
<file path=[Content_Types].xml><?xml version="1.0" encoding="utf-8"?>
<Types xmlns="http://schemas.openxmlformats.org/package/2006/content-types">
  <Default Extension="bin" ContentType="application/vnd.openxmlformats-officedocument.spreadsheetml.printerSetting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MichelaArena\Public First Dropbox\Policy and Research Team\Polling\Client Tables\NESO\Final poll\Polling Team Resources\"/>
    </mc:Choice>
  </mc:AlternateContent>
  <xr:revisionPtr revIDLastSave="0" documentId="13_ncr:1_{341458CF-E4D2-4C87-A544-586D492ED157}" xr6:coauthVersionLast="47" xr6:coauthVersionMax="47" xr10:uidLastSave="{00000000-0000-0000-0000-000000000000}"/>
  <bookViews>
    <workbookView xWindow="-110" yWindow="-110" windowWidth="19420" windowHeight="11500"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80" l="1"/>
  <c r="J15" i="80"/>
  <c r="K15" i="80"/>
  <c r="L15" i="80"/>
  <c r="I17" i="80"/>
  <c r="J17" i="80"/>
  <c r="K17" i="80"/>
  <c r="L17" i="80"/>
  <c r="H17" i="80"/>
  <c r="H16" i="80"/>
  <c r="I16" i="80"/>
  <c r="J16" i="80"/>
  <c r="K16" i="80"/>
  <c r="L16" i="80"/>
  <c r="H15" i="80"/>
  <c r="G17" i="80"/>
  <c r="G16" i="80"/>
  <c r="G15" i="80"/>
  <c r="B23" i="123"/>
  <c r="B22" i="122"/>
  <c r="B22" i="121"/>
  <c r="B22" i="120"/>
  <c r="B19" i="119"/>
  <c r="B25" i="118"/>
  <c r="B15" i="117"/>
  <c r="B15" i="116"/>
  <c r="B15" i="115"/>
  <c r="B15" i="114"/>
  <c r="B15" i="113"/>
  <c r="B15" i="112"/>
  <c r="B15" i="111"/>
  <c r="B15" i="110"/>
  <c r="B15" i="109"/>
  <c r="B15" i="108"/>
  <c r="B15" i="107"/>
  <c r="B15" i="106"/>
  <c r="B15" i="105"/>
  <c r="B15" i="104"/>
  <c r="B15" i="103"/>
  <c r="B15" i="102"/>
  <c r="B15" i="101"/>
  <c r="B15" i="100"/>
  <c r="B15" i="99"/>
  <c r="B15" i="98"/>
  <c r="B15" i="97"/>
  <c r="B15" i="96"/>
  <c r="B15" i="95"/>
  <c r="B15" i="94"/>
  <c r="B15" i="93"/>
  <c r="B15" i="92"/>
  <c r="B15" i="91"/>
  <c r="B38" i="90"/>
  <c r="B38" i="89"/>
  <c r="B18" i="88"/>
  <c r="B16" i="87"/>
  <c r="B16" i="86"/>
  <c r="B16" i="85"/>
  <c r="B16" i="84"/>
  <c r="B16" i="83"/>
  <c r="B16" i="82"/>
  <c r="B16" i="81"/>
  <c r="B19" i="80"/>
  <c r="B17" i="79"/>
  <c r="B19" i="78"/>
  <c r="B17" i="77"/>
  <c r="B20" i="76"/>
  <c r="B20" i="75"/>
  <c r="B20" i="74"/>
  <c r="B18" i="73"/>
  <c r="B18" i="72"/>
  <c r="B18" i="71"/>
  <c r="B18" i="70"/>
  <c r="B18" i="69"/>
  <c r="B18" i="68"/>
  <c r="B18" i="67"/>
  <c r="B18" i="66"/>
  <c r="B18" i="65"/>
  <c r="B18" i="64"/>
  <c r="B18" i="63"/>
  <c r="B18" i="62"/>
  <c r="B18" i="61"/>
  <c r="B18" i="60"/>
  <c r="B18" i="59"/>
  <c r="B18" i="58"/>
  <c r="B18" i="57"/>
  <c r="B18" i="56"/>
  <c r="B22" i="55"/>
  <c r="B22" i="54"/>
  <c r="B22" i="53"/>
  <c r="B22" i="52"/>
  <c r="B19" i="51"/>
  <c r="B19" i="50"/>
  <c r="B19" i="49"/>
  <c r="B19" i="48"/>
  <c r="B19" i="47"/>
  <c r="B19" i="46"/>
  <c r="B19" i="45"/>
  <c r="B17" i="44"/>
  <c r="B17" i="43"/>
  <c r="B17" i="42"/>
  <c r="B17" i="41"/>
  <c r="B17" i="40"/>
  <c r="B17" i="39"/>
  <c r="B17" i="38"/>
  <c r="B17" i="37"/>
  <c r="B17" i="36"/>
  <c r="B17" i="35"/>
  <c r="B17" i="34"/>
  <c r="B17" i="33"/>
  <c r="B17" i="32"/>
  <c r="B17" i="31"/>
  <c r="B17" i="30"/>
  <c r="B17" i="29"/>
  <c r="B17" i="28"/>
  <c r="B17" i="27"/>
  <c r="B16" i="26"/>
  <c r="B17" i="25"/>
  <c r="B17" i="24"/>
  <c r="B17" i="23"/>
  <c r="B17" i="22"/>
  <c r="B17" i="21"/>
  <c r="B17" i="20"/>
  <c r="B17" i="19"/>
  <c r="B17" i="18"/>
  <c r="B17" i="17"/>
  <c r="B17" i="16"/>
  <c r="B26" i="15"/>
  <c r="B21" i="14"/>
  <c r="B18" i="13"/>
  <c r="B20" i="12"/>
  <c r="B24" i="11"/>
  <c r="B21" i="10"/>
  <c r="B21" i="9"/>
  <c r="B16" i="8"/>
  <c r="B21" i="7"/>
  <c r="B28" i="6"/>
  <c r="B22" i="5"/>
  <c r="B30" i="4"/>
  <c r="E128" i="2"/>
  <c r="D128" i="2"/>
  <c r="E127" i="2"/>
  <c r="D127" i="2"/>
  <c r="E126" i="2"/>
  <c r="D126"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D70" i="2"/>
  <c r="E69" i="2"/>
  <c r="D69" i="2"/>
  <c r="E68" i="2"/>
  <c r="D68" i="2"/>
  <c r="E67" i="2"/>
  <c r="D67" i="2"/>
  <c r="E66" i="2"/>
  <c r="D66" i="2"/>
  <c r="E65" i="2"/>
  <c r="D65" i="2"/>
  <c r="E64" i="2"/>
  <c r="D64" i="2"/>
  <c r="E63" i="2"/>
  <c r="D63" i="2"/>
  <c r="E62" i="2"/>
  <c r="D62" i="2"/>
  <c r="D61" i="2"/>
  <c r="E60" i="2"/>
  <c r="D60" i="2"/>
  <c r="E59" i="2"/>
  <c r="D59" i="2"/>
  <c r="E58" i="2"/>
  <c r="D58" i="2"/>
  <c r="E57" i="2"/>
  <c r="D57" i="2"/>
  <c r="E56" i="2"/>
  <c r="D56" i="2"/>
  <c r="E55" i="2"/>
  <c r="D55" i="2"/>
  <c r="E54" i="2"/>
  <c r="D54" i="2"/>
  <c r="E53" i="2"/>
  <c r="D53" i="2"/>
  <c r="E52" i="2"/>
  <c r="D52" i="2"/>
  <c r="E51" i="2"/>
  <c r="D51"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D21" i="2"/>
  <c r="E20" i="2"/>
  <c r="D20" i="2"/>
  <c r="E19" i="2"/>
  <c r="D19" i="2"/>
  <c r="E18" i="2"/>
  <c r="D18" i="2"/>
  <c r="E17" i="2"/>
  <c r="D17" i="2"/>
  <c r="E16" i="2"/>
  <c r="D16" i="2"/>
  <c r="E15" i="2"/>
  <c r="D15" i="2"/>
  <c r="E14" i="2"/>
  <c r="D14" i="2"/>
  <c r="E13" i="2"/>
  <c r="D13" i="2"/>
  <c r="E12" i="2"/>
  <c r="D12" i="2"/>
  <c r="E11" i="2"/>
  <c r="D11" i="2"/>
  <c r="E10" i="2"/>
  <c r="D10" i="2"/>
  <c r="E9" i="2"/>
  <c r="D9" i="2"/>
  <c r="D6" i="2"/>
  <c r="F20" i="1"/>
</calcChain>
</file>

<file path=xl/sharedStrings.xml><?xml version="1.0" encoding="utf-8"?>
<sst xmlns="http://schemas.openxmlformats.org/spreadsheetml/2006/main" count="12071" uniqueCount="456">
  <si>
    <t>Fieldwork:</t>
  </si>
  <si>
    <t>5th Dec - 16th Dec 2024</t>
  </si>
  <si>
    <t xml:space="preserve">Interview Method: </t>
  </si>
  <si>
    <t>Online Survey</t>
  </si>
  <si>
    <t>Population represented:</t>
  </si>
  <si>
    <t>GB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</si>
  <si>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</si>
  <si>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</si>
  <si>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</si>
  <si>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</si>
  <si>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</si>
  <si>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</si>
  <si>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</si>
  <si>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</si>
  <si>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
  </si>
  <si>
    <t>Total</t>
  </si>
  <si>
    <t>Man</t>
  </si>
  <si>
    <t>Woman</t>
  </si>
  <si>
    <t>Unweighted</t>
  </si>
  <si>
    <t>Weighted</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</si>
  <si>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</si>
  <si>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</si>
  <si>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</si>
  <si>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</si>
  <si>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</si>
  <si>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</si>
  <si>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</si>
  <si>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</si>
  <si>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</si>
  <si>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</si>
  <si>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</si>
  <si>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</si>
  <si>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</si>
  <si>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</si>
  <si>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</si>
  <si>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</si>
  <si>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</si>
  <si>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</si>
  <si>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</si>
  <si>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</si>
  <si>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</si>
  <si>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Owned outright</t>
  </si>
  <si>
    <t>Owned with a mortgage or loan</t>
  </si>
  <si>
    <t>Rented from the council</t>
  </si>
  <si>
    <t>Rented from a housing association</t>
  </si>
  <si>
    <t>Rented from a private landlord</t>
  </si>
  <si>
    <t>I don’t pay rent</t>
  </si>
  <si>
    <t>Gas boiler or gas central heating</t>
  </si>
  <si>
    <t>Electric</t>
  </si>
  <si>
    <t>Heat pumps</t>
  </si>
  <si>
    <t>LPG (Liquefied petroleum gas)</t>
  </si>
  <si>
    <t>Oil</t>
  </si>
  <si>
    <t>Wood or solid fuel</t>
  </si>
  <si>
    <t>District heat network</t>
  </si>
  <si>
    <t>Yes</t>
  </si>
  <si>
    <t>No</t>
  </si>
  <si>
    <t>H10</t>
  </si>
  <si>
    <t>H10p</t>
  </si>
  <si>
    <t>H11</t>
  </si>
  <si>
    <t>H20</t>
  </si>
  <si>
    <t>H20p</t>
  </si>
  <si>
    <t>H21</t>
  </si>
  <si>
    <t>H22</t>
  </si>
  <si>
    <t>Other</t>
  </si>
  <si>
    <t>Full-time hybrid working</t>
  </si>
  <si>
    <t>Full-time office-based (Mon-Fri 9-5)</t>
  </si>
  <si>
    <t>Full-time work-from-home</t>
  </si>
  <si>
    <t>Part-time hybrid working</t>
  </si>
  <si>
    <t>Part-time office-based (fixed hours)</t>
  </si>
  <si>
    <t>Part-time work-from-home</t>
  </si>
  <si>
    <t>Shift work (variable hours)</t>
  </si>
  <si>
    <t>Less than £10,000</t>
  </si>
  <si>
    <t>£10,000 - £14,999</t>
  </si>
  <si>
    <t>£15,000 - £19,999</t>
  </si>
  <si>
    <t>£20,000 - £24,999</t>
  </si>
  <si>
    <t>£25,000 - £29,999</t>
  </si>
  <si>
    <t>£30,000 - £34,999</t>
  </si>
  <si>
    <t>£35,000 - £39,999</t>
  </si>
  <si>
    <t>£40,000 - £44,999</t>
  </si>
  <si>
    <t>£45,000 - £49,999</t>
  </si>
  <si>
    <t>£50,000 - £59,999</t>
  </si>
  <si>
    <t>£60,000 - £69,999</t>
  </si>
  <si>
    <t>£70,000 - £79,999</t>
  </si>
  <si>
    <t>£80,000 - £89,999</t>
  </si>
  <si>
    <t>£90,000 - £99,999</t>
  </si>
  <si>
    <t>£100,000 - £124,999</t>
  </si>
  <si>
    <t>£125,000 - £149,999</t>
  </si>
  <si>
    <t>£150,000 or more</t>
  </si>
  <si>
    <t>Gender</t>
  </si>
  <si>
    <t>Age</t>
  </si>
  <si>
    <t>Social Grade</t>
  </si>
  <si>
    <t>Region</t>
  </si>
  <si>
    <t>Tenure</t>
  </si>
  <si>
    <t>Current Heating Type</t>
  </si>
  <si>
    <t>Landlord</t>
  </si>
  <si>
    <t>Archetypes</t>
  </si>
  <si>
    <t>Work Pattern</t>
  </si>
  <si>
    <t>Income</t>
  </si>
  <si>
    <t>Cost of living</t>
  </si>
  <si>
    <t>Quality of the NHS</t>
  </si>
  <si>
    <t>State of the economy</t>
  </si>
  <si>
    <t>Levels of immigration</t>
  </si>
  <si>
    <t>Threat of climate change</t>
  </si>
  <si>
    <t>Levels of crime</t>
  </si>
  <si>
    <t>Availability of housing</t>
  </si>
  <si>
    <t>Level of taxation</t>
  </si>
  <si>
    <t>Britain leaving the EU</t>
  </si>
  <si>
    <t>Number of people on welfare</t>
  </si>
  <si>
    <t>Threat of terrorism</t>
  </si>
  <si>
    <t>Quality / cost of public transport</t>
  </si>
  <si>
    <t>Poor energy efficiency of British housing</t>
  </si>
  <si>
    <t>State of Britain’s armed forces</t>
  </si>
  <si>
    <t>Quality of and access to schools / universities</t>
  </si>
  <si>
    <t>Access to good pensions</t>
  </si>
  <si>
    <t>None of the above</t>
  </si>
  <si>
    <t>0</t>
  </si>
  <si>
    <t>*</t>
  </si>
  <si>
    <t>Which do you think are the most important issues facing the country at this time?Please select up to three. </t>
  </si>
  <si>
    <t>BASE: All Respondents</t>
  </si>
  <si>
    <t>Fieldwork:  5th Dec - 16th Dec 2024</t>
  </si>
  <si>
    <t>Data weighted by interlocking age &amp; gender, region and social grade to Nationally Representative Proportions</t>
  </si>
  <si>
    <t>Smart meter</t>
  </si>
  <si>
    <t>Smart thermostat (can be controlled via smart phone app)</t>
  </si>
  <si>
    <t>Solar panels for electricity (Solar PV)</t>
  </si>
  <si>
    <t>Electric vehicle charger</t>
  </si>
  <si>
    <t>Battery / home energy storage</t>
  </si>
  <si>
    <t>Solar panels for hot water (Solar thermal)</t>
  </si>
  <si>
    <t>Don’t Know</t>
  </si>
  <si>
    <t>Other electricity generation e.g., micro wind, micro hydro</t>
  </si>
  <si>
    <t>​​​​​​Do you currently have any of the following low carbon technologies at home? (Select all that apply) Please only select answers which you or people in your household use.</t>
  </si>
  <si>
    <t>Air source heat pump</t>
  </si>
  <si>
    <t>Ground source heat pump</t>
  </si>
  <si>
    <t>Hybrid heat pump (e.g. heat pump combined with a gas  boiler)</t>
  </si>
  <si>
    <t>Electric storage heaters</t>
  </si>
  <si>
    <t>Electric panel radiators</t>
  </si>
  <si>
    <t>Electric boiler</t>
  </si>
  <si>
    <t>Other electric (e.g. infrared)</t>
  </si>
  <si>
    <t>Other (please specify)</t>
  </si>
  <si>
    <t>Don't know</t>
  </si>
  <si>
    <t xml:space="preserve"> Which of the following is the main way you heat your home? If you use multiple heating sources, select the one you use the most.</t>
  </si>
  <si>
    <t>A</t>
  </si>
  <si>
    <t>B</t>
  </si>
  <si>
    <t>C</t>
  </si>
  <si>
    <t>D</t>
  </si>
  <si>
    <t>E</t>
  </si>
  <si>
    <t>F</t>
  </si>
  <si>
    <t>G</t>
  </si>
  <si>
    <t>Don’t know</t>
  </si>
  <si>
    <t xml:space="preserve"> An Energy Performance Certificate (EPC) is a legal document that rates a property from A (most efficient) to G (least efficient). It is needed in order to sell or rent a property.What is the EPC rating of your home?If you don’t know or aren’t sure, select ‘Don’t know’.  </t>
  </si>
  <si>
    <t>Yes, I alone pay the energy bills for my property</t>
  </si>
  <si>
    <t>Yes, I share the responsibility of paying energy bills with others</t>
  </si>
  <si>
    <t>No, I do not pay towards my property’s energy bills</t>
  </si>
  <si>
    <t xml:space="preserve"> Do you pay the energy bills for your property?If your landlord organises and pays the energy bills, please answer ‘No’.</t>
  </si>
  <si>
    <t>Less than £50 per month (£600 per year)</t>
  </si>
  <si>
    <t>Between £50 and £99 per month (£600-£1,199 per year) </t>
  </si>
  <si>
    <t>Between £100 and £149 per month (£1,200-£1,799 per year) </t>
  </si>
  <si>
    <t>Between £150 and £199 per month (£1,800-£2,399 per year) </t>
  </si>
  <si>
    <t>Between £200 and £249 per month (£2,400-£2,999 per year) </t>
  </si>
  <si>
    <t>Between £250 and £299 per month (£3,000-£3,599 per year) </t>
  </si>
  <si>
    <t>£300 per month or above (£3,600 or more per year) </t>
  </si>
  <si>
    <t xml:space="preserve"> Which of the following is closest to what you currently pay for your energy bills (gas and electricity) each month?Pease give your best estimate. </t>
  </si>
  <si>
    <t>Back garden</t>
  </si>
  <si>
    <t>Front garden</t>
  </si>
  <si>
    <t>Small space or alleyway at the side of the property</t>
  </si>
  <si>
    <t>Patio or courtyard at the front of the house</t>
  </si>
  <si>
    <t>Balcony</t>
  </si>
  <si>
    <t>Roof terrace</t>
  </si>
  <si>
    <t>Do you have any of the following types of outdoor space as part of your property? Select all that apply.  Please include only spaces that are private and not shared with other properties.</t>
  </si>
  <si>
    <t>N/A- No major upgrades planned</t>
  </si>
  <si>
    <t>Refurbishing a bathroom</t>
  </si>
  <si>
    <t>Improving outdoor spaces (e.g., garden, patio)</t>
  </si>
  <si>
    <t>Redesigning the interior (e.g., new flooring, painting)</t>
  </si>
  <si>
    <t>Installing a new kitchen</t>
  </si>
  <si>
    <t>Upgrading the heating system</t>
  </si>
  <si>
    <t>Replacing or upgrading windows/insulation</t>
  </si>
  <si>
    <t>Adding solar panels or other renewable energy features</t>
  </si>
  <si>
    <t>Adding a new room or expanding space</t>
  </si>
  <si>
    <t>Are there any major upgrades planned for the property you live in, either by you or your landlord, in the next few years?Please select all that apply.</t>
  </si>
  <si>
    <t>12 months or less</t>
  </si>
  <si>
    <t>For 1-3 years</t>
  </si>
  <si>
    <t>For 3-5 years</t>
  </si>
  <si>
    <t>For 5-10 years</t>
  </si>
  <si>
    <t>For 10-15 years</t>
  </si>
  <si>
    <t>For more than 15 years</t>
  </si>
  <si>
    <t>Don't know/ prefer not to say</t>
  </si>
  <si>
    <t xml:space="preserve"> How long are you planning to stay in your current property?</t>
  </si>
  <si>
    <t>I plan to buy a home within the next 12 months</t>
  </si>
  <si>
    <t>I plan to buy a home in 1-5 years from now</t>
  </si>
  <si>
    <t>I plan to buy a home more than 5 years from now</t>
  </si>
  <si>
    <t>I do not plan to buy a home</t>
  </si>
  <si>
    <t xml:space="preserve"> Which of the following best describes your current situation?</t>
  </si>
  <si>
    <t>BASE: Question randomly assigned to respondents</t>
  </si>
  <si>
    <t>Improvements to keep your home comfortable year-round (e.g. better insulation, weatherproofing)</t>
  </si>
  <si>
    <t>Upgrades to lower your monthly utility bills (e.g. energy-efficient heating/cooling, water-saving fixtures)</t>
  </si>
  <si>
    <t>General updates to modernise or refresh the property</t>
  </si>
  <si>
    <t>Cosmetic changes to make the home look nicer (e.g. new paint, flooring, appliances)</t>
  </si>
  <si>
    <t>Eco-friendly upgrades to reduce the property's environmental impact</t>
  </si>
  <si>
    <t>Enhancements to support working from home (e.g. high-speed internet, workspace)</t>
  </si>
  <si>
    <t>3565</t>
  </si>
  <si>
    <t>2361</t>
  </si>
  <si>
    <t>3492</t>
  </si>
  <si>
    <t>2339</t>
  </si>
  <si>
    <t>What types of improvements, if any, would you most want your landlord to make to your rental property?Select all that apply</t>
  </si>
  <si>
    <t>Damp or mould</t>
  </si>
  <si>
    <t>Poor insulation (e.g., drafty windows, walls)</t>
  </si>
  <si>
    <t>Noise issues from neighbours or outside</t>
  </si>
  <si>
    <t>Structural issues (e.g., leaks, cracks, broken fixtures)</t>
  </si>
  <si>
    <t>Inefficient or outdated heating systems</t>
  </si>
  <si>
    <t>Pest problems (e.g., mice, insects)</t>
  </si>
  <si>
    <t>Poor ventilation (leading to stuffy or stale air)</t>
  </si>
  <si>
    <t>Lack of adequate security features (e.g., secure locks, alarms)</t>
  </si>
  <si>
    <t>Lack of access to outdoor space (e.g., garden, balcony)</t>
  </si>
  <si>
    <t>Limited or no control over energy provider choices</t>
  </si>
  <si>
    <t>Lack of utilities (e.g., water, internet access)</t>
  </si>
  <si>
    <t>Which of the following issues have you experienced in your current home?Please select all that apply.</t>
  </si>
  <si>
    <t xml:space="preserve"> Gas boiler</t>
  </si>
  <si>
    <t xml:space="preserve"> Air-to-air heat pump</t>
  </si>
  <si>
    <t xml:space="preserve"> Air-to-water heat pump</t>
  </si>
  <si>
    <t xml:space="preserve"> Electric boiler</t>
  </si>
  <si>
    <t xml:space="preserve"> Room electric storage heater</t>
  </si>
  <si>
    <t xml:space="preserve"> Central electric storage heater</t>
  </si>
  <si>
    <t xml:space="preserve"> Hybrid heat pump system</t>
  </si>
  <si>
    <t xml:space="preserve"> District heat network</t>
  </si>
  <si>
    <t xml:space="preserve"> Hydrogen boiler</t>
  </si>
  <si>
    <t>I have heard this term before and could explain what it means</t>
  </si>
  <si>
    <t>I have heard this term before but could not explain what it means</t>
  </si>
  <si>
    <t>I have not heard this term before</t>
  </si>
  <si>
    <t>Grid Summary: How familiar are you with the following  types of heating systems?</t>
  </si>
  <si>
    <t>How familiar are you with the following  types of heating systems?: Gas boiler</t>
  </si>
  <si>
    <t>How familiar are you with the following  types of heating systems?: Air-to-air heat pump</t>
  </si>
  <si>
    <t>How familiar are you with the following  types of heating systems?: Air-to-water heat pump</t>
  </si>
  <si>
    <t>How familiar are you with the following  types of heating systems?: Electric boiler</t>
  </si>
  <si>
    <t>How familiar are you with the following  types of heating systems?: Room electric storage heater</t>
  </si>
  <si>
    <t>How familiar are you with the following  types of heating systems?: Central electric storage heater</t>
  </si>
  <si>
    <t>How familiar are you with the following  types of heating systems?: Hybrid heat pump system</t>
  </si>
  <si>
    <t>How familiar are you with the following  types of heating systems?: District heat network</t>
  </si>
  <si>
    <t>How familiar are you with the following  types of heating systems?: Hydrogen boiler</t>
  </si>
  <si>
    <t>I will only replace my heating system when my current one breaks down or starts to deteriorate.</t>
  </si>
  <si>
    <t>I will consider replacing my heating system while it is still working.</t>
  </si>
  <si>
    <t>N/A- Not my decision to make.</t>
  </si>
  <si>
    <t xml:space="preserve"> Now thinking about your heating system. Which one of these statements comes closest to your view?</t>
  </si>
  <si>
    <t>I would be able to afford this without much trouble</t>
  </si>
  <si>
    <t>It would be difficult but I would be able to afford this</t>
  </si>
  <si>
    <t>I would not be able to afford this</t>
  </si>
  <si>
    <t xml:space="preserve"> Imagine your heating system needs replacing, and the best value for money replacement you could find was £500, which of the following comes closest to your view?</t>
  </si>
  <si>
    <t xml:space="preserve"> Imagine your heating system needs replacing, and the best value for money replacement you could find was £750, which of the following comes closest to your view?</t>
  </si>
  <si>
    <t xml:space="preserve"> Imagine your heating system needs replacing, and the best value for money replacement you could find was £1,000, which of the following comes closest to your view?</t>
  </si>
  <si>
    <t xml:space="preserve"> Imagine your heating system needs replacing, and the best value for money replacement you could find was £2,000, which of the following comes closest to your view?</t>
  </si>
  <si>
    <t xml:space="preserve"> Imagine your heating system needs replacing, and the best value for money replacement you could find was £3,000, which of the following comes closest to your view?</t>
  </si>
  <si>
    <t xml:space="preserve"> Imagine your heating system needs replacing, and the best value for money replacement you could find was £5,000, which of the following comes closest to your view?</t>
  </si>
  <si>
    <t xml:space="preserve"> Imagine your heating system needs replacing, and the best value for money replacement you could find was £7,500, which of the following comes closest to your view?</t>
  </si>
  <si>
    <t xml:space="preserve"> Imagine your heating system needs replacing, and the best value for money replacement you could find was £10,000, which of the following comes closest to your view?</t>
  </si>
  <si>
    <t xml:space="preserve"> Imagine your heating system needs replacing, and the best value for money replacement you could find was £15,000, which of the following comes closest to your view?</t>
  </si>
  <si>
    <t xml:space="preserve"> Imagine for your most recently let property that the heating system needs replacing, and the best value for money replacement you could find was £500, which of the following comes closest to your view?</t>
  </si>
  <si>
    <t xml:space="preserve"> Imagine for your most recently let property that the heating system needs replacing, and the best value for money replacement you could find was £750, which of the following comes closest to your view?</t>
  </si>
  <si>
    <t xml:space="preserve"> Imagine for your most recently let property that the heating system needs replacing, and the best value for money replacement you could find was £1,000, which of the following comes closest to your view?</t>
  </si>
  <si>
    <t xml:space="preserve"> Imagine for your most recently let property that the heating system needs replacing, and the best value for money replacement you could find was £2,000, which of the following comes closest to your view?</t>
  </si>
  <si>
    <t xml:space="preserve"> Imagine for your most recently let property that the heating system needs replacing, and the best value for money replacement you could find was £3,000, which of the following comes closest to your view?</t>
  </si>
  <si>
    <t xml:space="preserve"> Imagine for your most recently let property that the heating system needs replacing, and the best value for money replacement you could find was £5,000, which of the following comes closest to your view?</t>
  </si>
  <si>
    <t xml:space="preserve"> Imagine for your most recently let property that the heating system needs replacing, and the best value for money replacement you could find was £7,500, which of the following comes closest to your view?</t>
  </si>
  <si>
    <t xml:space="preserve"> Imagine for your most recently let property that the heating system needs replacing, and the best value for money replacement you could find was £10,000, which of the following comes closest to your view?</t>
  </si>
  <si>
    <t xml:space="preserve"> Imagine for your most recently let property that the heating system needs replacing, and the best value for money replacement you could find was £15,000, which of the following comes closest to your view?</t>
  </si>
  <si>
    <t xml:space="preserve"> Indoor space</t>
  </si>
  <si>
    <t xml:space="preserve"> Outdoor space</t>
  </si>
  <si>
    <t xml:space="preserve"> Disruption</t>
  </si>
  <si>
    <t xml:space="preserve"> Life span</t>
  </si>
  <si>
    <t xml:space="preserve"> Upfront cost</t>
  </si>
  <si>
    <t xml:space="preserve"> Monthly running costs</t>
  </si>
  <si>
    <t>1-Not important</t>
  </si>
  <si>
    <t>2</t>
  </si>
  <si>
    <t>3</t>
  </si>
  <si>
    <t>4</t>
  </si>
  <si>
    <t>5- Very important</t>
  </si>
  <si>
    <t>Grid Summary: When you were deciding between these options, how important were the following to your decisions? (1 = Not important, 5 = Very important)</t>
  </si>
  <si>
    <t>When you were deciding between these options, how important were the following to your decisions? (1 = Not important, 5 = Very important): Indoor space</t>
  </si>
  <si>
    <t>When you were deciding between these options, how important were the following to your decisions? (1 = Not important, 5 = Very important): Outdoor space</t>
  </si>
  <si>
    <t>When you were deciding between these options, how important were the following to your decisions? (1 = Not important, 5 = Very important): Disruption</t>
  </si>
  <si>
    <t>When you were deciding between these options, how important were the following to your decisions? (1 = Not important, 5 = Very important): Life span</t>
  </si>
  <si>
    <t>When you were deciding between these options, how important were the following to your decisions? (1 = Not important, 5 = Very important): Upfront cost</t>
  </si>
  <si>
    <t>When you were deciding between these options, how important were the following to your decisions? (1 = Not important, 5 = Very important): Monthly running costs</t>
  </si>
  <si>
    <t>&lt;strong&gt;Air source heat pump (air-to-water):&lt;/strong&gt; (Average running: £365/year with special heat pump tariff, Average installation: £11,800) Uses outdoor air for heating and hot water. Environmentally friendly, lasts 15 years.</t>
  </si>
  <si>
    <t>&lt;strong&gt;Air source heat pump (air-to-air): &lt;/strong&gt;(Average running: £552/year, Average installation: £8,200 including hot water system). Uses outdoor air for heating via air blowers in each room. Requires a separate system for hot water, can also provide cooling. Environmentally friendly, lasts 15 years. Installation takes 2–3 days, can damage décor and requires outdoor and indoor units.</t>
  </si>
  <si>
    <t>&lt;strong&gt;Gas boiler:&lt;/strong&gt; (Average running: £683/year, Average installation: £3,000) Burns natural gas for heating. Not environmentally friendly, lasts 10-15 years. Installation takes 1 day with minimal decor damage and no outdoor space needed.</t>
  </si>
  <si>
    <t>&lt;strong&gt;Electric boiler:&lt;/strong&gt; (Average running: £2,227/year, Average installation: £3,000). Uses electricity to heat water. Environmentally friendly, lasts 10–15 years. Installation takes 1–2 days with minimal décor damage and no outdoor space needed.</t>
  </si>
  <si>
    <t>&lt;strong&gt;Electric storage heater: &lt;/strong&gt;(Average running: £1,300/year, Average installation: £5,500 including hot water system). Stores off-peak heat for daytime use. Environmentally friendly, lasts 10–15 years. Installation takes 1–3 days and can damage decor.</t>
  </si>
  <si>
    <t>&lt;strong&gt;Hybrid heat pump system: &lt;/strong&gt;(Average running: £658/year, Average installation: £11,600). Combines a heat pump and gas boiler for efficient heating. Partially environmentally friendly, lasts 10–15 years. Installation takes 2–5 days and can damage decor.</t>
  </si>
  <si>
    <t>&lt;strong&gt;Central electric storage heater:&lt;/strong&gt; (Average running: £1,300/year, Average installation: £9,000 including hot water system). Stores off-peak heat for daytime use to heat water. Environmentally friendly, lasts 20 years. Installation takes 1-2 days, could damage décor.</t>
  </si>
  <si>
    <t>&lt;strong&gt;District Heat Network: &lt;/strong&gt;(Average running: £1,475/year, typically pay a service charge including in running cost rather than installation costs). Delivers heat from a shared source. Environmentally friendly, lasts 15–20 years. Connection takes weeks and needs trenches and pipes outside the home.</t>
  </si>
  <si>
    <t>&lt;strong&gt;Hydrogen Boiler: &lt;/strong&gt;(Average running: £1800/year, Average installation: £3,750) Burns hydrogen for heating. Environmentally friendly, lasts 10–15 years. Installation takes 1–2 days and may need safety upgrades, could damage decor.</t>
  </si>
  <si>
    <t xml:space="preserve"> Which heating system would you choose if your heating system reached the end of its life today?</t>
  </si>
  <si>
    <t>&lt;strong&gt;Air source heat pump (air-to-water): &lt;/strong&gt;(Average running: £365/year with special heat pump tariff., Average installation: £4,300 after government grant) Uses outdoor air for heating and hot water. Environmentally friendly, lasts 15 years. Installation takes 2–5 days, can damage decor and requires outdoor and indoor units.</t>
  </si>
  <si>
    <t>&lt;strong&gt;Air source heat pump (air-to-air):&lt;/strong&gt; (Average running: £552/year, Average installation: £4,300 after government grant including hot water system). Uses outdoor air for heating via air blowers in each room. Requires a separate system for hot water, can also provide cooling. Environmentally friendly, lasts 15 years. Installation takes 2–3 days, can damage décor and requires outdoor and indoor units.</t>
  </si>
  <si>
    <t>&lt;strong&gt;Electric boiler: &lt;/strong&gt;(Average running: £2,227/year, Average installation: £3,000). Uses electricity to heat water. Environmentally friendly, lasts 10–15 years. Installation takes 1–2 days with minimal décor damage and no outdoor space needed.</t>
  </si>
  <si>
    <t>&lt;strong&gt;Hybrid heat pump system: &lt;/strong&gt;(Average running: £658/year, Average installation: £4,300 after government grant). Combines a heat pump and gas boiler for efficient heating. Partially environmentally friendly, lasts 10–15 years. Installation takes 2–5 days and can damage decor.</t>
  </si>
  <si>
    <t>&lt;strong&gt;District Heat Network:&lt;/strong&gt; (Average running: £1,475/year, typically pay a service charge including in running cost rather than installation costs). Delivers heat from a shared source. Environmentally friendly, lasts 15–20 years. Connection takes weeks and needs trenches and pipes outside the home.</t>
  </si>
  <si>
    <t>&lt;strong&gt;Hydrogen Boiler:&lt;/strong&gt; (Average running: £1800/year, Average installation: £3,750) Burns hydrogen for heating. Environmentally friendly, lasts 10–15 years. Installation takes 1–2 days and may need safety upgrades, could damage decor.</t>
  </si>
  <si>
    <t xml:space="preserve"> How much indoor space it will take up</t>
  </si>
  <si>
    <t xml:space="preserve"> How much outdoor space it will take up</t>
  </si>
  <si>
    <t xml:space="preserve"> Installation time/disruption</t>
  </si>
  <si>
    <t xml:space="preserve"> Installation costs</t>
  </si>
  <si>
    <t xml:space="preserve"> Whether the option is environmentally friendly or not</t>
  </si>
  <si>
    <t xml:space="preserve"> Whether it can offer cooling as well as heating</t>
  </si>
  <si>
    <t>1- Not important</t>
  </si>
  <si>
    <t>Grid Summary: Overall, how important or unimportant are the following considerations for you when considering the technology you want to use to heat your home? (1 = Not important, 5 = Very important)</t>
  </si>
  <si>
    <t>Overall, how important or unimportant are the following considerations for you when considering the technology you want to use to heat your home? (1 = Not important, 5 = Very important): How much indoor space it will take up</t>
  </si>
  <si>
    <t>Overall, how important or unimportant are the following considerations for you when considering the technology you want to use to heat your home? (1 = Not important, 5 = Very important): How much outdoor space it will take up</t>
  </si>
  <si>
    <t>Overall, how important or unimportant are the following considerations for you when considering the technology you want to use to heat your home? (1 = Not important, 5 = Very important): Installation time/disruption</t>
  </si>
  <si>
    <t>Overall, how important or unimportant are the following considerations for you when considering the technology you want to use to heat your home? (1 = Not important, 5 = Very important): Life span</t>
  </si>
  <si>
    <t>Overall, how important or unimportant are the following considerations for you when considering the technology you want to use to heat your home? (1 = Not important, 5 = Very important): Installation costs</t>
  </si>
  <si>
    <t>Overall, how important or unimportant are the following considerations for you when considering the technology you want to use to heat your home? (1 = Not important, 5 = Very important): Monthly running costs</t>
  </si>
  <si>
    <t>Overall, how important or unimportant are the following considerations for you when considering the technology you want to use to heat your home? (1 = Not important, 5 = Very important): Whether the option is environmentally friendly or not</t>
  </si>
  <si>
    <t>Overall, how important or unimportant are the following considerations for you when considering the technology you want to use to heat your home? (1 = Not important, 5 = Very important): Whether it can offer cooling as well as heating</t>
  </si>
  <si>
    <t>Grid Summary: Overall, how important or unimportant are the following considerations for you when choosing a heating system for your most recently let property?  (1 = Not important, 5 = Very important)</t>
  </si>
  <si>
    <t>Overall, how important or unimportant are the following considerations for you when choosing a heating system for your most recently let property?  (1 = Not important, 5 = Very important): How much indoor space it will take up</t>
  </si>
  <si>
    <t>Overall, how important or unimportant are the following considerations for you when choosing a heating system for your most recently let property?  (1 = Not important, 5 = Very important): How much outdoor space it will take up</t>
  </si>
  <si>
    <t>Overall, how important or unimportant are the following considerations for you when choosing a heating system for your most recently let property?  (1 = Not important, 5 = Very important): Installation time/disruption</t>
  </si>
  <si>
    <t>Overall, how important or unimportant are the following considerations for you when choosing a heating system for your most recently let property?  (1 = Not important, 5 = Very important): Life span</t>
  </si>
  <si>
    <t>Overall, how important or unimportant are the following considerations for you when choosing a heating system for your most recently let property?  (1 = Not important, 5 = Very important): Installation costs</t>
  </si>
  <si>
    <t>Overall, how important or unimportant are the following considerations for you when choosing a heating system for your most recently let property?  (1 = Not important, 5 = Very important): Monthly running costs</t>
  </si>
  <si>
    <t>Overall, how important or unimportant are the following considerations for you when choosing a heating system for your most recently let property?  (1 = Not important, 5 = Very important): Whether the option is environmentally friendly or not</t>
  </si>
  <si>
    <t>Overall, how important or unimportant are the following considerations for you when choosing a heating system for your most recently let property?  (1 = Not important, 5 = Very important): Whether it can offer cooling as well as heating</t>
  </si>
  <si>
    <t xml:space="preserve"> Which of the following best describes your work pattern?</t>
  </si>
  <si>
    <t>It varies week to week</t>
  </si>
  <si>
    <t>Friday</t>
  </si>
  <si>
    <t>Wednesday</t>
  </si>
  <si>
    <t>Monday</t>
  </si>
  <si>
    <t>Thursday</t>
  </si>
  <si>
    <t>Tuesday</t>
  </si>
  <si>
    <t>2832</t>
  </si>
  <si>
    <t>929</t>
  </si>
  <si>
    <t>928</t>
  </si>
  <si>
    <t>2842</t>
  </si>
  <si>
    <t>938</t>
  </si>
  <si>
    <t>947</t>
  </si>
  <si>
    <t>What days, if any, do you typically work from home?Select all that apply</t>
  </si>
  <si>
    <t>0 days</t>
  </si>
  <si>
    <t>1 day</t>
  </si>
  <si>
    <t>2 days</t>
  </si>
  <si>
    <t>3 days</t>
  </si>
  <si>
    <t>4 days</t>
  </si>
  <si>
    <t>5 days</t>
  </si>
  <si>
    <t xml:space="preserve"> In an average week in the winter, how many weekdays (Monday to Friday) is your home empty for at least 8 hours? For example, because everyone has gone to work or school.</t>
  </si>
  <si>
    <t xml:space="preserve"> In an average week in the winter, how many weekend days (Saturday and Sunday) is your home empty for at least 8 hours? For example, because everyone has gone to work or left for leisure activities.</t>
  </si>
  <si>
    <t>And which day(s) of the week is your home empty for at least 8 hours?(Select all that apply)</t>
  </si>
  <si>
    <t>I regularly track and make efforts to reduce energy consumption (e.g., using energy-saving devices or apps).</t>
  </si>
  <si>
    <t>I often keep an eye on my energy use and try to reduce it when I can.</t>
  </si>
  <si>
    <t>I occasionally consider energy usage but don’t monitor it regularly.</t>
  </si>
  <si>
    <t>I rarely think about or pay attention to my household energy consumption.</t>
  </si>
  <si>
    <t xml:space="preserve"> How closely do you monitor your household energy consumption?</t>
  </si>
  <si>
    <t>Below 16°C </t>
  </si>
  <si>
    <t>16-18°C</t>
  </si>
  <si>
    <t>19-21°C</t>
  </si>
  <si>
    <t>22-24°C</t>
  </si>
  <si>
    <t>Above 24°C</t>
  </si>
  <si>
    <t xml:space="preserve"> On average, what temperature do you maintain in your home in winter when the heating is on?</t>
  </si>
  <si>
    <t xml:space="preserve"> In the weekday mornings when waking up</t>
  </si>
  <si>
    <t xml:space="preserve"> In the weekday evenings before going to bed</t>
  </si>
  <si>
    <t xml:space="preserve"> During weekday working hours (9-5pm)</t>
  </si>
  <si>
    <t xml:space="preserve"> Overnight</t>
  </si>
  <si>
    <t xml:space="preserve"> On the weekends when at home</t>
  </si>
  <si>
    <t xml:space="preserve"> When the house is empty</t>
  </si>
  <si>
    <t>I would normally have the heating on</t>
  </si>
  <si>
    <t>I would normally not have the heating on</t>
  </si>
  <si>
    <t>Grid Summary: During winter, do you typically have your home heating on in the following scenarios?</t>
  </si>
  <si>
    <t>During winter, do you typically have your home heating on in the following scenarios?: In the weekday mornings when waking up</t>
  </si>
  <si>
    <t>During winter, do you typically have your home heating on in the following scenarios?: In the weekday evenings before going to bed</t>
  </si>
  <si>
    <t>During winter, do you typically have your home heating on in the following scenarios?: During weekday working hours (9-5pm)</t>
  </si>
  <si>
    <t>During winter, do you typically have your home heating on in the following scenarios?: Overnight</t>
  </si>
  <si>
    <t>During winter, do you typically have your home heating on in the following scenarios?: On the weekends when at home</t>
  </si>
  <si>
    <t>During winter, do you typically have your home heating on in the following scenarios?: When the house is empty</t>
  </si>
  <si>
    <t>I set it to turn on and off on a schedule automatically</t>
  </si>
  <si>
    <t>I have it turned on always to automatically adjust the temperature</t>
  </si>
  <si>
    <t>I turn it on and off manually when I need it</t>
  </si>
  <si>
    <t xml:space="preserve"> Which of the following best describes how you use your home heating during winter?</t>
  </si>
  <si>
    <t>7 PM</t>
  </si>
  <si>
    <t>8 PM</t>
  </si>
  <si>
    <t>6 PM</t>
  </si>
  <si>
    <t>9 PM</t>
  </si>
  <si>
    <t>7 AM</t>
  </si>
  <si>
    <t>5 PM</t>
  </si>
  <si>
    <t>8 AM</t>
  </si>
  <si>
    <t>4 PM</t>
  </si>
  <si>
    <t>9 AM</t>
  </si>
  <si>
    <t>10 PM</t>
  </si>
  <si>
    <t>6 AM</t>
  </si>
  <si>
    <t>10 AM</t>
  </si>
  <si>
    <t>3 PM</t>
  </si>
  <si>
    <t>12 PM</t>
  </si>
  <si>
    <t>11 AM</t>
  </si>
  <si>
    <t>2 PM</t>
  </si>
  <si>
    <t>1 PM</t>
  </si>
  <si>
    <t>11 PM</t>
  </si>
  <si>
    <t>5 AM</t>
  </si>
  <si>
    <t>12 AM</t>
  </si>
  <si>
    <t>1 AM</t>
  </si>
  <si>
    <t>2 AM</t>
  </si>
  <si>
    <t>4 AM</t>
  </si>
  <si>
    <t>3 AM</t>
  </si>
  <si>
    <t>On a typical day in winter when people are home, what hours of the day does your household normally have the heating turned on? Select all that apply</t>
  </si>
  <si>
    <t>You mentioned that your household would normally have the heating on when the house is empty. During which hours is this typically the case? (Select all that apply)</t>
  </si>
  <si>
    <t>Yes, I would accept this plan</t>
  </si>
  <si>
    <t>No, I wouldn't accept this plan</t>
  </si>
  <si>
    <t xml:space="preserve"> Would you accept this plan if it saved you £40 annually?</t>
  </si>
  <si>
    <t xml:space="preserve"> Would you accept this plan if it saved you £80 annually?</t>
  </si>
  <si>
    <t xml:space="preserve"> Would you accept this plan if it saved you £120 annually?</t>
  </si>
  <si>
    <t xml:space="preserve"> Would you accept this plan if it saved you £160 annually?</t>
  </si>
  <si>
    <t xml:space="preserve"> Would you accept this plan if it saved you £200 annually?</t>
  </si>
  <si>
    <t xml:space="preserve"> Would you accept this plan if it saved you £240 annually?</t>
  </si>
  <si>
    <t xml:space="preserve"> Would you accept this plan if it saved you £320 annually?</t>
  </si>
  <si>
    <t xml:space="preserve"> Would you accept this plan if it saved you £400 annually?</t>
  </si>
  <si>
    <t xml:space="preserve"> Would you accept this plan if it saved you £480 annually?</t>
  </si>
  <si>
    <t>High energy bills</t>
  </si>
  <si>
    <t>High rent or mortgage costs</t>
  </si>
  <si>
    <t>Poor insulation and energy inefficiency</t>
  </si>
  <si>
    <t>Fuel poverty (difficulty affording adequate heating)</t>
  </si>
  <si>
    <t>Difficulty saving for a house deposit</t>
  </si>
  <si>
    <t>Extreme weather conditions (e.g., flooding, heatwaves, freezing temperatures)</t>
  </si>
  <si>
    <t>Insufficient housing supply</t>
  </si>
  <si>
    <t>Ageing and deteriorating homes</t>
  </si>
  <si>
    <t>Reliance on fossil fuels for heating</t>
  </si>
  <si>
    <t>Insecure energy supply</t>
  </si>
  <si>
    <t>In your opinion, which of the following are the most important issues currently facing British homes and housing?Select all that apply.</t>
  </si>
  <si>
    <t>Climate change is the single most important issue at the moment</t>
  </si>
  <si>
    <t>Climate change is one of the most pressing issues of our time</t>
  </si>
  <si>
    <t>Climate change is a concern but other issues are more important at the moment</t>
  </si>
  <si>
    <t>Climate change is not that much of a concern</t>
  </si>
  <si>
    <t>Climate change is not a concern at all</t>
  </si>
  <si>
    <t xml:space="preserve"> Which of the statements below best reflects your opinion?</t>
  </si>
  <si>
    <t xml:space="preserve"> I would like more information about how to reduce my carbon footprint</t>
  </si>
  <si>
    <t xml:space="preserve"> The things I do in my life don’t make much of a difference to climate change</t>
  </si>
  <si>
    <t>Strongly Agree</t>
  </si>
  <si>
    <t>Agree</t>
  </si>
  <si>
    <t>Neither Agree nor Disagree</t>
  </si>
  <si>
    <t>Disagree</t>
  </si>
  <si>
    <t>Strongly Disagree</t>
  </si>
  <si>
    <t>Total Agree:</t>
  </si>
  <si>
    <t>Total Disagree:</t>
  </si>
  <si>
    <t>Net:</t>
  </si>
  <si>
    <t>Grid Summary: Do you agree or disagree with the following?</t>
  </si>
  <si>
    <t>Do you agree or disagree with the following?: The things I do in my life don’t make much of a difference to climate change</t>
  </si>
  <si>
    <t>Do you agree or disagree with the following?: I would like more information about how to reduce my carbon footprint</t>
  </si>
  <si>
    <t>Whether they recycle plastic waste</t>
  </si>
  <si>
    <t>Whether they switch of household appliances and lights when not using them</t>
  </si>
  <si>
    <t>Whether they drive a petrol car</t>
  </si>
  <si>
    <t>Whether they take international holidays</t>
  </si>
  <si>
    <t>Whether they have a gas boiler</t>
  </si>
  <si>
    <t>Whether they eat meat in their diet</t>
  </si>
  <si>
    <t>Whether they buy clothes first-hand</t>
  </si>
  <si>
    <t>None of the above impact how environmentally friendly someone’s lifestyle is</t>
  </si>
  <si>
    <t>Which of the following do you think has the biggest impact on how environmentally friendly somebody’s lifestyle is?Select up to three of the following</t>
  </si>
  <si>
    <t>Full Results</t>
  </si>
  <si>
    <t>BASE: Renters</t>
  </si>
  <si>
    <t>BASE: Home owners</t>
  </si>
  <si>
    <t>BASE: Home Owners</t>
  </si>
  <si>
    <t xml:space="preserve">BASE: Homeowners </t>
  </si>
  <si>
    <t xml:space="preserve">Public First Poll for NESO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</si>
</sst>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rgb="FF000000"/>
      <name val="Calibri"/>
      <family val="2"/>
      <scheme val="minor"/>
    </font>
    <font>
      <b/>
      <sz val="18"/>
      <color rgb="FF000000"/>
      <name val="Calibri"/>
      <family val="2"/>
    </font>
    <font>
      <b/>
      <sz val="14"/>
      <color rgb="FF000000"/>
      <name val="Calibri"/>
      <family val="2"/>
    </font>
    <font>
      <sz val="14"/>
      <color rgb="FF000000"/>
      <name val="Calibri"/>
      <family val="2"/>
    </font>
    <font>
      <sz val="13"/>
      <color rgb="FF000000"/>
      <name val="Calibri"/>
      <family val="2"/>
    </font>
    <font>
      <i/>
      <sz val="13"/>
      <color rgb="FF000000"/>
      <name val="Calibri"/>
      <family val="2"/>
    </font>
    <font>
      <i/>
      <u/>
      <sz val="13"/>
      <color theme="10"/>
      <name val="Calibri"/>
      <family val="2"/>
    </font>
    <font>
      <b/>
      <sz val="11"/>
      <color rgb="FF000000"/>
      <name val="Calibri"/>
      <family val="2"/>
    </font>
    <font>
      <sz val="11"/>
      <color rgb="FF000000"/>
      <name val="Calibri"/>
      <family val="2"/>
    </font>
    <font>
      <u/>
      <sz val="11"/>
      <color theme="10"/>
      <name val="Calibri"/>
      <family val="2"/>
    </font>
    <font>
      <b/>
      <sz val="12"/>
      <color rgb="FF000000"/>
      <name val="Calibri"/>
      <family val="2"/>
    </font>
    <font>
      <b/>
      <i/>
      <sz val="11"/>
      <color rgb="FF000000"/>
      <name val="Calibri"/>
      <family val="2"/>
    </font>
    <font>
      <sz val="11"/>
      <color theme="1"/>
      <name val="Calibri"/>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8" fillId="0" borderId="1" xfId="0" applyFont="1" applyBorder="1" applyAlignment="1">
      <alignment horizontal="center" vertical="center"/>
    </xf>
    <xf numFmtId="0" fontId="8" fillId="0" borderId="1"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2" xfId="0" applyNumberFormat="1" applyFont="1" applyBorder="1" applyAlignment="1">
      <alignment horizontal="center" vertical="center"/>
    </xf>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11" fillId="0" borderId="0" xfId="0" applyFont="1"/>
    <xf numFmtId="9" fontId="8" fillId="2" borderId="0" xfId="0" applyNumberFormat="1" applyFont="1" applyFill="1" applyAlignment="1">
      <alignment horizontal="center" vertical="center"/>
    </xf>
    <xf numFmtId="9" fontId="0" fillId="0" borderId="0" xfId="0" applyNumberFormat="1"/>
    <xf numFmtId="9" fontId="8" fillId="3" borderId="2" xfId="0" applyNumberFormat="1" applyFont="1" applyFill="1" applyBorder="1" applyAlignment="1">
      <alignment horizontal="center" vertical="center"/>
    </xf>
    <xf numFmtId="9" fontId="8" fillId="3" borderId="0" xfId="0" applyNumberFormat="1" applyFont="1" applyFill="1" applyAlignment="1">
      <alignment horizontal="center" vertical="center"/>
    </xf>
    <xf numFmtId="9" fontId="12" fillId="0" borderId="0" xfId="0" applyNumberFormat="1" applyFont="1" applyAlignment="1">
      <alignment horizontal="center" vertical="center"/>
    </xf>
    <xf numFmtId="0" fontId="12" fillId="0" borderId="1" xfId="0" applyFont="1" applyBorder="1" applyAlignment="1">
      <alignment horizontal="center" vertical="center" wrapText="1"/>
    </xf>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1" xfId="0" applyFont="1" applyBorder="1" applyAlignment="1">
      <alignment horizontal="center" vertical="center"/>
    </xf>
    <xf numFmtId="0" fontId="10" fillId="0" borderId="0" xfId="0" applyFont="1" applyAlignment="1">
      <alignment vertical="top" wrapText="1"/>
    </xf>
    <xf numFmtId="0" fontId="8" fillId="0" borderId="1"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8.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2.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3.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4.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7.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tabSelected="1" topLeftCell="A2" workbookViewId="0">
      <selection activeCell="D8" sqref="D8"/>
    </sheetView>
  </sheetViews>
  <sheetFormatPr defaultColWidth="10.90625" defaultRowHeight="14.5" x14ac:dyDescent="0.35"/>
  <sheetData>
    <row r="7" spans="6:12" ht="40" customHeight="1" x14ac:dyDescent="0.35">
      <c r="F7" s="31" t="s">
        <v>455</v>
      </c>
      <c r="G7" s="32"/>
      <c r="H7" s="32"/>
      <c r="I7" s="32"/>
      <c r="J7" s="32"/>
      <c r="K7" s="32"/>
      <c r="L7" s="32"/>
    </row>
    <row r="10" spans="6:12" ht="20" customHeight="1" x14ac:dyDescent="0.45">
      <c r="F10" s="2" t="s">
        <v>0</v>
      </c>
      <c r="K10" s="3" t="s">
        <v>1</v>
      </c>
    </row>
    <row r="11" spans="6:12" ht="20" customHeight="1" x14ac:dyDescent="0.45">
      <c r="F11" s="2" t="s">
        <v>2</v>
      </c>
      <c r="K11" s="3" t="s">
        <v>3</v>
      </c>
    </row>
    <row r="12" spans="6:12" ht="20" customHeight="1" x14ac:dyDescent="0.45">
      <c r="F12" s="2" t="s">
        <v>4</v>
      </c>
      <c r="K12" s="3" t="s">
        <v>5</v>
      </c>
    </row>
    <row r="13" spans="6:12" ht="20" customHeight="1" x14ac:dyDescent="0.45">
      <c r="F13" s="2" t="s">
        <v>6</v>
      </c>
      <c r="K13" s="3">
        <v>9758</v>
      </c>
    </row>
    <row r="14" spans="6:12" ht="18.5" x14ac:dyDescent="0.45">
      <c r="F14" s="2"/>
    </row>
    <row r="15" spans="6:12" ht="18.5" x14ac:dyDescent="0.45">
      <c r="F15" s="2"/>
    </row>
    <row r="16" spans="6:12" ht="18.5" x14ac:dyDescent="0.45">
      <c r="F16" s="2" t="s">
        <v>7</v>
      </c>
    </row>
    <row r="17" spans="6:13" ht="50" customHeight="1" x14ac:dyDescent="0.35">
      <c r="F17" s="33" t="s">
        <v>8</v>
      </c>
      <c r="G17" s="32"/>
      <c r="H17" s="32"/>
      <c r="I17" s="32"/>
      <c r="J17" s="32"/>
      <c r="K17" s="32"/>
      <c r="L17" s="32"/>
      <c r="M17" s="32"/>
    </row>
    <row r="19" spans="6:13" ht="30" customHeight="1" x14ac:dyDescent="0.35">
      <c r="F19" s="4" t="s">
        <v>9</v>
      </c>
    </row>
    <row r="20" spans="6:13" ht="17" x14ac:dyDescent="0.3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CD21"/>
  <sheetViews>
    <sheetView showGridLines="0" topLeftCell="A6" workbookViewId="0">
      <pane xSplit="2" topLeftCell="C1" activePane="topRight" state="frozen"/>
      <selection pane="topRight" activeCell="AC7" sqref="AC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167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161</v>
      </c>
      <c r="C9" s="17">
        <v>0.759288308154627</v>
      </c>
      <c r="D9" s="17">
        <v>0.74949452547899498</v>
      </c>
      <c r="E9" s="17">
        <v>0.76987159487257495</v>
      </c>
      <c r="F9" s="17"/>
      <c r="G9" s="17">
        <v>0.66183044788666701</v>
      </c>
      <c r="H9" s="17">
        <v>0.63370971292614997</v>
      </c>
      <c r="I9" s="17">
        <v>0.75447372899820297</v>
      </c>
      <c r="J9" s="17">
        <v>0.79992449607390403</v>
      </c>
      <c r="K9" s="17">
        <v>0.84058405549496995</v>
      </c>
      <c r="L9" s="17">
        <v>0.842488754367957</v>
      </c>
      <c r="M9" s="17"/>
      <c r="N9" s="17">
        <v>0.78559385198444098</v>
      </c>
      <c r="O9" s="17">
        <v>0.76729344437306402</v>
      </c>
      <c r="P9" s="17">
        <v>0.77949076899686398</v>
      </c>
      <c r="Q9" s="17">
        <v>0.70632221797220396</v>
      </c>
      <c r="R9" s="17"/>
      <c r="S9" s="17">
        <v>0.57675825568329497</v>
      </c>
      <c r="T9" s="17">
        <v>0.77135746010251605</v>
      </c>
      <c r="U9" s="17">
        <v>0.80861902566227195</v>
      </c>
      <c r="V9" s="17">
        <v>0.84787618007624299</v>
      </c>
      <c r="W9" s="17">
        <v>0.78294998978283503</v>
      </c>
      <c r="X9" s="17">
        <v>0.80402607849970598</v>
      </c>
      <c r="Y9" s="17">
        <v>0.79044506228114297</v>
      </c>
      <c r="Z9" s="17">
        <v>0.77392818407009001</v>
      </c>
      <c r="AA9" s="17">
        <v>0.75737058215766395</v>
      </c>
      <c r="AB9" s="17">
        <v>0.76998671614245795</v>
      </c>
      <c r="AC9" s="17">
        <v>0.83782480173812701</v>
      </c>
      <c r="AD9" s="17"/>
      <c r="AE9" s="17">
        <v>0.86879411519251704</v>
      </c>
      <c r="AF9" s="17">
        <v>0.865772475225003</v>
      </c>
      <c r="AG9" s="17">
        <v>0.65126776029261901</v>
      </c>
      <c r="AH9" s="17">
        <v>0.56990786701389695</v>
      </c>
      <c r="AI9" s="17">
        <v>0.55807856887116403</v>
      </c>
      <c r="AJ9" s="17">
        <v>0.80667012299622698</v>
      </c>
      <c r="AK9" s="17"/>
      <c r="AL9" s="17">
        <v>0.84058654019635803</v>
      </c>
      <c r="AM9" s="17">
        <v>0.59537656842343001</v>
      </c>
      <c r="AN9" s="17">
        <v>0.63962567586635499</v>
      </c>
      <c r="AO9" s="17">
        <v>0.72948862755127397</v>
      </c>
      <c r="AP9" s="17">
        <v>0.88214048798190603</v>
      </c>
      <c r="AQ9" s="17">
        <v>0.751809799908148</v>
      </c>
      <c r="AR9" s="17">
        <v>0.222871959682059</v>
      </c>
      <c r="AS9" s="17"/>
      <c r="AT9" s="17">
        <v>0.72795096948315796</v>
      </c>
      <c r="AU9" s="17">
        <v>0.76801742844293397</v>
      </c>
      <c r="AV9" s="17"/>
      <c r="AW9" s="17">
        <v>0.55690492472931596</v>
      </c>
      <c r="AX9" s="17">
        <v>0.70347337904670404</v>
      </c>
      <c r="AY9" s="17">
        <v>0.59697728080842405</v>
      </c>
      <c r="AZ9" s="17">
        <v>0.78416958994943897</v>
      </c>
      <c r="BA9" s="17">
        <v>0.88271821312731702</v>
      </c>
      <c r="BB9" s="17">
        <v>0.77385023063046998</v>
      </c>
      <c r="BC9" s="17">
        <v>0.77339205058022598</v>
      </c>
      <c r="BD9" s="17">
        <v>0.743162891551853</v>
      </c>
      <c r="BE9" s="17"/>
      <c r="BF9" s="17">
        <v>0.73992345327088205</v>
      </c>
      <c r="BG9" s="17">
        <v>0.74589316927858695</v>
      </c>
      <c r="BH9" s="17">
        <v>0.79883083954255796</v>
      </c>
      <c r="BI9" s="17">
        <v>0.73119984765348101</v>
      </c>
      <c r="BJ9" s="17">
        <v>0.73694515089370904</v>
      </c>
      <c r="BK9" s="17">
        <v>0.812967104675</v>
      </c>
      <c r="BL9" s="17">
        <v>0.70380402576258405</v>
      </c>
      <c r="BM9" s="17"/>
      <c r="BN9" s="17">
        <v>0.57288019005512503</v>
      </c>
      <c r="BO9" s="17">
        <v>0.67758991787077105</v>
      </c>
      <c r="BP9" s="17">
        <v>0.68808887275861497</v>
      </c>
      <c r="BQ9" s="17">
        <v>0.72856300227773796</v>
      </c>
      <c r="BR9" s="17">
        <v>0.73932794358222897</v>
      </c>
      <c r="BS9" s="17">
        <v>0.74518443740246099</v>
      </c>
      <c r="BT9" s="17">
        <v>0.82173332086354001</v>
      </c>
      <c r="BU9" s="17">
        <v>0.80782996589953504</v>
      </c>
      <c r="BV9" s="17">
        <v>0.79032966209357403</v>
      </c>
      <c r="BW9" s="17">
        <v>0.82622996345487898</v>
      </c>
      <c r="BX9" s="17">
        <v>0.84692526976317395</v>
      </c>
      <c r="BY9" s="17">
        <v>0.83687062307175097</v>
      </c>
      <c r="BZ9" s="17">
        <v>0.85979882598817803</v>
      </c>
      <c r="CA9" s="17">
        <v>0.82308290112565996</v>
      </c>
      <c r="CB9" s="17">
        <v>0.77563579092296198</v>
      </c>
      <c r="CC9" s="17">
        <v>0.76101496236584498</v>
      </c>
      <c r="CD9" s="17">
        <v>0.68661731728883302</v>
      </c>
    </row>
    <row r="10" spans="2:82" x14ac:dyDescent="0.35">
      <c r="B10" s="18" t="s">
        <v>162</v>
      </c>
      <c r="C10" s="17">
        <v>0.54045251196227795</v>
      </c>
      <c r="D10" s="17">
        <v>0.53687648688419298</v>
      </c>
      <c r="E10" s="17">
        <v>0.54487886138459696</v>
      </c>
      <c r="F10" s="17"/>
      <c r="G10" s="17">
        <v>0.40325812867774602</v>
      </c>
      <c r="H10" s="17">
        <v>0.39215432708666698</v>
      </c>
      <c r="I10" s="17">
        <v>0.50946496301392397</v>
      </c>
      <c r="J10" s="17">
        <v>0.55813122318094399</v>
      </c>
      <c r="K10" s="17">
        <v>0.64336177258907501</v>
      </c>
      <c r="L10" s="17">
        <v>0.69385804808945595</v>
      </c>
      <c r="M10" s="17"/>
      <c r="N10" s="17">
        <v>0.58326287486071804</v>
      </c>
      <c r="O10" s="17">
        <v>0.52205303763297595</v>
      </c>
      <c r="P10" s="17">
        <v>0.53226731600340504</v>
      </c>
      <c r="Q10" s="17">
        <v>0.52164998453347899</v>
      </c>
      <c r="R10" s="17"/>
      <c r="S10" s="17">
        <v>0.34603278532993997</v>
      </c>
      <c r="T10" s="17">
        <v>0.52929751814565495</v>
      </c>
      <c r="U10" s="17">
        <v>0.57027949594688299</v>
      </c>
      <c r="V10" s="17">
        <v>0.59504704155362498</v>
      </c>
      <c r="W10" s="17">
        <v>0.544710877404191</v>
      </c>
      <c r="X10" s="17">
        <v>0.60724637797801295</v>
      </c>
      <c r="Y10" s="17">
        <v>0.61014528220257003</v>
      </c>
      <c r="Z10" s="17">
        <v>0.58934274606769099</v>
      </c>
      <c r="AA10" s="17">
        <v>0.53734096041045498</v>
      </c>
      <c r="AB10" s="17">
        <v>0.62559224872256802</v>
      </c>
      <c r="AC10" s="17">
        <v>0.56000561423621698</v>
      </c>
      <c r="AD10" s="17"/>
      <c r="AE10" s="17">
        <v>0.69095183411912697</v>
      </c>
      <c r="AF10" s="17">
        <v>0.59037013890415302</v>
      </c>
      <c r="AG10" s="17">
        <v>0.51487846309267205</v>
      </c>
      <c r="AH10" s="17">
        <v>0.38429284732747698</v>
      </c>
      <c r="AI10" s="17">
        <v>0.28958769332827999</v>
      </c>
      <c r="AJ10" s="17">
        <v>0.52553668368927797</v>
      </c>
      <c r="AK10" s="17"/>
      <c r="AL10" s="17">
        <v>0.60476273127196301</v>
      </c>
      <c r="AM10" s="17">
        <v>0.39216572311579001</v>
      </c>
      <c r="AN10" s="17">
        <v>0.44039784443471103</v>
      </c>
      <c r="AO10" s="17">
        <v>0.55867667205949501</v>
      </c>
      <c r="AP10" s="17">
        <v>0.77398387371633903</v>
      </c>
      <c r="AQ10" s="17">
        <v>0.60828628829284404</v>
      </c>
      <c r="AR10" s="17">
        <v>0.225091309497846</v>
      </c>
      <c r="AS10" s="17"/>
      <c r="AT10" s="17">
        <v>0.55193519501543198</v>
      </c>
      <c r="AU10" s="17">
        <v>0.54345413793123498</v>
      </c>
      <c r="AV10" s="17"/>
      <c r="AW10" s="17">
        <v>0.37035397611264198</v>
      </c>
      <c r="AX10" s="17">
        <v>0.56630909138500496</v>
      </c>
      <c r="AY10" s="17">
        <v>0.41832899014705699</v>
      </c>
      <c r="AZ10" s="17">
        <v>0.54326198816321203</v>
      </c>
      <c r="BA10" s="17">
        <v>0.73204139289213299</v>
      </c>
      <c r="BB10" s="17">
        <v>0.51334915454938002</v>
      </c>
      <c r="BC10" s="17">
        <v>0.513623070991307</v>
      </c>
      <c r="BD10" s="17">
        <v>0.495135836316622</v>
      </c>
      <c r="BE10" s="17"/>
      <c r="BF10" s="17">
        <v>0.49161073510273201</v>
      </c>
      <c r="BG10" s="17">
        <v>0.50428696360343195</v>
      </c>
      <c r="BH10" s="17">
        <v>0.57962676842345695</v>
      </c>
      <c r="BI10" s="17">
        <v>0.53809117652583105</v>
      </c>
      <c r="BJ10" s="17">
        <v>0.53494044342156899</v>
      </c>
      <c r="BK10" s="17">
        <v>0.63240894317339102</v>
      </c>
      <c r="BL10" s="17">
        <v>0.47959699909433601</v>
      </c>
      <c r="BM10" s="17"/>
      <c r="BN10" s="17">
        <v>0.37249405593888801</v>
      </c>
      <c r="BO10" s="17">
        <v>0.46644648649337001</v>
      </c>
      <c r="BP10" s="17">
        <v>0.48814067855735499</v>
      </c>
      <c r="BQ10" s="17">
        <v>0.50473970293574999</v>
      </c>
      <c r="BR10" s="17">
        <v>0.53687956791193603</v>
      </c>
      <c r="BS10" s="17">
        <v>0.54626052076265497</v>
      </c>
      <c r="BT10" s="17">
        <v>0.59858322391888497</v>
      </c>
      <c r="BU10" s="17">
        <v>0.59887595042252295</v>
      </c>
      <c r="BV10" s="17">
        <v>0.54962983846741398</v>
      </c>
      <c r="BW10" s="17">
        <v>0.59295274707119705</v>
      </c>
      <c r="BX10" s="17">
        <v>0.61139936812657703</v>
      </c>
      <c r="BY10" s="17">
        <v>0.581593457598092</v>
      </c>
      <c r="BZ10" s="17">
        <v>0.55989235171963103</v>
      </c>
      <c r="CA10" s="17">
        <v>0.57881997187627598</v>
      </c>
      <c r="CB10" s="17">
        <v>0.58243620216547098</v>
      </c>
      <c r="CC10" s="17">
        <v>0.51827647852254999</v>
      </c>
      <c r="CD10" s="17">
        <v>0.57547237116227001</v>
      </c>
    </row>
    <row r="11" spans="2:82" ht="29" x14ac:dyDescent="0.35">
      <c r="B11" s="18" t="s">
        <v>163</v>
      </c>
      <c r="C11" s="17">
        <v>0.232185638348788</v>
      </c>
      <c r="D11" s="17">
        <v>0.24253043014511599</v>
      </c>
      <c r="E11" s="17">
        <v>0.222482330027203</v>
      </c>
      <c r="F11" s="17"/>
      <c r="G11" s="17">
        <v>0.22883756964406199</v>
      </c>
      <c r="H11" s="17">
        <v>0.238107664616762</v>
      </c>
      <c r="I11" s="17">
        <v>0.21271935047747401</v>
      </c>
      <c r="J11" s="17">
        <v>0.20656852712000601</v>
      </c>
      <c r="K11" s="17">
        <v>0.21638567166358999</v>
      </c>
      <c r="L11" s="17">
        <v>0.27676505922785399</v>
      </c>
      <c r="M11" s="17"/>
      <c r="N11" s="17">
        <v>0.279340124788584</v>
      </c>
      <c r="O11" s="17">
        <v>0.22249502325266299</v>
      </c>
      <c r="P11" s="17">
        <v>0.22574570847956901</v>
      </c>
      <c r="Q11" s="17">
        <v>0.19554163663759799</v>
      </c>
      <c r="R11" s="17"/>
      <c r="S11" s="17">
        <v>0.18268248446131699</v>
      </c>
      <c r="T11" s="17">
        <v>0.23886716272700301</v>
      </c>
      <c r="U11" s="17">
        <v>0.244633116808189</v>
      </c>
      <c r="V11" s="17">
        <v>0.271048126172731</v>
      </c>
      <c r="W11" s="17">
        <v>0.29116100850232601</v>
      </c>
      <c r="X11" s="17">
        <v>0.254491258499562</v>
      </c>
      <c r="Y11" s="17">
        <v>0.19883786128038999</v>
      </c>
      <c r="Z11" s="17">
        <v>0.21097870503774699</v>
      </c>
      <c r="AA11" s="17">
        <v>0.25240471599251502</v>
      </c>
      <c r="AB11" s="17">
        <v>0.193017593107636</v>
      </c>
      <c r="AC11" s="17">
        <v>0.25802550265903201</v>
      </c>
      <c r="AD11" s="17"/>
      <c r="AE11" s="17">
        <v>0.289376725693888</v>
      </c>
      <c r="AF11" s="17">
        <v>0.25757673868466502</v>
      </c>
      <c r="AG11" s="17">
        <v>0.17404139977380101</v>
      </c>
      <c r="AH11" s="17">
        <v>0.15578137468405201</v>
      </c>
      <c r="AI11" s="17">
        <v>0.16117447870893301</v>
      </c>
      <c r="AJ11" s="17">
        <v>0.222450277297467</v>
      </c>
      <c r="AK11" s="17"/>
      <c r="AL11" s="17">
        <v>0.23802608624156699</v>
      </c>
      <c r="AM11" s="17">
        <v>0.21388083205766301</v>
      </c>
      <c r="AN11" s="17">
        <v>0.28146468869469299</v>
      </c>
      <c r="AO11" s="17">
        <v>0.270251225213612</v>
      </c>
      <c r="AP11" s="17">
        <v>0.33030811839403201</v>
      </c>
      <c r="AQ11" s="17">
        <v>0.26717873248416701</v>
      </c>
      <c r="AR11" s="17">
        <v>0.260990445831147</v>
      </c>
      <c r="AS11" s="17"/>
      <c r="AT11" s="17">
        <v>0.30919929620255399</v>
      </c>
      <c r="AU11" s="17">
        <v>0.22489046676973601</v>
      </c>
      <c r="AV11" s="17"/>
      <c r="AW11" s="17">
        <v>0.15756188196057999</v>
      </c>
      <c r="AX11" s="17">
        <v>0.21372065919187899</v>
      </c>
      <c r="AY11" s="17">
        <v>0.223559377373834</v>
      </c>
      <c r="AZ11" s="17">
        <v>0.21531130405634599</v>
      </c>
      <c r="BA11" s="17">
        <v>0.29408552344931399</v>
      </c>
      <c r="BB11" s="17">
        <v>0.209697529914115</v>
      </c>
      <c r="BC11" s="17">
        <v>0.28658094895273201</v>
      </c>
      <c r="BD11" s="17">
        <v>0.22044455391575599</v>
      </c>
      <c r="BE11" s="17"/>
      <c r="BF11" s="17">
        <v>0.237746348285163</v>
      </c>
      <c r="BG11" s="17">
        <v>0.22617640689222199</v>
      </c>
      <c r="BH11" s="17">
        <v>0.25262523773255602</v>
      </c>
      <c r="BI11" s="17">
        <v>0.221465929277299</v>
      </c>
      <c r="BJ11" s="17">
        <v>0.21315098517842801</v>
      </c>
      <c r="BK11" s="17">
        <v>0.24887345238256001</v>
      </c>
      <c r="BL11" s="17">
        <v>0.20816814917495599</v>
      </c>
      <c r="BM11" s="17"/>
      <c r="BN11" s="17">
        <v>0.14099828141567</v>
      </c>
      <c r="BO11" s="17">
        <v>0.17533673823132701</v>
      </c>
      <c r="BP11" s="17">
        <v>0.19661043362654401</v>
      </c>
      <c r="BQ11" s="17">
        <v>0.216822586682581</v>
      </c>
      <c r="BR11" s="17">
        <v>0.20281209717270701</v>
      </c>
      <c r="BS11" s="17">
        <v>0.22143925075012699</v>
      </c>
      <c r="BT11" s="17">
        <v>0.21942211271296</v>
      </c>
      <c r="BU11" s="17">
        <v>0.23919848340123301</v>
      </c>
      <c r="BV11" s="17">
        <v>0.25015563313219902</v>
      </c>
      <c r="BW11" s="17">
        <v>0.27150975093975599</v>
      </c>
      <c r="BX11" s="17">
        <v>0.27300149640379301</v>
      </c>
      <c r="BY11" s="17">
        <v>0.34060286808603901</v>
      </c>
      <c r="BZ11" s="17">
        <v>0.30644463216925499</v>
      </c>
      <c r="CA11" s="17">
        <v>0.29313485712482001</v>
      </c>
      <c r="CB11" s="17">
        <v>0.26638012654618398</v>
      </c>
      <c r="CC11" s="17">
        <v>0.42616708993839902</v>
      </c>
      <c r="CD11" s="17">
        <v>0.34561984175400501</v>
      </c>
    </row>
    <row r="12" spans="2:82" ht="29" x14ac:dyDescent="0.35">
      <c r="B12" s="18" t="s">
        <v>164</v>
      </c>
      <c r="C12" s="17">
        <v>0.13931856378935401</v>
      </c>
      <c r="D12" s="17">
        <v>0.14405508583447599</v>
      </c>
      <c r="E12" s="17">
        <v>0.13500358179440999</v>
      </c>
      <c r="F12" s="17"/>
      <c r="G12" s="17">
        <v>0.13903743635892701</v>
      </c>
      <c r="H12" s="17">
        <v>0.128866087556331</v>
      </c>
      <c r="I12" s="17">
        <v>0.12837102774495299</v>
      </c>
      <c r="J12" s="17">
        <v>0.12120351075914799</v>
      </c>
      <c r="K12" s="17">
        <v>0.15253444873298799</v>
      </c>
      <c r="L12" s="17">
        <v>0.16276545053211999</v>
      </c>
      <c r="M12" s="17"/>
      <c r="N12" s="17">
        <v>0.18139684776956999</v>
      </c>
      <c r="O12" s="17">
        <v>0.12378616264143399</v>
      </c>
      <c r="P12" s="17">
        <v>0.14312882313474701</v>
      </c>
      <c r="Q12" s="17">
        <v>0.106040137222561</v>
      </c>
      <c r="R12" s="17"/>
      <c r="S12" s="17">
        <v>0.14045949384020001</v>
      </c>
      <c r="T12" s="17">
        <v>0.15165011295766401</v>
      </c>
      <c r="U12" s="17">
        <v>0.17362246791381999</v>
      </c>
      <c r="V12" s="17">
        <v>0.127592603585896</v>
      </c>
      <c r="W12" s="17">
        <v>0.123668373832978</v>
      </c>
      <c r="X12" s="17">
        <v>0.14240508495988699</v>
      </c>
      <c r="Y12" s="17">
        <v>0.14726443130441999</v>
      </c>
      <c r="Z12" s="17">
        <v>0.14893516615833399</v>
      </c>
      <c r="AA12" s="17">
        <v>0.11355502587803</v>
      </c>
      <c r="AB12" s="17">
        <v>0.11318611424262499</v>
      </c>
      <c r="AC12" s="17">
        <v>0.166128976311742</v>
      </c>
      <c r="AD12" s="17"/>
      <c r="AE12" s="17">
        <v>0.18267842585368699</v>
      </c>
      <c r="AF12" s="17">
        <v>0.15134980036103399</v>
      </c>
      <c r="AG12" s="17">
        <v>6.3841883663391399E-2</v>
      </c>
      <c r="AH12" s="17">
        <v>8.18821944679788E-2</v>
      </c>
      <c r="AI12" s="17">
        <v>0.106469594020994</v>
      </c>
      <c r="AJ12" s="17">
        <v>0.14454482895207199</v>
      </c>
      <c r="AK12" s="17"/>
      <c r="AL12" s="17">
        <v>0.13964283202569899</v>
      </c>
      <c r="AM12" s="17">
        <v>0.13310879983700599</v>
      </c>
      <c r="AN12" s="17">
        <v>0.157037051876288</v>
      </c>
      <c r="AO12" s="17">
        <v>0.20039331295877899</v>
      </c>
      <c r="AP12" s="17">
        <v>0.22636019083828099</v>
      </c>
      <c r="AQ12" s="17">
        <v>0.19662826391267099</v>
      </c>
      <c r="AR12" s="17">
        <v>0.153959351815181</v>
      </c>
      <c r="AS12" s="17"/>
      <c r="AT12" s="17">
        <v>0.228735793618036</v>
      </c>
      <c r="AU12" s="17">
        <v>0.12996056278402601</v>
      </c>
      <c r="AV12" s="17"/>
      <c r="AW12" s="17">
        <v>9.8627551657862203E-2</v>
      </c>
      <c r="AX12" s="17">
        <v>0.104717477465646</v>
      </c>
      <c r="AY12" s="17">
        <v>0.14458598937740599</v>
      </c>
      <c r="AZ12" s="17">
        <v>0.130360044850513</v>
      </c>
      <c r="BA12" s="17">
        <v>0.17841680638853999</v>
      </c>
      <c r="BB12" s="17">
        <v>0.130048058619192</v>
      </c>
      <c r="BC12" s="17">
        <v>0.17096850166069</v>
      </c>
      <c r="BD12" s="17">
        <v>8.7761319419216693E-2</v>
      </c>
      <c r="BE12" s="17"/>
      <c r="BF12" s="17">
        <v>0.15599610095911301</v>
      </c>
      <c r="BG12" s="17">
        <v>0.135111322320046</v>
      </c>
      <c r="BH12" s="17">
        <v>0.14828008887901001</v>
      </c>
      <c r="BI12" s="17">
        <v>0.12886117587697599</v>
      </c>
      <c r="BJ12" s="17">
        <v>0.12576475908042201</v>
      </c>
      <c r="BK12" s="17">
        <v>0.14063162062214701</v>
      </c>
      <c r="BL12" s="17">
        <v>0.13570513658744299</v>
      </c>
      <c r="BM12" s="17"/>
      <c r="BN12" s="17">
        <v>8.75343125258045E-2</v>
      </c>
      <c r="BO12" s="17">
        <v>0.120620908850631</v>
      </c>
      <c r="BP12" s="17">
        <v>9.8322495417828198E-2</v>
      </c>
      <c r="BQ12" s="17">
        <v>0.123685238983088</v>
      </c>
      <c r="BR12" s="17">
        <v>0.12301129464535</v>
      </c>
      <c r="BS12" s="17">
        <v>0.13182065057262601</v>
      </c>
      <c r="BT12" s="17">
        <v>0.13517360729118799</v>
      </c>
      <c r="BU12" s="17">
        <v>0.12657410237637301</v>
      </c>
      <c r="BV12" s="17">
        <v>0.15613407131165899</v>
      </c>
      <c r="BW12" s="17">
        <v>0.142884793323177</v>
      </c>
      <c r="BX12" s="17">
        <v>0.163125686950221</v>
      </c>
      <c r="BY12" s="17">
        <v>0.196723424357649</v>
      </c>
      <c r="BZ12" s="17">
        <v>0.18406237574889101</v>
      </c>
      <c r="CA12" s="17">
        <v>0.20479086659144299</v>
      </c>
      <c r="CB12" s="17">
        <v>0.239825505920082</v>
      </c>
      <c r="CC12" s="17">
        <v>0.22202504204110499</v>
      </c>
      <c r="CD12" s="17">
        <v>0.23179545300395399</v>
      </c>
    </row>
    <row r="13" spans="2:82" x14ac:dyDescent="0.35">
      <c r="B13" s="18" t="s">
        <v>165</v>
      </c>
      <c r="C13" s="17">
        <v>0.11230434741454801</v>
      </c>
      <c r="D13" s="17">
        <v>0.13211466559139201</v>
      </c>
      <c r="E13" s="17">
        <v>9.3119236153053495E-2</v>
      </c>
      <c r="F13" s="17"/>
      <c r="G13" s="17">
        <v>0.15894121811738901</v>
      </c>
      <c r="H13" s="17">
        <v>0.23669314407528699</v>
      </c>
      <c r="I13" s="17">
        <v>0.12989449987847901</v>
      </c>
      <c r="J13" s="17">
        <v>4.8589236822124002E-2</v>
      </c>
      <c r="K13" s="17">
        <v>5.1225781802193601E-2</v>
      </c>
      <c r="L13" s="17">
        <v>5.8504847282196702E-2</v>
      </c>
      <c r="M13" s="17"/>
      <c r="N13" s="17">
        <v>0.18701384383886099</v>
      </c>
      <c r="O13" s="17">
        <v>8.8327013506371094E-2</v>
      </c>
      <c r="P13" s="17">
        <v>8.7637378302029195E-2</v>
      </c>
      <c r="Q13" s="17">
        <v>7.9312641512830795E-2</v>
      </c>
      <c r="R13" s="17"/>
      <c r="S13" s="17">
        <v>0.28700608654426801</v>
      </c>
      <c r="T13" s="17">
        <v>0.100868775537005</v>
      </c>
      <c r="U13" s="17">
        <v>6.9747898202664499E-2</v>
      </c>
      <c r="V13" s="17">
        <v>6.6393222222323994E-2</v>
      </c>
      <c r="W13" s="17">
        <v>5.2968501534685901E-2</v>
      </c>
      <c r="X13" s="17">
        <v>0.108335405465203</v>
      </c>
      <c r="Y13" s="17">
        <v>6.2399708447876297E-2</v>
      </c>
      <c r="Z13" s="17">
        <v>6.4928017369666996E-2</v>
      </c>
      <c r="AA13" s="17">
        <v>0.10141011358935199</v>
      </c>
      <c r="AB13" s="17">
        <v>9.2309380326190196E-2</v>
      </c>
      <c r="AC13" s="17">
        <v>5.5922954823642797E-2</v>
      </c>
      <c r="AD13" s="17"/>
      <c r="AE13" s="17">
        <v>0.109101591411948</v>
      </c>
      <c r="AF13" s="17">
        <v>8.8463719316347195E-2</v>
      </c>
      <c r="AG13" s="17">
        <v>0.127388125620577</v>
      </c>
      <c r="AH13" s="17">
        <v>0.131112786366612</v>
      </c>
      <c r="AI13" s="17">
        <v>0.14510715425368301</v>
      </c>
      <c r="AJ13" s="17">
        <v>3.8809068358844498E-2</v>
      </c>
      <c r="AK13" s="17"/>
      <c r="AL13" s="17">
        <v>6.0657338436504601E-2</v>
      </c>
      <c r="AM13" s="17">
        <v>0.20897170782129201</v>
      </c>
      <c r="AN13" s="17">
        <v>0.35745681670977902</v>
      </c>
      <c r="AO13" s="17">
        <v>0.146378480601803</v>
      </c>
      <c r="AP13" s="17">
        <v>6.3541321623923203E-2</v>
      </c>
      <c r="AQ13" s="17">
        <v>0.16945764220029</v>
      </c>
      <c r="AR13" s="17">
        <v>0.32153320128852397</v>
      </c>
      <c r="AS13" s="17"/>
      <c r="AT13" s="17">
        <v>0.29246155251785999</v>
      </c>
      <c r="AU13" s="17">
        <v>9.0984567151373097E-2</v>
      </c>
      <c r="AV13" s="17"/>
      <c r="AW13" s="17">
        <v>0.105694000315155</v>
      </c>
      <c r="AX13" s="17">
        <v>8.3192590111328901E-2</v>
      </c>
      <c r="AY13" s="17">
        <v>0.112524608301786</v>
      </c>
      <c r="AZ13" s="17">
        <v>7.7386382938915393E-2</v>
      </c>
      <c r="BA13" s="17">
        <v>5.0343706552074298E-2</v>
      </c>
      <c r="BB13" s="17">
        <v>0.14173849403799299</v>
      </c>
      <c r="BC13" s="17">
        <v>0.226749138927099</v>
      </c>
      <c r="BD13" s="17">
        <v>0.103142898371786</v>
      </c>
      <c r="BE13" s="17"/>
      <c r="BF13" s="17">
        <v>0.142186386237621</v>
      </c>
      <c r="BG13" s="17">
        <v>0.17087522625031101</v>
      </c>
      <c r="BH13" s="17">
        <v>8.1887026656830605E-2</v>
      </c>
      <c r="BI13" s="17">
        <v>0.11839520318929</v>
      </c>
      <c r="BJ13" s="17">
        <v>8.5157725049152103E-2</v>
      </c>
      <c r="BK13" s="17">
        <v>5.3780843668053302E-2</v>
      </c>
      <c r="BL13" s="17">
        <v>8.0093899395874801E-2</v>
      </c>
      <c r="BM13" s="17"/>
      <c r="BN13" s="17">
        <v>0.100216458030226</v>
      </c>
      <c r="BO13" s="17">
        <v>7.1379575735337403E-2</v>
      </c>
      <c r="BP13" s="17">
        <v>7.5257429760855504E-2</v>
      </c>
      <c r="BQ13" s="17">
        <v>8.1919350219690795E-2</v>
      </c>
      <c r="BR13" s="17">
        <v>7.44038537349863E-2</v>
      </c>
      <c r="BS13" s="17">
        <v>8.4208169036314506E-2</v>
      </c>
      <c r="BT13" s="17">
        <v>7.2011217164166905E-2</v>
      </c>
      <c r="BU13" s="17">
        <v>9.5464088856076906E-2</v>
      </c>
      <c r="BV13" s="17">
        <v>0.110046757549787</v>
      </c>
      <c r="BW13" s="17">
        <v>0.108342722494232</v>
      </c>
      <c r="BX13" s="17">
        <v>0.106773080948852</v>
      </c>
      <c r="BY13" s="17">
        <v>0.14632228461532601</v>
      </c>
      <c r="BZ13" s="17">
        <v>0.159085048244166</v>
      </c>
      <c r="CA13" s="17">
        <v>0.190583177131673</v>
      </c>
      <c r="CB13" s="17">
        <v>0.33424414467700098</v>
      </c>
      <c r="CC13" s="17">
        <v>0.48337979611770898</v>
      </c>
      <c r="CD13" s="17">
        <v>0.57062092366546902</v>
      </c>
    </row>
    <row r="14" spans="2:82" x14ac:dyDescent="0.35">
      <c r="B14" s="18" t="s">
        <v>166</v>
      </c>
      <c r="C14" s="17">
        <v>3.3030413340741499E-2</v>
      </c>
      <c r="D14" s="17">
        <v>4.1107841447956601E-2</v>
      </c>
      <c r="E14" s="17">
        <v>2.49224899912577E-2</v>
      </c>
      <c r="F14" s="17"/>
      <c r="G14" s="17">
        <v>6.6847924771505196E-2</v>
      </c>
      <c r="H14" s="17">
        <v>8.0791256235352604E-2</v>
      </c>
      <c r="I14" s="17">
        <v>3.8852754923677499E-2</v>
      </c>
      <c r="J14" s="17">
        <v>1.2296537097219101E-2</v>
      </c>
      <c r="K14" s="17">
        <v>6.0987689334835102E-3</v>
      </c>
      <c r="L14" s="17">
        <v>1.9091139898121401E-3</v>
      </c>
      <c r="M14" s="17"/>
      <c r="N14" s="17">
        <v>6.1376303542039302E-2</v>
      </c>
      <c r="O14" s="17">
        <v>2.1739409842935199E-2</v>
      </c>
      <c r="P14" s="17">
        <v>3.0534197300689399E-2</v>
      </c>
      <c r="Q14" s="17">
        <v>1.6896562528889599E-2</v>
      </c>
      <c r="R14" s="17"/>
      <c r="S14" s="17">
        <v>7.6920873608430695E-2</v>
      </c>
      <c r="T14" s="17">
        <v>2.17128374557727E-2</v>
      </c>
      <c r="U14" s="17">
        <v>2.1741434792682E-2</v>
      </c>
      <c r="V14" s="17">
        <v>1.9547810897628599E-2</v>
      </c>
      <c r="W14" s="17">
        <v>2.610533471883E-2</v>
      </c>
      <c r="X14" s="17">
        <v>4.2367376648076098E-2</v>
      </c>
      <c r="Y14" s="17">
        <v>1.9266056884513501E-2</v>
      </c>
      <c r="Z14" s="17">
        <v>3.0147954314601901E-2</v>
      </c>
      <c r="AA14" s="17">
        <v>2.73566912837474E-2</v>
      </c>
      <c r="AB14" s="17">
        <v>2.2492341843172E-2</v>
      </c>
      <c r="AC14" s="17">
        <v>2.5089046950547599E-2</v>
      </c>
      <c r="AD14" s="17"/>
      <c r="AE14" s="17">
        <v>3.5413279150760903E-2</v>
      </c>
      <c r="AF14" s="17">
        <v>3.8618939711832001E-2</v>
      </c>
      <c r="AG14" s="17">
        <v>1.87415269007031E-2</v>
      </c>
      <c r="AH14" s="17">
        <v>2.2404733167569999E-2</v>
      </c>
      <c r="AI14" s="17">
        <v>3.6089509589817603E-2</v>
      </c>
      <c r="AJ14" s="17">
        <v>2.33436475197123E-2</v>
      </c>
      <c r="AK14" s="17"/>
      <c r="AL14" s="17">
        <v>1.3133295081462101E-2</v>
      </c>
      <c r="AM14" s="17">
        <v>6.7465551524746606E-2</v>
      </c>
      <c r="AN14" s="17">
        <v>0.13077492620970199</v>
      </c>
      <c r="AO14" s="17">
        <v>0.104828012264769</v>
      </c>
      <c r="AP14" s="17">
        <v>1.49489071753151E-2</v>
      </c>
      <c r="AQ14" s="17">
        <v>7.2860364263958102E-2</v>
      </c>
      <c r="AR14" s="17">
        <v>0.102278078559741</v>
      </c>
      <c r="AS14" s="17"/>
      <c r="AT14" s="17">
        <v>0.168806221144159</v>
      </c>
      <c r="AU14" s="17">
        <v>1.6691416125215599E-2</v>
      </c>
      <c r="AV14" s="17"/>
      <c r="AW14" s="17">
        <v>1.64854599696116E-2</v>
      </c>
      <c r="AX14" s="17">
        <v>4.2501163260218102E-3</v>
      </c>
      <c r="AY14" s="17">
        <v>1.7628068342431601E-2</v>
      </c>
      <c r="AZ14" s="17">
        <v>1.92181681187008E-2</v>
      </c>
      <c r="BA14" s="17">
        <v>5.1423866259564599E-3</v>
      </c>
      <c r="BB14" s="17">
        <v>5.7417666186316003E-2</v>
      </c>
      <c r="BC14" s="17">
        <v>8.2308435417332904E-2</v>
      </c>
      <c r="BD14" s="17">
        <v>9.0050962411062599E-2</v>
      </c>
      <c r="BE14" s="17"/>
      <c r="BF14" s="17">
        <v>5.0753878018967198E-2</v>
      </c>
      <c r="BG14" s="17">
        <v>4.9823888350679899E-2</v>
      </c>
      <c r="BH14" s="17">
        <v>2.4851583630093401E-2</v>
      </c>
      <c r="BI14" s="17">
        <v>3.4114423266390199E-2</v>
      </c>
      <c r="BJ14" s="17">
        <v>3.24628903139303E-2</v>
      </c>
      <c r="BK14" s="17">
        <v>9.2641335771231695E-3</v>
      </c>
      <c r="BL14" s="17">
        <v>1.8834315326560502E-2</v>
      </c>
      <c r="BM14" s="17"/>
      <c r="BN14" s="17">
        <v>1.7840645045939699E-2</v>
      </c>
      <c r="BO14" s="17">
        <v>9.2195035467708807E-3</v>
      </c>
      <c r="BP14" s="17">
        <v>1.6113329937064502E-2</v>
      </c>
      <c r="BQ14" s="17">
        <v>3.0035886472874099E-2</v>
      </c>
      <c r="BR14" s="17">
        <v>1.79746209926459E-2</v>
      </c>
      <c r="BS14" s="17">
        <v>2.5494174919350701E-2</v>
      </c>
      <c r="BT14" s="17">
        <v>2.4286970533565402E-2</v>
      </c>
      <c r="BU14" s="17">
        <v>2.5452164146852901E-2</v>
      </c>
      <c r="BV14" s="17">
        <v>2.8815654088767299E-2</v>
      </c>
      <c r="BW14" s="17">
        <v>2.7775935850071799E-2</v>
      </c>
      <c r="BX14" s="17">
        <v>3.8286382592488503E-2</v>
      </c>
      <c r="BY14" s="17">
        <v>3.7221503637196902E-2</v>
      </c>
      <c r="BZ14" s="17">
        <v>6.0319782687841703E-2</v>
      </c>
      <c r="CA14" s="17">
        <v>5.8027379923571799E-2</v>
      </c>
      <c r="CB14" s="17">
        <v>0.101255667568434</v>
      </c>
      <c r="CC14" s="17">
        <v>0.189904874683055</v>
      </c>
      <c r="CD14" s="17">
        <v>0.23587455530301399</v>
      </c>
    </row>
    <row r="15" spans="2:82" x14ac:dyDescent="0.35">
      <c r="B15" s="18" t="s">
        <v>147</v>
      </c>
      <c r="C15" s="17">
        <v>8.3995049405681099E-3</v>
      </c>
      <c r="D15" s="17">
        <v>7.2538376652985402E-3</v>
      </c>
      <c r="E15" s="17">
        <v>8.7242937564624493E-3</v>
      </c>
      <c r="F15" s="17"/>
      <c r="G15" s="17">
        <v>2.0028814711040701E-2</v>
      </c>
      <c r="H15" s="17">
        <v>1.45047858347241E-2</v>
      </c>
      <c r="I15" s="17">
        <v>8.3055471136356494E-3</v>
      </c>
      <c r="J15" s="17">
        <v>6.5986951588238897E-3</v>
      </c>
      <c r="K15" s="17">
        <v>2.06333379327673E-3</v>
      </c>
      <c r="L15" s="17">
        <v>1.51775255712125E-3</v>
      </c>
      <c r="M15" s="17"/>
      <c r="N15" s="17">
        <v>5.3719526778294099E-3</v>
      </c>
      <c r="O15" s="17">
        <v>9.0488793391305493E-3</v>
      </c>
      <c r="P15" s="17">
        <v>6.1775482658989701E-3</v>
      </c>
      <c r="Q15" s="17">
        <v>1.1790949623676701E-2</v>
      </c>
      <c r="R15" s="17"/>
      <c r="S15" s="17">
        <v>1.1720940729067E-2</v>
      </c>
      <c r="T15" s="17">
        <v>2.9164036371394698E-3</v>
      </c>
      <c r="U15" s="17">
        <v>8.9608200376046099E-3</v>
      </c>
      <c r="V15" s="17">
        <v>5.9887053925947202E-3</v>
      </c>
      <c r="W15" s="17">
        <v>9.6792154835117303E-3</v>
      </c>
      <c r="X15" s="17">
        <v>8.5048638207692005E-3</v>
      </c>
      <c r="Y15" s="17">
        <v>4.9019551966941102E-3</v>
      </c>
      <c r="Z15" s="17">
        <v>6.9313553231572103E-3</v>
      </c>
      <c r="AA15" s="17">
        <v>1.4035061519830401E-2</v>
      </c>
      <c r="AB15" s="17">
        <v>9.0994722719801996E-3</v>
      </c>
      <c r="AC15" s="17">
        <v>8.2621797053346706E-3</v>
      </c>
      <c r="AD15" s="17"/>
      <c r="AE15" s="17">
        <v>3.0062688209793998E-3</v>
      </c>
      <c r="AF15" s="17">
        <v>5.5228906258693901E-3</v>
      </c>
      <c r="AG15" s="17">
        <v>1.14669340599552E-2</v>
      </c>
      <c r="AH15" s="17">
        <v>1.1189684857325599E-2</v>
      </c>
      <c r="AI15" s="17">
        <v>8.6932056296043399E-3</v>
      </c>
      <c r="AJ15" s="17">
        <v>2.62281630964275E-2</v>
      </c>
      <c r="AK15" s="17"/>
      <c r="AL15" s="17">
        <v>2.1936415762195799E-3</v>
      </c>
      <c r="AM15" s="17">
        <v>5.2754893471772301E-3</v>
      </c>
      <c r="AN15" s="17">
        <v>4.0304674785710797E-3</v>
      </c>
      <c r="AO15" s="17">
        <v>2.1188106379511198E-2</v>
      </c>
      <c r="AP15" s="17">
        <v>4.1098565889768797E-3</v>
      </c>
      <c r="AQ15" s="17">
        <v>0</v>
      </c>
      <c r="AR15" s="17">
        <v>0</v>
      </c>
      <c r="AS15" s="17"/>
      <c r="AT15" s="17">
        <v>1.09872685757083E-2</v>
      </c>
      <c r="AU15" s="17">
        <v>4.8308339033764896E-3</v>
      </c>
      <c r="AV15" s="17"/>
      <c r="AW15" s="17">
        <v>1.30445399353342E-2</v>
      </c>
      <c r="AX15" s="17">
        <v>4.1204668202336802E-3</v>
      </c>
      <c r="AY15" s="17">
        <v>2.2080621594793001E-2</v>
      </c>
      <c r="AZ15" s="17">
        <v>1.2043843339266801E-2</v>
      </c>
      <c r="BA15" s="17">
        <v>1.28294651949706E-3</v>
      </c>
      <c r="BB15" s="17">
        <v>8.3916751864584506E-3</v>
      </c>
      <c r="BC15" s="17">
        <v>3.8818993183744399E-3</v>
      </c>
      <c r="BD15" s="17">
        <v>1.18555578808549E-2</v>
      </c>
      <c r="BE15" s="17"/>
      <c r="BF15" s="17">
        <v>3.8371573029077201E-3</v>
      </c>
      <c r="BG15" s="17">
        <v>9.9121124873022496E-3</v>
      </c>
      <c r="BH15" s="17">
        <v>4.54678956531431E-3</v>
      </c>
      <c r="BI15" s="17">
        <v>1.2144392479793001E-2</v>
      </c>
      <c r="BJ15" s="17">
        <v>9.9334594063818799E-3</v>
      </c>
      <c r="BK15" s="17">
        <v>7.7549593419868499E-3</v>
      </c>
      <c r="BL15" s="17">
        <v>1.21947987176042E-2</v>
      </c>
      <c r="BM15" s="17"/>
      <c r="BN15" s="17">
        <v>3.0932516127717399E-2</v>
      </c>
      <c r="BO15" s="17">
        <v>6.9526942366739796E-3</v>
      </c>
      <c r="BP15" s="17">
        <v>9.8116171243189092E-3</v>
      </c>
      <c r="BQ15" s="17">
        <v>6.7431166235495804E-3</v>
      </c>
      <c r="BR15" s="17">
        <v>6.4826226879576704E-3</v>
      </c>
      <c r="BS15" s="17">
        <v>1.0294572784327501E-2</v>
      </c>
      <c r="BT15" s="17">
        <v>2.9730197294993098E-3</v>
      </c>
      <c r="BU15" s="17">
        <v>1.6344368518173E-3</v>
      </c>
      <c r="BV15" s="17">
        <v>2.2478457367604899E-3</v>
      </c>
      <c r="BW15" s="17">
        <v>3.8207711438230599E-3</v>
      </c>
      <c r="BX15" s="17">
        <v>1.5748278215540301E-3</v>
      </c>
      <c r="BY15" s="17">
        <v>0</v>
      </c>
      <c r="BZ15" s="17">
        <v>0</v>
      </c>
      <c r="CA15" s="17">
        <v>5.4847460669409601E-3</v>
      </c>
      <c r="CB15" s="17">
        <v>3.4401218762293699E-3</v>
      </c>
      <c r="CC15" s="17">
        <v>5.3520598263471202E-3</v>
      </c>
      <c r="CD15" s="17">
        <v>9.2536237225750492E-3</v>
      </c>
    </row>
    <row r="16" spans="2:82" x14ac:dyDescent="0.35">
      <c r="B16" s="18" t="s">
        <v>114</v>
      </c>
      <c r="C16" s="19">
        <v>9.5477725566947405E-2</v>
      </c>
      <c r="D16" s="19">
        <v>9.7812981996372103E-2</v>
      </c>
      <c r="E16" s="19">
        <v>9.3095399586661895E-2</v>
      </c>
      <c r="F16" s="19"/>
      <c r="G16" s="19">
        <v>9.5760856039288605E-2</v>
      </c>
      <c r="H16" s="19">
        <v>0.112181604776404</v>
      </c>
      <c r="I16" s="19">
        <v>0.106673537737022</v>
      </c>
      <c r="J16" s="19">
        <v>0.11014072147288</v>
      </c>
      <c r="K16" s="19">
        <v>7.3347232684700905E-2</v>
      </c>
      <c r="L16" s="19">
        <v>7.5508742811067106E-2</v>
      </c>
      <c r="M16" s="19"/>
      <c r="N16" s="19">
        <v>5.8460931364187799E-2</v>
      </c>
      <c r="O16" s="19">
        <v>0.103918562204184</v>
      </c>
      <c r="P16" s="19">
        <v>9.0162499045484498E-2</v>
      </c>
      <c r="Q16" s="19">
        <v>0.13084100027972001</v>
      </c>
      <c r="R16" s="19"/>
      <c r="S16" s="19">
        <v>0.1370467922079</v>
      </c>
      <c r="T16" s="19">
        <v>0.10561694537962001</v>
      </c>
      <c r="U16" s="19">
        <v>9.0337001633837496E-2</v>
      </c>
      <c r="V16" s="19">
        <v>6.6800563016989001E-2</v>
      </c>
      <c r="W16" s="19">
        <v>0.104825986518051</v>
      </c>
      <c r="X16" s="19">
        <v>6.5454815133747901E-2</v>
      </c>
      <c r="Y16" s="19">
        <v>7.5077417929982806E-2</v>
      </c>
      <c r="Z16" s="19">
        <v>8.5359760689808398E-2</v>
      </c>
      <c r="AA16" s="19">
        <v>9.5005151196379506E-2</v>
      </c>
      <c r="AB16" s="19">
        <v>0.10943359706309</v>
      </c>
      <c r="AC16" s="19">
        <v>6.7910979552585099E-2</v>
      </c>
      <c r="AD16" s="19"/>
      <c r="AE16" s="19">
        <v>3.4944233002243398E-2</v>
      </c>
      <c r="AF16" s="19">
        <v>4.8822258434216399E-2</v>
      </c>
      <c r="AG16" s="19">
        <v>0.13680889117282899</v>
      </c>
      <c r="AH16" s="19">
        <v>0.210602433988368</v>
      </c>
      <c r="AI16" s="19">
        <v>0.19900959286568301</v>
      </c>
      <c r="AJ16" s="19">
        <v>6.9905921530358003E-2</v>
      </c>
      <c r="AK16" s="19"/>
      <c r="AL16" s="19">
        <v>7.3229319955278704E-2</v>
      </c>
      <c r="AM16" s="19">
        <v>0.15606826852245201</v>
      </c>
      <c r="AN16" s="19">
        <v>5.03323451606216E-2</v>
      </c>
      <c r="AO16" s="19">
        <v>4.8670236538875103E-2</v>
      </c>
      <c r="AP16" s="19">
        <v>3.6149142648743901E-2</v>
      </c>
      <c r="AQ16" s="19">
        <v>1.62253625493834E-2</v>
      </c>
      <c r="AR16" s="19">
        <v>0.39522126388781897</v>
      </c>
      <c r="AS16" s="19"/>
      <c r="AT16" s="19">
        <v>2.7002304209217599E-2</v>
      </c>
      <c r="AU16" s="19">
        <v>0.10271295177529099</v>
      </c>
      <c r="AV16" s="19"/>
      <c r="AW16" s="19">
        <v>0.24396274614781599</v>
      </c>
      <c r="AX16" s="19">
        <v>0.166237977720081</v>
      </c>
      <c r="AY16" s="19">
        <v>0.15768154816580701</v>
      </c>
      <c r="AZ16" s="19">
        <v>8.3558969767085198E-2</v>
      </c>
      <c r="BA16" s="19">
        <v>4.7838759953967497E-2</v>
      </c>
      <c r="BB16" s="19">
        <v>6.4677709174970996E-2</v>
      </c>
      <c r="BC16" s="19">
        <v>5.3013180196555897E-2</v>
      </c>
      <c r="BD16" s="19">
        <v>7.0199742216863897E-2</v>
      </c>
      <c r="BE16" s="19"/>
      <c r="BF16" s="19">
        <v>9.6545437661977596E-2</v>
      </c>
      <c r="BG16" s="19">
        <v>8.7231096272760003E-2</v>
      </c>
      <c r="BH16" s="19">
        <v>8.8448246853898405E-2</v>
      </c>
      <c r="BI16" s="19">
        <v>0.105856658334382</v>
      </c>
      <c r="BJ16" s="19">
        <v>9.9450309021195504E-2</v>
      </c>
      <c r="BK16" s="19">
        <v>8.71548981754037E-2</v>
      </c>
      <c r="BL16" s="19">
        <v>0.134480477588066</v>
      </c>
      <c r="BM16" s="19"/>
      <c r="BN16" s="19">
        <v>0.18993288549915299</v>
      </c>
      <c r="BO16" s="19">
        <v>0.158949000646325</v>
      </c>
      <c r="BP16" s="19">
        <v>0.152235919070211</v>
      </c>
      <c r="BQ16" s="19">
        <v>0.12626425785973799</v>
      </c>
      <c r="BR16" s="19">
        <v>0.12750159737627401</v>
      </c>
      <c r="BS16" s="19">
        <v>9.7470598903249203E-2</v>
      </c>
      <c r="BT16" s="19">
        <v>8.2007276552885602E-2</v>
      </c>
      <c r="BU16" s="19">
        <v>6.9338973550755995E-2</v>
      </c>
      <c r="BV16" s="19">
        <v>6.9842490253532397E-2</v>
      </c>
      <c r="BW16" s="19">
        <v>5.0724887634857101E-2</v>
      </c>
      <c r="BX16" s="19">
        <v>4.6087157284182501E-2</v>
      </c>
      <c r="BY16" s="19">
        <v>3.7131286002858997E-2</v>
      </c>
      <c r="BZ16" s="19">
        <v>4.3383194709561798E-2</v>
      </c>
      <c r="CA16" s="19">
        <v>5.0267386826747203E-2</v>
      </c>
      <c r="CB16" s="19">
        <v>2.32180512624671E-2</v>
      </c>
      <c r="CC16" s="19">
        <v>0</v>
      </c>
      <c r="CD16" s="19">
        <v>9.8122329464816402E-3</v>
      </c>
    </row>
    <row r="17" spans="2:2" x14ac:dyDescent="0.35">
      <c r="B17" s="16"/>
    </row>
    <row r="18" spans="2:2" x14ac:dyDescent="0.35">
      <c r="B18" t="s">
        <v>119</v>
      </c>
    </row>
    <row r="19" spans="2:2" x14ac:dyDescent="0.35">
      <c r="B19" t="s">
        <v>120</v>
      </c>
    </row>
    <row r="21" spans="2:2" x14ac:dyDescent="0.35">
      <c r="B21"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CD15"/>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1123</v>
      </c>
      <c r="D7" s="10">
        <v>543</v>
      </c>
      <c r="E7" s="10">
        <v>578</v>
      </c>
      <c r="F7" s="10"/>
      <c r="G7" s="10">
        <v>137</v>
      </c>
      <c r="H7" s="10">
        <v>194</v>
      </c>
      <c r="I7" s="10">
        <v>186</v>
      </c>
      <c r="J7" s="10">
        <v>175</v>
      </c>
      <c r="K7" s="10">
        <v>178</v>
      </c>
      <c r="L7" s="10">
        <v>253</v>
      </c>
      <c r="M7" s="10"/>
      <c r="N7" s="10">
        <v>336</v>
      </c>
      <c r="O7" s="10">
        <v>291</v>
      </c>
      <c r="P7" s="10">
        <v>238</v>
      </c>
      <c r="Q7" s="10">
        <v>254</v>
      </c>
      <c r="R7" s="10"/>
      <c r="S7" s="10">
        <v>156</v>
      </c>
      <c r="T7" s="10">
        <v>154</v>
      </c>
      <c r="U7" s="10">
        <v>87</v>
      </c>
      <c r="V7" s="10">
        <v>122</v>
      </c>
      <c r="W7" s="10">
        <v>90</v>
      </c>
      <c r="X7" s="10">
        <v>107</v>
      </c>
      <c r="Y7" s="10">
        <v>81</v>
      </c>
      <c r="Z7" s="10">
        <v>57</v>
      </c>
      <c r="AA7" s="10">
        <v>123</v>
      </c>
      <c r="AB7" s="10">
        <v>94</v>
      </c>
      <c r="AC7" s="10">
        <v>52</v>
      </c>
      <c r="AD7" s="10"/>
      <c r="AE7" s="10">
        <v>417</v>
      </c>
      <c r="AF7" s="10">
        <v>279</v>
      </c>
      <c r="AG7" s="10">
        <v>103</v>
      </c>
      <c r="AH7" s="10">
        <v>84</v>
      </c>
      <c r="AI7" s="10">
        <v>201</v>
      </c>
      <c r="AJ7" s="10">
        <v>29</v>
      </c>
      <c r="AK7" s="10"/>
      <c r="AL7" s="10">
        <v>729</v>
      </c>
      <c r="AM7" s="10">
        <v>228</v>
      </c>
      <c r="AN7" s="10">
        <v>59</v>
      </c>
      <c r="AO7" s="10">
        <v>17</v>
      </c>
      <c r="AP7" s="10">
        <v>28</v>
      </c>
      <c r="AQ7" s="10">
        <v>21</v>
      </c>
      <c r="AR7" s="10">
        <v>3</v>
      </c>
      <c r="AS7" s="10"/>
      <c r="AT7" s="10">
        <v>125</v>
      </c>
      <c r="AU7" s="10">
        <v>980</v>
      </c>
      <c r="AV7" s="10"/>
      <c r="AW7" s="10">
        <v>146</v>
      </c>
      <c r="AX7" s="10">
        <v>62</v>
      </c>
      <c r="AY7" s="10">
        <v>30</v>
      </c>
      <c r="AZ7" s="10">
        <v>345</v>
      </c>
      <c r="BA7" s="10">
        <v>188</v>
      </c>
      <c r="BB7" s="10">
        <v>147</v>
      </c>
      <c r="BC7" s="10">
        <v>190</v>
      </c>
      <c r="BD7" s="10">
        <v>15</v>
      </c>
      <c r="BE7" s="10"/>
      <c r="BF7" s="10">
        <v>164</v>
      </c>
      <c r="BG7" s="10">
        <v>307</v>
      </c>
      <c r="BH7" s="10">
        <v>145</v>
      </c>
      <c r="BI7" s="10">
        <v>73</v>
      </c>
      <c r="BJ7" s="10">
        <v>97</v>
      </c>
      <c r="BK7" s="10">
        <v>242</v>
      </c>
      <c r="BL7" s="10">
        <v>95</v>
      </c>
      <c r="BM7" s="10"/>
      <c r="BN7" s="10">
        <v>47</v>
      </c>
      <c r="BO7" s="10">
        <v>77</v>
      </c>
      <c r="BP7" s="10">
        <v>84</v>
      </c>
      <c r="BQ7" s="10">
        <v>97</v>
      </c>
      <c r="BR7" s="10">
        <v>112</v>
      </c>
      <c r="BS7" s="10">
        <v>102</v>
      </c>
      <c r="BT7" s="10">
        <v>89</v>
      </c>
      <c r="BU7" s="10">
        <v>72</v>
      </c>
      <c r="BV7" s="10">
        <v>62</v>
      </c>
      <c r="BW7" s="10">
        <v>89</v>
      </c>
      <c r="BX7" s="10">
        <v>70</v>
      </c>
      <c r="BY7" s="10">
        <v>57</v>
      </c>
      <c r="BZ7" s="10">
        <v>30</v>
      </c>
      <c r="CA7" s="10">
        <v>34</v>
      </c>
      <c r="CB7" s="10">
        <v>35</v>
      </c>
      <c r="CC7" s="10">
        <v>16</v>
      </c>
      <c r="CD7" s="10">
        <v>11</v>
      </c>
    </row>
    <row r="8" spans="2:82" ht="30" customHeight="1" x14ac:dyDescent="0.35">
      <c r="B8" s="11" t="s">
        <v>19</v>
      </c>
      <c r="C8" s="11">
        <v>1120</v>
      </c>
      <c r="D8" s="11">
        <v>546</v>
      </c>
      <c r="E8" s="11">
        <v>572</v>
      </c>
      <c r="F8" s="11"/>
      <c r="G8" s="11">
        <v>145</v>
      </c>
      <c r="H8" s="11">
        <v>200</v>
      </c>
      <c r="I8" s="11">
        <v>190</v>
      </c>
      <c r="J8" s="11">
        <v>170</v>
      </c>
      <c r="K8" s="11">
        <v>168</v>
      </c>
      <c r="L8" s="11">
        <v>247</v>
      </c>
      <c r="M8" s="11"/>
      <c r="N8" s="11">
        <v>317</v>
      </c>
      <c r="O8" s="11">
        <v>286</v>
      </c>
      <c r="P8" s="11">
        <v>246</v>
      </c>
      <c r="Q8" s="11">
        <v>267</v>
      </c>
      <c r="R8" s="11"/>
      <c r="S8" s="11">
        <v>169</v>
      </c>
      <c r="T8" s="11">
        <v>148</v>
      </c>
      <c r="U8" s="11">
        <v>82</v>
      </c>
      <c r="V8" s="11">
        <v>120</v>
      </c>
      <c r="W8" s="11">
        <v>85</v>
      </c>
      <c r="X8" s="11">
        <v>101</v>
      </c>
      <c r="Y8" s="11">
        <v>84</v>
      </c>
      <c r="Z8" s="11">
        <v>64</v>
      </c>
      <c r="AA8" s="11">
        <v>120</v>
      </c>
      <c r="AB8" s="11">
        <v>98</v>
      </c>
      <c r="AC8" s="11">
        <v>49</v>
      </c>
      <c r="AD8" s="11"/>
      <c r="AE8" s="11">
        <v>406</v>
      </c>
      <c r="AF8" s="11">
        <v>276</v>
      </c>
      <c r="AG8" s="11">
        <v>108</v>
      </c>
      <c r="AH8" s="11">
        <v>86</v>
      </c>
      <c r="AI8" s="11">
        <v>203</v>
      </c>
      <c r="AJ8" s="11">
        <v>30</v>
      </c>
      <c r="AK8" s="11"/>
      <c r="AL8" s="11">
        <v>720</v>
      </c>
      <c r="AM8" s="11">
        <v>233</v>
      </c>
      <c r="AN8" s="11">
        <v>60</v>
      </c>
      <c r="AO8" s="11">
        <v>17</v>
      </c>
      <c r="AP8" s="11">
        <v>27</v>
      </c>
      <c r="AQ8" s="11">
        <v>21</v>
      </c>
      <c r="AR8" s="11">
        <v>3</v>
      </c>
      <c r="AS8" s="11"/>
      <c r="AT8" s="11">
        <v>127</v>
      </c>
      <c r="AU8" s="11">
        <v>974</v>
      </c>
      <c r="AV8" s="11"/>
      <c r="AW8" s="11">
        <v>146</v>
      </c>
      <c r="AX8" s="11">
        <v>62</v>
      </c>
      <c r="AY8" s="11">
        <v>31</v>
      </c>
      <c r="AZ8" s="11">
        <v>344</v>
      </c>
      <c r="BA8" s="11">
        <v>182</v>
      </c>
      <c r="BB8" s="11">
        <v>148</v>
      </c>
      <c r="BC8" s="11">
        <v>193</v>
      </c>
      <c r="BD8" s="11">
        <v>15</v>
      </c>
      <c r="BE8" s="11"/>
      <c r="BF8" s="11">
        <v>162</v>
      </c>
      <c r="BG8" s="11">
        <v>307</v>
      </c>
      <c r="BH8" s="11">
        <v>142</v>
      </c>
      <c r="BI8" s="11">
        <v>73</v>
      </c>
      <c r="BJ8" s="11">
        <v>98</v>
      </c>
      <c r="BK8" s="11">
        <v>239</v>
      </c>
      <c r="BL8" s="11">
        <v>98</v>
      </c>
      <c r="BM8" s="11"/>
      <c r="BN8" s="11">
        <v>49</v>
      </c>
      <c r="BO8" s="11">
        <v>79</v>
      </c>
      <c r="BP8" s="11">
        <v>84</v>
      </c>
      <c r="BQ8" s="11">
        <v>98</v>
      </c>
      <c r="BR8" s="11">
        <v>112</v>
      </c>
      <c r="BS8" s="11">
        <v>101</v>
      </c>
      <c r="BT8" s="11">
        <v>91</v>
      </c>
      <c r="BU8" s="11">
        <v>70</v>
      </c>
      <c r="BV8" s="11">
        <v>61</v>
      </c>
      <c r="BW8" s="11">
        <v>87</v>
      </c>
      <c r="BX8" s="11">
        <v>68</v>
      </c>
      <c r="BY8" s="11">
        <v>56</v>
      </c>
      <c r="BZ8" s="11">
        <v>29</v>
      </c>
      <c r="CA8" s="11">
        <v>33</v>
      </c>
      <c r="CB8" s="11">
        <v>34</v>
      </c>
      <c r="CC8" s="11">
        <v>16</v>
      </c>
      <c r="CD8" s="11">
        <v>11</v>
      </c>
    </row>
    <row r="9" spans="2:82" x14ac:dyDescent="0.35">
      <c r="B9" s="18" t="s">
        <v>400</v>
      </c>
      <c r="C9" s="17">
        <v>0.50834682023000499</v>
      </c>
      <c r="D9" s="17">
        <v>0.49927113523363897</v>
      </c>
      <c r="E9" s="17">
        <v>0.51709918018058199</v>
      </c>
      <c r="F9" s="17"/>
      <c r="G9" s="17">
        <v>0.72800261960294399</v>
      </c>
      <c r="H9" s="17">
        <v>0.67848590831702504</v>
      </c>
      <c r="I9" s="17">
        <v>0.52532840025551697</v>
      </c>
      <c r="J9" s="17">
        <v>0.51521535198399904</v>
      </c>
      <c r="K9" s="17">
        <v>0.331354560267002</v>
      </c>
      <c r="L9" s="17">
        <v>0.34349847668762301</v>
      </c>
      <c r="M9" s="17"/>
      <c r="N9" s="17">
        <v>0.498700012365215</v>
      </c>
      <c r="O9" s="17">
        <v>0.45946779907705299</v>
      </c>
      <c r="P9" s="17">
        <v>0.53027021138266905</v>
      </c>
      <c r="Q9" s="17">
        <v>0.55605151921652696</v>
      </c>
      <c r="R9" s="17"/>
      <c r="S9" s="17">
        <v>0.62472999528447404</v>
      </c>
      <c r="T9" s="17">
        <v>0.44762880373042002</v>
      </c>
      <c r="U9" s="17">
        <v>0.39625947561749802</v>
      </c>
      <c r="V9" s="17">
        <v>0.45085383244479799</v>
      </c>
      <c r="W9" s="17">
        <v>0.56119439240873303</v>
      </c>
      <c r="X9" s="17">
        <v>0.52015876040953002</v>
      </c>
      <c r="Y9" s="17">
        <v>0.49389556742749102</v>
      </c>
      <c r="Z9" s="17">
        <v>0.41196159120325099</v>
      </c>
      <c r="AA9" s="17">
        <v>0.511384880535388</v>
      </c>
      <c r="AB9" s="17">
        <v>0.56076788570849201</v>
      </c>
      <c r="AC9" s="17">
        <v>0.53992782403475303</v>
      </c>
      <c r="AD9" s="17"/>
      <c r="AE9" s="17">
        <v>0.38252508953728798</v>
      </c>
      <c r="AF9" s="17">
        <v>0.537759869376643</v>
      </c>
      <c r="AG9" s="17">
        <v>0.67005542880626701</v>
      </c>
      <c r="AH9" s="17">
        <v>0.63383702054560098</v>
      </c>
      <c r="AI9" s="17">
        <v>0.59271956663622605</v>
      </c>
      <c r="AJ9" s="17">
        <v>0.43218554259820902</v>
      </c>
      <c r="AK9" s="17"/>
      <c r="AL9" s="17">
        <v>0.43364534807218202</v>
      </c>
      <c r="AM9" s="17">
        <v>0.702392151060522</v>
      </c>
      <c r="AN9" s="17">
        <v>0.676418096256589</v>
      </c>
      <c r="AO9" s="17">
        <v>0.65279076782447998</v>
      </c>
      <c r="AP9" s="17">
        <v>0.39486510521755702</v>
      </c>
      <c r="AQ9" s="17">
        <v>0.47180208656977002</v>
      </c>
      <c r="AR9" s="17">
        <v>0</v>
      </c>
      <c r="AS9" s="17"/>
      <c r="AT9" s="17">
        <v>0.63092184143047803</v>
      </c>
      <c r="AU9" s="17">
        <v>0.49364042741795</v>
      </c>
      <c r="AV9" s="17"/>
      <c r="AW9" s="17">
        <v>0.53763118063135396</v>
      </c>
      <c r="AX9" s="17">
        <v>0.38290971452740902</v>
      </c>
      <c r="AY9" s="17">
        <v>0.68391635285666996</v>
      </c>
      <c r="AZ9" s="17">
        <v>0.442174167610069</v>
      </c>
      <c r="BA9" s="17">
        <v>0.33197994343673798</v>
      </c>
      <c r="BB9" s="17">
        <v>0.67109679923727406</v>
      </c>
      <c r="BC9" s="17">
        <v>0.64420948487658902</v>
      </c>
      <c r="BD9" s="17">
        <v>0.68055610438567704</v>
      </c>
      <c r="BE9" s="17"/>
      <c r="BF9" s="17">
        <v>0.52425852931632999</v>
      </c>
      <c r="BG9" s="17">
        <v>0.59581556746879605</v>
      </c>
      <c r="BH9" s="17">
        <v>0.48127824092830801</v>
      </c>
      <c r="BI9" s="17">
        <v>0.47330366268727198</v>
      </c>
      <c r="BJ9" s="17">
        <v>0.43836095360194499</v>
      </c>
      <c r="BK9" s="17">
        <v>0.43318732576859298</v>
      </c>
      <c r="BL9" s="17">
        <v>0.526611419682951</v>
      </c>
      <c r="BM9" s="17"/>
      <c r="BN9" s="17">
        <v>0.62581355413265005</v>
      </c>
      <c r="BO9" s="17">
        <v>0.53342725066561103</v>
      </c>
      <c r="BP9" s="17">
        <v>0.56472603606332294</v>
      </c>
      <c r="BQ9" s="17">
        <v>0.51261292128289604</v>
      </c>
      <c r="BR9" s="17">
        <v>0.50088452589894705</v>
      </c>
      <c r="BS9" s="17">
        <v>0.56902195733185401</v>
      </c>
      <c r="BT9" s="17">
        <v>0.46700216230842601</v>
      </c>
      <c r="BU9" s="17">
        <v>0.43180992898034598</v>
      </c>
      <c r="BV9" s="17">
        <v>0.50232514316101795</v>
      </c>
      <c r="BW9" s="17">
        <v>0.38195173163954999</v>
      </c>
      <c r="BX9" s="17">
        <v>0.46020468294519901</v>
      </c>
      <c r="BY9" s="17">
        <v>0.394300977282109</v>
      </c>
      <c r="BZ9" s="17">
        <v>0.50251677374083503</v>
      </c>
      <c r="CA9" s="17">
        <v>0.49563970653475098</v>
      </c>
      <c r="CB9" s="17">
        <v>0.66537309176609105</v>
      </c>
      <c r="CC9" s="17">
        <v>1</v>
      </c>
      <c r="CD9" s="17">
        <v>0.81211867412844596</v>
      </c>
    </row>
    <row r="10" spans="2:82" ht="29" x14ac:dyDescent="0.35">
      <c r="B10" s="18" t="s">
        <v>401</v>
      </c>
      <c r="C10" s="19">
        <v>0.49165317976999501</v>
      </c>
      <c r="D10" s="19">
        <v>0.50072886476636203</v>
      </c>
      <c r="E10" s="19">
        <v>0.48290081981941801</v>
      </c>
      <c r="F10" s="19"/>
      <c r="G10" s="19">
        <v>0.27199738039705601</v>
      </c>
      <c r="H10" s="19">
        <v>0.32151409168297501</v>
      </c>
      <c r="I10" s="19">
        <v>0.47467159974448297</v>
      </c>
      <c r="J10" s="19">
        <v>0.48478464801600102</v>
      </c>
      <c r="K10" s="19">
        <v>0.66864543973299795</v>
      </c>
      <c r="L10" s="19">
        <v>0.65650152331237699</v>
      </c>
      <c r="M10" s="19"/>
      <c r="N10" s="19">
        <v>0.501299987634785</v>
      </c>
      <c r="O10" s="19">
        <v>0.54053220092294696</v>
      </c>
      <c r="P10" s="19">
        <v>0.469729788617331</v>
      </c>
      <c r="Q10" s="19">
        <v>0.44394848078347299</v>
      </c>
      <c r="R10" s="19"/>
      <c r="S10" s="19">
        <v>0.37527000471552602</v>
      </c>
      <c r="T10" s="19">
        <v>0.55237119626957998</v>
      </c>
      <c r="U10" s="19">
        <v>0.60374052438250203</v>
      </c>
      <c r="V10" s="19">
        <v>0.54914616755520196</v>
      </c>
      <c r="W10" s="19">
        <v>0.43880560759126702</v>
      </c>
      <c r="X10" s="19">
        <v>0.47984123959046998</v>
      </c>
      <c r="Y10" s="19">
        <v>0.50610443257250903</v>
      </c>
      <c r="Z10" s="19">
        <v>0.58803840879674896</v>
      </c>
      <c r="AA10" s="19">
        <v>0.488615119464612</v>
      </c>
      <c r="AB10" s="19">
        <v>0.43923211429150799</v>
      </c>
      <c r="AC10" s="19">
        <v>0.46007217596524702</v>
      </c>
      <c r="AD10" s="19"/>
      <c r="AE10" s="19">
        <v>0.61747491046271197</v>
      </c>
      <c r="AF10" s="19">
        <v>0.462240130623357</v>
      </c>
      <c r="AG10" s="19">
        <v>0.32994457119373299</v>
      </c>
      <c r="AH10" s="19">
        <v>0.36616297945439902</v>
      </c>
      <c r="AI10" s="19">
        <v>0.40728043336377401</v>
      </c>
      <c r="AJ10" s="19">
        <v>0.56781445740179104</v>
      </c>
      <c r="AK10" s="19"/>
      <c r="AL10" s="19">
        <v>0.56635465192781798</v>
      </c>
      <c r="AM10" s="19">
        <v>0.297607848939478</v>
      </c>
      <c r="AN10" s="19">
        <v>0.323581903743411</v>
      </c>
      <c r="AO10" s="19">
        <v>0.34720923217552002</v>
      </c>
      <c r="AP10" s="19">
        <v>0.60513489478244298</v>
      </c>
      <c r="AQ10" s="19">
        <v>0.52819791343023004</v>
      </c>
      <c r="AR10" s="19">
        <v>1</v>
      </c>
      <c r="AS10" s="19"/>
      <c r="AT10" s="19">
        <v>0.36907815856952197</v>
      </c>
      <c r="AU10" s="19">
        <v>0.50635957258205</v>
      </c>
      <c r="AV10" s="19"/>
      <c r="AW10" s="19">
        <v>0.46236881936864599</v>
      </c>
      <c r="AX10" s="19">
        <v>0.61709028547259104</v>
      </c>
      <c r="AY10" s="19">
        <v>0.31608364714332998</v>
      </c>
      <c r="AZ10" s="19">
        <v>0.557825832389931</v>
      </c>
      <c r="BA10" s="19">
        <v>0.66802005656326202</v>
      </c>
      <c r="BB10" s="19">
        <v>0.328903200762726</v>
      </c>
      <c r="BC10" s="19">
        <v>0.35579051512341098</v>
      </c>
      <c r="BD10" s="19">
        <v>0.31944389561432301</v>
      </c>
      <c r="BE10" s="19"/>
      <c r="BF10" s="19">
        <v>0.47574147068367001</v>
      </c>
      <c r="BG10" s="19">
        <v>0.40418443253120401</v>
      </c>
      <c r="BH10" s="19">
        <v>0.51872175907169205</v>
      </c>
      <c r="BI10" s="19">
        <v>0.52669633731272703</v>
      </c>
      <c r="BJ10" s="19">
        <v>0.56163904639805495</v>
      </c>
      <c r="BK10" s="19">
        <v>0.56681267423140702</v>
      </c>
      <c r="BL10" s="19">
        <v>0.473388580317049</v>
      </c>
      <c r="BM10" s="19"/>
      <c r="BN10" s="19">
        <v>0.37418644586735</v>
      </c>
      <c r="BO10" s="19">
        <v>0.46657274933438903</v>
      </c>
      <c r="BP10" s="19">
        <v>0.435273963936677</v>
      </c>
      <c r="BQ10" s="19">
        <v>0.48738707871710402</v>
      </c>
      <c r="BR10" s="19">
        <v>0.499115474101053</v>
      </c>
      <c r="BS10" s="19">
        <v>0.43097804266814599</v>
      </c>
      <c r="BT10" s="19">
        <v>0.53299783769157405</v>
      </c>
      <c r="BU10" s="19">
        <v>0.56819007101965402</v>
      </c>
      <c r="BV10" s="19">
        <v>0.49767485683898199</v>
      </c>
      <c r="BW10" s="19">
        <v>0.61804826836045001</v>
      </c>
      <c r="BX10" s="19">
        <v>0.53979531705480099</v>
      </c>
      <c r="BY10" s="19">
        <v>0.605699022717892</v>
      </c>
      <c r="BZ10" s="19">
        <v>0.49748322625916502</v>
      </c>
      <c r="CA10" s="19">
        <v>0.50436029346524902</v>
      </c>
      <c r="CB10" s="19">
        <v>0.334626908233909</v>
      </c>
      <c r="CC10" s="19">
        <v>0</v>
      </c>
      <c r="CD10" s="19">
        <v>0.18788132587155401</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CD15"/>
  <sheetViews>
    <sheetView showGridLines="0" workbookViewId="0">
      <pane xSplit="2" topLeftCell="V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1024</v>
      </c>
      <c r="D7" s="10">
        <v>509</v>
      </c>
      <c r="E7" s="10">
        <v>514</v>
      </c>
      <c r="F7" s="10"/>
      <c r="G7" s="10">
        <v>126</v>
      </c>
      <c r="H7" s="10">
        <v>166</v>
      </c>
      <c r="I7" s="10">
        <v>176</v>
      </c>
      <c r="J7" s="10">
        <v>180</v>
      </c>
      <c r="K7" s="10">
        <v>152</v>
      </c>
      <c r="L7" s="10">
        <v>224</v>
      </c>
      <c r="M7" s="10"/>
      <c r="N7" s="10">
        <v>295</v>
      </c>
      <c r="O7" s="10">
        <v>254</v>
      </c>
      <c r="P7" s="10">
        <v>222</v>
      </c>
      <c r="Q7" s="10">
        <v>247</v>
      </c>
      <c r="R7" s="10"/>
      <c r="S7" s="10">
        <v>150</v>
      </c>
      <c r="T7" s="10">
        <v>144</v>
      </c>
      <c r="U7" s="10">
        <v>90</v>
      </c>
      <c r="V7" s="10">
        <v>89</v>
      </c>
      <c r="W7" s="10">
        <v>77</v>
      </c>
      <c r="X7" s="10">
        <v>91</v>
      </c>
      <c r="Y7" s="10">
        <v>79</v>
      </c>
      <c r="Z7" s="10">
        <v>41</v>
      </c>
      <c r="AA7" s="10">
        <v>116</v>
      </c>
      <c r="AB7" s="10">
        <v>84</v>
      </c>
      <c r="AC7" s="10">
        <v>63</v>
      </c>
      <c r="AD7" s="10"/>
      <c r="AE7" s="10">
        <v>367</v>
      </c>
      <c r="AF7" s="10">
        <v>255</v>
      </c>
      <c r="AG7" s="10">
        <v>84</v>
      </c>
      <c r="AH7" s="10">
        <v>87</v>
      </c>
      <c r="AI7" s="10">
        <v>203</v>
      </c>
      <c r="AJ7" s="10">
        <v>23</v>
      </c>
      <c r="AK7" s="10"/>
      <c r="AL7" s="10">
        <v>659</v>
      </c>
      <c r="AM7" s="10">
        <v>216</v>
      </c>
      <c r="AN7" s="10">
        <v>54</v>
      </c>
      <c r="AO7" s="10">
        <v>12</v>
      </c>
      <c r="AP7" s="10">
        <v>19</v>
      </c>
      <c r="AQ7" s="10">
        <v>24</v>
      </c>
      <c r="AR7" s="10">
        <v>2</v>
      </c>
      <c r="AS7" s="10"/>
      <c r="AT7" s="10">
        <v>106</v>
      </c>
      <c r="AU7" s="10">
        <v>895</v>
      </c>
      <c r="AV7" s="10"/>
      <c r="AW7" s="10">
        <v>116</v>
      </c>
      <c r="AX7" s="10">
        <v>46</v>
      </c>
      <c r="AY7" s="10">
        <v>24</v>
      </c>
      <c r="AZ7" s="10">
        <v>296</v>
      </c>
      <c r="BA7" s="10">
        <v>189</v>
      </c>
      <c r="BB7" s="10">
        <v>158</v>
      </c>
      <c r="BC7" s="10">
        <v>177</v>
      </c>
      <c r="BD7" s="10">
        <v>18</v>
      </c>
      <c r="BE7" s="10"/>
      <c r="BF7" s="10">
        <v>146</v>
      </c>
      <c r="BG7" s="10">
        <v>283</v>
      </c>
      <c r="BH7" s="10">
        <v>123</v>
      </c>
      <c r="BI7" s="10">
        <v>55</v>
      </c>
      <c r="BJ7" s="10">
        <v>108</v>
      </c>
      <c r="BK7" s="10">
        <v>211</v>
      </c>
      <c r="BL7" s="10">
        <v>98</v>
      </c>
      <c r="BM7" s="10"/>
      <c r="BN7" s="10">
        <v>61</v>
      </c>
      <c r="BO7" s="10">
        <v>65</v>
      </c>
      <c r="BP7" s="10">
        <v>81</v>
      </c>
      <c r="BQ7" s="10">
        <v>107</v>
      </c>
      <c r="BR7" s="10">
        <v>102</v>
      </c>
      <c r="BS7" s="10">
        <v>93</v>
      </c>
      <c r="BT7" s="10">
        <v>64</v>
      </c>
      <c r="BU7" s="10">
        <v>72</v>
      </c>
      <c r="BV7" s="10">
        <v>47</v>
      </c>
      <c r="BW7" s="10">
        <v>82</v>
      </c>
      <c r="BX7" s="10">
        <v>58</v>
      </c>
      <c r="BY7" s="10">
        <v>42</v>
      </c>
      <c r="BZ7" s="10">
        <v>23</v>
      </c>
      <c r="CA7" s="10">
        <v>25</v>
      </c>
      <c r="CB7" s="10">
        <v>24</v>
      </c>
      <c r="CC7" s="10">
        <v>14</v>
      </c>
      <c r="CD7" s="10">
        <v>19</v>
      </c>
    </row>
    <row r="8" spans="2:82" ht="30" customHeight="1" x14ac:dyDescent="0.35">
      <c r="B8" s="11" t="s">
        <v>19</v>
      </c>
      <c r="C8" s="11">
        <v>1024</v>
      </c>
      <c r="D8" s="11">
        <v>513</v>
      </c>
      <c r="E8" s="11">
        <v>510</v>
      </c>
      <c r="F8" s="11"/>
      <c r="G8" s="11">
        <v>133</v>
      </c>
      <c r="H8" s="11">
        <v>173</v>
      </c>
      <c r="I8" s="11">
        <v>180</v>
      </c>
      <c r="J8" s="11">
        <v>176</v>
      </c>
      <c r="K8" s="11">
        <v>143</v>
      </c>
      <c r="L8" s="11">
        <v>218</v>
      </c>
      <c r="M8" s="11"/>
      <c r="N8" s="11">
        <v>280</v>
      </c>
      <c r="O8" s="11">
        <v>249</v>
      </c>
      <c r="P8" s="11">
        <v>231</v>
      </c>
      <c r="Q8" s="11">
        <v>258</v>
      </c>
      <c r="R8" s="11"/>
      <c r="S8" s="11">
        <v>164</v>
      </c>
      <c r="T8" s="11">
        <v>139</v>
      </c>
      <c r="U8" s="11">
        <v>84</v>
      </c>
      <c r="V8" s="11">
        <v>88</v>
      </c>
      <c r="W8" s="11">
        <v>72</v>
      </c>
      <c r="X8" s="11">
        <v>86</v>
      </c>
      <c r="Y8" s="11">
        <v>83</v>
      </c>
      <c r="Z8" s="11">
        <v>46</v>
      </c>
      <c r="AA8" s="11">
        <v>113</v>
      </c>
      <c r="AB8" s="11">
        <v>87</v>
      </c>
      <c r="AC8" s="11">
        <v>61</v>
      </c>
      <c r="AD8" s="11"/>
      <c r="AE8" s="11">
        <v>358</v>
      </c>
      <c r="AF8" s="11">
        <v>253</v>
      </c>
      <c r="AG8" s="11">
        <v>87</v>
      </c>
      <c r="AH8" s="11">
        <v>90</v>
      </c>
      <c r="AI8" s="11">
        <v>207</v>
      </c>
      <c r="AJ8" s="11">
        <v>23</v>
      </c>
      <c r="AK8" s="11"/>
      <c r="AL8" s="11">
        <v>651</v>
      </c>
      <c r="AM8" s="11">
        <v>221</v>
      </c>
      <c r="AN8" s="11">
        <v>56</v>
      </c>
      <c r="AO8" s="11">
        <v>12</v>
      </c>
      <c r="AP8" s="11">
        <v>18</v>
      </c>
      <c r="AQ8" s="11">
        <v>25</v>
      </c>
      <c r="AR8" s="11">
        <v>2</v>
      </c>
      <c r="AS8" s="11"/>
      <c r="AT8" s="11">
        <v>107</v>
      </c>
      <c r="AU8" s="11">
        <v>893</v>
      </c>
      <c r="AV8" s="11"/>
      <c r="AW8" s="11">
        <v>115</v>
      </c>
      <c r="AX8" s="11">
        <v>45</v>
      </c>
      <c r="AY8" s="11">
        <v>24</v>
      </c>
      <c r="AZ8" s="11">
        <v>297</v>
      </c>
      <c r="BA8" s="11">
        <v>184</v>
      </c>
      <c r="BB8" s="11">
        <v>161</v>
      </c>
      <c r="BC8" s="11">
        <v>180</v>
      </c>
      <c r="BD8" s="11">
        <v>19</v>
      </c>
      <c r="BE8" s="11"/>
      <c r="BF8" s="11">
        <v>145</v>
      </c>
      <c r="BG8" s="11">
        <v>285</v>
      </c>
      <c r="BH8" s="11">
        <v>121</v>
      </c>
      <c r="BI8" s="11">
        <v>56</v>
      </c>
      <c r="BJ8" s="11">
        <v>108</v>
      </c>
      <c r="BK8" s="11">
        <v>209</v>
      </c>
      <c r="BL8" s="11">
        <v>100</v>
      </c>
      <c r="BM8" s="11"/>
      <c r="BN8" s="11">
        <v>63</v>
      </c>
      <c r="BO8" s="11">
        <v>67</v>
      </c>
      <c r="BP8" s="11">
        <v>81</v>
      </c>
      <c r="BQ8" s="11">
        <v>108</v>
      </c>
      <c r="BR8" s="11">
        <v>102</v>
      </c>
      <c r="BS8" s="11">
        <v>94</v>
      </c>
      <c r="BT8" s="11">
        <v>64</v>
      </c>
      <c r="BU8" s="11">
        <v>71</v>
      </c>
      <c r="BV8" s="11">
        <v>45</v>
      </c>
      <c r="BW8" s="11">
        <v>81</v>
      </c>
      <c r="BX8" s="11">
        <v>58</v>
      </c>
      <c r="BY8" s="11">
        <v>41</v>
      </c>
      <c r="BZ8" s="11">
        <v>23</v>
      </c>
      <c r="CA8" s="11">
        <v>25</v>
      </c>
      <c r="CB8" s="11">
        <v>24</v>
      </c>
      <c r="CC8" s="11">
        <v>14</v>
      </c>
      <c r="CD8" s="11">
        <v>19</v>
      </c>
    </row>
    <row r="9" spans="2:82" x14ac:dyDescent="0.35">
      <c r="B9" s="18" t="s">
        <v>400</v>
      </c>
      <c r="C9" s="17">
        <v>0.55200149908232099</v>
      </c>
      <c r="D9" s="17">
        <v>0.54584626564766903</v>
      </c>
      <c r="E9" s="17">
        <v>0.55729468717877795</v>
      </c>
      <c r="F9" s="17"/>
      <c r="G9" s="17">
        <v>0.62574386618579803</v>
      </c>
      <c r="H9" s="17">
        <v>0.71992770216628199</v>
      </c>
      <c r="I9" s="17">
        <v>0.63118804741760504</v>
      </c>
      <c r="J9" s="17">
        <v>0.49815321237704002</v>
      </c>
      <c r="K9" s="17">
        <v>0.49489303421276398</v>
      </c>
      <c r="L9" s="17">
        <v>0.389083642624449</v>
      </c>
      <c r="M9" s="17"/>
      <c r="N9" s="17">
        <v>0.54323437806845598</v>
      </c>
      <c r="O9" s="17">
        <v>0.591347210658832</v>
      </c>
      <c r="P9" s="17">
        <v>0.49758649575762498</v>
      </c>
      <c r="Q9" s="17">
        <v>0.56960793086518002</v>
      </c>
      <c r="R9" s="17"/>
      <c r="S9" s="17">
        <v>0.62549836487817501</v>
      </c>
      <c r="T9" s="17">
        <v>0.531261857515818</v>
      </c>
      <c r="U9" s="17">
        <v>0.51308450283348594</v>
      </c>
      <c r="V9" s="17">
        <v>0.52346700997833995</v>
      </c>
      <c r="W9" s="17">
        <v>0.57797746523846805</v>
      </c>
      <c r="X9" s="17">
        <v>0.58946996944748098</v>
      </c>
      <c r="Y9" s="17">
        <v>0.49851553805122301</v>
      </c>
      <c r="Z9" s="17">
        <v>0.66297719690365697</v>
      </c>
      <c r="AA9" s="17">
        <v>0.60259598963271999</v>
      </c>
      <c r="AB9" s="17">
        <v>0.498368040600149</v>
      </c>
      <c r="AC9" s="17">
        <v>0.38479772423514202</v>
      </c>
      <c r="AD9" s="17"/>
      <c r="AE9" s="17">
        <v>0.486834364715581</v>
      </c>
      <c r="AF9" s="17">
        <v>0.55627055614338905</v>
      </c>
      <c r="AG9" s="17">
        <v>0.60475572423828206</v>
      </c>
      <c r="AH9" s="17">
        <v>0.59436210077704899</v>
      </c>
      <c r="AI9" s="17">
        <v>0.62152579381319095</v>
      </c>
      <c r="AJ9" s="17">
        <v>0.51858280956809999</v>
      </c>
      <c r="AK9" s="17"/>
      <c r="AL9" s="17">
        <v>0.50878236123906595</v>
      </c>
      <c r="AM9" s="17">
        <v>0.65148694668294804</v>
      </c>
      <c r="AN9" s="17">
        <v>0.73961357775786896</v>
      </c>
      <c r="AO9" s="17">
        <v>0.67476457560790504</v>
      </c>
      <c r="AP9" s="17">
        <v>0.41653172806300898</v>
      </c>
      <c r="AQ9" s="17">
        <v>0.42625980058768798</v>
      </c>
      <c r="AR9" s="17">
        <v>0</v>
      </c>
      <c r="AS9" s="17"/>
      <c r="AT9" s="17">
        <v>0.66695815686478099</v>
      </c>
      <c r="AU9" s="17">
        <v>0.54365113187849001</v>
      </c>
      <c r="AV9" s="17"/>
      <c r="AW9" s="17">
        <v>0.586247175050577</v>
      </c>
      <c r="AX9" s="17">
        <v>0.51372355864783004</v>
      </c>
      <c r="AY9" s="17">
        <v>0.74118695841279802</v>
      </c>
      <c r="AZ9" s="17">
        <v>0.49916860982712902</v>
      </c>
      <c r="BA9" s="17">
        <v>0.396170286556496</v>
      </c>
      <c r="BB9" s="17">
        <v>0.66224381963697998</v>
      </c>
      <c r="BC9" s="17">
        <v>0.64944938812159103</v>
      </c>
      <c r="BD9" s="17">
        <v>0.671780744083044</v>
      </c>
      <c r="BE9" s="17"/>
      <c r="BF9" s="17">
        <v>0.65439577081831302</v>
      </c>
      <c r="BG9" s="17">
        <v>0.61526287158580395</v>
      </c>
      <c r="BH9" s="17">
        <v>0.51052171022372295</v>
      </c>
      <c r="BI9" s="17">
        <v>0.537456147501298</v>
      </c>
      <c r="BJ9" s="17">
        <v>0.61571532852100697</v>
      </c>
      <c r="BK9" s="17">
        <v>0.38572811461803402</v>
      </c>
      <c r="BL9" s="17">
        <v>0.56043614145392395</v>
      </c>
      <c r="BM9" s="17"/>
      <c r="BN9" s="17">
        <v>0.60602355027810795</v>
      </c>
      <c r="BO9" s="17">
        <v>0.55272799310585696</v>
      </c>
      <c r="BP9" s="17">
        <v>0.45698721468404202</v>
      </c>
      <c r="BQ9" s="17">
        <v>0.58955150386051602</v>
      </c>
      <c r="BR9" s="17">
        <v>0.52862876458881303</v>
      </c>
      <c r="BS9" s="17">
        <v>0.62238574778073097</v>
      </c>
      <c r="BT9" s="17">
        <v>0.45133980418333203</v>
      </c>
      <c r="BU9" s="17">
        <v>0.52590580410118104</v>
      </c>
      <c r="BV9" s="17">
        <v>0.52581874149411201</v>
      </c>
      <c r="BW9" s="17">
        <v>0.53332501161304002</v>
      </c>
      <c r="BX9" s="17">
        <v>0.535007394603084</v>
      </c>
      <c r="BY9" s="17">
        <v>0.72158957107397503</v>
      </c>
      <c r="BZ9" s="17">
        <v>0.62688342598898295</v>
      </c>
      <c r="CA9" s="17">
        <v>0.47816816448428601</v>
      </c>
      <c r="CB9" s="17">
        <v>0.67440649645523898</v>
      </c>
      <c r="CC9" s="17">
        <v>0.65102049881820101</v>
      </c>
      <c r="CD9" s="17">
        <v>0.74873767472712904</v>
      </c>
    </row>
    <row r="10" spans="2:82" ht="29" x14ac:dyDescent="0.35">
      <c r="B10" s="18" t="s">
        <v>401</v>
      </c>
      <c r="C10" s="19">
        <v>0.44799850091767901</v>
      </c>
      <c r="D10" s="19">
        <v>0.45415373435233097</v>
      </c>
      <c r="E10" s="19">
        <v>0.442705312821222</v>
      </c>
      <c r="F10" s="19"/>
      <c r="G10" s="19">
        <v>0.37425613381420197</v>
      </c>
      <c r="H10" s="19">
        <v>0.28007229783371801</v>
      </c>
      <c r="I10" s="19">
        <v>0.36881195258239402</v>
      </c>
      <c r="J10" s="19">
        <v>0.50184678762295998</v>
      </c>
      <c r="K10" s="19">
        <v>0.50510696578723602</v>
      </c>
      <c r="L10" s="19">
        <v>0.61091635737555094</v>
      </c>
      <c r="M10" s="19"/>
      <c r="N10" s="19">
        <v>0.45676562193154402</v>
      </c>
      <c r="O10" s="19">
        <v>0.408652789341168</v>
      </c>
      <c r="P10" s="19">
        <v>0.50241350424237496</v>
      </c>
      <c r="Q10" s="19">
        <v>0.43039206913481998</v>
      </c>
      <c r="R10" s="19"/>
      <c r="S10" s="19">
        <v>0.37450163512182499</v>
      </c>
      <c r="T10" s="19">
        <v>0.468738142484182</v>
      </c>
      <c r="U10" s="19">
        <v>0.486915497166514</v>
      </c>
      <c r="V10" s="19">
        <v>0.47653299002166</v>
      </c>
      <c r="W10" s="19">
        <v>0.42202253476153201</v>
      </c>
      <c r="X10" s="19">
        <v>0.41053003055251902</v>
      </c>
      <c r="Y10" s="19">
        <v>0.50148446194877705</v>
      </c>
      <c r="Z10" s="19">
        <v>0.33702280309634303</v>
      </c>
      <c r="AA10" s="19">
        <v>0.39740401036728001</v>
      </c>
      <c r="AB10" s="19">
        <v>0.50163195939985095</v>
      </c>
      <c r="AC10" s="19">
        <v>0.61520227576485798</v>
      </c>
      <c r="AD10" s="19"/>
      <c r="AE10" s="19">
        <v>0.51316563528441905</v>
      </c>
      <c r="AF10" s="19">
        <v>0.44372944385661101</v>
      </c>
      <c r="AG10" s="19">
        <v>0.395244275761718</v>
      </c>
      <c r="AH10" s="19">
        <v>0.40563789922295101</v>
      </c>
      <c r="AI10" s="19">
        <v>0.37847420618680899</v>
      </c>
      <c r="AJ10" s="19">
        <v>0.48141719043190001</v>
      </c>
      <c r="AK10" s="19"/>
      <c r="AL10" s="19">
        <v>0.49121763876093399</v>
      </c>
      <c r="AM10" s="19">
        <v>0.34851305331705201</v>
      </c>
      <c r="AN10" s="19">
        <v>0.26038642224213099</v>
      </c>
      <c r="AO10" s="19">
        <v>0.32523542439209502</v>
      </c>
      <c r="AP10" s="19">
        <v>0.58346827193699102</v>
      </c>
      <c r="AQ10" s="19">
        <v>0.57374019941231202</v>
      </c>
      <c r="AR10" s="19">
        <v>1</v>
      </c>
      <c r="AS10" s="19"/>
      <c r="AT10" s="19">
        <v>0.33304184313521901</v>
      </c>
      <c r="AU10" s="19">
        <v>0.45634886812150999</v>
      </c>
      <c r="AV10" s="19"/>
      <c r="AW10" s="19">
        <v>0.413752824949423</v>
      </c>
      <c r="AX10" s="19">
        <v>0.48627644135217002</v>
      </c>
      <c r="AY10" s="19">
        <v>0.25881304158720198</v>
      </c>
      <c r="AZ10" s="19">
        <v>0.50083139017287104</v>
      </c>
      <c r="BA10" s="19">
        <v>0.603829713443504</v>
      </c>
      <c r="BB10" s="19">
        <v>0.33775618036302002</v>
      </c>
      <c r="BC10" s="19">
        <v>0.35055061187840902</v>
      </c>
      <c r="BD10" s="19">
        <v>0.328219255916956</v>
      </c>
      <c r="BE10" s="19"/>
      <c r="BF10" s="19">
        <v>0.34560422918168698</v>
      </c>
      <c r="BG10" s="19">
        <v>0.38473712841419599</v>
      </c>
      <c r="BH10" s="19">
        <v>0.489478289776277</v>
      </c>
      <c r="BI10" s="19">
        <v>0.462543852498702</v>
      </c>
      <c r="BJ10" s="19">
        <v>0.38428467147899298</v>
      </c>
      <c r="BK10" s="19">
        <v>0.61427188538196598</v>
      </c>
      <c r="BL10" s="19">
        <v>0.43956385854607599</v>
      </c>
      <c r="BM10" s="19"/>
      <c r="BN10" s="19">
        <v>0.393976449721892</v>
      </c>
      <c r="BO10" s="19">
        <v>0.44727200689414298</v>
      </c>
      <c r="BP10" s="19">
        <v>0.54301278531595798</v>
      </c>
      <c r="BQ10" s="19">
        <v>0.41044849613948398</v>
      </c>
      <c r="BR10" s="19">
        <v>0.47137123541118697</v>
      </c>
      <c r="BS10" s="19">
        <v>0.37761425221926898</v>
      </c>
      <c r="BT10" s="19">
        <v>0.54866019581666803</v>
      </c>
      <c r="BU10" s="19">
        <v>0.47409419589881902</v>
      </c>
      <c r="BV10" s="19">
        <v>0.47418125850588799</v>
      </c>
      <c r="BW10" s="19">
        <v>0.46667498838695998</v>
      </c>
      <c r="BX10" s="19">
        <v>0.464992605396916</v>
      </c>
      <c r="BY10" s="19">
        <v>0.27841042892602502</v>
      </c>
      <c r="BZ10" s="19">
        <v>0.373116574011017</v>
      </c>
      <c r="CA10" s="19">
        <v>0.52183183551571399</v>
      </c>
      <c r="CB10" s="19">
        <v>0.32559350354476102</v>
      </c>
      <c r="CC10" s="19">
        <v>0.34897950118179899</v>
      </c>
      <c r="CD10" s="19">
        <v>0.25126232527287101</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CD15"/>
  <sheetViews>
    <sheetView showGridLines="0" workbookViewId="0">
      <pane xSplit="2" topLeftCell="V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1037</v>
      </c>
      <c r="D7" s="10">
        <v>518</v>
      </c>
      <c r="E7" s="10">
        <v>516</v>
      </c>
      <c r="F7" s="10"/>
      <c r="G7" s="10">
        <v>128</v>
      </c>
      <c r="H7" s="10">
        <v>153</v>
      </c>
      <c r="I7" s="10">
        <v>176</v>
      </c>
      <c r="J7" s="10">
        <v>191</v>
      </c>
      <c r="K7" s="10">
        <v>173</v>
      </c>
      <c r="L7" s="10">
        <v>216</v>
      </c>
      <c r="M7" s="10"/>
      <c r="N7" s="10">
        <v>291</v>
      </c>
      <c r="O7" s="10">
        <v>269</v>
      </c>
      <c r="P7" s="10">
        <v>204</v>
      </c>
      <c r="Q7" s="10">
        <v>270</v>
      </c>
      <c r="R7" s="10"/>
      <c r="S7" s="10">
        <v>144</v>
      </c>
      <c r="T7" s="10">
        <v>134</v>
      </c>
      <c r="U7" s="10">
        <v>86</v>
      </c>
      <c r="V7" s="10">
        <v>94</v>
      </c>
      <c r="W7" s="10">
        <v>85</v>
      </c>
      <c r="X7" s="10">
        <v>102</v>
      </c>
      <c r="Y7" s="10">
        <v>100</v>
      </c>
      <c r="Z7" s="10">
        <v>39</v>
      </c>
      <c r="AA7" s="10">
        <v>128</v>
      </c>
      <c r="AB7" s="10">
        <v>72</v>
      </c>
      <c r="AC7" s="10">
        <v>53</v>
      </c>
      <c r="AD7" s="10"/>
      <c r="AE7" s="10">
        <v>389</v>
      </c>
      <c r="AF7" s="10">
        <v>240</v>
      </c>
      <c r="AG7" s="10">
        <v>96</v>
      </c>
      <c r="AH7" s="10">
        <v>84</v>
      </c>
      <c r="AI7" s="10">
        <v>176</v>
      </c>
      <c r="AJ7" s="10">
        <v>44</v>
      </c>
      <c r="AK7" s="10"/>
      <c r="AL7" s="10">
        <v>706</v>
      </c>
      <c r="AM7" s="10">
        <v>195</v>
      </c>
      <c r="AN7" s="10">
        <v>54</v>
      </c>
      <c r="AO7" s="10">
        <v>4</v>
      </c>
      <c r="AP7" s="10">
        <v>21</v>
      </c>
      <c r="AQ7" s="10">
        <v>12</v>
      </c>
      <c r="AR7" s="10">
        <v>2</v>
      </c>
      <c r="AS7" s="10"/>
      <c r="AT7" s="10">
        <v>98</v>
      </c>
      <c r="AU7" s="10">
        <v>923</v>
      </c>
      <c r="AV7" s="10"/>
      <c r="AW7" s="10">
        <v>133</v>
      </c>
      <c r="AX7" s="10">
        <v>52</v>
      </c>
      <c r="AY7" s="10">
        <v>20</v>
      </c>
      <c r="AZ7" s="10">
        <v>326</v>
      </c>
      <c r="BA7" s="10">
        <v>178</v>
      </c>
      <c r="BB7" s="10">
        <v>154</v>
      </c>
      <c r="BC7" s="10">
        <v>157</v>
      </c>
      <c r="BD7" s="10">
        <v>17</v>
      </c>
      <c r="BE7" s="10"/>
      <c r="BF7" s="10">
        <v>129</v>
      </c>
      <c r="BG7" s="10">
        <v>288</v>
      </c>
      <c r="BH7" s="10">
        <v>115</v>
      </c>
      <c r="BI7" s="10">
        <v>65</v>
      </c>
      <c r="BJ7" s="10">
        <v>116</v>
      </c>
      <c r="BK7" s="10">
        <v>221</v>
      </c>
      <c r="BL7" s="10">
        <v>103</v>
      </c>
      <c r="BM7" s="10"/>
      <c r="BN7" s="10">
        <v>53</v>
      </c>
      <c r="BO7" s="10">
        <v>72</v>
      </c>
      <c r="BP7" s="10">
        <v>83</v>
      </c>
      <c r="BQ7" s="10">
        <v>84</v>
      </c>
      <c r="BR7" s="10">
        <v>100</v>
      </c>
      <c r="BS7" s="10">
        <v>101</v>
      </c>
      <c r="BT7" s="10">
        <v>72</v>
      </c>
      <c r="BU7" s="10">
        <v>65</v>
      </c>
      <c r="BV7" s="10">
        <v>55</v>
      </c>
      <c r="BW7" s="10">
        <v>87</v>
      </c>
      <c r="BX7" s="10">
        <v>69</v>
      </c>
      <c r="BY7" s="10">
        <v>43</v>
      </c>
      <c r="BZ7" s="10">
        <v>28</v>
      </c>
      <c r="CA7" s="10">
        <v>24</v>
      </c>
      <c r="CB7" s="10">
        <v>29</v>
      </c>
      <c r="CC7" s="10">
        <v>18</v>
      </c>
      <c r="CD7" s="10">
        <v>11</v>
      </c>
    </row>
    <row r="8" spans="2:82" ht="30" customHeight="1" x14ac:dyDescent="0.35">
      <c r="B8" s="11" t="s">
        <v>19</v>
      </c>
      <c r="C8" s="11">
        <v>1037</v>
      </c>
      <c r="D8" s="11">
        <v>524</v>
      </c>
      <c r="E8" s="11">
        <v>510</v>
      </c>
      <c r="F8" s="11"/>
      <c r="G8" s="11">
        <v>137</v>
      </c>
      <c r="H8" s="11">
        <v>159</v>
      </c>
      <c r="I8" s="11">
        <v>178</v>
      </c>
      <c r="J8" s="11">
        <v>187</v>
      </c>
      <c r="K8" s="11">
        <v>163</v>
      </c>
      <c r="L8" s="11">
        <v>212</v>
      </c>
      <c r="M8" s="11"/>
      <c r="N8" s="11">
        <v>276</v>
      </c>
      <c r="O8" s="11">
        <v>263</v>
      </c>
      <c r="P8" s="11">
        <v>212</v>
      </c>
      <c r="Q8" s="11">
        <v>283</v>
      </c>
      <c r="R8" s="11"/>
      <c r="S8" s="11">
        <v>157</v>
      </c>
      <c r="T8" s="11">
        <v>129</v>
      </c>
      <c r="U8" s="11">
        <v>81</v>
      </c>
      <c r="V8" s="11">
        <v>92</v>
      </c>
      <c r="W8" s="11">
        <v>82</v>
      </c>
      <c r="X8" s="11">
        <v>96</v>
      </c>
      <c r="Y8" s="11">
        <v>104</v>
      </c>
      <c r="Z8" s="11">
        <v>44</v>
      </c>
      <c r="AA8" s="11">
        <v>126</v>
      </c>
      <c r="AB8" s="11">
        <v>74</v>
      </c>
      <c r="AC8" s="11">
        <v>51</v>
      </c>
      <c r="AD8" s="11"/>
      <c r="AE8" s="11">
        <v>382</v>
      </c>
      <c r="AF8" s="11">
        <v>237</v>
      </c>
      <c r="AG8" s="11">
        <v>99</v>
      </c>
      <c r="AH8" s="11">
        <v>85</v>
      </c>
      <c r="AI8" s="11">
        <v>181</v>
      </c>
      <c r="AJ8" s="11">
        <v>44</v>
      </c>
      <c r="AK8" s="11"/>
      <c r="AL8" s="11">
        <v>697</v>
      </c>
      <c r="AM8" s="11">
        <v>201</v>
      </c>
      <c r="AN8" s="11">
        <v>57</v>
      </c>
      <c r="AO8" s="11">
        <v>4</v>
      </c>
      <c r="AP8" s="11">
        <v>20</v>
      </c>
      <c r="AQ8" s="11">
        <v>12</v>
      </c>
      <c r="AR8" s="11">
        <v>2</v>
      </c>
      <c r="AS8" s="11"/>
      <c r="AT8" s="11">
        <v>101</v>
      </c>
      <c r="AU8" s="11">
        <v>920</v>
      </c>
      <c r="AV8" s="11"/>
      <c r="AW8" s="11">
        <v>134</v>
      </c>
      <c r="AX8" s="11">
        <v>52</v>
      </c>
      <c r="AY8" s="11">
        <v>21</v>
      </c>
      <c r="AZ8" s="11">
        <v>324</v>
      </c>
      <c r="BA8" s="11">
        <v>174</v>
      </c>
      <c r="BB8" s="11">
        <v>155</v>
      </c>
      <c r="BC8" s="11">
        <v>159</v>
      </c>
      <c r="BD8" s="11">
        <v>17</v>
      </c>
      <c r="BE8" s="11"/>
      <c r="BF8" s="11">
        <v>129</v>
      </c>
      <c r="BG8" s="11">
        <v>289</v>
      </c>
      <c r="BH8" s="11">
        <v>114</v>
      </c>
      <c r="BI8" s="11">
        <v>64</v>
      </c>
      <c r="BJ8" s="11">
        <v>117</v>
      </c>
      <c r="BK8" s="11">
        <v>219</v>
      </c>
      <c r="BL8" s="11">
        <v>104</v>
      </c>
      <c r="BM8" s="11"/>
      <c r="BN8" s="11">
        <v>54</v>
      </c>
      <c r="BO8" s="11">
        <v>74</v>
      </c>
      <c r="BP8" s="11">
        <v>84</v>
      </c>
      <c r="BQ8" s="11">
        <v>86</v>
      </c>
      <c r="BR8" s="11">
        <v>100</v>
      </c>
      <c r="BS8" s="11">
        <v>99</v>
      </c>
      <c r="BT8" s="11">
        <v>71</v>
      </c>
      <c r="BU8" s="11">
        <v>65</v>
      </c>
      <c r="BV8" s="11">
        <v>54</v>
      </c>
      <c r="BW8" s="11">
        <v>85</v>
      </c>
      <c r="BX8" s="11">
        <v>69</v>
      </c>
      <c r="BY8" s="11">
        <v>42</v>
      </c>
      <c r="BZ8" s="11">
        <v>27</v>
      </c>
      <c r="CA8" s="11">
        <v>24</v>
      </c>
      <c r="CB8" s="11">
        <v>29</v>
      </c>
      <c r="CC8" s="11">
        <v>19</v>
      </c>
      <c r="CD8" s="11">
        <v>11</v>
      </c>
    </row>
    <row r="9" spans="2:82" x14ac:dyDescent="0.35">
      <c r="B9" s="18" t="s">
        <v>400</v>
      </c>
      <c r="C9" s="17">
        <v>0.59224850191091905</v>
      </c>
      <c r="D9" s="17">
        <v>0.59090014604749697</v>
      </c>
      <c r="E9" s="17">
        <v>0.59318878347555803</v>
      </c>
      <c r="F9" s="17"/>
      <c r="G9" s="17">
        <v>0.74164995377715304</v>
      </c>
      <c r="H9" s="17">
        <v>0.69617350181077098</v>
      </c>
      <c r="I9" s="17">
        <v>0.66284414220476695</v>
      </c>
      <c r="J9" s="17">
        <v>0.56424550917493399</v>
      </c>
      <c r="K9" s="17">
        <v>0.510651813807948</v>
      </c>
      <c r="L9" s="17">
        <v>0.44578609325457502</v>
      </c>
      <c r="M9" s="17"/>
      <c r="N9" s="17">
        <v>0.61472785808244101</v>
      </c>
      <c r="O9" s="17">
        <v>0.53251014596837598</v>
      </c>
      <c r="P9" s="17">
        <v>0.61735110580674502</v>
      </c>
      <c r="Q9" s="17">
        <v>0.60283941635127603</v>
      </c>
      <c r="R9" s="17"/>
      <c r="S9" s="17">
        <v>0.64506155116594599</v>
      </c>
      <c r="T9" s="17">
        <v>0.50208243695462496</v>
      </c>
      <c r="U9" s="17">
        <v>0.57553310217542697</v>
      </c>
      <c r="V9" s="17">
        <v>0.54617331305178296</v>
      </c>
      <c r="W9" s="17">
        <v>0.64505168101989896</v>
      </c>
      <c r="X9" s="17">
        <v>0.60124439063886004</v>
      </c>
      <c r="Y9" s="17">
        <v>0.62154470164005904</v>
      </c>
      <c r="Z9" s="17">
        <v>0.62363621190329899</v>
      </c>
      <c r="AA9" s="17">
        <v>0.55851930768606906</v>
      </c>
      <c r="AB9" s="17">
        <v>0.63364158926036096</v>
      </c>
      <c r="AC9" s="17">
        <v>0.60187528474169405</v>
      </c>
      <c r="AD9" s="17"/>
      <c r="AE9" s="17">
        <v>0.51102031819007199</v>
      </c>
      <c r="AF9" s="17">
        <v>0.61241862134538405</v>
      </c>
      <c r="AG9" s="17">
        <v>0.72360012136068197</v>
      </c>
      <c r="AH9" s="17">
        <v>0.60538354313241605</v>
      </c>
      <c r="AI9" s="17">
        <v>0.67435344240908002</v>
      </c>
      <c r="AJ9" s="17">
        <v>0.52316029076731896</v>
      </c>
      <c r="AK9" s="17"/>
      <c r="AL9" s="17">
        <v>0.56237916596650905</v>
      </c>
      <c r="AM9" s="17">
        <v>0.66906151138741499</v>
      </c>
      <c r="AN9" s="17">
        <v>0.81672918066704803</v>
      </c>
      <c r="AO9" s="17">
        <v>0.73550523870680795</v>
      </c>
      <c r="AP9" s="17">
        <v>0.48576126302037897</v>
      </c>
      <c r="AQ9" s="17">
        <v>0.74814546691344297</v>
      </c>
      <c r="AR9" s="17">
        <v>0.52971530478877504</v>
      </c>
      <c r="AS9" s="17"/>
      <c r="AT9" s="17">
        <v>0.66709657557346902</v>
      </c>
      <c r="AU9" s="17">
        <v>0.58675504813406798</v>
      </c>
      <c r="AV9" s="17"/>
      <c r="AW9" s="17">
        <v>0.64874287676529996</v>
      </c>
      <c r="AX9" s="17">
        <v>0.56157283419746495</v>
      </c>
      <c r="AY9" s="17">
        <v>0.51069533230853004</v>
      </c>
      <c r="AZ9" s="17">
        <v>0.54045485288697104</v>
      </c>
      <c r="BA9" s="17">
        <v>0.42893406202592099</v>
      </c>
      <c r="BB9" s="17">
        <v>0.68405790117859</v>
      </c>
      <c r="BC9" s="17">
        <v>0.73329406197309399</v>
      </c>
      <c r="BD9" s="17">
        <v>0.83619012390649705</v>
      </c>
      <c r="BE9" s="17"/>
      <c r="BF9" s="17">
        <v>0.59800450275264305</v>
      </c>
      <c r="BG9" s="17">
        <v>0.70510266135868704</v>
      </c>
      <c r="BH9" s="17">
        <v>0.43445721689546901</v>
      </c>
      <c r="BI9" s="17">
        <v>0.55475482101305096</v>
      </c>
      <c r="BJ9" s="17">
        <v>0.62517400114808097</v>
      </c>
      <c r="BK9" s="17">
        <v>0.51097129541610997</v>
      </c>
      <c r="BL9" s="17">
        <v>0.60050572221824405</v>
      </c>
      <c r="BM9" s="17"/>
      <c r="BN9" s="17">
        <v>0.68497088140083395</v>
      </c>
      <c r="BO9" s="17">
        <v>0.70286760060744002</v>
      </c>
      <c r="BP9" s="17">
        <v>0.613483983866563</v>
      </c>
      <c r="BQ9" s="17">
        <v>0.66537406230636098</v>
      </c>
      <c r="BR9" s="17">
        <v>0.56765019865240496</v>
      </c>
      <c r="BS9" s="17">
        <v>0.56614245090201798</v>
      </c>
      <c r="BT9" s="17">
        <v>0.538072934763276</v>
      </c>
      <c r="BU9" s="17">
        <v>0.65670479332880405</v>
      </c>
      <c r="BV9" s="17">
        <v>0.54027162672848705</v>
      </c>
      <c r="BW9" s="17">
        <v>0.56313069357430801</v>
      </c>
      <c r="BX9" s="17">
        <v>0.54069778226208998</v>
      </c>
      <c r="BY9" s="17">
        <v>0.63134813561165604</v>
      </c>
      <c r="BZ9" s="17">
        <v>0.61197568143709302</v>
      </c>
      <c r="CA9" s="17">
        <v>0.48921268399309398</v>
      </c>
      <c r="CB9" s="17">
        <v>0.62722369633528197</v>
      </c>
      <c r="CC9" s="17">
        <v>0.62965882742549695</v>
      </c>
      <c r="CD9" s="17">
        <v>0.64085096757979498</v>
      </c>
    </row>
    <row r="10" spans="2:82" ht="29" x14ac:dyDescent="0.35">
      <c r="B10" s="18" t="s">
        <v>401</v>
      </c>
      <c r="C10" s="19">
        <v>0.40775149808908101</v>
      </c>
      <c r="D10" s="19">
        <v>0.40909985395250298</v>
      </c>
      <c r="E10" s="19">
        <v>0.40681121652444202</v>
      </c>
      <c r="F10" s="19"/>
      <c r="G10" s="19">
        <v>0.25835004622284702</v>
      </c>
      <c r="H10" s="19">
        <v>0.30382649818922902</v>
      </c>
      <c r="I10" s="19">
        <v>0.33715585779523299</v>
      </c>
      <c r="J10" s="19">
        <v>0.43575449082506601</v>
      </c>
      <c r="K10" s="19">
        <v>0.489348186192052</v>
      </c>
      <c r="L10" s="19">
        <v>0.55421390674542503</v>
      </c>
      <c r="M10" s="19"/>
      <c r="N10" s="19">
        <v>0.38527214191755899</v>
      </c>
      <c r="O10" s="19">
        <v>0.46748985403162402</v>
      </c>
      <c r="P10" s="19">
        <v>0.38264889419325498</v>
      </c>
      <c r="Q10" s="19">
        <v>0.39716058364872497</v>
      </c>
      <c r="R10" s="19"/>
      <c r="S10" s="19">
        <v>0.35493844883405401</v>
      </c>
      <c r="T10" s="19">
        <v>0.49791756304537499</v>
      </c>
      <c r="U10" s="19">
        <v>0.42446689782457298</v>
      </c>
      <c r="V10" s="19">
        <v>0.45382668694821698</v>
      </c>
      <c r="W10" s="19">
        <v>0.35494831898010099</v>
      </c>
      <c r="X10" s="19">
        <v>0.39875560936114002</v>
      </c>
      <c r="Y10" s="19">
        <v>0.37845529835994102</v>
      </c>
      <c r="Z10" s="19">
        <v>0.37636378809670101</v>
      </c>
      <c r="AA10" s="19">
        <v>0.441480692313931</v>
      </c>
      <c r="AB10" s="19">
        <v>0.36635841073963898</v>
      </c>
      <c r="AC10" s="19">
        <v>0.39812471525830601</v>
      </c>
      <c r="AD10" s="19"/>
      <c r="AE10" s="19">
        <v>0.48897968180992801</v>
      </c>
      <c r="AF10" s="19">
        <v>0.387581378654616</v>
      </c>
      <c r="AG10" s="19">
        <v>0.27639987863931798</v>
      </c>
      <c r="AH10" s="19">
        <v>0.39461645686758401</v>
      </c>
      <c r="AI10" s="19">
        <v>0.32564655759091998</v>
      </c>
      <c r="AJ10" s="19">
        <v>0.47683970923268099</v>
      </c>
      <c r="AK10" s="19"/>
      <c r="AL10" s="19">
        <v>0.437620834033491</v>
      </c>
      <c r="AM10" s="19">
        <v>0.33093848861258501</v>
      </c>
      <c r="AN10" s="19">
        <v>0.183270819332952</v>
      </c>
      <c r="AO10" s="19">
        <v>0.26449476129319199</v>
      </c>
      <c r="AP10" s="19">
        <v>0.51423873697962097</v>
      </c>
      <c r="AQ10" s="19">
        <v>0.25185453308655698</v>
      </c>
      <c r="AR10" s="19">
        <v>0.47028469521122501</v>
      </c>
      <c r="AS10" s="19"/>
      <c r="AT10" s="19">
        <v>0.33290342442653098</v>
      </c>
      <c r="AU10" s="19">
        <v>0.41324495186593202</v>
      </c>
      <c r="AV10" s="19"/>
      <c r="AW10" s="19">
        <v>0.35125712323469999</v>
      </c>
      <c r="AX10" s="19">
        <v>0.43842716580253399</v>
      </c>
      <c r="AY10" s="19">
        <v>0.48930466769147002</v>
      </c>
      <c r="AZ10" s="19">
        <v>0.45954514711302902</v>
      </c>
      <c r="BA10" s="19">
        <v>0.57106593797407901</v>
      </c>
      <c r="BB10" s="19">
        <v>0.31594209882141</v>
      </c>
      <c r="BC10" s="19">
        <v>0.26670593802690601</v>
      </c>
      <c r="BD10" s="19">
        <v>0.163809876093503</v>
      </c>
      <c r="BE10" s="19"/>
      <c r="BF10" s="19">
        <v>0.401995497247357</v>
      </c>
      <c r="BG10" s="19">
        <v>0.29489733864131301</v>
      </c>
      <c r="BH10" s="19">
        <v>0.56554278310453099</v>
      </c>
      <c r="BI10" s="19">
        <v>0.44524517898694899</v>
      </c>
      <c r="BJ10" s="19">
        <v>0.37482599885191897</v>
      </c>
      <c r="BK10" s="19">
        <v>0.48902870458388997</v>
      </c>
      <c r="BL10" s="19">
        <v>0.399494277781756</v>
      </c>
      <c r="BM10" s="19"/>
      <c r="BN10" s="19">
        <v>0.31502911859916599</v>
      </c>
      <c r="BO10" s="19">
        <v>0.29713239939255998</v>
      </c>
      <c r="BP10" s="19">
        <v>0.386516016133437</v>
      </c>
      <c r="BQ10" s="19">
        <v>0.33462593769363902</v>
      </c>
      <c r="BR10" s="19">
        <v>0.43234980134759499</v>
      </c>
      <c r="BS10" s="19">
        <v>0.43385754909798202</v>
      </c>
      <c r="BT10" s="19">
        <v>0.461927065236724</v>
      </c>
      <c r="BU10" s="19">
        <v>0.34329520667119601</v>
      </c>
      <c r="BV10" s="19">
        <v>0.459728373271513</v>
      </c>
      <c r="BW10" s="19">
        <v>0.43686930642569199</v>
      </c>
      <c r="BX10" s="19">
        <v>0.45930221773791002</v>
      </c>
      <c r="BY10" s="19">
        <v>0.36865186438834402</v>
      </c>
      <c r="BZ10" s="19">
        <v>0.38802431856290698</v>
      </c>
      <c r="CA10" s="19">
        <v>0.51078731600690597</v>
      </c>
      <c r="CB10" s="19">
        <v>0.37277630366471798</v>
      </c>
      <c r="CC10" s="19">
        <v>0.370341172574503</v>
      </c>
      <c r="CD10" s="19">
        <v>0.35914903242020502</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CD15"/>
  <sheetViews>
    <sheetView showGridLines="0" topLeftCell="A5" workbookViewId="0">
      <pane xSplit="2" topLeftCell="X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1103</v>
      </c>
      <c r="D7" s="10">
        <v>563</v>
      </c>
      <c r="E7" s="10">
        <v>537</v>
      </c>
      <c r="F7" s="10"/>
      <c r="G7" s="10">
        <v>127</v>
      </c>
      <c r="H7" s="10">
        <v>164</v>
      </c>
      <c r="I7" s="10">
        <v>192</v>
      </c>
      <c r="J7" s="10">
        <v>190</v>
      </c>
      <c r="K7" s="10">
        <v>184</v>
      </c>
      <c r="L7" s="10">
        <v>246</v>
      </c>
      <c r="M7" s="10"/>
      <c r="N7" s="10">
        <v>326</v>
      </c>
      <c r="O7" s="10">
        <v>275</v>
      </c>
      <c r="P7" s="10">
        <v>224</v>
      </c>
      <c r="Q7" s="10">
        <v>275</v>
      </c>
      <c r="R7" s="10"/>
      <c r="S7" s="10">
        <v>150</v>
      </c>
      <c r="T7" s="10">
        <v>160</v>
      </c>
      <c r="U7" s="10">
        <v>96</v>
      </c>
      <c r="V7" s="10">
        <v>103</v>
      </c>
      <c r="W7" s="10">
        <v>78</v>
      </c>
      <c r="X7" s="10">
        <v>90</v>
      </c>
      <c r="Y7" s="10">
        <v>93</v>
      </c>
      <c r="Z7" s="10">
        <v>49</v>
      </c>
      <c r="AA7" s="10">
        <v>134</v>
      </c>
      <c r="AB7" s="10">
        <v>90</v>
      </c>
      <c r="AC7" s="10">
        <v>60</v>
      </c>
      <c r="AD7" s="10"/>
      <c r="AE7" s="10">
        <v>432</v>
      </c>
      <c r="AF7" s="10">
        <v>261</v>
      </c>
      <c r="AG7" s="10">
        <v>89</v>
      </c>
      <c r="AH7" s="10">
        <v>100</v>
      </c>
      <c r="AI7" s="10">
        <v>187</v>
      </c>
      <c r="AJ7" s="10">
        <v>26</v>
      </c>
      <c r="AK7" s="10"/>
      <c r="AL7" s="10">
        <v>725</v>
      </c>
      <c r="AM7" s="10">
        <v>215</v>
      </c>
      <c r="AN7" s="10">
        <v>64</v>
      </c>
      <c r="AO7" s="10">
        <v>8</v>
      </c>
      <c r="AP7" s="10">
        <v>26</v>
      </c>
      <c r="AQ7" s="10">
        <v>14</v>
      </c>
      <c r="AR7" s="10">
        <v>5</v>
      </c>
      <c r="AS7" s="10"/>
      <c r="AT7" s="10">
        <v>92</v>
      </c>
      <c r="AU7" s="10">
        <v>990</v>
      </c>
      <c r="AV7" s="10"/>
      <c r="AW7" s="10">
        <v>145</v>
      </c>
      <c r="AX7" s="10">
        <v>59</v>
      </c>
      <c r="AY7" s="10">
        <v>22</v>
      </c>
      <c r="AZ7" s="10">
        <v>337</v>
      </c>
      <c r="BA7" s="10">
        <v>180</v>
      </c>
      <c r="BB7" s="10">
        <v>161</v>
      </c>
      <c r="BC7" s="10">
        <v>179</v>
      </c>
      <c r="BD7" s="10">
        <v>20</v>
      </c>
      <c r="BE7" s="10"/>
      <c r="BF7" s="10">
        <v>160</v>
      </c>
      <c r="BG7" s="10">
        <v>295</v>
      </c>
      <c r="BH7" s="10">
        <v>129</v>
      </c>
      <c r="BI7" s="10">
        <v>68</v>
      </c>
      <c r="BJ7" s="10">
        <v>125</v>
      </c>
      <c r="BK7" s="10">
        <v>223</v>
      </c>
      <c r="BL7" s="10">
        <v>103</v>
      </c>
      <c r="BM7" s="10"/>
      <c r="BN7" s="10">
        <v>53</v>
      </c>
      <c r="BO7" s="10">
        <v>85</v>
      </c>
      <c r="BP7" s="10">
        <v>90</v>
      </c>
      <c r="BQ7" s="10">
        <v>91</v>
      </c>
      <c r="BR7" s="10">
        <v>112</v>
      </c>
      <c r="BS7" s="10">
        <v>96</v>
      </c>
      <c r="BT7" s="10">
        <v>76</v>
      </c>
      <c r="BU7" s="10">
        <v>70</v>
      </c>
      <c r="BV7" s="10">
        <v>58</v>
      </c>
      <c r="BW7" s="10">
        <v>85</v>
      </c>
      <c r="BX7" s="10">
        <v>68</v>
      </c>
      <c r="BY7" s="10">
        <v>61</v>
      </c>
      <c r="BZ7" s="10">
        <v>35</v>
      </c>
      <c r="CA7" s="10">
        <v>29</v>
      </c>
      <c r="CB7" s="10">
        <v>30</v>
      </c>
      <c r="CC7" s="10">
        <v>13</v>
      </c>
      <c r="CD7" s="10">
        <v>8</v>
      </c>
    </row>
    <row r="8" spans="2:82" ht="30" customHeight="1" x14ac:dyDescent="0.35">
      <c r="B8" s="11" t="s">
        <v>19</v>
      </c>
      <c r="C8" s="11">
        <v>1102</v>
      </c>
      <c r="D8" s="11">
        <v>567</v>
      </c>
      <c r="E8" s="11">
        <v>532</v>
      </c>
      <c r="F8" s="11"/>
      <c r="G8" s="11">
        <v>136</v>
      </c>
      <c r="H8" s="11">
        <v>170</v>
      </c>
      <c r="I8" s="11">
        <v>197</v>
      </c>
      <c r="J8" s="11">
        <v>187</v>
      </c>
      <c r="K8" s="11">
        <v>174</v>
      </c>
      <c r="L8" s="11">
        <v>239</v>
      </c>
      <c r="M8" s="11"/>
      <c r="N8" s="11">
        <v>310</v>
      </c>
      <c r="O8" s="11">
        <v>269</v>
      </c>
      <c r="P8" s="11">
        <v>232</v>
      </c>
      <c r="Q8" s="11">
        <v>288</v>
      </c>
      <c r="R8" s="11"/>
      <c r="S8" s="11">
        <v>164</v>
      </c>
      <c r="T8" s="11">
        <v>153</v>
      </c>
      <c r="U8" s="11">
        <v>90</v>
      </c>
      <c r="V8" s="11">
        <v>101</v>
      </c>
      <c r="W8" s="11">
        <v>75</v>
      </c>
      <c r="X8" s="11">
        <v>85</v>
      </c>
      <c r="Y8" s="11">
        <v>97</v>
      </c>
      <c r="Z8" s="11">
        <v>55</v>
      </c>
      <c r="AA8" s="11">
        <v>131</v>
      </c>
      <c r="AB8" s="11">
        <v>93</v>
      </c>
      <c r="AC8" s="11">
        <v>57</v>
      </c>
      <c r="AD8" s="11"/>
      <c r="AE8" s="11">
        <v>422</v>
      </c>
      <c r="AF8" s="11">
        <v>259</v>
      </c>
      <c r="AG8" s="11">
        <v>92</v>
      </c>
      <c r="AH8" s="11">
        <v>102</v>
      </c>
      <c r="AI8" s="11">
        <v>192</v>
      </c>
      <c r="AJ8" s="11">
        <v>27</v>
      </c>
      <c r="AK8" s="11"/>
      <c r="AL8" s="11">
        <v>716</v>
      </c>
      <c r="AM8" s="11">
        <v>222</v>
      </c>
      <c r="AN8" s="11">
        <v>65</v>
      </c>
      <c r="AO8" s="11">
        <v>8</v>
      </c>
      <c r="AP8" s="11">
        <v>24</v>
      </c>
      <c r="AQ8" s="11">
        <v>14</v>
      </c>
      <c r="AR8" s="11">
        <v>5</v>
      </c>
      <c r="AS8" s="11"/>
      <c r="AT8" s="11">
        <v>94</v>
      </c>
      <c r="AU8" s="11">
        <v>987</v>
      </c>
      <c r="AV8" s="11"/>
      <c r="AW8" s="11">
        <v>144</v>
      </c>
      <c r="AX8" s="11">
        <v>58</v>
      </c>
      <c r="AY8" s="11">
        <v>22</v>
      </c>
      <c r="AZ8" s="11">
        <v>335</v>
      </c>
      <c r="BA8" s="11">
        <v>174</v>
      </c>
      <c r="BB8" s="11">
        <v>164</v>
      </c>
      <c r="BC8" s="11">
        <v>184</v>
      </c>
      <c r="BD8" s="11">
        <v>20</v>
      </c>
      <c r="BE8" s="11"/>
      <c r="BF8" s="11">
        <v>160</v>
      </c>
      <c r="BG8" s="11">
        <v>297</v>
      </c>
      <c r="BH8" s="11">
        <v>125</v>
      </c>
      <c r="BI8" s="11">
        <v>68</v>
      </c>
      <c r="BJ8" s="11">
        <v>127</v>
      </c>
      <c r="BK8" s="11">
        <v>220</v>
      </c>
      <c r="BL8" s="11">
        <v>105</v>
      </c>
      <c r="BM8" s="11"/>
      <c r="BN8" s="11">
        <v>56</v>
      </c>
      <c r="BO8" s="11">
        <v>87</v>
      </c>
      <c r="BP8" s="11">
        <v>91</v>
      </c>
      <c r="BQ8" s="11">
        <v>91</v>
      </c>
      <c r="BR8" s="11">
        <v>111</v>
      </c>
      <c r="BS8" s="11">
        <v>96</v>
      </c>
      <c r="BT8" s="11">
        <v>76</v>
      </c>
      <c r="BU8" s="11">
        <v>69</v>
      </c>
      <c r="BV8" s="11">
        <v>56</v>
      </c>
      <c r="BW8" s="11">
        <v>84</v>
      </c>
      <c r="BX8" s="11">
        <v>69</v>
      </c>
      <c r="BY8" s="11">
        <v>60</v>
      </c>
      <c r="BZ8" s="11">
        <v>34</v>
      </c>
      <c r="CA8" s="11">
        <v>29</v>
      </c>
      <c r="CB8" s="11">
        <v>30</v>
      </c>
      <c r="CC8" s="11">
        <v>13</v>
      </c>
      <c r="CD8" s="11">
        <v>8</v>
      </c>
    </row>
    <row r="9" spans="2:82" x14ac:dyDescent="0.35">
      <c r="B9" s="18" t="s">
        <v>400</v>
      </c>
      <c r="C9" s="17">
        <v>0.60086705860232603</v>
      </c>
      <c r="D9" s="17">
        <v>0.61410513306700498</v>
      </c>
      <c r="E9" s="17">
        <v>0.59031383915795199</v>
      </c>
      <c r="F9" s="17"/>
      <c r="G9" s="17">
        <v>0.68044493470293499</v>
      </c>
      <c r="H9" s="17">
        <v>0.71712240577205499</v>
      </c>
      <c r="I9" s="17">
        <v>0.65265381588106297</v>
      </c>
      <c r="J9" s="17">
        <v>0.56784966470661402</v>
      </c>
      <c r="K9" s="17">
        <v>0.534958311186568</v>
      </c>
      <c r="L9" s="17">
        <v>0.50407281623654698</v>
      </c>
      <c r="M9" s="17"/>
      <c r="N9" s="17">
        <v>0.59339599873266302</v>
      </c>
      <c r="O9" s="17">
        <v>0.57318826143591495</v>
      </c>
      <c r="P9" s="17">
        <v>0.62047709647292304</v>
      </c>
      <c r="Q9" s="17">
        <v>0.62194868108254797</v>
      </c>
      <c r="R9" s="17"/>
      <c r="S9" s="17">
        <v>0.71109788677489305</v>
      </c>
      <c r="T9" s="17">
        <v>0.579190672130665</v>
      </c>
      <c r="U9" s="17">
        <v>0.58097450783006499</v>
      </c>
      <c r="V9" s="17">
        <v>0.53610286205505397</v>
      </c>
      <c r="W9" s="17">
        <v>0.57390328241341204</v>
      </c>
      <c r="X9" s="17">
        <v>0.67407632416583796</v>
      </c>
      <c r="Y9" s="17">
        <v>0.57130315516848496</v>
      </c>
      <c r="Z9" s="17">
        <v>0.50976713216005498</v>
      </c>
      <c r="AA9" s="17">
        <v>0.61813423530450395</v>
      </c>
      <c r="AB9" s="17">
        <v>0.60152313043015004</v>
      </c>
      <c r="AC9" s="17">
        <v>0.51411783269711597</v>
      </c>
      <c r="AD9" s="17"/>
      <c r="AE9" s="17">
        <v>0.54049430641475005</v>
      </c>
      <c r="AF9" s="17">
        <v>0.656074276944692</v>
      </c>
      <c r="AG9" s="17">
        <v>0.61488707669661602</v>
      </c>
      <c r="AH9" s="17">
        <v>0.64158748512684405</v>
      </c>
      <c r="AI9" s="17">
        <v>0.64763876833131095</v>
      </c>
      <c r="AJ9" s="17">
        <v>0.51792368415405698</v>
      </c>
      <c r="AK9" s="17"/>
      <c r="AL9" s="17">
        <v>0.56309368809368499</v>
      </c>
      <c r="AM9" s="17">
        <v>0.73474238562067395</v>
      </c>
      <c r="AN9" s="17">
        <v>0.76510936990368095</v>
      </c>
      <c r="AO9" s="17">
        <v>0.73990071652781397</v>
      </c>
      <c r="AP9" s="17">
        <v>0.42096615421962402</v>
      </c>
      <c r="AQ9" s="17">
        <v>0.35219123203896102</v>
      </c>
      <c r="AR9" s="17">
        <v>0.22330872786163</v>
      </c>
      <c r="AS9" s="17"/>
      <c r="AT9" s="17">
        <v>0.750174530723836</v>
      </c>
      <c r="AU9" s="17">
        <v>0.586596009200132</v>
      </c>
      <c r="AV9" s="17"/>
      <c r="AW9" s="17">
        <v>0.57844323631571204</v>
      </c>
      <c r="AX9" s="17">
        <v>0.57897151800173996</v>
      </c>
      <c r="AY9" s="17">
        <v>0.767745946362694</v>
      </c>
      <c r="AZ9" s="17">
        <v>0.56756568980685596</v>
      </c>
      <c r="BA9" s="17">
        <v>0.50221273521194199</v>
      </c>
      <c r="BB9" s="17">
        <v>0.62812038726627095</v>
      </c>
      <c r="BC9" s="17">
        <v>0.71830681757997195</v>
      </c>
      <c r="BD9" s="17">
        <v>0.74508460363879003</v>
      </c>
      <c r="BE9" s="17"/>
      <c r="BF9" s="17">
        <v>0.61044463877570199</v>
      </c>
      <c r="BG9" s="17">
        <v>0.69866393980413699</v>
      </c>
      <c r="BH9" s="17">
        <v>0.49747888176449501</v>
      </c>
      <c r="BI9" s="17">
        <v>0.55735560546260399</v>
      </c>
      <c r="BJ9" s="17">
        <v>0.62362973465674898</v>
      </c>
      <c r="BK9" s="17">
        <v>0.55504279092785402</v>
      </c>
      <c r="BL9" s="17">
        <v>0.529159264865674</v>
      </c>
      <c r="BM9" s="17"/>
      <c r="BN9" s="17">
        <v>0.66829553116200802</v>
      </c>
      <c r="BO9" s="17">
        <v>0.622948555303241</v>
      </c>
      <c r="BP9" s="17">
        <v>0.554827316259212</v>
      </c>
      <c r="BQ9" s="17">
        <v>0.55372316619025197</v>
      </c>
      <c r="BR9" s="17">
        <v>0.59466545729539</v>
      </c>
      <c r="BS9" s="17">
        <v>0.66882293263187198</v>
      </c>
      <c r="BT9" s="17">
        <v>0.59368593638773404</v>
      </c>
      <c r="BU9" s="17">
        <v>0.61488397969771003</v>
      </c>
      <c r="BV9" s="17">
        <v>0.57399000828014901</v>
      </c>
      <c r="BW9" s="17">
        <v>0.53263553552009801</v>
      </c>
      <c r="BX9" s="17">
        <v>0.62639291830626997</v>
      </c>
      <c r="BY9" s="17">
        <v>0.57835557396776005</v>
      </c>
      <c r="BZ9" s="17">
        <v>0.68842435003700198</v>
      </c>
      <c r="CA9" s="17">
        <v>0.48788857867255703</v>
      </c>
      <c r="CB9" s="17">
        <v>0.87243093589632104</v>
      </c>
      <c r="CC9" s="17">
        <v>0.78171320408697098</v>
      </c>
      <c r="CD9" s="17">
        <v>0.75993624385556002</v>
      </c>
    </row>
    <row r="10" spans="2:82" ht="29" x14ac:dyDescent="0.35">
      <c r="B10" s="18" t="s">
        <v>401</v>
      </c>
      <c r="C10" s="19">
        <v>0.39913294139767402</v>
      </c>
      <c r="D10" s="19">
        <v>0.38589486693299502</v>
      </c>
      <c r="E10" s="19">
        <v>0.40968616084204801</v>
      </c>
      <c r="F10" s="19"/>
      <c r="G10" s="19">
        <v>0.31955506529706501</v>
      </c>
      <c r="H10" s="19">
        <v>0.28287759422794501</v>
      </c>
      <c r="I10" s="19">
        <v>0.34734618411893697</v>
      </c>
      <c r="J10" s="19">
        <v>0.43215033529338598</v>
      </c>
      <c r="K10" s="19">
        <v>0.465041688813432</v>
      </c>
      <c r="L10" s="19">
        <v>0.49592718376345302</v>
      </c>
      <c r="M10" s="19"/>
      <c r="N10" s="19">
        <v>0.40660400126733698</v>
      </c>
      <c r="O10" s="19">
        <v>0.426811738564085</v>
      </c>
      <c r="P10" s="19">
        <v>0.37952290352707702</v>
      </c>
      <c r="Q10" s="19">
        <v>0.37805131891745197</v>
      </c>
      <c r="R10" s="19"/>
      <c r="S10" s="19">
        <v>0.288902113225107</v>
      </c>
      <c r="T10" s="19">
        <v>0.420809327869335</v>
      </c>
      <c r="U10" s="19">
        <v>0.41902549216993501</v>
      </c>
      <c r="V10" s="19">
        <v>0.46389713794494603</v>
      </c>
      <c r="W10" s="19">
        <v>0.42609671758658801</v>
      </c>
      <c r="X10" s="19">
        <v>0.32592367583416199</v>
      </c>
      <c r="Y10" s="19">
        <v>0.42869684483151499</v>
      </c>
      <c r="Z10" s="19">
        <v>0.49023286783994502</v>
      </c>
      <c r="AA10" s="19">
        <v>0.38186576469549599</v>
      </c>
      <c r="AB10" s="19">
        <v>0.39847686956985001</v>
      </c>
      <c r="AC10" s="19">
        <v>0.48588216730288403</v>
      </c>
      <c r="AD10" s="19"/>
      <c r="AE10" s="19">
        <v>0.45950569358525001</v>
      </c>
      <c r="AF10" s="19">
        <v>0.343925723055308</v>
      </c>
      <c r="AG10" s="19">
        <v>0.38511292330338398</v>
      </c>
      <c r="AH10" s="19">
        <v>0.35841251487315601</v>
      </c>
      <c r="AI10" s="19">
        <v>0.35236123166868899</v>
      </c>
      <c r="AJ10" s="19">
        <v>0.48207631584594302</v>
      </c>
      <c r="AK10" s="19"/>
      <c r="AL10" s="19">
        <v>0.43690631190631601</v>
      </c>
      <c r="AM10" s="19">
        <v>0.26525761437932599</v>
      </c>
      <c r="AN10" s="19">
        <v>0.234890630096319</v>
      </c>
      <c r="AO10" s="19">
        <v>0.26009928347218603</v>
      </c>
      <c r="AP10" s="19">
        <v>0.57903384578037598</v>
      </c>
      <c r="AQ10" s="19">
        <v>0.64780876796103903</v>
      </c>
      <c r="AR10" s="19">
        <v>0.77669127213836997</v>
      </c>
      <c r="AS10" s="19"/>
      <c r="AT10" s="19">
        <v>0.249825469276164</v>
      </c>
      <c r="AU10" s="19">
        <v>0.413403990799868</v>
      </c>
      <c r="AV10" s="19"/>
      <c r="AW10" s="19">
        <v>0.42155676368428802</v>
      </c>
      <c r="AX10" s="19">
        <v>0.42102848199825998</v>
      </c>
      <c r="AY10" s="19">
        <v>0.232254053637306</v>
      </c>
      <c r="AZ10" s="19">
        <v>0.43243431019314399</v>
      </c>
      <c r="BA10" s="19">
        <v>0.49778726478805901</v>
      </c>
      <c r="BB10" s="19">
        <v>0.37187961273372899</v>
      </c>
      <c r="BC10" s="19">
        <v>0.281693182420028</v>
      </c>
      <c r="BD10" s="19">
        <v>0.25491539636121002</v>
      </c>
      <c r="BE10" s="19"/>
      <c r="BF10" s="19">
        <v>0.38955536122429801</v>
      </c>
      <c r="BG10" s="19">
        <v>0.30133606019586301</v>
      </c>
      <c r="BH10" s="19">
        <v>0.50252111823550505</v>
      </c>
      <c r="BI10" s="19">
        <v>0.44264439453739601</v>
      </c>
      <c r="BJ10" s="19">
        <v>0.37637026534325102</v>
      </c>
      <c r="BK10" s="19">
        <v>0.44495720907214598</v>
      </c>
      <c r="BL10" s="19">
        <v>0.470840735134326</v>
      </c>
      <c r="BM10" s="19"/>
      <c r="BN10" s="19">
        <v>0.33170446883799198</v>
      </c>
      <c r="BO10" s="19">
        <v>0.377051444696759</v>
      </c>
      <c r="BP10" s="19">
        <v>0.445172683740788</v>
      </c>
      <c r="BQ10" s="19">
        <v>0.44627683380974797</v>
      </c>
      <c r="BR10" s="19">
        <v>0.40533454270461</v>
      </c>
      <c r="BS10" s="19">
        <v>0.33117706736812802</v>
      </c>
      <c r="BT10" s="19">
        <v>0.40631406361226602</v>
      </c>
      <c r="BU10" s="19">
        <v>0.38511602030228997</v>
      </c>
      <c r="BV10" s="19">
        <v>0.42600999171985099</v>
      </c>
      <c r="BW10" s="19">
        <v>0.46736446447990199</v>
      </c>
      <c r="BX10" s="19">
        <v>0.37360708169373003</v>
      </c>
      <c r="BY10" s="19">
        <v>0.42164442603224001</v>
      </c>
      <c r="BZ10" s="19">
        <v>0.31157564996299802</v>
      </c>
      <c r="CA10" s="19">
        <v>0.51211142132744303</v>
      </c>
      <c r="CB10" s="19">
        <v>0.12756906410367899</v>
      </c>
      <c r="CC10" s="19">
        <v>0.21828679591302899</v>
      </c>
      <c r="CD10" s="19">
        <v>0.24006375614444</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CD15"/>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1055</v>
      </c>
      <c r="D7" s="10">
        <v>498</v>
      </c>
      <c r="E7" s="10">
        <v>554</v>
      </c>
      <c r="F7" s="10"/>
      <c r="G7" s="10">
        <v>140</v>
      </c>
      <c r="H7" s="10">
        <v>166</v>
      </c>
      <c r="I7" s="10">
        <v>187</v>
      </c>
      <c r="J7" s="10">
        <v>174</v>
      </c>
      <c r="K7" s="10">
        <v>169</v>
      </c>
      <c r="L7" s="10">
        <v>219</v>
      </c>
      <c r="M7" s="10"/>
      <c r="N7" s="10">
        <v>292</v>
      </c>
      <c r="O7" s="10">
        <v>273</v>
      </c>
      <c r="P7" s="10">
        <v>219</v>
      </c>
      <c r="Q7" s="10">
        <v>267</v>
      </c>
      <c r="R7" s="10"/>
      <c r="S7" s="10">
        <v>143</v>
      </c>
      <c r="T7" s="10">
        <v>130</v>
      </c>
      <c r="U7" s="10">
        <v>87</v>
      </c>
      <c r="V7" s="10">
        <v>100</v>
      </c>
      <c r="W7" s="10">
        <v>92</v>
      </c>
      <c r="X7" s="10">
        <v>118</v>
      </c>
      <c r="Y7" s="10">
        <v>93</v>
      </c>
      <c r="Z7" s="10">
        <v>49</v>
      </c>
      <c r="AA7" s="10">
        <v>124</v>
      </c>
      <c r="AB7" s="10">
        <v>75</v>
      </c>
      <c r="AC7" s="10">
        <v>44</v>
      </c>
      <c r="AD7" s="10"/>
      <c r="AE7" s="10">
        <v>372</v>
      </c>
      <c r="AF7" s="10">
        <v>271</v>
      </c>
      <c r="AG7" s="10">
        <v>98</v>
      </c>
      <c r="AH7" s="10">
        <v>82</v>
      </c>
      <c r="AI7" s="10">
        <v>186</v>
      </c>
      <c r="AJ7" s="10">
        <v>33</v>
      </c>
      <c r="AK7" s="10"/>
      <c r="AL7" s="10">
        <v>677</v>
      </c>
      <c r="AM7" s="10">
        <v>231</v>
      </c>
      <c r="AN7" s="10">
        <v>52</v>
      </c>
      <c r="AO7" s="10">
        <v>18</v>
      </c>
      <c r="AP7" s="10">
        <v>23</v>
      </c>
      <c r="AQ7" s="10">
        <v>17</v>
      </c>
      <c r="AR7" s="10">
        <v>1</v>
      </c>
      <c r="AS7" s="10"/>
      <c r="AT7" s="10">
        <v>113</v>
      </c>
      <c r="AU7" s="10">
        <v>924</v>
      </c>
      <c r="AV7" s="10"/>
      <c r="AW7" s="10">
        <v>127</v>
      </c>
      <c r="AX7" s="10">
        <v>36</v>
      </c>
      <c r="AY7" s="10">
        <v>27</v>
      </c>
      <c r="AZ7" s="10">
        <v>317</v>
      </c>
      <c r="BA7" s="10">
        <v>198</v>
      </c>
      <c r="BB7" s="10">
        <v>154</v>
      </c>
      <c r="BC7" s="10">
        <v>177</v>
      </c>
      <c r="BD7" s="10">
        <v>19</v>
      </c>
      <c r="BE7" s="10"/>
      <c r="BF7" s="10">
        <v>130</v>
      </c>
      <c r="BG7" s="10">
        <v>298</v>
      </c>
      <c r="BH7" s="10">
        <v>125</v>
      </c>
      <c r="BI7" s="10">
        <v>62</v>
      </c>
      <c r="BJ7" s="10">
        <v>103</v>
      </c>
      <c r="BK7" s="10">
        <v>232</v>
      </c>
      <c r="BL7" s="10">
        <v>105</v>
      </c>
      <c r="BM7" s="10"/>
      <c r="BN7" s="10">
        <v>56</v>
      </c>
      <c r="BO7" s="10">
        <v>62</v>
      </c>
      <c r="BP7" s="10">
        <v>85</v>
      </c>
      <c r="BQ7" s="10">
        <v>106</v>
      </c>
      <c r="BR7" s="10">
        <v>112</v>
      </c>
      <c r="BS7" s="10">
        <v>107</v>
      </c>
      <c r="BT7" s="10">
        <v>65</v>
      </c>
      <c r="BU7" s="10">
        <v>76</v>
      </c>
      <c r="BV7" s="10">
        <v>57</v>
      </c>
      <c r="BW7" s="10">
        <v>90</v>
      </c>
      <c r="BX7" s="10">
        <v>63</v>
      </c>
      <c r="BY7" s="10">
        <v>37</v>
      </c>
      <c r="BZ7" s="10">
        <v>21</v>
      </c>
      <c r="CA7" s="10">
        <v>15</v>
      </c>
      <c r="CB7" s="10">
        <v>27</v>
      </c>
      <c r="CC7" s="10">
        <v>19</v>
      </c>
      <c r="CD7" s="10">
        <v>13</v>
      </c>
    </row>
    <row r="8" spans="2:82" ht="30" customHeight="1" x14ac:dyDescent="0.35">
      <c r="B8" s="11" t="s">
        <v>19</v>
      </c>
      <c r="C8" s="11">
        <v>1054</v>
      </c>
      <c r="D8" s="11">
        <v>502</v>
      </c>
      <c r="E8" s="11">
        <v>548</v>
      </c>
      <c r="F8" s="11"/>
      <c r="G8" s="11">
        <v>148</v>
      </c>
      <c r="H8" s="11">
        <v>173</v>
      </c>
      <c r="I8" s="11">
        <v>191</v>
      </c>
      <c r="J8" s="11">
        <v>169</v>
      </c>
      <c r="K8" s="11">
        <v>159</v>
      </c>
      <c r="L8" s="11">
        <v>214</v>
      </c>
      <c r="M8" s="11"/>
      <c r="N8" s="11">
        <v>274</v>
      </c>
      <c r="O8" s="11">
        <v>268</v>
      </c>
      <c r="P8" s="11">
        <v>226</v>
      </c>
      <c r="Q8" s="11">
        <v>281</v>
      </c>
      <c r="R8" s="11"/>
      <c r="S8" s="11">
        <v>156</v>
      </c>
      <c r="T8" s="11">
        <v>125</v>
      </c>
      <c r="U8" s="11">
        <v>82</v>
      </c>
      <c r="V8" s="11">
        <v>98</v>
      </c>
      <c r="W8" s="11">
        <v>87</v>
      </c>
      <c r="X8" s="11">
        <v>112</v>
      </c>
      <c r="Y8" s="11">
        <v>97</v>
      </c>
      <c r="Z8" s="11">
        <v>55</v>
      </c>
      <c r="AA8" s="11">
        <v>121</v>
      </c>
      <c r="AB8" s="11">
        <v>79</v>
      </c>
      <c r="AC8" s="11">
        <v>42</v>
      </c>
      <c r="AD8" s="11"/>
      <c r="AE8" s="11">
        <v>364</v>
      </c>
      <c r="AF8" s="11">
        <v>266</v>
      </c>
      <c r="AG8" s="11">
        <v>102</v>
      </c>
      <c r="AH8" s="11">
        <v>85</v>
      </c>
      <c r="AI8" s="11">
        <v>189</v>
      </c>
      <c r="AJ8" s="11">
        <v>34</v>
      </c>
      <c r="AK8" s="11"/>
      <c r="AL8" s="11">
        <v>669</v>
      </c>
      <c r="AM8" s="11">
        <v>236</v>
      </c>
      <c r="AN8" s="11">
        <v>54</v>
      </c>
      <c r="AO8" s="11">
        <v>18</v>
      </c>
      <c r="AP8" s="11">
        <v>22</v>
      </c>
      <c r="AQ8" s="11">
        <v>17</v>
      </c>
      <c r="AR8" s="11">
        <v>1</v>
      </c>
      <c r="AS8" s="11"/>
      <c r="AT8" s="11">
        <v>116</v>
      </c>
      <c r="AU8" s="11">
        <v>919</v>
      </c>
      <c r="AV8" s="11"/>
      <c r="AW8" s="11">
        <v>127</v>
      </c>
      <c r="AX8" s="11">
        <v>36</v>
      </c>
      <c r="AY8" s="11">
        <v>28</v>
      </c>
      <c r="AZ8" s="11">
        <v>316</v>
      </c>
      <c r="BA8" s="11">
        <v>193</v>
      </c>
      <c r="BB8" s="11">
        <v>156</v>
      </c>
      <c r="BC8" s="11">
        <v>178</v>
      </c>
      <c r="BD8" s="11">
        <v>19</v>
      </c>
      <c r="BE8" s="11"/>
      <c r="BF8" s="11">
        <v>128</v>
      </c>
      <c r="BG8" s="11">
        <v>300</v>
      </c>
      <c r="BH8" s="11">
        <v>124</v>
      </c>
      <c r="BI8" s="11">
        <v>63</v>
      </c>
      <c r="BJ8" s="11">
        <v>103</v>
      </c>
      <c r="BK8" s="11">
        <v>229</v>
      </c>
      <c r="BL8" s="11">
        <v>107</v>
      </c>
      <c r="BM8" s="11"/>
      <c r="BN8" s="11">
        <v>59</v>
      </c>
      <c r="BO8" s="11">
        <v>64</v>
      </c>
      <c r="BP8" s="11">
        <v>86</v>
      </c>
      <c r="BQ8" s="11">
        <v>108</v>
      </c>
      <c r="BR8" s="11">
        <v>112</v>
      </c>
      <c r="BS8" s="11">
        <v>106</v>
      </c>
      <c r="BT8" s="11">
        <v>66</v>
      </c>
      <c r="BU8" s="11">
        <v>74</v>
      </c>
      <c r="BV8" s="11">
        <v>57</v>
      </c>
      <c r="BW8" s="11">
        <v>88</v>
      </c>
      <c r="BX8" s="11">
        <v>62</v>
      </c>
      <c r="BY8" s="11">
        <v>35</v>
      </c>
      <c r="BZ8" s="11">
        <v>21</v>
      </c>
      <c r="CA8" s="11">
        <v>14</v>
      </c>
      <c r="CB8" s="11">
        <v>26</v>
      </c>
      <c r="CC8" s="11">
        <v>19</v>
      </c>
      <c r="CD8" s="11">
        <v>13</v>
      </c>
    </row>
    <row r="9" spans="2:82" x14ac:dyDescent="0.35">
      <c r="B9" s="18" t="s">
        <v>400</v>
      </c>
      <c r="C9" s="17">
        <v>0.59596565876287899</v>
      </c>
      <c r="D9" s="17">
        <v>0.57153977122196498</v>
      </c>
      <c r="E9" s="17">
        <v>0.61780323620186095</v>
      </c>
      <c r="F9" s="17"/>
      <c r="G9" s="17">
        <v>0.72102962145500804</v>
      </c>
      <c r="H9" s="17">
        <v>0.62680601405984704</v>
      </c>
      <c r="I9" s="17">
        <v>0.62078902346156395</v>
      </c>
      <c r="J9" s="17">
        <v>0.56647925999833504</v>
      </c>
      <c r="K9" s="17">
        <v>0.50304935889247804</v>
      </c>
      <c r="L9" s="17">
        <v>0.55437225604240703</v>
      </c>
      <c r="M9" s="17"/>
      <c r="N9" s="17">
        <v>0.594094398974508</v>
      </c>
      <c r="O9" s="17">
        <v>0.61311752842935996</v>
      </c>
      <c r="P9" s="17">
        <v>0.55730285934972501</v>
      </c>
      <c r="Q9" s="17">
        <v>0.61037513618247496</v>
      </c>
      <c r="R9" s="17"/>
      <c r="S9" s="17">
        <v>0.64884966632617003</v>
      </c>
      <c r="T9" s="17">
        <v>0.54526358916559103</v>
      </c>
      <c r="U9" s="17">
        <v>0.56466324876601304</v>
      </c>
      <c r="V9" s="17">
        <v>0.60241507994672705</v>
      </c>
      <c r="W9" s="17">
        <v>0.68070174685060103</v>
      </c>
      <c r="X9" s="17">
        <v>0.54894329982300105</v>
      </c>
      <c r="Y9" s="17">
        <v>0.59284587852723702</v>
      </c>
      <c r="Z9" s="17">
        <v>0.63671862430399795</v>
      </c>
      <c r="AA9" s="17">
        <v>0.53932396290792395</v>
      </c>
      <c r="AB9" s="17">
        <v>0.66971423559114096</v>
      </c>
      <c r="AC9" s="17">
        <v>0.52611774551091905</v>
      </c>
      <c r="AD9" s="17"/>
      <c r="AE9" s="17">
        <v>0.56131701624593799</v>
      </c>
      <c r="AF9" s="17">
        <v>0.60948707551385695</v>
      </c>
      <c r="AG9" s="17">
        <v>0.54699067463237105</v>
      </c>
      <c r="AH9" s="17">
        <v>0.68699004591559798</v>
      </c>
      <c r="AI9" s="17">
        <v>0.61386977050005498</v>
      </c>
      <c r="AJ9" s="17">
        <v>0.58308189969915003</v>
      </c>
      <c r="AK9" s="17"/>
      <c r="AL9" s="17">
        <v>0.58053056393603797</v>
      </c>
      <c r="AM9" s="17">
        <v>0.62942845384402402</v>
      </c>
      <c r="AN9" s="17">
        <v>0.63814552233453303</v>
      </c>
      <c r="AO9" s="17">
        <v>0.72374484873232603</v>
      </c>
      <c r="AP9" s="17">
        <v>0.64873665770908195</v>
      </c>
      <c r="AQ9" s="17">
        <v>0.54275022281129703</v>
      </c>
      <c r="AR9" s="17">
        <v>0</v>
      </c>
      <c r="AS9" s="17"/>
      <c r="AT9" s="17">
        <v>0.75959591499908297</v>
      </c>
      <c r="AU9" s="17">
        <v>0.57708500431060095</v>
      </c>
      <c r="AV9" s="17"/>
      <c r="AW9" s="17">
        <v>0.63870231095978802</v>
      </c>
      <c r="AX9" s="17">
        <v>0.69976351690792504</v>
      </c>
      <c r="AY9" s="17">
        <v>0.59009907321481903</v>
      </c>
      <c r="AZ9" s="17">
        <v>0.54090393473023402</v>
      </c>
      <c r="BA9" s="17">
        <v>0.54166090726726102</v>
      </c>
      <c r="BB9" s="17">
        <v>0.65911060585112402</v>
      </c>
      <c r="BC9" s="17">
        <v>0.65871798206544496</v>
      </c>
      <c r="BD9" s="17">
        <v>0.48404034842029198</v>
      </c>
      <c r="BE9" s="17"/>
      <c r="BF9" s="17">
        <v>0.63197505893882999</v>
      </c>
      <c r="BG9" s="17">
        <v>0.60317260998205902</v>
      </c>
      <c r="BH9" s="17">
        <v>0.59589549696439303</v>
      </c>
      <c r="BI9" s="17">
        <v>0.67204569940725101</v>
      </c>
      <c r="BJ9" s="17">
        <v>0.54674615600134702</v>
      </c>
      <c r="BK9" s="17">
        <v>0.57475212984969204</v>
      </c>
      <c r="BL9" s="17">
        <v>0.58069984728832602</v>
      </c>
      <c r="BM9" s="17"/>
      <c r="BN9" s="17">
        <v>0.68660267905324102</v>
      </c>
      <c r="BO9" s="17">
        <v>0.60302498826959905</v>
      </c>
      <c r="BP9" s="17">
        <v>0.58718370126153496</v>
      </c>
      <c r="BQ9" s="17">
        <v>0.57144102817708597</v>
      </c>
      <c r="BR9" s="17">
        <v>0.58761148453161605</v>
      </c>
      <c r="BS9" s="17">
        <v>0.64368780471724096</v>
      </c>
      <c r="BT9" s="17">
        <v>0.54139312891152402</v>
      </c>
      <c r="BU9" s="17">
        <v>0.61199755027581304</v>
      </c>
      <c r="BV9" s="17">
        <v>0.652738983457681</v>
      </c>
      <c r="BW9" s="17">
        <v>0.56896077053425698</v>
      </c>
      <c r="BX9" s="17">
        <v>0.56310650225574499</v>
      </c>
      <c r="BY9" s="17">
        <v>0.57379900014948904</v>
      </c>
      <c r="BZ9" s="17">
        <v>0.64028841171058903</v>
      </c>
      <c r="CA9" s="17">
        <v>0.60002173176901696</v>
      </c>
      <c r="CB9" s="17">
        <v>0.52977555015480404</v>
      </c>
      <c r="CC9" s="17">
        <v>0.78867637572948701</v>
      </c>
      <c r="CD9" s="17">
        <v>0.60576686115021405</v>
      </c>
    </row>
    <row r="10" spans="2:82" ht="29" x14ac:dyDescent="0.35">
      <c r="B10" s="18" t="s">
        <v>401</v>
      </c>
      <c r="C10" s="19">
        <v>0.40403434123712101</v>
      </c>
      <c r="D10" s="19">
        <v>0.42846022877803502</v>
      </c>
      <c r="E10" s="19">
        <v>0.38219676379813899</v>
      </c>
      <c r="F10" s="19"/>
      <c r="G10" s="19">
        <v>0.27897037854499201</v>
      </c>
      <c r="H10" s="19">
        <v>0.37319398594015302</v>
      </c>
      <c r="I10" s="19">
        <v>0.379210976538436</v>
      </c>
      <c r="J10" s="19">
        <v>0.43352074000166502</v>
      </c>
      <c r="K10" s="19">
        <v>0.49695064110752202</v>
      </c>
      <c r="L10" s="19">
        <v>0.44562774395759303</v>
      </c>
      <c r="M10" s="19"/>
      <c r="N10" s="19">
        <v>0.405905601025492</v>
      </c>
      <c r="O10" s="19">
        <v>0.38688247157063999</v>
      </c>
      <c r="P10" s="19">
        <v>0.44269714065027499</v>
      </c>
      <c r="Q10" s="19">
        <v>0.38962486381752498</v>
      </c>
      <c r="R10" s="19"/>
      <c r="S10" s="19">
        <v>0.35115033367382997</v>
      </c>
      <c r="T10" s="19">
        <v>0.45473641083440902</v>
      </c>
      <c r="U10" s="19">
        <v>0.43533675123398702</v>
      </c>
      <c r="V10" s="19">
        <v>0.39758492005327301</v>
      </c>
      <c r="W10" s="19">
        <v>0.31929825314939903</v>
      </c>
      <c r="X10" s="19">
        <v>0.451056700176999</v>
      </c>
      <c r="Y10" s="19">
        <v>0.40715412147276298</v>
      </c>
      <c r="Z10" s="19">
        <v>0.363281375696002</v>
      </c>
      <c r="AA10" s="19">
        <v>0.460676037092075</v>
      </c>
      <c r="AB10" s="19">
        <v>0.33028576440885898</v>
      </c>
      <c r="AC10" s="19">
        <v>0.473882254489081</v>
      </c>
      <c r="AD10" s="19"/>
      <c r="AE10" s="19">
        <v>0.43868298375406101</v>
      </c>
      <c r="AF10" s="19">
        <v>0.390512924486142</v>
      </c>
      <c r="AG10" s="19">
        <v>0.453009325367629</v>
      </c>
      <c r="AH10" s="19">
        <v>0.31300995408440202</v>
      </c>
      <c r="AI10" s="19">
        <v>0.38613022949994502</v>
      </c>
      <c r="AJ10" s="19">
        <v>0.41691810030085003</v>
      </c>
      <c r="AK10" s="19"/>
      <c r="AL10" s="19">
        <v>0.41946943606396198</v>
      </c>
      <c r="AM10" s="19">
        <v>0.37057154615597598</v>
      </c>
      <c r="AN10" s="19">
        <v>0.36185447766546702</v>
      </c>
      <c r="AO10" s="19">
        <v>0.27625515126767403</v>
      </c>
      <c r="AP10" s="19">
        <v>0.35126334229091799</v>
      </c>
      <c r="AQ10" s="19">
        <v>0.45724977718870302</v>
      </c>
      <c r="AR10" s="19">
        <v>1</v>
      </c>
      <c r="AS10" s="19"/>
      <c r="AT10" s="19">
        <v>0.24040408500091701</v>
      </c>
      <c r="AU10" s="19">
        <v>0.422914995689399</v>
      </c>
      <c r="AV10" s="19"/>
      <c r="AW10" s="19">
        <v>0.36129768904021198</v>
      </c>
      <c r="AX10" s="19">
        <v>0.30023648309207501</v>
      </c>
      <c r="AY10" s="19">
        <v>0.40990092678518097</v>
      </c>
      <c r="AZ10" s="19">
        <v>0.45909606526976598</v>
      </c>
      <c r="BA10" s="19">
        <v>0.45833909273273898</v>
      </c>
      <c r="BB10" s="19">
        <v>0.34088939414887598</v>
      </c>
      <c r="BC10" s="19">
        <v>0.34128201793455498</v>
      </c>
      <c r="BD10" s="19">
        <v>0.51595965157970802</v>
      </c>
      <c r="BE10" s="19"/>
      <c r="BF10" s="19">
        <v>0.36802494106117001</v>
      </c>
      <c r="BG10" s="19">
        <v>0.39682739001794098</v>
      </c>
      <c r="BH10" s="19">
        <v>0.40410450303560702</v>
      </c>
      <c r="BI10" s="19">
        <v>0.32795430059274899</v>
      </c>
      <c r="BJ10" s="19">
        <v>0.45325384399865198</v>
      </c>
      <c r="BK10" s="19">
        <v>0.42524787015030802</v>
      </c>
      <c r="BL10" s="19">
        <v>0.41930015271167398</v>
      </c>
      <c r="BM10" s="19"/>
      <c r="BN10" s="19">
        <v>0.31339732094675898</v>
      </c>
      <c r="BO10" s="19">
        <v>0.39697501173040101</v>
      </c>
      <c r="BP10" s="19">
        <v>0.41281629873846498</v>
      </c>
      <c r="BQ10" s="19">
        <v>0.42855897182291403</v>
      </c>
      <c r="BR10" s="19">
        <v>0.41238851546838401</v>
      </c>
      <c r="BS10" s="19">
        <v>0.35631219528275898</v>
      </c>
      <c r="BT10" s="19">
        <v>0.45860687108847598</v>
      </c>
      <c r="BU10" s="19">
        <v>0.38800244972418801</v>
      </c>
      <c r="BV10" s="19">
        <v>0.347261016542319</v>
      </c>
      <c r="BW10" s="19">
        <v>0.43103922946574302</v>
      </c>
      <c r="BX10" s="19">
        <v>0.43689349774425501</v>
      </c>
      <c r="BY10" s="19">
        <v>0.42620099985051102</v>
      </c>
      <c r="BZ10" s="19">
        <v>0.35971158828941102</v>
      </c>
      <c r="CA10" s="19">
        <v>0.39997826823098298</v>
      </c>
      <c r="CB10" s="19">
        <v>0.47022444984519601</v>
      </c>
      <c r="CC10" s="19">
        <v>0.21132362427051299</v>
      </c>
      <c r="CD10" s="19">
        <v>0.394233138849786</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CD15"/>
  <sheetViews>
    <sheetView showGridLines="0" workbookViewId="0">
      <pane xSplit="2" topLeftCell="U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1026</v>
      </c>
      <c r="D7" s="10">
        <v>509</v>
      </c>
      <c r="E7" s="10">
        <v>517</v>
      </c>
      <c r="F7" s="10"/>
      <c r="G7" s="10">
        <v>124</v>
      </c>
      <c r="H7" s="10">
        <v>183</v>
      </c>
      <c r="I7" s="10">
        <v>159</v>
      </c>
      <c r="J7" s="10">
        <v>182</v>
      </c>
      <c r="K7" s="10">
        <v>150</v>
      </c>
      <c r="L7" s="10">
        <v>228</v>
      </c>
      <c r="M7" s="10"/>
      <c r="N7" s="10">
        <v>304</v>
      </c>
      <c r="O7" s="10">
        <v>266</v>
      </c>
      <c r="P7" s="10">
        <v>221</v>
      </c>
      <c r="Q7" s="10">
        <v>229</v>
      </c>
      <c r="R7" s="10"/>
      <c r="S7" s="10">
        <v>157</v>
      </c>
      <c r="T7" s="10">
        <v>142</v>
      </c>
      <c r="U7" s="10">
        <v>80</v>
      </c>
      <c r="V7" s="10">
        <v>102</v>
      </c>
      <c r="W7" s="10">
        <v>82</v>
      </c>
      <c r="X7" s="10">
        <v>92</v>
      </c>
      <c r="Y7" s="10">
        <v>74</v>
      </c>
      <c r="Z7" s="10">
        <v>39</v>
      </c>
      <c r="AA7" s="10">
        <v>109</v>
      </c>
      <c r="AB7" s="10">
        <v>85</v>
      </c>
      <c r="AC7" s="10">
        <v>64</v>
      </c>
      <c r="AD7" s="10"/>
      <c r="AE7" s="10">
        <v>369</v>
      </c>
      <c r="AF7" s="10">
        <v>242</v>
      </c>
      <c r="AG7" s="10">
        <v>96</v>
      </c>
      <c r="AH7" s="10">
        <v>73</v>
      </c>
      <c r="AI7" s="10">
        <v>207</v>
      </c>
      <c r="AJ7" s="10">
        <v>37</v>
      </c>
      <c r="AK7" s="10"/>
      <c r="AL7" s="10">
        <v>692</v>
      </c>
      <c r="AM7" s="10">
        <v>193</v>
      </c>
      <c r="AN7" s="10">
        <v>51</v>
      </c>
      <c r="AO7" s="10">
        <v>7</v>
      </c>
      <c r="AP7" s="10">
        <v>19</v>
      </c>
      <c r="AQ7" s="10">
        <v>26</v>
      </c>
      <c r="AR7" s="10">
        <v>1</v>
      </c>
      <c r="AS7" s="10"/>
      <c r="AT7" s="10">
        <v>124</v>
      </c>
      <c r="AU7" s="10">
        <v>884</v>
      </c>
      <c r="AV7" s="10"/>
      <c r="AW7" s="10">
        <v>123</v>
      </c>
      <c r="AX7" s="10">
        <v>65</v>
      </c>
      <c r="AY7" s="10">
        <v>25</v>
      </c>
      <c r="AZ7" s="10">
        <v>313</v>
      </c>
      <c r="BA7" s="10">
        <v>177</v>
      </c>
      <c r="BB7" s="10">
        <v>144</v>
      </c>
      <c r="BC7" s="10">
        <v>168</v>
      </c>
      <c r="BD7" s="10">
        <v>11</v>
      </c>
      <c r="BE7" s="10"/>
      <c r="BF7" s="10">
        <v>149</v>
      </c>
      <c r="BG7" s="10">
        <v>285</v>
      </c>
      <c r="BH7" s="10">
        <v>129</v>
      </c>
      <c r="BI7" s="10">
        <v>63</v>
      </c>
      <c r="BJ7" s="10">
        <v>93</v>
      </c>
      <c r="BK7" s="10">
        <v>219</v>
      </c>
      <c r="BL7" s="10">
        <v>88</v>
      </c>
      <c r="BM7" s="10"/>
      <c r="BN7" s="10">
        <v>52</v>
      </c>
      <c r="BO7" s="10">
        <v>67</v>
      </c>
      <c r="BP7" s="10">
        <v>73</v>
      </c>
      <c r="BQ7" s="10">
        <v>91</v>
      </c>
      <c r="BR7" s="10">
        <v>90</v>
      </c>
      <c r="BS7" s="10">
        <v>93</v>
      </c>
      <c r="BT7" s="10">
        <v>84</v>
      </c>
      <c r="BU7" s="10">
        <v>63</v>
      </c>
      <c r="BV7" s="10">
        <v>49</v>
      </c>
      <c r="BW7" s="10">
        <v>83</v>
      </c>
      <c r="BX7" s="10">
        <v>66</v>
      </c>
      <c r="BY7" s="10">
        <v>44</v>
      </c>
      <c r="BZ7" s="10">
        <v>25</v>
      </c>
      <c r="CA7" s="10">
        <v>39</v>
      </c>
      <c r="CB7" s="10">
        <v>31</v>
      </c>
      <c r="CC7" s="10">
        <v>16</v>
      </c>
      <c r="CD7" s="10">
        <v>20</v>
      </c>
    </row>
    <row r="8" spans="2:82" ht="30" customHeight="1" x14ac:dyDescent="0.35">
      <c r="B8" s="11" t="s">
        <v>19</v>
      </c>
      <c r="C8" s="11">
        <v>1025</v>
      </c>
      <c r="D8" s="11">
        <v>513</v>
      </c>
      <c r="E8" s="11">
        <v>511</v>
      </c>
      <c r="F8" s="11"/>
      <c r="G8" s="11">
        <v>131</v>
      </c>
      <c r="H8" s="11">
        <v>190</v>
      </c>
      <c r="I8" s="11">
        <v>161</v>
      </c>
      <c r="J8" s="11">
        <v>178</v>
      </c>
      <c r="K8" s="11">
        <v>141</v>
      </c>
      <c r="L8" s="11">
        <v>224</v>
      </c>
      <c r="M8" s="11"/>
      <c r="N8" s="11">
        <v>288</v>
      </c>
      <c r="O8" s="11">
        <v>262</v>
      </c>
      <c r="P8" s="11">
        <v>231</v>
      </c>
      <c r="Q8" s="11">
        <v>238</v>
      </c>
      <c r="R8" s="11"/>
      <c r="S8" s="11">
        <v>170</v>
      </c>
      <c r="T8" s="11">
        <v>138</v>
      </c>
      <c r="U8" s="11">
        <v>75</v>
      </c>
      <c r="V8" s="11">
        <v>100</v>
      </c>
      <c r="W8" s="11">
        <v>77</v>
      </c>
      <c r="X8" s="11">
        <v>87</v>
      </c>
      <c r="Y8" s="11">
        <v>76</v>
      </c>
      <c r="Z8" s="11">
        <v>44</v>
      </c>
      <c r="AA8" s="11">
        <v>107</v>
      </c>
      <c r="AB8" s="11">
        <v>88</v>
      </c>
      <c r="AC8" s="11">
        <v>62</v>
      </c>
      <c r="AD8" s="11"/>
      <c r="AE8" s="11">
        <v>360</v>
      </c>
      <c r="AF8" s="11">
        <v>240</v>
      </c>
      <c r="AG8" s="11">
        <v>100</v>
      </c>
      <c r="AH8" s="11">
        <v>74</v>
      </c>
      <c r="AI8" s="11">
        <v>211</v>
      </c>
      <c r="AJ8" s="11">
        <v>37</v>
      </c>
      <c r="AK8" s="11"/>
      <c r="AL8" s="11">
        <v>682</v>
      </c>
      <c r="AM8" s="11">
        <v>198</v>
      </c>
      <c r="AN8" s="11">
        <v>54</v>
      </c>
      <c r="AO8" s="11">
        <v>7</v>
      </c>
      <c r="AP8" s="11">
        <v>18</v>
      </c>
      <c r="AQ8" s="11">
        <v>26</v>
      </c>
      <c r="AR8" s="11">
        <v>1</v>
      </c>
      <c r="AS8" s="11"/>
      <c r="AT8" s="11">
        <v>126</v>
      </c>
      <c r="AU8" s="11">
        <v>881</v>
      </c>
      <c r="AV8" s="11"/>
      <c r="AW8" s="11">
        <v>124</v>
      </c>
      <c r="AX8" s="11">
        <v>65</v>
      </c>
      <c r="AY8" s="11">
        <v>26</v>
      </c>
      <c r="AZ8" s="11">
        <v>313</v>
      </c>
      <c r="BA8" s="11">
        <v>173</v>
      </c>
      <c r="BB8" s="11">
        <v>144</v>
      </c>
      <c r="BC8" s="11">
        <v>169</v>
      </c>
      <c r="BD8" s="11">
        <v>11</v>
      </c>
      <c r="BE8" s="11"/>
      <c r="BF8" s="11">
        <v>149</v>
      </c>
      <c r="BG8" s="11">
        <v>285</v>
      </c>
      <c r="BH8" s="11">
        <v>128</v>
      </c>
      <c r="BI8" s="11">
        <v>62</v>
      </c>
      <c r="BJ8" s="11">
        <v>93</v>
      </c>
      <c r="BK8" s="11">
        <v>218</v>
      </c>
      <c r="BL8" s="11">
        <v>90</v>
      </c>
      <c r="BM8" s="11"/>
      <c r="BN8" s="11">
        <v>53</v>
      </c>
      <c r="BO8" s="11">
        <v>70</v>
      </c>
      <c r="BP8" s="11">
        <v>72</v>
      </c>
      <c r="BQ8" s="11">
        <v>92</v>
      </c>
      <c r="BR8" s="11">
        <v>91</v>
      </c>
      <c r="BS8" s="11">
        <v>93</v>
      </c>
      <c r="BT8" s="11">
        <v>84</v>
      </c>
      <c r="BU8" s="11">
        <v>63</v>
      </c>
      <c r="BV8" s="11">
        <v>48</v>
      </c>
      <c r="BW8" s="11">
        <v>81</v>
      </c>
      <c r="BX8" s="11">
        <v>65</v>
      </c>
      <c r="BY8" s="11">
        <v>43</v>
      </c>
      <c r="BZ8" s="11">
        <v>25</v>
      </c>
      <c r="CA8" s="11">
        <v>38</v>
      </c>
      <c r="CB8" s="11">
        <v>31</v>
      </c>
      <c r="CC8" s="11">
        <v>16</v>
      </c>
      <c r="CD8" s="11">
        <v>20</v>
      </c>
    </row>
    <row r="9" spans="2:82" x14ac:dyDescent="0.35">
      <c r="B9" s="18" t="s">
        <v>400</v>
      </c>
      <c r="C9" s="17">
        <v>0.62409380613430199</v>
      </c>
      <c r="D9" s="17">
        <v>0.62662865550799196</v>
      </c>
      <c r="E9" s="17">
        <v>0.62154787479892304</v>
      </c>
      <c r="F9" s="17"/>
      <c r="G9" s="17">
        <v>0.68663552702404695</v>
      </c>
      <c r="H9" s="17">
        <v>0.64547764692374399</v>
      </c>
      <c r="I9" s="17">
        <v>0.68265004788291495</v>
      </c>
      <c r="J9" s="17">
        <v>0.66735187544076302</v>
      </c>
      <c r="K9" s="17">
        <v>0.55015384143069401</v>
      </c>
      <c r="L9" s="17">
        <v>0.53975215611967398</v>
      </c>
      <c r="M9" s="17"/>
      <c r="N9" s="17">
        <v>0.61564184077029305</v>
      </c>
      <c r="O9" s="17">
        <v>0.61235091214925996</v>
      </c>
      <c r="P9" s="17">
        <v>0.66768458015336796</v>
      </c>
      <c r="Q9" s="17">
        <v>0.599553467824264</v>
      </c>
      <c r="R9" s="17"/>
      <c r="S9" s="17">
        <v>0.63649470210177195</v>
      </c>
      <c r="T9" s="17">
        <v>0.59816408323338</v>
      </c>
      <c r="U9" s="17">
        <v>0.62641328161763099</v>
      </c>
      <c r="V9" s="17">
        <v>0.60044116663620295</v>
      </c>
      <c r="W9" s="17">
        <v>0.66223638637108595</v>
      </c>
      <c r="X9" s="17">
        <v>0.70663286848627604</v>
      </c>
      <c r="Y9" s="17">
        <v>0.52286955671742397</v>
      </c>
      <c r="Z9" s="17">
        <v>0.61772890278634096</v>
      </c>
      <c r="AA9" s="17">
        <v>0.63054057300955402</v>
      </c>
      <c r="AB9" s="17">
        <v>0.67177100406229495</v>
      </c>
      <c r="AC9" s="17">
        <v>0.56999777295823095</v>
      </c>
      <c r="AD9" s="17"/>
      <c r="AE9" s="17">
        <v>0.57259968063630895</v>
      </c>
      <c r="AF9" s="17">
        <v>0.63443922917455298</v>
      </c>
      <c r="AG9" s="17">
        <v>0.70276459267393898</v>
      </c>
      <c r="AH9" s="17">
        <v>0.59114528273281097</v>
      </c>
      <c r="AI9" s="17">
        <v>0.69420581947322002</v>
      </c>
      <c r="AJ9" s="17">
        <v>0.54190873239554105</v>
      </c>
      <c r="AK9" s="17"/>
      <c r="AL9" s="17">
        <v>0.60953628824950201</v>
      </c>
      <c r="AM9" s="17">
        <v>0.67962514335925295</v>
      </c>
      <c r="AN9" s="17">
        <v>0.572191608282692</v>
      </c>
      <c r="AO9" s="17">
        <v>0.71511640351766004</v>
      </c>
      <c r="AP9" s="17">
        <v>0.59523300938301404</v>
      </c>
      <c r="AQ9" s="17">
        <v>0.69921368372600601</v>
      </c>
      <c r="AR9" s="17">
        <v>1</v>
      </c>
      <c r="AS9" s="17"/>
      <c r="AT9" s="17">
        <v>0.65024457712686301</v>
      </c>
      <c r="AU9" s="17">
        <v>0.61898881800113204</v>
      </c>
      <c r="AV9" s="17"/>
      <c r="AW9" s="17">
        <v>0.65981952432026503</v>
      </c>
      <c r="AX9" s="17">
        <v>0.55981258269249501</v>
      </c>
      <c r="AY9" s="17">
        <v>0.67577980749595001</v>
      </c>
      <c r="AZ9" s="17">
        <v>0.58975491207377795</v>
      </c>
      <c r="BA9" s="17">
        <v>0.560425126163281</v>
      </c>
      <c r="BB9" s="17">
        <v>0.65499062941444997</v>
      </c>
      <c r="BC9" s="17">
        <v>0.71585105071469801</v>
      </c>
      <c r="BD9" s="17">
        <v>0.63873425045635701</v>
      </c>
      <c r="BE9" s="17"/>
      <c r="BF9" s="17">
        <v>0.66645648413180303</v>
      </c>
      <c r="BG9" s="17">
        <v>0.66728942265312297</v>
      </c>
      <c r="BH9" s="17">
        <v>0.62611124794483497</v>
      </c>
      <c r="BI9" s="17">
        <v>0.54188335200319104</v>
      </c>
      <c r="BJ9" s="17">
        <v>0.66978514245537502</v>
      </c>
      <c r="BK9" s="17">
        <v>0.52974410222485602</v>
      </c>
      <c r="BL9" s="17">
        <v>0.65237523234746397</v>
      </c>
      <c r="BM9" s="17"/>
      <c r="BN9" s="17">
        <v>0.52281995543596504</v>
      </c>
      <c r="BO9" s="17">
        <v>0.58519002406550402</v>
      </c>
      <c r="BP9" s="17">
        <v>0.55682885526137305</v>
      </c>
      <c r="BQ9" s="17">
        <v>0.72714830009503495</v>
      </c>
      <c r="BR9" s="17">
        <v>0.615332876840609</v>
      </c>
      <c r="BS9" s="17">
        <v>0.60332938029398697</v>
      </c>
      <c r="BT9" s="17">
        <v>0.63440269706358099</v>
      </c>
      <c r="BU9" s="17">
        <v>0.58546111206785201</v>
      </c>
      <c r="BV9" s="17">
        <v>0.58089803243495997</v>
      </c>
      <c r="BW9" s="17">
        <v>0.55998705581266905</v>
      </c>
      <c r="BX9" s="17">
        <v>0.62429025754727796</v>
      </c>
      <c r="BY9" s="17">
        <v>0.63670727567976604</v>
      </c>
      <c r="BZ9" s="17">
        <v>0.76438430465600804</v>
      </c>
      <c r="CA9" s="17">
        <v>0.60309702035215695</v>
      </c>
      <c r="CB9" s="17">
        <v>0.80537192029650295</v>
      </c>
      <c r="CC9" s="17">
        <v>0.75834601568067195</v>
      </c>
      <c r="CD9" s="17">
        <v>0.71010154405549997</v>
      </c>
    </row>
    <row r="10" spans="2:82" ht="29" x14ac:dyDescent="0.35">
      <c r="B10" s="18" t="s">
        <v>401</v>
      </c>
      <c r="C10" s="19">
        <v>0.37590619386569801</v>
      </c>
      <c r="D10" s="19">
        <v>0.37337134449200798</v>
      </c>
      <c r="E10" s="19">
        <v>0.37845212520107702</v>
      </c>
      <c r="F10" s="19"/>
      <c r="G10" s="19">
        <v>0.31336447297595299</v>
      </c>
      <c r="H10" s="19">
        <v>0.35452235307625601</v>
      </c>
      <c r="I10" s="19">
        <v>0.317349952117085</v>
      </c>
      <c r="J10" s="19">
        <v>0.33264812455923698</v>
      </c>
      <c r="K10" s="19">
        <v>0.44984615856930599</v>
      </c>
      <c r="L10" s="19">
        <v>0.46024784388032602</v>
      </c>
      <c r="M10" s="19"/>
      <c r="N10" s="19">
        <v>0.38435815922970801</v>
      </c>
      <c r="O10" s="19">
        <v>0.38764908785073998</v>
      </c>
      <c r="P10" s="19">
        <v>0.33231541984663199</v>
      </c>
      <c r="Q10" s="19">
        <v>0.400446532175736</v>
      </c>
      <c r="R10" s="19"/>
      <c r="S10" s="19">
        <v>0.363505297898228</v>
      </c>
      <c r="T10" s="19">
        <v>0.401835916766621</v>
      </c>
      <c r="U10" s="19">
        <v>0.37358671838236901</v>
      </c>
      <c r="V10" s="19">
        <v>0.39955883336379699</v>
      </c>
      <c r="W10" s="19">
        <v>0.33776361362891399</v>
      </c>
      <c r="X10" s="19">
        <v>0.29336713151372401</v>
      </c>
      <c r="Y10" s="19">
        <v>0.47713044328257598</v>
      </c>
      <c r="Z10" s="19">
        <v>0.38227109721365898</v>
      </c>
      <c r="AA10" s="19">
        <v>0.36945942699044598</v>
      </c>
      <c r="AB10" s="19">
        <v>0.32822899593770499</v>
      </c>
      <c r="AC10" s="19">
        <v>0.43000222704176899</v>
      </c>
      <c r="AD10" s="19"/>
      <c r="AE10" s="19">
        <v>0.42740031936369099</v>
      </c>
      <c r="AF10" s="19">
        <v>0.36556077082544702</v>
      </c>
      <c r="AG10" s="19">
        <v>0.29723540732606102</v>
      </c>
      <c r="AH10" s="19">
        <v>0.40885471726719003</v>
      </c>
      <c r="AI10" s="19">
        <v>0.30579418052677998</v>
      </c>
      <c r="AJ10" s="19">
        <v>0.45809126760445901</v>
      </c>
      <c r="AK10" s="19"/>
      <c r="AL10" s="19">
        <v>0.39046371175049799</v>
      </c>
      <c r="AM10" s="19">
        <v>0.320374856640747</v>
      </c>
      <c r="AN10" s="19">
        <v>0.427808391717308</v>
      </c>
      <c r="AO10" s="19">
        <v>0.28488359648234002</v>
      </c>
      <c r="AP10" s="19">
        <v>0.40476699061698601</v>
      </c>
      <c r="AQ10" s="19">
        <v>0.30078631627399399</v>
      </c>
      <c r="AR10" s="19">
        <v>0</v>
      </c>
      <c r="AS10" s="19"/>
      <c r="AT10" s="19">
        <v>0.34975542287313699</v>
      </c>
      <c r="AU10" s="19">
        <v>0.38101118199886802</v>
      </c>
      <c r="AV10" s="19"/>
      <c r="AW10" s="19">
        <v>0.34018047567973497</v>
      </c>
      <c r="AX10" s="19">
        <v>0.44018741730750499</v>
      </c>
      <c r="AY10" s="19">
        <v>0.32422019250404999</v>
      </c>
      <c r="AZ10" s="19">
        <v>0.410245087926222</v>
      </c>
      <c r="BA10" s="19">
        <v>0.439574873836719</v>
      </c>
      <c r="BB10" s="19">
        <v>0.34500937058554998</v>
      </c>
      <c r="BC10" s="19">
        <v>0.28414894928530099</v>
      </c>
      <c r="BD10" s="19">
        <v>0.36126574954364299</v>
      </c>
      <c r="BE10" s="19"/>
      <c r="BF10" s="19">
        <v>0.33354351586819703</v>
      </c>
      <c r="BG10" s="19">
        <v>0.33271057734687698</v>
      </c>
      <c r="BH10" s="19">
        <v>0.37388875205516497</v>
      </c>
      <c r="BI10" s="19">
        <v>0.45811664799680901</v>
      </c>
      <c r="BJ10" s="19">
        <v>0.33021485754462498</v>
      </c>
      <c r="BK10" s="19">
        <v>0.47025589777514398</v>
      </c>
      <c r="BL10" s="19">
        <v>0.34762476765253603</v>
      </c>
      <c r="BM10" s="19"/>
      <c r="BN10" s="19">
        <v>0.47718004456403501</v>
      </c>
      <c r="BO10" s="19">
        <v>0.41480997593449598</v>
      </c>
      <c r="BP10" s="19">
        <v>0.44317114473862701</v>
      </c>
      <c r="BQ10" s="19">
        <v>0.27285169990496499</v>
      </c>
      <c r="BR10" s="19">
        <v>0.384667123159391</v>
      </c>
      <c r="BS10" s="19">
        <v>0.39667061970601297</v>
      </c>
      <c r="BT10" s="19">
        <v>0.36559730293641901</v>
      </c>
      <c r="BU10" s="19">
        <v>0.41453888793214799</v>
      </c>
      <c r="BV10" s="19">
        <v>0.41910196756503998</v>
      </c>
      <c r="BW10" s="19">
        <v>0.440012944187331</v>
      </c>
      <c r="BX10" s="19">
        <v>0.37570974245272198</v>
      </c>
      <c r="BY10" s="19">
        <v>0.36329272432023402</v>
      </c>
      <c r="BZ10" s="19">
        <v>0.23561569534399199</v>
      </c>
      <c r="CA10" s="19">
        <v>0.39690297964784299</v>
      </c>
      <c r="CB10" s="19">
        <v>0.19462807970349699</v>
      </c>
      <c r="CC10" s="19">
        <v>0.241653984319328</v>
      </c>
      <c r="CD10" s="19">
        <v>0.28989845594449998</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CD15"/>
  <sheetViews>
    <sheetView showGridLines="0" workbookViewId="0">
      <pane xSplit="2" topLeftCell="X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1050</v>
      </c>
      <c r="D7" s="10">
        <v>515</v>
      </c>
      <c r="E7" s="10">
        <v>531</v>
      </c>
      <c r="F7" s="10"/>
      <c r="G7" s="10">
        <v>123</v>
      </c>
      <c r="H7" s="10">
        <v>166</v>
      </c>
      <c r="I7" s="10">
        <v>174</v>
      </c>
      <c r="J7" s="10">
        <v>173</v>
      </c>
      <c r="K7" s="10">
        <v>162</v>
      </c>
      <c r="L7" s="10">
        <v>252</v>
      </c>
      <c r="M7" s="10"/>
      <c r="N7" s="10">
        <v>282</v>
      </c>
      <c r="O7" s="10">
        <v>267</v>
      </c>
      <c r="P7" s="10">
        <v>211</v>
      </c>
      <c r="Q7" s="10">
        <v>286</v>
      </c>
      <c r="R7" s="10"/>
      <c r="S7" s="10">
        <v>158</v>
      </c>
      <c r="T7" s="10">
        <v>152</v>
      </c>
      <c r="U7" s="10">
        <v>87</v>
      </c>
      <c r="V7" s="10">
        <v>96</v>
      </c>
      <c r="W7" s="10">
        <v>74</v>
      </c>
      <c r="X7" s="10">
        <v>100</v>
      </c>
      <c r="Y7" s="10">
        <v>89</v>
      </c>
      <c r="Z7" s="10">
        <v>49</v>
      </c>
      <c r="AA7" s="10">
        <v>109</v>
      </c>
      <c r="AB7" s="10">
        <v>84</v>
      </c>
      <c r="AC7" s="10">
        <v>52</v>
      </c>
      <c r="AD7" s="10"/>
      <c r="AE7" s="10">
        <v>385</v>
      </c>
      <c r="AF7" s="10">
        <v>250</v>
      </c>
      <c r="AG7" s="10">
        <v>96</v>
      </c>
      <c r="AH7" s="10">
        <v>89</v>
      </c>
      <c r="AI7" s="10">
        <v>188</v>
      </c>
      <c r="AJ7" s="10">
        <v>28</v>
      </c>
      <c r="AK7" s="10"/>
      <c r="AL7" s="10">
        <v>682</v>
      </c>
      <c r="AM7" s="10">
        <v>215</v>
      </c>
      <c r="AN7" s="10">
        <v>57</v>
      </c>
      <c r="AO7" s="10">
        <v>11</v>
      </c>
      <c r="AP7" s="10">
        <v>22</v>
      </c>
      <c r="AQ7" s="10">
        <v>17</v>
      </c>
      <c r="AR7" s="10">
        <v>3</v>
      </c>
      <c r="AS7" s="10"/>
      <c r="AT7" s="10">
        <v>116</v>
      </c>
      <c r="AU7" s="10">
        <v>919</v>
      </c>
      <c r="AV7" s="10"/>
      <c r="AW7" s="10">
        <v>127</v>
      </c>
      <c r="AX7" s="10">
        <v>65</v>
      </c>
      <c r="AY7" s="10">
        <v>20</v>
      </c>
      <c r="AZ7" s="10">
        <v>302</v>
      </c>
      <c r="BA7" s="10">
        <v>192</v>
      </c>
      <c r="BB7" s="10">
        <v>141</v>
      </c>
      <c r="BC7" s="10">
        <v>183</v>
      </c>
      <c r="BD7" s="10">
        <v>20</v>
      </c>
      <c r="BE7" s="10"/>
      <c r="BF7" s="10">
        <v>141</v>
      </c>
      <c r="BG7" s="10">
        <v>287</v>
      </c>
      <c r="BH7" s="10">
        <v>119</v>
      </c>
      <c r="BI7" s="10">
        <v>54</v>
      </c>
      <c r="BJ7" s="10">
        <v>113</v>
      </c>
      <c r="BK7" s="10">
        <v>237</v>
      </c>
      <c r="BL7" s="10">
        <v>99</v>
      </c>
      <c r="BM7" s="10"/>
      <c r="BN7" s="10">
        <v>52</v>
      </c>
      <c r="BO7" s="10">
        <v>75</v>
      </c>
      <c r="BP7" s="10">
        <v>88</v>
      </c>
      <c r="BQ7" s="10">
        <v>89</v>
      </c>
      <c r="BR7" s="10">
        <v>100</v>
      </c>
      <c r="BS7" s="10">
        <v>103</v>
      </c>
      <c r="BT7" s="10">
        <v>74</v>
      </c>
      <c r="BU7" s="10">
        <v>68</v>
      </c>
      <c r="BV7" s="10">
        <v>49</v>
      </c>
      <c r="BW7" s="10">
        <v>94</v>
      </c>
      <c r="BX7" s="10">
        <v>60</v>
      </c>
      <c r="BY7" s="10">
        <v>39</v>
      </c>
      <c r="BZ7" s="10">
        <v>23</v>
      </c>
      <c r="CA7" s="10">
        <v>26</v>
      </c>
      <c r="CB7" s="10">
        <v>33</v>
      </c>
      <c r="CC7" s="10">
        <v>17</v>
      </c>
      <c r="CD7" s="10">
        <v>15</v>
      </c>
    </row>
    <row r="8" spans="2:82" ht="30" customHeight="1" x14ac:dyDescent="0.35">
      <c r="B8" s="11" t="s">
        <v>19</v>
      </c>
      <c r="C8" s="11">
        <v>1052</v>
      </c>
      <c r="D8" s="11">
        <v>519</v>
      </c>
      <c r="E8" s="11">
        <v>529</v>
      </c>
      <c r="F8" s="11"/>
      <c r="G8" s="11">
        <v>131</v>
      </c>
      <c r="H8" s="11">
        <v>173</v>
      </c>
      <c r="I8" s="11">
        <v>178</v>
      </c>
      <c r="J8" s="11">
        <v>171</v>
      </c>
      <c r="K8" s="11">
        <v>153</v>
      </c>
      <c r="L8" s="11">
        <v>246</v>
      </c>
      <c r="M8" s="11"/>
      <c r="N8" s="11">
        <v>266</v>
      </c>
      <c r="O8" s="11">
        <v>263</v>
      </c>
      <c r="P8" s="11">
        <v>218</v>
      </c>
      <c r="Q8" s="11">
        <v>301</v>
      </c>
      <c r="R8" s="11"/>
      <c r="S8" s="11">
        <v>172</v>
      </c>
      <c r="T8" s="11">
        <v>146</v>
      </c>
      <c r="U8" s="11">
        <v>82</v>
      </c>
      <c r="V8" s="11">
        <v>95</v>
      </c>
      <c r="W8" s="11">
        <v>70</v>
      </c>
      <c r="X8" s="11">
        <v>96</v>
      </c>
      <c r="Y8" s="11">
        <v>93</v>
      </c>
      <c r="Z8" s="11">
        <v>56</v>
      </c>
      <c r="AA8" s="11">
        <v>107</v>
      </c>
      <c r="AB8" s="11">
        <v>87</v>
      </c>
      <c r="AC8" s="11">
        <v>49</v>
      </c>
      <c r="AD8" s="11"/>
      <c r="AE8" s="11">
        <v>376</v>
      </c>
      <c r="AF8" s="11">
        <v>248</v>
      </c>
      <c r="AG8" s="11">
        <v>101</v>
      </c>
      <c r="AH8" s="11">
        <v>92</v>
      </c>
      <c r="AI8" s="11">
        <v>192</v>
      </c>
      <c r="AJ8" s="11">
        <v>28</v>
      </c>
      <c r="AK8" s="11"/>
      <c r="AL8" s="11">
        <v>676</v>
      </c>
      <c r="AM8" s="11">
        <v>220</v>
      </c>
      <c r="AN8" s="11">
        <v>60</v>
      </c>
      <c r="AO8" s="11">
        <v>11</v>
      </c>
      <c r="AP8" s="11">
        <v>20</v>
      </c>
      <c r="AQ8" s="11">
        <v>17</v>
      </c>
      <c r="AR8" s="11">
        <v>3</v>
      </c>
      <c r="AS8" s="11"/>
      <c r="AT8" s="11">
        <v>119</v>
      </c>
      <c r="AU8" s="11">
        <v>918</v>
      </c>
      <c r="AV8" s="11"/>
      <c r="AW8" s="11">
        <v>127</v>
      </c>
      <c r="AX8" s="11">
        <v>64</v>
      </c>
      <c r="AY8" s="11">
        <v>21</v>
      </c>
      <c r="AZ8" s="11">
        <v>304</v>
      </c>
      <c r="BA8" s="11">
        <v>187</v>
      </c>
      <c r="BB8" s="11">
        <v>143</v>
      </c>
      <c r="BC8" s="11">
        <v>185</v>
      </c>
      <c r="BD8" s="11">
        <v>20</v>
      </c>
      <c r="BE8" s="11"/>
      <c r="BF8" s="11">
        <v>140</v>
      </c>
      <c r="BG8" s="11">
        <v>290</v>
      </c>
      <c r="BH8" s="11">
        <v>116</v>
      </c>
      <c r="BI8" s="11">
        <v>54</v>
      </c>
      <c r="BJ8" s="11">
        <v>114</v>
      </c>
      <c r="BK8" s="11">
        <v>235</v>
      </c>
      <c r="BL8" s="11">
        <v>102</v>
      </c>
      <c r="BM8" s="11"/>
      <c r="BN8" s="11">
        <v>54</v>
      </c>
      <c r="BO8" s="11">
        <v>78</v>
      </c>
      <c r="BP8" s="11">
        <v>89</v>
      </c>
      <c r="BQ8" s="11">
        <v>91</v>
      </c>
      <c r="BR8" s="11">
        <v>101</v>
      </c>
      <c r="BS8" s="11">
        <v>102</v>
      </c>
      <c r="BT8" s="11">
        <v>74</v>
      </c>
      <c r="BU8" s="11">
        <v>67</v>
      </c>
      <c r="BV8" s="11">
        <v>48</v>
      </c>
      <c r="BW8" s="11">
        <v>94</v>
      </c>
      <c r="BX8" s="11">
        <v>60</v>
      </c>
      <c r="BY8" s="11">
        <v>38</v>
      </c>
      <c r="BZ8" s="11">
        <v>22</v>
      </c>
      <c r="CA8" s="11">
        <v>25</v>
      </c>
      <c r="CB8" s="11">
        <v>32</v>
      </c>
      <c r="CC8" s="11">
        <v>18</v>
      </c>
      <c r="CD8" s="11">
        <v>15</v>
      </c>
    </row>
    <row r="9" spans="2:82" x14ac:dyDescent="0.35">
      <c r="B9" s="18" t="s">
        <v>400</v>
      </c>
      <c r="C9" s="17">
        <v>0.64379347376373997</v>
      </c>
      <c r="D9" s="17">
        <v>0.64818896730641196</v>
      </c>
      <c r="E9" s="17">
        <v>0.63877624151305401</v>
      </c>
      <c r="F9" s="17"/>
      <c r="G9" s="17">
        <v>0.656399860397612</v>
      </c>
      <c r="H9" s="17">
        <v>0.66690986073917202</v>
      </c>
      <c r="I9" s="17">
        <v>0.68602220710708695</v>
      </c>
      <c r="J9" s="17">
        <v>0.70097921656606499</v>
      </c>
      <c r="K9" s="17">
        <v>0.66253848648686398</v>
      </c>
      <c r="L9" s="17">
        <v>0.538988775937144</v>
      </c>
      <c r="M9" s="17"/>
      <c r="N9" s="17">
        <v>0.65037794552021899</v>
      </c>
      <c r="O9" s="17">
        <v>0.64084837450687804</v>
      </c>
      <c r="P9" s="17">
        <v>0.69186505481511396</v>
      </c>
      <c r="Q9" s="17">
        <v>0.60378820167815095</v>
      </c>
      <c r="R9" s="17"/>
      <c r="S9" s="17">
        <v>0.62668889388305304</v>
      </c>
      <c r="T9" s="17">
        <v>0.62098296802047404</v>
      </c>
      <c r="U9" s="17">
        <v>0.72394371996587203</v>
      </c>
      <c r="V9" s="17">
        <v>0.62459705596570902</v>
      </c>
      <c r="W9" s="17">
        <v>0.67573804463173004</v>
      </c>
      <c r="X9" s="17">
        <v>0.713163005934497</v>
      </c>
      <c r="Y9" s="17">
        <v>0.67639291141110602</v>
      </c>
      <c r="Z9" s="17">
        <v>0.71409098522563197</v>
      </c>
      <c r="AA9" s="17">
        <v>0.59339515322707503</v>
      </c>
      <c r="AB9" s="17">
        <v>0.58815678235490598</v>
      </c>
      <c r="AC9" s="17">
        <v>0.56257097334367301</v>
      </c>
      <c r="AD9" s="17"/>
      <c r="AE9" s="17">
        <v>0.63809523421228898</v>
      </c>
      <c r="AF9" s="17">
        <v>0.67368818149606302</v>
      </c>
      <c r="AG9" s="17">
        <v>0.605790678564189</v>
      </c>
      <c r="AH9" s="17">
        <v>0.57159330155506105</v>
      </c>
      <c r="AI9" s="17">
        <v>0.67263688825867796</v>
      </c>
      <c r="AJ9" s="17">
        <v>0.70977581088822606</v>
      </c>
      <c r="AK9" s="17"/>
      <c r="AL9" s="17">
        <v>0.64572845007017499</v>
      </c>
      <c r="AM9" s="17">
        <v>0.64398624628190304</v>
      </c>
      <c r="AN9" s="17">
        <v>0.740932414282089</v>
      </c>
      <c r="AO9" s="17">
        <v>0.72127562544983703</v>
      </c>
      <c r="AP9" s="17">
        <v>0.58663080607714602</v>
      </c>
      <c r="AQ9" s="17">
        <v>0.58744566488848204</v>
      </c>
      <c r="AR9" s="17">
        <v>0.64324868527187395</v>
      </c>
      <c r="AS9" s="17"/>
      <c r="AT9" s="17">
        <v>0.66965392945527702</v>
      </c>
      <c r="AU9" s="17">
        <v>0.64379827107761101</v>
      </c>
      <c r="AV9" s="17"/>
      <c r="AW9" s="17">
        <v>0.64741204188946799</v>
      </c>
      <c r="AX9" s="17">
        <v>0.59383905115361502</v>
      </c>
      <c r="AY9" s="17">
        <v>0.40658882664792301</v>
      </c>
      <c r="AZ9" s="17">
        <v>0.65250423023126203</v>
      </c>
      <c r="BA9" s="17">
        <v>0.55452817383960495</v>
      </c>
      <c r="BB9" s="17">
        <v>0.68913709057592498</v>
      </c>
      <c r="BC9" s="17">
        <v>0.71968005352721398</v>
      </c>
      <c r="BD9" s="17">
        <v>0.69720581713934604</v>
      </c>
      <c r="BE9" s="17"/>
      <c r="BF9" s="17">
        <v>0.65099594258711502</v>
      </c>
      <c r="BG9" s="17">
        <v>0.67068206341737302</v>
      </c>
      <c r="BH9" s="17">
        <v>0.63648529920266195</v>
      </c>
      <c r="BI9" s="17">
        <v>0.70079761188685696</v>
      </c>
      <c r="BJ9" s="17">
        <v>0.63716654490198199</v>
      </c>
      <c r="BK9" s="17">
        <v>0.59399325059788</v>
      </c>
      <c r="BL9" s="17">
        <v>0.65763699927609298</v>
      </c>
      <c r="BM9" s="17"/>
      <c r="BN9" s="17">
        <v>0.59340088419040804</v>
      </c>
      <c r="BO9" s="17">
        <v>0.61724004926103904</v>
      </c>
      <c r="BP9" s="17">
        <v>0.55107505301621595</v>
      </c>
      <c r="BQ9" s="17">
        <v>0.65289723721317605</v>
      </c>
      <c r="BR9" s="17">
        <v>0.67200544595180101</v>
      </c>
      <c r="BS9" s="17">
        <v>0.68829683505565697</v>
      </c>
      <c r="BT9" s="17">
        <v>0.66587661376927598</v>
      </c>
      <c r="BU9" s="17">
        <v>0.66829442877994105</v>
      </c>
      <c r="BV9" s="17">
        <v>0.61206788146663504</v>
      </c>
      <c r="BW9" s="17">
        <v>0.61746992511951104</v>
      </c>
      <c r="BX9" s="17">
        <v>0.741189934241128</v>
      </c>
      <c r="BY9" s="17">
        <v>0.60864352291691504</v>
      </c>
      <c r="BZ9" s="17">
        <v>0.82629514195238896</v>
      </c>
      <c r="CA9" s="17">
        <v>0.70502632569453805</v>
      </c>
      <c r="CB9" s="17">
        <v>0.55863925652439606</v>
      </c>
      <c r="CC9" s="17">
        <v>0.71466864021449295</v>
      </c>
      <c r="CD9" s="17">
        <v>0.67082813794798402</v>
      </c>
    </row>
    <row r="10" spans="2:82" ht="29" x14ac:dyDescent="0.35">
      <c r="B10" s="18" t="s">
        <v>401</v>
      </c>
      <c r="C10" s="19">
        <v>0.35620652623625998</v>
      </c>
      <c r="D10" s="19">
        <v>0.35181103269358799</v>
      </c>
      <c r="E10" s="19">
        <v>0.36122375848694599</v>
      </c>
      <c r="F10" s="19"/>
      <c r="G10" s="19">
        <v>0.343600139602388</v>
      </c>
      <c r="H10" s="19">
        <v>0.33309013926082698</v>
      </c>
      <c r="I10" s="19">
        <v>0.313977792892913</v>
      </c>
      <c r="J10" s="19">
        <v>0.29902078343393501</v>
      </c>
      <c r="K10" s="19">
        <v>0.33746151351313602</v>
      </c>
      <c r="L10" s="19">
        <v>0.461011224062855</v>
      </c>
      <c r="M10" s="19"/>
      <c r="N10" s="19">
        <v>0.34962205447978101</v>
      </c>
      <c r="O10" s="19">
        <v>0.35915162549312202</v>
      </c>
      <c r="P10" s="19">
        <v>0.30813494518488599</v>
      </c>
      <c r="Q10" s="19">
        <v>0.396211798321849</v>
      </c>
      <c r="R10" s="19"/>
      <c r="S10" s="19">
        <v>0.37331110611694701</v>
      </c>
      <c r="T10" s="19">
        <v>0.37901703197952602</v>
      </c>
      <c r="U10" s="19">
        <v>0.27605628003412802</v>
      </c>
      <c r="V10" s="19">
        <v>0.37540294403429098</v>
      </c>
      <c r="W10" s="19">
        <v>0.32426195536826902</v>
      </c>
      <c r="X10" s="19">
        <v>0.286836994065503</v>
      </c>
      <c r="Y10" s="19">
        <v>0.32360708858889398</v>
      </c>
      <c r="Z10" s="19">
        <v>0.28590901477436798</v>
      </c>
      <c r="AA10" s="19">
        <v>0.40660484677292602</v>
      </c>
      <c r="AB10" s="19">
        <v>0.41184321764509402</v>
      </c>
      <c r="AC10" s="19">
        <v>0.43742902665632699</v>
      </c>
      <c r="AD10" s="19"/>
      <c r="AE10" s="19">
        <v>0.36190476578771102</v>
      </c>
      <c r="AF10" s="19">
        <v>0.32631181850393598</v>
      </c>
      <c r="AG10" s="19">
        <v>0.394209321435811</v>
      </c>
      <c r="AH10" s="19">
        <v>0.428406698444939</v>
      </c>
      <c r="AI10" s="19">
        <v>0.32736311174132199</v>
      </c>
      <c r="AJ10" s="19">
        <v>0.290224189111774</v>
      </c>
      <c r="AK10" s="19"/>
      <c r="AL10" s="19">
        <v>0.35427154992982501</v>
      </c>
      <c r="AM10" s="19">
        <v>0.35601375371809701</v>
      </c>
      <c r="AN10" s="19">
        <v>0.259067585717911</v>
      </c>
      <c r="AO10" s="19">
        <v>0.27872437455016302</v>
      </c>
      <c r="AP10" s="19">
        <v>0.41336919392285398</v>
      </c>
      <c r="AQ10" s="19">
        <v>0.41255433511151801</v>
      </c>
      <c r="AR10" s="19">
        <v>0.35675131472812599</v>
      </c>
      <c r="AS10" s="19"/>
      <c r="AT10" s="19">
        <v>0.33034607054472298</v>
      </c>
      <c r="AU10" s="19">
        <v>0.35620172892238899</v>
      </c>
      <c r="AV10" s="19"/>
      <c r="AW10" s="19">
        <v>0.35258795811053201</v>
      </c>
      <c r="AX10" s="19">
        <v>0.40616094884638498</v>
      </c>
      <c r="AY10" s="19">
        <v>0.59341117335207705</v>
      </c>
      <c r="AZ10" s="19">
        <v>0.34749576976873803</v>
      </c>
      <c r="BA10" s="19">
        <v>0.44547182616039499</v>
      </c>
      <c r="BB10" s="19">
        <v>0.31086290942407502</v>
      </c>
      <c r="BC10" s="19">
        <v>0.28031994647278602</v>
      </c>
      <c r="BD10" s="19">
        <v>0.30279418286065402</v>
      </c>
      <c r="BE10" s="19"/>
      <c r="BF10" s="19">
        <v>0.34900405741288498</v>
      </c>
      <c r="BG10" s="19">
        <v>0.32931793658262698</v>
      </c>
      <c r="BH10" s="19">
        <v>0.363514700797338</v>
      </c>
      <c r="BI10" s="19">
        <v>0.29920238811314298</v>
      </c>
      <c r="BJ10" s="19">
        <v>0.36283345509801801</v>
      </c>
      <c r="BK10" s="19">
        <v>0.40600674940212</v>
      </c>
      <c r="BL10" s="19">
        <v>0.34236300072390702</v>
      </c>
      <c r="BM10" s="19"/>
      <c r="BN10" s="19">
        <v>0.40659911580959202</v>
      </c>
      <c r="BO10" s="19">
        <v>0.38275995073896102</v>
      </c>
      <c r="BP10" s="19">
        <v>0.44892494698378399</v>
      </c>
      <c r="BQ10" s="19">
        <v>0.347102762786824</v>
      </c>
      <c r="BR10" s="19">
        <v>0.32799455404819899</v>
      </c>
      <c r="BS10" s="19">
        <v>0.31170316494434303</v>
      </c>
      <c r="BT10" s="19">
        <v>0.33412338623072402</v>
      </c>
      <c r="BU10" s="19">
        <v>0.331705571220059</v>
      </c>
      <c r="BV10" s="19">
        <v>0.38793211853336501</v>
      </c>
      <c r="BW10" s="19">
        <v>0.38253007488048901</v>
      </c>
      <c r="BX10" s="19">
        <v>0.258810065758872</v>
      </c>
      <c r="BY10" s="19">
        <v>0.39135647708308502</v>
      </c>
      <c r="BZ10" s="19">
        <v>0.17370485804761099</v>
      </c>
      <c r="CA10" s="19">
        <v>0.29497367430546201</v>
      </c>
      <c r="CB10" s="19">
        <v>0.441360743475604</v>
      </c>
      <c r="CC10" s="19">
        <v>0.285331359785507</v>
      </c>
      <c r="CD10" s="19">
        <v>0.32917186205201598</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CD15"/>
  <sheetViews>
    <sheetView showGridLines="0" workbookViewId="0">
      <pane xSplit="2" topLeftCell="S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1081</v>
      </c>
      <c r="D7" s="10">
        <v>548</v>
      </c>
      <c r="E7" s="10">
        <v>533</v>
      </c>
      <c r="F7" s="10"/>
      <c r="G7" s="10">
        <v>136</v>
      </c>
      <c r="H7" s="10">
        <v>179</v>
      </c>
      <c r="I7" s="10">
        <v>184</v>
      </c>
      <c r="J7" s="10">
        <v>180</v>
      </c>
      <c r="K7" s="10">
        <v>174</v>
      </c>
      <c r="L7" s="10">
        <v>228</v>
      </c>
      <c r="M7" s="10"/>
      <c r="N7" s="10">
        <v>316</v>
      </c>
      <c r="O7" s="10">
        <v>287</v>
      </c>
      <c r="P7" s="10">
        <v>234</v>
      </c>
      <c r="Q7" s="10">
        <v>239</v>
      </c>
      <c r="R7" s="10"/>
      <c r="S7" s="10">
        <v>140</v>
      </c>
      <c r="T7" s="10">
        <v>143</v>
      </c>
      <c r="U7" s="10">
        <v>97</v>
      </c>
      <c r="V7" s="10">
        <v>86</v>
      </c>
      <c r="W7" s="10">
        <v>85</v>
      </c>
      <c r="X7" s="10">
        <v>98</v>
      </c>
      <c r="Y7" s="10">
        <v>95</v>
      </c>
      <c r="Z7" s="10">
        <v>41</v>
      </c>
      <c r="AA7" s="10">
        <v>150</v>
      </c>
      <c r="AB7" s="10">
        <v>83</v>
      </c>
      <c r="AC7" s="10">
        <v>63</v>
      </c>
      <c r="AD7" s="10"/>
      <c r="AE7" s="10">
        <v>400</v>
      </c>
      <c r="AF7" s="10">
        <v>269</v>
      </c>
      <c r="AG7" s="10">
        <v>83</v>
      </c>
      <c r="AH7" s="10">
        <v>90</v>
      </c>
      <c r="AI7" s="10">
        <v>196</v>
      </c>
      <c r="AJ7" s="10">
        <v>36</v>
      </c>
      <c r="AK7" s="10"/>
      <c r="AL7" s="10">
        <v>700</v>
      </c>
      <c r="AM7" s="10">
        <v>216</v>
      </c>
      <c r="AN7" s="10">
        <v>56</v>
      </c>
      <c r="AO7" s="10">
        <v>14</v>
      </c>
      <c r="AP7" s="10">
        <v>29</v>
      </c>
      <c r="AQ7" s="10">
        <v>20</v>
      </c>
      <c r="AR7" s="10">
        <v>2</v>
      </c>
      <c r="AS7" s="10"/>
      <c r="AT7" s="10">
        <v>107</v>
      </c>
      <c r="AU7" s="10">
        <v>951</v>
      </c>
      <c r="AV7" s="10"/>
      <c r="AW7" s="10">
        <v>140</v>
      </c>
      <c r="AX7" s="10">
        <v>45</v>
      </c>
      <c r="AY7" s="10">
        <v>27</v>
      </c>
      <c r="AZ7" s="10">
        <v>337</v>
      </c>
      <c r="BA7" s="10">
        <v>190</v>
      </c>
      <c r="BB7" s="10">
        <v>163</v>
      </c>
      <c r="BC7" s="10">
        <v>167</v>
      </c>
      <c r="BD7" s="10">
        <v>12</v>
      </c>
      <c r="BE7" s="10"/>
      <c r="BF7" s="10">
        <v>153</v>
      </c>
      <c r="BG7" s="10">
        <v>296</v>
      </c>
      <c r="BH7" s="10">
        <v>131</v>
      </c>
      <c r="BI7" s="10">
        <v>64</v>
      </c>
      <c r="BJ7" s="10">
        <v>109</v>
      </c>
      <c r="BK7" s="10">
        <v>228</v>
      </c>
      <c r="BL7" s="10">
        <v>100</v>
      </c>
      <c r="BM7" s="10"/>
      <c r="BN7" s="10">
        <v>57</v>
      </c>
      <c r="BO7" s="10">
        <v>65</v>
      </c>
      <c r="BP7" s="10">
        <v>81</v>
      </c>
      <c r="BQ7" s="10">
        <v>94</v>
      </c>
      <c r="BR7" s="10">
        <v>120</v>
      </c>
      <c r="BS7" s="10">
        <v>107</v>
      </c>
      <c r="BT7" s="10">
        <v>72</v>
      </c>
      <c r="BU7" s="10">
        <v>62</v>
      </c>
      <c r="BV7" s="10">
        <v>65</v>
      </c>
      <c r="BW7" s="10">
        <v>75</v>
      </c>
      <c r="BX7" s="10">
        <v>76</v>
      </c>
      <c r="BY7" s="10">
        <v>55</v>
      </c>
      <c r="BZ7" s="10">
        <v>25</v>
      </c>
      <c r="CA7" s="10">
        <v>28</v>
      </c>
      <c r="CB7" s="10">
        <v>31</v>
      </c>
      <c r="CC7" s="10">
        <v>14</v>
      </c>
      <c r="CD7" s="10">
        <v>11</v>
      </c>
    </row>
    <row r="8" spans="2:82" ht="30" customHeight="1" x14ac:dyDescent="0.35">
      <c r="B8" s="11" t="s">
        <v>19</v>
      </c>
      <c r="C8" s="11">
        <v>1078</v>
      </c>
      <c r="D8" s="11">
        <v>553</v>
      </c>
      <c r="E8" s="11">
        <v>525</v>
      </c>
      <c r="F8" s="11"/>
      <c r="G8" s="11">
        <v>145</v>
      </c>
      <c r="H8" s="11">
        <v>185</v>
      </c>
      <c r="I8" s="11">
        <v>187</v>
      </c>
      <c r="J8" s="11">
        <v>175</v>
      </c>
      <c r="K8" s="11">
        <v>164</v>
      </c>
      <c r="L8" s="11">
        <v>223</v>
      </c>
      <c r="M8" s="11"/>
      <c r="N8" s="11">
        <v>300</v>
      </c>
      <c r="O8" s="11">
        <v>280</v>
      </c>
      <c r="P8" s="11">
        <v>243</v>
      </c>
      <c r="Q8" s="11">
        <v>250</v>
      </c>
      <c r="R8" s="11"/>
      <c r="S8" s="11">
        <v>153</v>
      </c>
      <c r="T8" s="11">
        <v>139</v>
      </c>
      <c r="U8" s="11">
        <v>91</v>
      </c>
      <c r="V8" s="11">
        <v>84</v>
      </c>
      <c r="W8" s="11">
        <v>81</v>
      </c>
      <c r="X8" s="11">
        <v>92</v>
      </c>
      <c r="Y8" s="11">
        <v>98</v>
      </c>
      <c r="Z8" s="11">
        <v>46</v>
      </c>
      <c r="AA8" s="11">
        <v>147</v>
      </c>
      <c r="AB8" s="11">
        <v>86</v>
      </c>
      <c r="AC8" s="11">
        <v>60</v>
      </c>
      <c r="AD8" s="11"/>
      <c r="AE8" s="11">
        <v>391</v>
      </c>
      <c r="AF8" s="11">
        <v>266</v>
      </c>
      <c r="AG8" s="11">
        <v>85</v>
      </c>
      <c r="AH8" s="11">
        <v>91</v>
      </c>
      <c r="AI8" s="11">
        <v>201</v>
      </c>
      <c r="AJ8" s="11">
        <v>37</v>
      </c>
      <c r="AK8" s="11"/>
      <c r="AL8" s="11">
        <v>690</v>
      </c>
      <c r="AM8" s="11">
        <v>220</v>
      </c>
      <c r="AN8" s="11">
        <v>59</v>
      </c>
      <c r="AO8" s="11">
        <v>14</v>
      </c>
      <c r="AP8" s="11">
        <v>28</v>
      </c>
      <c r="AQ8" s="11">
        <v>20</v>
      </c>
      <c r="AR8" s="11">
        <v>2</v>
      </c>
      <c r="AS8" s="11"/>
      <c r="AT8" s="11">
        <v>108</v>
      </c>
      <c r="AU8" s="11">
        <v>946</v>
      </c>
      <c r="AV8" s="11"/>
      <c r="AW8" s="11">
        <v>139</v>
      </c>
      <c r="AX8" s="11">
        <v>45</v>
      </c>
      <c r="AY8" s="11">
        <v>28</v>
      </c>
      <c r="AZ8" s="11">
        <v>336</v>
      </c>
      <c r="BA8" s="11">
        <v>184</v>
      </c>
      <c r="BB8" s="11">
        <v>166</v>
      </c>
      <c r="BC8" s="11">
        <v>170</v>
      </c>
      <c r="BD8" s="11">
        <v>12</v>
      </c>
      <c r="BE8" s="11"/>
      <c r="BF8" s="11">
        <v>152</v>
      </c>
      <c r="BG8" s="11">
        <v>297</v>
      </c>
      <c r="BH8" s="11">
        <v>129</v>
      </c>
      <c r="BI8" s="11">
        <v>64</v>
      </c>
      <c r="BJ8" s="11">
        <v>110</v>
      </c>
      <c r="BK8" s="11">
        <v>224</v>
      </c>
      <c r="BL8" s="11">
        <v>102</v>
      </c>
      <c r="BM8" s="11"/>
      <c r="BN8" s="11">
        <v>59</v>
      </c>
      <c r="BO8" s="11">
        <v>66</v>
      </c>
      <c r="BP8" s="11">
        <v>81</v>
      </c>
      <c r="BQ8" s="11">
        <v>94</v>
      </c>
      <c r="BR8" s="11">
        <v>119</v>
      </c>
      <c r="BS8" s="11">
        <v>106</v>
      </c>
      <c r="BT8" s="11">
        <v>73</v>
      </c>
      <c r="BU8" s="11">
        <v>61</v>
      </c>
      <c r="BV8" s="11">
        <v>63</v>
      </c>
      <c r="BW8" s="11">
        <v>73</v>
      </c>
      <c r="BX8" s="11">
        <v>76</v>
      </c>
      <c r="BY8" s="11">
        <v>54</v>
      </c>
      <c r="BZ8" s="11">
        <v>24</v>
      </c>
      <c r="CA8" s="11">
        <v>27</v>
      </c>
      <c r="CB8" s="11">
        <v>31</v>
      </c>
      <c r="CC8" s="11">
        <v>14</v>
      </c>
      <c r="CD8" s="11">
        <v>11</v>
      </c>
    </row>
    <row r="9" spans="2:82" x14ac:dyDescent="0.35">
      <c r="B9" s="18" t="s">
        <v>400</v>
      </c>
      <c r="C9" s="17">
        <v>0.65581669665328002</v>
      </c>
      <c r="D9" s="17">
        <v>0.66380987738400299</v>
      </c>
      <c r="E9" s="17">
        <v>0.64740328606556097</v>
      </c>
      <c r="F9" s="17"/>
      <c r="G9" s="17">
        <v>0.66375149522854904</v>
      </c>
      <c r="H9" s="17">
        <v>0.672227433555038</v>
      </c>
      <c r="I9" s="17">
        <v>0.67534355391230605</v>
      </c>
      <c r="J9" s="17">
        <v>0.65085756536849204</v>
      </c>
      <c r="K9" s="17">
        <v>0.610621748098087</v>
      </c>
      <c r="L9" s="17">
        <v>0.65781190417616398</v>
      </c>
      <c r="M9" s="17"/>
      <c r="N9" s="17">
        <v>0.75858585501519504</v>
      </c>
      <c r="O9" s="17">
        <v>0.63234533273104798</v>
      </c>
      <c r="P9" s="17">
        <v>0.59813035713689</v>
      </c>
      <c r="Q9" s="17">
        <v>0.61607830259083196</v>
      </c>
      <c r="R9" s="17"/>
      <c r="S9" s="17">
        <v>0.66250278924436401</v>
      </c>
      <c r="T9" s="17">
        <v>0.64894859913474801</v>
      </c>
      <c r="U9" s="17">
        <v>0.63403250380939202</v>
      </c>
      <c r="V9" s="17">
        <v>0.63628943175911201</v>
      </c>
      <c r="W9" s="17">
        <v>0.62304287199314601</v>
      </c>
      <c r="X9" s="17">
        <v>0.67236539986201205</v>
      </c>
      <c r="Y9" s="17">
        <v>0.67701917395009803</v>
      </c>
      <c r="Z9" s="17">
        <v>0.679811543256852</v>
      </c>
      <c r="AA9" s="17">
        <v>0.63022857628086604</v>
      </c>
      <c r="AB9" s="17">
        <v>0.69636719607019004</v>
      </c>
      <c r="AC9" s="17">
        <v>0.68495338606473</v>
      </c>
      <c r="AD9" s="17"/>
      <c r="AE9" s="17">
        <v>0.66974269526945096</v>
      </c>
      <c r="AF9" s="17">
        <v>0.66534779613708905</v>
      </c>
      <c r="AG9" s="17">
        <v>0.67482786502383196</v>
      </c>
      <c r="AH9" s="17">
        <v>0.696827236260537</v>
      </c>
      <c r="AI9" s="17">
        <v>0.61184246175207901</v>
      </c>
      <c r="AJ9" s="17">
        <v>0.464348527529305</v>
      </c>
      <c r="AK9" s="17"/>
      <c r="AL9" s="17">
        <v>0.66802279126845698</v>
      </c>
      <c r="AM9" s="17">
        <v>0.64102164926495897</v>
      </c>
      <c r="AN9" s="17">
        <v>0.72152877266103499</v>
      </c>
      <c r="AO9" s="17">
        <v>0.77404914854574103</v>
      </c>
      <c r="AP9" s="17">
        <v>0.59901462724430699</v>
      </c>
      <c r="AQ9" s="17">
        <v>0.48931719476144397</v>
      </c>
      <c r="AR9" s="17">
        <v>1</v>
      </c>
      <c r="AS9" s="17"/>
      <c r="AT9" s="17">
        <v>0.708078705959857</v>
      </c>
      <c r="AU9" s="17">
        <v>0.64833514949408899</v>
      </c>
      <c r="AV9" s="17"/>
      <c r="AW9" s="17">
        <v>0.64453766884686203</v>
      </c>
      <c r="AX9" s="17">
        <v>0.76576867205590804</v>
      </c>
      <c r="AY9" s="17">
        <v>0.5834024740007</v>
      </c>
      <c r="AZ9" s="17">
        <v>0.63569491023147595</v>
      </c>
      <c r="BA9" s="17">
        <v>0.61716877764314204</v>
      </c>
      <c r="BB9" s="17">
        <v>0.671974249756634</v>
      </c>
      <c r="BC9" s="17">
        <v>0.72020768100666999</v>
      </c>
      <c r="BD9" s="17">
        <v>0.55816083686767404</v>
      </c>
      <c r="BE9" s="17"/>
      <c r="BF9" s="17">
        <v>0.70932634453402599</v>
      </c>
      <c r="BG9" s="17">
        <v>0.65905559918234802</v>
      </c>
      <c r="BH9" s="17">
        <v>0.66435763039451001</v>
      </c>
      <c r="BI9" s="17">
        <v>0.71881743697662803</v>
      </c>
      <c r="BJ9" s="17">
        <v>0.68127894978095205</v>
      </c>
      <c r="BK9" s="17">
        <v>0.59042529177218495</v>
      </c>
      <c r="BL9" s="17">
        <v>0.63292187172439796</v>
      </c>
      <c r="BM9" s="17"/>
      <c r="BN9" s="17">
        <v>0.54672433829130596</v>
      </c>
      <c r="BO9" s="17">
        <v>0.64737908578224601</v>
      </c>
      <c r="BP9" s="17">
        <v>0.61324057783264196</v>
      </c>
      <c r="BQ9" s="17">
        <v>0.74265778602047705</v>
      </c>
      <c r="BR9" s="17">
        <v>0.58087782399236498</v>
      </c>
      <c r="BS9" s="17">
        <v>0.59046362328132695</v>
      </c>
      <c r="BT9" s="17">
        <v>0.72039278554830699</v>
      </c>
      <c r="BU9" s="17">
        <v>0.60819975711818197</v>
      </c>
      <c r="BV9" s="17">
        <v>0.68953739906181299</v>
      </c>
      <c r="BW9" s="17">
        <v>0.61379655729895399</v>
      </c>
      <c r="BX9" s="17">
        <v>0.72460190063912</v>
      </c>
      <c r="BY9" s="17">
        <v>0.64191617646433297</v>
      </c>
      <c r="BZ9" s="17">
        <v>0.83418629385549503</v>
      </c>
      <c r="CA9" s="17">
        <v>0.74739564495842903</v>
      </c>
      <c r="CB9" s="17">
        <v>0.73457285857788002</v>
      </c>
      <c r="CC9" s="17">
        <v>0.85253488019697798</v>
      </c>
      <c r="CD9" s="17">
        <v>0.63832328410969896</v>
      </c>
    </row>
    <row r="10" spans="2:82" ht="29" x14ac:dyDescent="0.35">
      <c r="B10" s="18" t="s">
        <v>401</v>
      </c>
      <c r="C10" s="19">
        <v>0.34418330334671998</v>
      </c>
      <c r="D10" s="19">
        <v>0.33619012261599701</v>
      </c>
      <c r="E10" s="19">
        <v>0.35259671393443898</v>
      </c>
      <c r="F10" s="19"/>
      <c r="G10" s="19">
        <v>0.33624850477145102</v>
      </c>
      <c r="H10" s="19">
        <v>0.327772566444962</v>
      </c>
      <c r="I10" s="19">
        <v>0.32465644608769401</v>
      </c>
      <c r="J10" s="19">
        <v>0.34914243463150801</v>
      </c>
      <c r="K10" s="19">
        <v>0.389378251901913</v>
      </c>
      <c r="L10" s="19">
        <v>0.34218809582383602</v>
      </c>
      <c r="M10" s="19"/>
      <c r="N10" s="19">
        <v>0.24141414498480501</v>
      </c>
      <c r="O10" s="19">
        <v>0.36765466726895202</v>
      </c>
      <c r="P10" s="19">
        <v>0.401869642863109</v>
      </c>
      <c r="Q10" s="19">
        <v>0.38392169740916798</v>
      </c>
      <c r="R10" s="19"/>
      <c r="S10" s="19">
        <v>0.33749721075563599</v>
      </c>
      <c r="T10" s="19">
        <v>0.35105140086525199</v>
      </c>
      <c r="U10" s="19">
        <v>0.36596749619060798</v>
      </c>
      <c r="V10" s="19">
        <v>0.36371056824088799</v>
      </c>
      <c r="W10" s="19">
        <v>0.37695712800685399</v>
      </c>
      <c r="X10" s="19">
        <v>0.32763460013798801</v>
      </c>
      <c r="Y10" s="19">
        <v>0.32298082604990203</v>
      </c>
      <c r="Z10" s="19">
        <v>0.320188456743148</v>
      </c>
      <c r="AA10" s="19">
        <v>0.36977142371913402</v>
      </c>
      <c r="AB10" s="19">
        <v>0.30363280392981001</v>
      </c>
      <c r="AC10" s="19">
        <v>0.31504661393527</v>
      </c>
      <c r="AD10" s="19"/>
      <c r="AE10" s="19">
        <v>0.33025730473054898</v>
      </c>
      <c r="AF10" s="19">
        <v>0.334652203862911</v>
      </c>
      <c r="AG10" s="19">
        <v>0.32517213497616798</v>
      </c>
      <c r="AH10" s="19">
        <v>0.303172763739463</v>
      </c>
      <c r="AI10" s="19">
        <v>0.38815753824792099</v>
      </c>
      <c r="AJ10" s="19">
        <v>0.535651472470695</v>
      </c>
      <c r="AK10" s="19"/>
      <c r="AL10" s="19">
        <v>0.33197720873154302</v>
      </c>
      <c r="AM10" s="19">
        <v>0.35897835073504097</v>
      </c>
      <c r="AN10" s="19">
        <v>0.27847122733896501</v>
      </c>
      <c r="AO10" s="19">
        <v>0.225950851454259</v>
      </c>
      <c r="AP10" s="19">
        <v>0.40098537275569301</v>
      </c>
      <c r="AQ10" s="19">
        <v>0.51068280523855603</v>
      </c>
      <c r="AR10" s="19">
        <v>0</v>
      </c>
      <c r="AS10" s="19"/>
      <c r="AT10" s="19">
        <v>0.291921294040143</v>
      </c>
      <c r="AU10" s="19">
        <v>0.35166485050591101</v>
      </c>
      <c r="AV10" s="19"/>
      <c r="AW10" s="19">
        <v>0.35546233115313802</v>
      </c>
      <c r="AX10" s="19">
        <v>0.23423132794409199</v>
      </c>
      <c r="AY10" s="19">
        <v>0.4165975259993</v>
      </c>
      <c r="AZ10" s="19">
        <v>0.36430508976852399</v>
      </c>
      <c r="BA10" s="19">
        <v>0.38283122235685801</v>
      </c>
      <c r="BB10" s="19">
        <v>0.328025750243366</v>
      </c>
      <c r="BC10" s="19">
        <v>0.27979231899333001</v>
      </c>
      <c r="BD10" s="19">
        <v>0.44183916313232602</v>
      </c>
      <c r="BE10" s="19"/>
      <c r="BF10" s="19">
        <v>0.29067365546597401</v>
      </c>
      <c r="BG10" s="19">
        <v>0.34094440081765198</v>
      </c>
      <c r="BH10" s="19">
        <v>0.33564236960548999</v>
      </c>
      <c r="BI10" s="19">
        <v>0.28118256302337202</v>
      </c>
      <c r="BJ10" s="19">
        <v>0.31872105021904801</v>
      </c>
      <c r="BK10" s="19">
        <v>0.409574708227815</v>
      </c>
      <c r="BL10" s="19">
        <v>0.36707812827560199</v>
      </c>
      <c r="BM10" s="19"/>
      <c r="BN10" s="19">
        <v>0.45327566170869399</v>
      </c>
      <c r="BO10" s="19">
        <v>0.35262091421775399</v>
      </c>
      <c r="BP10" s="19">
        <v>0.38675942216735798</v>
      </c>
      <c r="BQ10" s="19">
        <v>0.257342213979523</v>
      </c>
      <c r="BR10" s="19">
        <v>0.41912217600763502</v>
      </c>
      <c r="BS10" s="19">
        <v>0.40953637671867299</v>
      </c>
      <c r="BT10" s="19">
        <v>0.27960721445169301</v>
      </c>
      <c r="BU10" s="19">
        <v>0.39180024288181797</v>
      </c>
      <c r="BV10" s="19">
        <v>0.31046260093818701</v>
      </c>
      <c r="BW10" s="19">
        <v>0.38620344270104601</v>
      </c>
      <c r="BX10" s="19">
        <v>0.27539809936088</v>
      </c>
      <c r="BY10" s="19">
        <v>0.35808382353566698</v>
      </c>
      <c r="BZ10" s="19">
        <v>0.165813706144505</v>
      </c>
      <c r="CA10" s="19">
        <v>0.25260435504157103</v>
      </c>
      <c r="CB10" s="19">
        <v>0.26542714142211998</v>
      </c>
      <c r="CC10" s="19">
        <v>0.14746511980302199</v>
      </c>
      <c r="CD10" s="19">
        <v>0.36167671589030098</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CD15"/>
  <sheetViews>
    <sheetView showGridLines="0" workbookViewId="0">
      <pane xSplit="2" topLeftCell="T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410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1053</v>
      </c>
      <c r="D7" s="10">
        <v>507</v>
      </c>
      <c r="E7" s="10">
        <v>544</v>
      </c>
      <c r="F7" s="10"/>
      <c r="G7" s="10">
        <v>132</v>
      </c>
      <c r="H7" s="10">
        <v>168</v>
      </c>
      <c r="I7" s="10">
        <v>180</v>
      </c>
      <c r="J7" s="10">
        <v>193</v>
      </c>
      <c r="K7" s="10">
        <v>167</v>
      </c>
      <c r="L7" s="10">
        <v>213</v>
      </c>
      <c r="M7" s="10"/>
      <c r="N7" s="10">
        <v>324</v>
      </c>
      <c r="O7" s="10">
        <v>260</v>
      </c>
      <c r="P7" s="10">
        <v>219</v>
      </c>
      <c r="Q7" s="10">
        <v>246</v>
      </c>
      <c r="R7" s="10"/>
      <c r="S7" s="10">
        <v>152</v>
      </c>
      <c r="T7" s="10">
        <v>137</v>
      </c>
      <c r="U7" s="10">
        <v>79</v>
      </c>
      <c r="V7" s="10">
        <v>123</v>
      </c>
      <c r="W7" s="10">
        <v>93</v>
      </c>
      <c r="X7" s="10">
        <v>102</v>
      </c>
      <c r="Y7" s="10">
        <v>76</v>
      </c>
      <c r="Z7" s="10">
        <v>47</v>
      </c>
      <c r="AA7" s="10">
        <v>108</v>
      </c>
      <c r="AB7" s="10">
        <v>83</v>
      </c>
      <c r="AC7" s="10">
        <v>53</v>
      </c>
      <c r="AD7" s="10"/>
      <c r="AE7" s="10">
        <v>388</v>
      </c>
      <c r="AF7" s="10">
        <v>255</v>
      </c>
      <c r="AG7" s="10">
        <v>104</v>
      </c>
      <c r="AH7" s="10">
        <v>76</v>
      </c>
      <c r="AI7" s="10">
        <v>196</v>
      </c>
      <c r="AJ7" s="10">
        <v>32</v>
      </c>
      <c r="AK7" s="10"/>
      <c r="AL7" s="10">
        <v>712</v>
      </c>
      <c r="AM7" s="10">
        <v>208</v>
      </c>
      <c r="AN7" s="10">
        <v>54</v>
      </c>
      <c r="AO7" s="10">
        <v>8</v>
      </c>
      <c r="AP7" s="10">
        <v>17</v>
      </c>
      <c r="AQ7" s="10">
        <v>20</v>
      </c>
      <c r="AR7" s="10">
        <v>2</v>
      </c>
      <c r="AS7" s="10"/>
      <c r="AT7" s="10">
        <v>106</v>
      </c>
      <c r="AU7" s="10">
        <v>928</v>
      </c>
      <c r="AV7" s="10"/>
      <c r="AW7" s="10">
        <v>128</v>
      </c>
      <c r="AX7" s="10">
        <v>50</v>
      </c>
      <c r="AY7" s="10">
        <v>27</v>
      </c>
      <c r="AZ7" s="10">
        <v>328</v>
      </c>
      <c r="BA7" s="10">
        <v>173</v>
      </c>
      <c r="BB7" s="10">
        <v>155</v>
      </c>
      <c r="BC7" s="10">
        <v>174</v>
      </c>
      <c r="BD7" s="10">
        <v>18</v>
      </c>
      <c r="BE7" s="10"/>
      <c r="BF7" s="10">
        <v>145</v>
      </c>
      <c r="BG7" s="10">
        <v>295</v>
      </c>
      <c r="BH7" s="10">
        <v>133</v>
      </c>
      <c r="BI7" s="10">
        <v>75</v>
      </c>
      <c r="BJ7" s="10">
        <v>99</v>
      </c>
      <c r="BK7" s="10">
        <v>209</v>
      </c>
      <c r="BL7" s="10">
        <v>97</v>
      </c>
      <c r="BM7" s="10"/>
      <c r="BN7" s="10">
        <v>52</v>
      </c>
      <c r="BO7" s="10">
        <v>74</v>
      </c>
      <c r="BP7" s="10">
        <v>79</v>
      </c>
      <c r="BQ7" s="10">
        <v>105</v>
      </c>
      <c r="BR7" s="10">
        <v>94</v>
      </c>
      <c r="BS7" s="10">
        <v>86</v>
      </c>
      <c r="BT7" s="10">
        <v>79</v>
      </c>
      <c r="BU7" s="10">
        <v>79</v>
      </c>
      <c r="BV7" s="10">
        <v>50</v>
      </c>
      <c r="BW7" s="10">
        <v>89</v>
      </c>
      <c r="BX7" s="10">
        <v>61</v>
      </c>
      <c r="BY7" s="10">
        <v>48</v>
      </c>
      <c r="BZ7" s="10">
        <v>33</v>
      </c>
      <c r="CA7" s="10">
        <v>29</v>
      </c>
      <c r="CB7" s="10">
        <v>24</v>
      </c>
      <c r="CC7" s="10">
        <v>17</v>
      </c>
      <c r="CD7" s="10">
        <v>15</v>
      </c>
    </row>
    <row r="8" spans="2:82" ht="30" customHeight="1" x14ac:dyDescent="0.35">
      <c r="B8" s="11" t="s">
        <v>19</v>
      </c>
      <c r="C8" s="11">
        <v>1050</v>
      </c>
      <c r="D8" s="11">
        <v>511</v>
      </c>
      <c r="E8" s="11">
        <v>537</v>
      </c>
      <c r="F8" s="11"/>
      <c r="G8" s="11">
        <v>139</v>
      </c>
      <c r="H8" s="11">
        <v>175</v>
      </c>
      <c r="I8" s="11">
        <v>183</v>
      </c>
      <c r="J8" s="11">
        <v>188</v>
      </c>
      <c r="K8" s="11">
        <v>157</v>
      </c>
      <c r="L8" s="11">
        <v>208</v>
      </c>
      <c r="M8" s="11"/>
      <c r="N8" s="11">
        <v>307</v>
      </c>
      <c r="O8" s="11">
        <v>255</v>
      </c>
      <c r="P8" s="11">
        <v>228</v>
      </c>
      <c r="Q8" s="11">
        <v>257</v>
      </c>
      <c r="R8" s="11"/>
      <c r="S8" s="11">
        <v>164</v>
      </c>
      <c r="T8" s="11">
        <v>132</v>
      </c>
      <c r="U8" s="11">
        <v>75</v>
      </c>
      <c r="V8" s="11">
        <v>121</v>
      </c>
      <c r="W8" s="11">
        <v>88</v>
      </c>
      <c r="X8" s="11">
        <v>95</v>
      </c>
      <c r="Y8" s="11">
        <v>79</v>
      </c>
      <c r="Z8" s="11">
        <v>53</v>
      </c>
      <c r="AA8" s="11">
        <v>104</v>
      </c>
      <c r="AB8" s="11">
        <v>86</v>
      </c>
      <c r="AC8" s="11">
        <v>51</v>
      </c>
      <c r="AD8" s="11"/>
      <c r="AE8" s="11">
        <v>379</v>
      </c>
      <c r="AF8" s="11">
        <v>252</v>
      </c>
      <c r="AG8" s="11">
        <v>107</v>
      </c>
      <c r="AH8" s="11">
        <v>78</v>
      </c>
      <c r="AI8" s="11">
        <v>200</v>
      </c>
      <c r="AJ8" s="11">
        <v>32</v>
      </c>
      <c r="AK8" s="11"/>
      <c r="AL8" s="11">
        <v>701</v>
      </c>
      <c r="AM8" s="11">
        <v>215</v>
      </c>
      <c r="AN8" s="11">
        <v>54</v>
      </c>
      <c r="AO8" s="11">
        <v>8</v>
      </c>
      <c r="AP8" s="11">
        <v>16</v>
      </c>
      <c r="AQ8" s="11">
        <v>20</v>
      </c>
      <c r="AR8" s="11">
        <v>2</v>
      </c>
      <c r="AS8" s="11"/>
      <c r="AT8" s="11">
        <v>108</v>
      </c>
      <c r="AU8" s="11">
        <v>923</v>
      </c>
      <c r="AV8" s="11"/>
      <c r="AW8" s="11">
        <v>129</v>
      </c>
      <c r="AX8" s="11">
        <v>50</v>
      </c>
      <c r="AY8" s="11">
        <v>28</v>
      </c>
      <c r="AZ8" s="11">
        <v>324</v>
      </c>
      <c r="BA8" s="11">
        <v>168</v>
      </c>
      <c r="BB8" s="11">
        <v>156</v>
      </c>
      <c r="BC8" s="11">
        <v>177</v>
      </c>
      <c r="BD8" s="11">
        <v>18</v>
      </c>
      <c r="BE8" s="11"/>
      <c r="BF8" s="11">
        <v>145</v>
      </c>
      <c r="BG8" s="11">
        <v>294</v>
      </c>
      <c r="BH8" s="11">
        <v>131</v>
      </c>
      <c r="BI8" s="11">
        <v>75</v>
      </c>
      <c r="BJ8" s="11">
        <v>99</v>
      </c>
      <c r="BK8" s="11">
        <v>207</v>
      </c>
      <c r="BL8" s="11">
        <v>98</v>
      </c>
      <c r="BM8" s="11"/>
      <c r="BN8" s="11">
        <v>54</v>
      </c>
      <c r="BO8" s="11">
        <v>76</v>
      </c>
      <c r="BP8" s="11">
        <v>79</v>
      </c>
      <c r="BQ8" s="11">
        <v>106</v>
      </c>
      <c r="BR8" s="11">
        <v>93</v>
      </c>
      <c r="BS8" s="11">
        <v>85</v>
      </c>
      <c r="BT8" s="11">
        <v>79</v>
      </c>
      <c r="BU8" s="11">
        <v>78</v>
      </c>
      <c r="BV8" s="11">
        <v>49</v>
      </c>
      <c r="BW8" s="11">
        <v>86</v>
      </c>
      <c r="BX8" s="11">
        <v>60</v>
      </c>
      <c r="BY8" s="11">
        <v>46</v>
      </c>
      <c r="BZ8" s="11">
        <v>33</v>
      </c>
      <c r="CA8" s="11">
        <v>28</v>
      </c>
      <c r="CB8" s="11">
        <v>24</v>
      </c>
      <c r="CC8" s="11">
        <v>17</v>
      </c>
      <c r="CD8" s="11">
        <v>15</v>
      </c>
    </row>
    <row r="9" spans="2:82" x14ac:dyDescent="0.35">
      <c r="B9" s="18" t="s">
        <v>400</v>
      </c>
      <c r="C9" s="17">
        <v>0.67990831056803902</v>
      </c>
      <c r="D9" s="17">
        <v>0.69753039021930996</v>
      </c>
      <c r="E9" s="17">
        <v>0.66383058103728099</v>
      </c>
      <c r="F9" s="17"/>
      <c r="G9" s="17">
        <v>0.64485362980204497</v>
      </c>
      <c r="H9" s="17">
        <v>0.72733240684280998</v>
      </c>
      <c r="I9" s="17">
        <v>0.67537181036956695</v>
      </c>
      <c r="J9" s="17">
        <v>0.67779692625951804</v>
      </c>
      <c r="K9" s="17">
        <v>0.61426255969697396</v>
      </c>
      <c r="L9" s="17">
        <v>0.71865787751182697</v>
      </c>
      <c r="M9" s="17"/>
      <c r="N9" s="17">
        <v>0.70587443905465497</v>
      </c>
      <c r="O9" s="17">
        <v>0.65658303541931595</v>
      </c>
      <c r="P9" s="17">
        <v>0.65645710116071598</v>
      </c>
      <c r="Q9" s="17">
        <v>0.691744131170275</v>
      </c>
      <c r="R9" s="17"/>
      <c r="S9" s="17">
        <v>0.69701468673239897</v>
      </c>
      <c r="T9" s="17">
        <v>0.67503293254159102</v>
      </c>
      <c r="U9" s="17">
        <v>0.636235933235624</v>
      </c>
      <c r="V9" s="17">
        <v>0.74945442046785005</v>
      </c>
      <c r="W9" s="17">
        <v>0.69748817214716596</v>
      </c>
      <c r="X9" s="17">
        <v>0.72399813916497302</v>
      </c>
      <c r="Y9" s="17">
        <v>0.57939704952702398</v>
      </c>
      <c r="Z9" s="17">
        <v>0.57775502904585496</v>
      </c>
      <c r="AA9" s="17">
        <v>0.69157277630943004</v>
      </c>
      <c r="AB9" s="17">
        <v>0.67827436629318205</v>
      </c>
      <c r="AC9" s="17">
        <v>0.66384539590301195</v>
      </c>
      <c r="AD9" s="17"/>
      <c r="AE9" s="17">
        <v>0.66788089221316504</v>
      </c>
      <c r="AF9" s="17">
        <v>0.69360462198042905</v>
      </c>
      <c r="AG9" s="17">
        <v>0.62889780043355603</v>
      </c>
      <c r="AH9" s="17">
        <v>0.74922142648189705</v>
      </c>
      <c r="AI9" s="17">
        <v>0.69131072374631297</v>
      </c>
      <c r="AJ9" s="17">
        <v>0.62689062970361298</v>
      </c>
      <c r="AK9" s="17"/>
      <c r="AL9" s="17">
        <v>0.68498851464222898</v>
      </c>
      <c r="AM9" s="17">
        <v>0.68118129078011702</v>
      </c>
      <c r="AN9" s="17">
        <v>0.69841347358417205</v>
      </c>
      <c r="AO9" s="17">
        <v>0.49805439256085199</v>
      </c>
      <c r="AP9" s="17">
        <v>0.46834189563413098</v>
      </c>
      <c r="AQ9" s="17">
        <v>0.75084216024384498</v>
      </c>
      <c r="AR9" s="17">
        <v>0.49251589970113302</v>
      </c>
      <c r="AS9" s="17"/>
      <c r="AT9" s="17">
        <v>0.67517207852167105</v>
      </c>
      <c r="AU9" s="17">
        <v>0.67956935571389798</v>
      </c>
      <c r="AV9" s="17"/>
      <c r="AW9" s="17">
        <v>0.73456124347408802</v>
      </c>
      <c r="AX9" s="17">
        <v>0.79515078920752802</v>
      </c>
      <c r="AY9" s="17">
        <v>0.69392747532244103</v>
      </c>
      <c r="AZ9" s="17">
        <v>0.61960251572695801</v>
      </c>
      <c r="BA9" s="17">
        <v>0.71287544901794997</v>
      </c>
      <c r="BB9" s="17">
        <v>0.65953453528050698</v>
      </c>
      <c r="BC9" s="17">
        <v>0.69815671300811999</v>
      </c>
      <c r="BD9" s="17">
        <v>0.72320564085954397</v>
      </c>
      <c r="BE9" s="17"/>
      <c r="BF9" s="17">
        <v>0.699062241020867</v>
      </c>
      <c r="BG9" s="17">
        <v>0.67382468243044302</v>
      </c>
      <c r="BH9" s="17">
        <v>0.68805937178128296</v>
      </c>
      <c r="BI9" s="17">
        <v>0.63995744458618398</v>
      </c>
      <c r="BJ9" s="17">
        <v>0.66292552230092705</v>
      </c>
      <c r="BK9" s="17">
        <v>0.69285378240684903</v>
      </c>
      <c r="BL9" s="17">
        <v>0.67919239240338303</v>
      </c>
      <c r="BM9" s="17"/>
      <c r="BN9" s="17">
        <v>0.69508711548166802</v>
      </c>
      <c r="BO9" s="17">
        <v>0.72960504044192198</v>
      </c>
      <c r="BP9" s="17">
        <v>0.69446003954105395</v>
      </c>
      <c r="BQ9" s="17">
        <v>0.61413393106158298</v>
      </c>
      <c r="BR9" s="17">
        <v>0.71577023504609405</v>
      </c>
      <c r="BS9" s="17">
        <v>0.64814517934571902</v>
      </c>
      <c r="BT9" s="17">
        <v>0.63810779256054395</v>
      </c>
      <c r="BU9" s="17">
        <v>0.69041503543054406</v>
      </c>
      <c r="BV9" s="17">
        <v>0.81971088507990497</v>
      </c>
      <c r="BW9" s="17">
        <v>0.68126986086546804</v>
      </c>
      <c r="BX9" s="17">
        <v>0.62474693001083903</v>
      </c>
      <c r="BY9" s="17">
        <v>0.70438219832039595</v>
      </c>
      <c r="BZ9" s="17">
        <v>0.65750161052381895</v>
      </c>
      <c r="CA9" s="17">
        <v>0.63701631310193696</v>
      </c>
      <c r="CB9" s="17">
        <v>0.69886204944317398</v>
      </c>
      <c r="CC9" s="17">
        <v>1</v>
      </c>
      <c r="CD9" s="17">
        <v>0.808852045984222</v>
      </c>
    </row>
    <row r="10" spans="2:82" ht="29" x14ac:dyDescent="0.35">
      <c r="B10" s="18" t="s">
        <v>401</v>
      </c>
      <c r="C10" s="19">
        <v>0.32009168943196098</v>
      </c>
      <c r="D10" s="19">
        <v>0.30246960978068999</v>
      </c>
      <c r="E10" s="19">
        <v>0.33616941896271901</v>
      </c>
      <c r="F10" s="19"/>
      <c r="G10" s="19">
        <v>0.35514637019795497</v>
      </c>
      <c r="H10" s="19">
        <v>0.27266759315719002</v>
      </c>
      <c r="I10" s="19">
        <v>0.324628189630433</v>
      </c>
      <c r="J10" s="19">
        <v>0.32220307374048202</v>
      </c>
      <c r="K10" s="19">
        <v>0.38573744030302598</v>
      </c>
      <c r="L10" s="19">
        <v>0.28134212248817297</v>
      </c>
      <c r="M10" s="19"/>
      <c r="N10" s="19">
        <v>0.29412556094534498</v>
      </c>
      <c r="O10" s="19">
        <v>0.34341696458068399</v>
      </c>
      <c r="P10" s="19">
        <v>0.34354289883928402</v>
      </c>
      <c r="Q10" s="19">
        <v>0.308255868829725</v>
      </c>
      <c r="R10" s="19"/>
      <c r="S10" s="19">
        <v>0.30298531326760098</v>
      </c>
      <c r="T10" s="19">
        <v>0.32496706745840898</v>
      </c>
      <c r="U10" s="19">
        <v>0.363764066764376</v>
      </c>
      <c r="V10" s="19">
        <v>0.25054557953215001</v>
      </c>
      <c r="W10" s="19">
        <v>0.30251182785283398</v>
      </c>
      <c r="X10" s="19">
        <v>0.27600186083502698</v>
      </c>
      <c r="Y10" s="19">
        <v>0.42060295047297602</v>
      </c>
      <c r="Z10" s="19">
        <v>0.42224497095414498</v>
      </c>
      <c r="AA10" s="19">
        <v>0.30842722369057002</v>
      </c>
      <c r="AB10" s="19">
        <v>0.321725633706818</v>
      </c>
      <c r="AC10" s="19">
        <v>0.336154604096988</v>
      </c>
      <c r="AD10" s="19"/>
      <c r="AE10" s="19">
        <v>0.33211910778683501</v>
      </c>
      <c r="AF10" s="19">
        <v>0.30639537801957101</v>
      </c>
      <c r="AG10" s="19">
        <v>0.37110219956644402</v>
      </c>
      <c r="AH10" s="19">
        <v>0.25077857351810301</v>
      </c>
      <c r="AI10" s="19">
        <v>0.30868927625368697</v>
      </c>
      <c r="AJ10" s="19">
        <v>0.37310937029638702</v>
      </c>
      <c r="AK10" s="19"/>
      <c r="AL10" s="19">
        <v>0.31501148535777102</v>
      </c>
      <c r="AM10" s="19">
        <v>0.31881870921988298</v>
      </c>
      <c r="AN10" s="19">
        <v>0.301586526415828</v>
      </c>
      <c r="AO10" s="19">
        <v>0.50194560743914796</v>
      </c>
      <c r="AP10" s="19">
        <v>0.53165810436586902</v>
      </c>
      <c r="AQ10" s="19">
        <v>0.24915783975615499</v>
      </c>
      <c r="AR10" s="19">
        <v>0.50748410029886704</v>
      </c>
      <c r="AS10" s="19"/>
      <c r="AT10" s="19">
        <v>0.32482792147832901</v>
      </c>
      <c r="AU10" s="19">
        <v>0.32043064428610202</v>
      </c>
      <c r="AV10" s="19"/>
      <c r="AW10" s="19">
        <v>0.26543875652591198</v>
      </c>
      <c r="AX10" s="19">
        <v>0.20484921079247201</v>
      </c>
      <c r="AY10" s="19">
        <v>0.30607252467755902</v>
      </c>
      <c r="AZ10" s="19">
        <v>0.38039748427304199</v>
      </c>
      <c r="BA10" s="19">
        <v>0.28712455098204998</v>
      </c>
      <c r="BB10" s="19">
        <v>0.34046546471949302</v>
      </c>
      <c r="BC10" s="19">
        <v>0.30184328699188001</v>
      </c>
      <c r="BD10" s="19">
        <v>0.27679435914045603</v>
      </c>
      <c r="BE10" s="19"/>
      <c r="BF10" s="19">
        <v>0.300937758979133</v>
      </c>
      <c r="BG10" s="19">
        <v>0.32617531756955698</v>
      </c>
      <c r="BH10" s="19">
        <v>0.31194062821871699</v>
      </c>
      <c r="BI10" s="19">
        <v>0.36004255541381602</v>
      </c>
      <c r="BJ10" s="19">
        <v>0.33707447769907301</v>
      </c>
      <c r="BK10" s="19">
        <v>0.30714621759315103</v>
      </c>
      <c r="BL10" s="19">
        <v>0.32080760759661697</v>
      </c>
      <c r="BM10" s="19"/>
      <c r="BN10" s="19">
        <v>0.30491288451833198</v>
      </c>
      <c r="BO10" s="19">
        <v>0.27039495955807802</v>
      </c>
      <c r="BP10" s="19">
        <v>0.30553996045894599</v>
      </c>
      <c r="BQ10" s="19">
        <v>0.38586606893841702</v>
      </c>
      <c r="BR10" s="19">
        <v>0.28422976495390601</v>
      </c>
      <c r="BS10" s="19">
        <v>0.35185482065428098</v>
      </c>
      <c r="BT10" s="19">
        <v>0.36189220743945699</v>
      </c>
      <c r="BU10" s="19">
        <v>0.309584964569456</v>
      </c>
      <c r="BV10" s="19">
        <v>0.180289114920095</v>
      </c>
      <c r="BW10" s="19">
        <v>0.31873013913453202</v>
      </c>
      <c r="BX10" s="19">
        <v>0.37525306998916103</v>
      </c>
      <c r="BY10" s="19">
        <v>0.295617801679604</v>
      </c>
      <c r="BZ10" s="19">
        <v>0.342498389476181</v>
      </c>
      <c r="CA10" s="19">
        <v>0.36298368689806298</v>
      </c>
      <c r="CB10" s="19">
        <v>0.30113795055682602</v>
      </c>
      <c r="CC10" s="19">
        <v>0</v>
      </c>
      <c r="CD10" s="19">
        <v>0.191147954015778</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CD15"/>
  <sheetViews>
    <sheetView showGridLines="0" workbookViewId="0">
      <pane xSplit="2" topLeftCell="T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1122</v>
      </c>
      <c r="D7" s="10">
        <v>534</v>
      </c>
      <c r="E7" s="10">
        <v>585</v>
      </c>
      <c r="F7" s="10"/>
      <c r="G7" s="10">
        <v>145</v>
      </c>
      <c r="H7" s="10">
        <v>191</v>
      </c>
      <c r="I7" s="10">
        <v>172</v>
      </c>
      <c r="J7" s="10">
        <v>225</v>
      </c>
      <c r="K7" s="10">
        <v>171</v>
      </c>
      <c r="L7" s="10">
        <v>218</v>
      </c>
      <c r="M7" s="10"/>
      <c r="N7" s="10">
        <v>344</v>
      </c>
      <c r="O7" s="10">
        <v>299</v>
      </c>
      <c r="P7" s="10">
        <v>255</v>
      </c>
      <c r="Q7" s="10">
        <v>220</v>
      </c>
      <c r="R7" s="10"/>
      <c r="S7" s="10">
        <v>155</v>
      </c>
      <c r="T7" s="10">
        <v>142</v>
      </c>
      <c r="U7" s="10">
        <v>104</v>
      </c>
      <c r="V7" s="10">
        <v>93</v>
      </c>
      <c r="W7" s="10">
        <v>70</v>
      </c>
      <c r="X7" s="10">
        <v>104</v>
      </c>
      <c r="Y7" s="10">
        <v>95</v>
      </c>
      <c r="Z7" s="10">
        <v>59</v>
      </c>
      <c r="AA7" s="10">
        <v>147</v>
      </c>
      <c r="AB7" s="10">
        <v>98</v>
      </c>
      <c r="AC7" s="10">
        <v>55</v>
      </c>
      <c r="AD7" s="10"/>
      <c r="AE7" s="10">
        <v>403</v>
      </c>
      <c r="AF7" s="10">
        <v>279</v>
      </c>
      <c r="AG7" s="10">
        <v>79</v>
      </c>
      <c r="AH7" s="10">
        <v>102</v>
      </c>
      <c r="AI7" s="10">
        <v>217</v>
      </c>
      <c r="AJ7" s="10">
        <v>31</v>
      </c>
      <c r="AK7" s="10"/>
      <c r="AL7" s="10">
        <v>737</v>
      </c>
      <c r="AM7" s="10">
        <v>230</v>
      </c>
      <c r="AN7" s="10">
        <v>51</v>
      </c>
      <c r="AO7" s="10">
        <v>12</v>
      </c>
      <c r="AP7" s="10">
        <v>17</v>
      </c>
      <c r="AQ7" s="10">
        <v>20</v>
      </c>
      <c r="AR7" s="10">
        <v>5</v>
      </c>
      <c r="AS7" s="10"/>
      <c r="AT7" s="10">
        <v>94</v>
      </c>
      <c r="AU7" s="10">
        <v>1001</v>
      </c>
      <c r="AV7" s="10"/>
      <c r="AW7" s="10">
        <v>126</v>
      </c>
      <c r="AX7" s="10">
        <v>66</v>
      </c>
      <c r="AY7" s="10">
        <v>30</v>
      </c>
      <c r="AZ7" s="10">
        <v>370</v>
      </c>
      <c r="BA7" s="10">
        <v>159</v>
      </c>
      <c r="BB7" s="10">
        <v>168</v>
      </c>
      <c r="BC7" s="10">
        <v>178</v>
      </c>
      <c r="BD7" s="10">
        <v>25</v>
      </c>
      <c r="BE7" s="10"/>
      <c r="BF7" s="10">
        <v>146</v>
      </c>
      <c r="BG7" s="10">
        <v>359</v>
      </c>
      <c r="BH7" s="10">
        <v>126</v>
      </c>
      <c r="BI7" s="10">
        <v>67</v>
      </c>
      <c r="BJ7" s="10">
        <v>109</v>
      </c>
      <c r="BK7" s="10">
        <v>219</v>
      </c>
      <c r="BL7" s="10">
        <v>96</v>
      </c>
      <c r="BM7" s="10"/>
      <c r="BN7" s="10">
        <v>52</v>
      </c>
      <c r="BO7" s="10">
        <v>87</v>
      </c>
      <c r="BP7" s="10">
        <v>78</v>
      </c>
      <c r="BQ7" s="10">
        <v>118</v>
      </c>
      <c r="BR7" s="10">
        <v>106</v>
      </c>
      <c r="BS7" s="10">
        <v>102</v>
      </c>
      <c r="BT7" s="10">
        <v>67</v>
      </c>
      <c r="BU7" s="10">
        <v>69</v>
      </c>
      <c r="BV7" s="10">
        <v>63</v>
      </c>
      <c r="BW7" s="10">
        <v>82</v>
      </c>
      <c r="BX7" s="10">
        <v>58</v>
      </c>
      <c r="BY7" s="10">
        <v>49</v>
      </c>
      <c r="BZ7" s="10">
        <v>40</v>
      </c>
      <c r="CA7" s="10">
        <v>29</v>
      </c>
      <c r="CB7" s="10">
        <v>33</v>
      </c>
      <c r="CC7" s="10">
        <v>21</v>
      </c>
      <c r="CD7" s="10">
        <v>14</v>
      </c>
    </row>
    <row r="8" spans="2:82" ht="30" customHeight="1" x14ac:dyDescent="0.35">
      <c r="B8" s="11" t="s">
        <v>19</v>
      </c>
      <c r="C8" s="11">
        <v>1117</v>
      </c>
      <c r="D8" s="11">
        <v>537</v>
      </c>
      <c r="E8" s="11">
        <v>577</v>
      </c>
      <c r="F8" s="11"/>
      <c r="G8" s="11">
        <v>149</v>
      </c>
      <c r="H8" s="11">
        <v>198</v>
      </c>
      <c r="I8" s="11">
        <v>176</v>
      </c>
      <c r="J8" s="11">
        <v>220</v>
      </c>
      <c r="K8" s="11">
        <v>162</v>
      </c>
      <c r="L8" s="11">
        <v>212</v>
      </c>
      <c r="M8" s="11"/>
      <c r="N8" s="11">
        <v>327</v>
      </c>
      <c r="O8" s="11">
        <v>293</v>
      </c>
      <c r="P8" s="11">
        <v>263</v>
      </c>
      <c r="Q8" s="11">
        <v>230</v>
      </c>
      <c r="R8" s="11"/>
      <c r="S8" s="11">
        <v>166</v>
      </c>
      <c r="T8" s="11">
        <v>137</v>
      </c>
      <c r="U8" s="11">
        <v>99</v>
      </c>
      <c r="V8" s="11">
        <v>90</v>
      </c>
      <c r="W8" s="11">
        <v>65</v>
      </c>
      <c r="X8" s="11">
        <v>98</v>
      </c>
      <c r="Y8" s="11">
        <v>97</v>
      </c>
      <c r="Z8" s="11">
        <v>67</v>
      </c>
      <c r="AA8" s="11">
        <v>143</v>
      </c>
      <c r="AB8" s="11">
        <v>103</v>
      </c>
      <c r="AC8" s="11">
        <v>53</v>
      </c>
      <c r="AD8" s="11"/>
      <c r="AE8" s="11">
        <v>395</v>
      </c>
      <c r="AF8" s="11">
        <v>274</v>
      </c>
      <c r="AG8" s="11">
        <v>82</v>
      </c>
      <c r="AH8" s="11">
        <v>104</v>
      </c>
      <c r="AI8" s="11">
        <v>220</v>
      </c>
      <c r="AJ8" s="11">
        <v>31</v>
      </c>
      <c r="AK8" s="11"/>
      <c r="AL8" s="11">
        <v>726</v>
      </c>
      <c r="AM8" s="11">
        <v>233</v>
      </c>
      <c r="AN8" s="11">
        <v>52</v>
      </c>
      <c r="AO8" s="11">
        <v>13</v>
      </c>
      <c r="AP8" s="11">
        <v>16</v>
      </c>
      <c r="AQ8" s="11">
        <v>20</v>
      </c>
      <c r="AR8" s="11">
        <v>5</v>
      </c>
      <c r="AS8" s="11"/>
      <c r="AT8" s="11">
        <v>97</v>
      </c>
      <c r="AU8" s="11">
        <v>993</v>
      </c>
      <c r="AV8" s="11"/>
      <c r="AW8" s="11">
        <v>128</v>
      </c>
      <c r="AX8" s="11">
        <v>64</v>
      </c>
      <c r="AY8" s="11">
        <v>31</v>
      </c>
      <c r="AZ8" s="11">
        <v>366</v>
      </c>
      <c r="BA8" s="11">
        <v>155</v>
      </c>
      <c r="BB8" s="11">
        <v>169</v>
      </c>
      <c r="BC8" s="11">
        <v>179</v>
      </c>
      <c r="BD8" s="11">
        <v>25</v>
      </c>
      <c r="BE8" s="11"/>
      <c r="BF8" s="11">
        <v>147</v>
      </c>
      <c r="BG8" s="11">
        <v>360</v>
      </c>
      <c r="BH8" s="11">
        <v>123</v>
      </c>
      <c r="BI8" s="11">
        <v>65</v>
      </c>
      <c r="BJ8" s="11">
        <v>110</v>
      </c>
      <c r="BK8" s="11">
        <v>215</v>
      </c>
      <c r="BL8" s="11">
        <v>97</v>
      </c>
      <c r="BM8" s="11"/>
      <c r="BN8" s="11">
        <v>54</v>
      </c>
      <c r="BO8" s="11">
        <v>89</v>
      </c>
      <c r="BP8" s="11">
        <v>78</v>
      </c>
      <c r="BQ8" s="11">
        <v>118</v>
      </c>
      <c r="BR8" s="11">
        <v>106</v>
      </c>
      <c r="BS8" s="11">
        <v>101</v>
      </c>
      <c r="BT8" s="11">
        <v>67</v>
      </c>
      <c r="BU8" s="11">
        <v>67</v>
      </c>
      <c r="BV8" s="11">
        <v>63</v>
      </c>
      <c r="BW8" s="11">
        <v>80</v>
      </c>
      <c r="BX8" s="11">
        <v>57</v>
      </c>
      <c r="BY8" s="11">
        <v>48</v>
      </c>
      <c r="BZ8" s="11">
        <v>39</v>
      </c>
      <c r="CA8" s="11">
        <v>28</v>
      </c>
      <c r="CB8" s="11">
        <v>33</v>
      </c>
      <c r="CC8" s="11">
        <v>21</v>
      </c>
      <c r="CD8" s="11">
        <v>14</v>
      </c>
    </row>
    <row r="9" spans="2:82" x14ac:dyDescent="0.35">
      <c r="B9" s="18" t="s">
        <v>400</v>
      </c>
      <c r="C9" s="17">
        <v>0.49228733523999102</v>
      </c>
      <c r="D9" s="17">
        <v>0.48325374487640099</v>
      </c>
      <c r="E9" s="17">
        <v>0.49803458673142598</v>
      </c>
      <c r="F9" s="17"/>
      <c r="G9" s="17">
        <v>0.63352089614640805</v>
      </c>
      <c r="H9" s="17">
        <v>0.67661883316990101</v>
      </c>
      <c r="I9" s="17">
        <v>0.56443481020250597</v>
      </c>
      <c r="J9" s="17">
        <v>0.41410469426691399</v>
      </c>
      <c r="K9" s="17">
        <v>0.370319774855283</v>
      </c>
      <c r="L9" s="17">
        <v>0.33584839787238002</v>
      </c>
      <c r="M9" s="17"/>
      <c r="N9" s="17">
        <v>0.48151298642768903</v>
      </c>
      <c r="O9" s="17">
        <v>0.49104555817395801</v>
      </c>
      <c r="P9" s="17">
        <v>0.51819741865977498</v>
      </c>
      <c r="Q9" s="17">
        <v>0.47929963033481998</v>
      </c>
      <c r="R9" s="17"/>
      <c r="S9" s="17">
        <v>0.54706213931932901</v>
      </c>
      <c r="T9" s="17">
        <v>0.47004728465434897</v>
      </c>
      <c r="U9" s="17">
        <v>0.51440142079297402</v>
      </c>
      <c r="V9" s="17">
        <v>0.48642709900876102</v>
      </c>
      <c r="W9" s="17">
        <v>0.45310680454053898</v>
      </c>
      <c r="X9" s="17">
        <v>0.48765553534212602</v>
      </c>
      <c r="Y9" s="17">
        <v>0.57767106755436104</v>
      </c>
      <c r="Z9" s="17">
        <v>0.442610734986492</v>
      </c>
      <c r="AA9" s="17">
        <v>0.46448480478914</v>
      </c>
      <c r="AB9" s="17">
        <v>0.443518527683608</v>
      </c>
      <c r="AC9" s="17">
        <v>0.47988835765153298</v>
      </c>
      <c r="AD9" s="17"/>
      <c r="AE9" s="17">
        <v>0.40227149100516102</v>
      </c>
      <c r="AF9" s="17">
        <v>0.54810629192332505</v>
      </c>
      <c r="AG9" s="17">
        <v>0.58016233329865396</v>
      </c>
      <c r="AH9" s="17">
        <v>0.504151538438114</v>
      </c>
      <c r="AI9" s="17">
        <v>0.55311178284851303</v>
      </c>
      <c r="AJ9" s="17">
        <v>0.41924325985886401</v>
      </c>
      <c r="AK9" s="17"/>
      <c r="AL9" s="17">
        <v>0.44822952381007602</v>
      </c>
      <c r="AM9" s="17">
        <v>0.59039841139401406</v>
      </c>
      <c r="AN9" s="17">
        <v>0.61928916670715495</v>
      </c>
      <c r="AO9" s="17">
        <v>0.42679789445369298</v>
      </c>
      <c r="AP9" s="17">
        <v>0.54579691515533801</v>
      </c>
      <c r="AQ9" s="17">
        <v>0.45854624930499699</v>
      </c>
      <c r="AR9" s="17">
        <v>0.43199489918217998</v>
      </c>
      <c r="AS9" s="17"/>
      <c r="AT9" s="17">
        <v>0.67182728993171703</v>
      </c>
      <c r="AU9" s="17">
        <v>0.47288050742757598</v>
      </c>
      <c r="AV9" s="17"/>
      <c r="AW9" s="17">
        <v>0.42506881520571199</v>
      </c>
      <c r="AX9" s="17">
        <v>0.36418230503920601</v>
      </c>
      <c r="AY9" s="17">
        <v>0.595045723803037</v>
      </c>
      <c r="AZ9" s="17">
        <v>0.49428067464953102</v>
      </c>
      <c r="BA9" s="17">
        <v>0.32535023433590898</v>
      </c>
      <c r="BB9" s="17">
        <v>0.51840868590580103</v>
      </c>
      <c r="BC9" s="17">
        <v>0.66321120163236702</v>
      </c>
      <c r="BD9" s="17">
        <v>0.64788389938329605</v>
      </c>
      <c r="BE9" s="17"/>
      <c r="BF9" s="17">
        <v>0.46130930311172003</v>
      </c>
      <c r="BG9" s="17">
        <v>0.57783047333954596</v>
      </c>
      <c r="BH9" s="17">
        <v>0.46494933477877498</v>
      </c>
      <c r="BI9" s="17">
        <v>0.47358507305919101</v>
      </c>
      <c r="BJ9" s="17">
        <v>0.50905879197996395</v>
      </c>
      <c r="BK9" s="17">
        <v>0.38027708224440998</v>
      </c>
      <c r="BL9" s="17">
        <v>0.49845951016738199</v>
      </c>
      <c r="BM9" s="17"/>
      <c r="BN9" s="17">
        <v>0.44378150521655002</v>
      </c>
      <c r="BO9" s="17">
        <v>0.519205201513118</v>
      </c>
      <c r="BP9" s="17">
        <v>0.49553796517403598</v>
      </c>
      <c r="BQ9" s="17">
        <v>0.44945238084482397</v>
      </c>
      <c r="BR9" s="17">
        <v>0.485635467843615</v>
      </c>
      <c r="BS9" s="17">
        <v>0.44881914346484297</v>
      </c>
      <c r="BT9" s="17">
        <v>0.49914402588505402</v>
      </c>
      <c r="BU9" s="17">
        <v>0.50785148281966197</v>
      </c>
      <c r="BV9" s="17">
        <v>0.55400567272404599</v>
      </c>
      <c r="BW9" s="17">
        <v>0.54693878280215402</v>
      </c>
      <c r="BX9" s="17">
        <v>0.47594102325166299</v>
      </c>
      <c r="BY9" s="17">
        <v>0.49323183062136999</v>
      </c>
      <c r="BZ9" s="17">
        <v>0.49728357927052202</v>
      </c>
      <c r="CA9" s="17">
        <v>0.52240258786850002</v>
      </c>
      <c r="CB9" s="17">
        <v>0.53480195191103397</v>
      </c>
      <c r="CC9" s="17">
        <v>0.72684502587328903</v>
      </c>
      <c r="CD9" s="17">
        <v>0.37863687175560501</v>
      </c>
    </row>
    <row r="10" spans="2:82" ht="29" x14ac:dyDescent="0.35">
      <c r="B10" s="18" t="s">
        <v>401</v>
      </c>
      <c r="C10" s="19">
        <v>0.50771266476000898</v>
      </c>
      <c r="D10" s="19">
        <v>0.51674625512359895</v>
      </c>
      <c r="E10" s="19">
        <v>0.50196541326857402</v>
      </c>
      <c r="F10" s="19"/>
      <c r="G10" s="19">
        <v>0.366479103853592</v>
      </c>
      <c r="H10" s="19">
        <v>0.32338116683009899</v>
      </c>
      <c r="I10" s="19">
        <v>0.43556518979749498</v>
      </c>
      <c r="J10" s="19">
        <v>0.58589530573308601</v>
      </c>
      <c r="K10" s="19">
        <v>0.629680225144716</v>
      </c>
      <c r="L10" s="19">
        <v>0.66415160212762003</v>
      </c>
      <c r="M10" s="19"/>
      <c r="N10" s="19">
        <v>0.51848701357231197</v>
      </c>
      <c r="O10" s="19">
        <v>0.50895444182604199</v>
      </c>
      <c r="P10" s="19">
        <v>0.48180258134022502</v>
      </c>
      <c r="Q10" s="19">
        <v>0.52070036966517996</v>
      </c>
      <c r="R10" s="19"/>
      <c r="S10" s="19">
        <v>0.45293786068067099</v>
      </c>
      <c r="T10" s="19">
        <v>0.52995271534565103</v>
      </c>
      <c r="U10" s="19">
        <v>0.48559857920702598</v>
      </c>
      <c r="V10" s="19">
        <v>0.51357290099123898</v>
      </c>
      <c r="W10" s="19">
        <v>0.54689319545946102</v>
      </c>
      <c r="X10" s="19">
        <v>0.51234446465787398</v>
      </c>
      <c r="Y10" s="19">
        <v>0.42232893244563902</v>
      </c>
      <c r="Z10" s="19">
        <v>0.55738926501350805</v>
      </c>
      <c r="AA10" s="19">
        <v>0.53551519521086</v>
      </c>
      <c r="AB10" s="19">
        <v>0.556481472316392</v>
      </c>
      <c r="AC10" s="19">
        <v>0.52011164234846696</v>
      </c>
      <c r="AD10" s="19"/>
      <c r="AE10" s="19">
        <v>0.59772850899483898</v>
      </c>
      <c r="AF10" s="19">
        <v>0.451893708076675</v>
      </c>
      <c r="AG10" s="19">
        <v>0.41983766670134598</v>
      </c>
      <c r="AH10" s="19">
        <v>0.495848461561886</v>
      </c>
      <c r="AI10" s="19">
        <v>0.44688821715148702</v>
      </c>
      <c r="AJ10" s="19">
        <v>0.58075674014113599</v>
      </c>
      <c r="AK10" s="19"/>
      <c r="AL10" s="19">
        <v>0.55177047618992403</v>
      </c>
      <c r="AM10" s="19">
        <v>0.409601588605986</v>
      </c>
      <c r="AN10" s="19">
        <v>0.380710833292845</v>
      </c>
      <c r="AO10" s="19">
        <v>0.57320210554630702</v>
      </c>
      <c r="AP10" s="19">
        <v>0.45420308484466199</v>
      </c>
      <c r="AQ10" s="19">
        <v>0.54145375069500301</v>
      </c>
      <c r="AR10" s="19">
        <v>0.56800510081781996</v>
      </c>
      <c r="AS10" s="19"/>
      <c r="AT10" s="19">
        <v>0.32817271006828302</v>
      </c>
      <c r="AU10" s="19">
        <v>0.52711949257242396</v>
      </c>
      <c r="AV10" s="19"/>
      <c r="AW10" s="19">
        <v>0.57493118479428795</v>
      </c>
      <c r="AX10" s="19">
        <v>0.63581769496079399</v>
      </c>
      <c r="AY10" s="19">
        <v>0.404954276196963</v>
      </c>
      <c r="AZ10" s="19">
        <v>0.50571932535046904</v>
      </c>
      <c r="BA10" s="19">
        <v>0.67464976566409096</v>
      </c>
      <c r="BB10" s="19">
        <v>0.48159131409419897</v>
      </c>
      <c r="BC10" s="19">
        <v>0.33678879836763298</v>
      </c>
      <c r="BD10" s="19">
        <v>0.35211610061670401</v>
      </c>
      <c r="BE10" s="19"/>
      <c r="BF10" s="19">
        <v>0.53869069688827997</v>
      </c>
      <c r="BG10" s="19">
        <v>0.42216952666045399</v>
      </c>
      <c r="BH10" s="19">
        <v>0.53505066522122602</v>
      </c>
      <c r="BI10" s="19">
        <v>0.52641492694080905</v>
      </c>
      <c r="BJ10" s="19">
        <v>0.49094120802003599</v>
      </c>
      <c r="BK10" s="19">
        <v>0.61972291775558996</v>
      </c>
      <c r="BL10" s="19">
        <v>0.50154048983261801</v>
      </c>
      <c r="BM10" s="19"/>
      <c r="BN10" s="19">
        <v>0.55621849478345098</v>
      </c>
      <c r="BO10" s="19">
        <v>0.480794798486882</v>
      </c>
      <c r="BP10" s="19">
        <v>0.50446203482596397</v>
      </c>
      <c r="BQ10" s="19">
        <v>0.55054761915517603</v>
      </c>
      <c r="BR10" s="19">
        <v>0.514364532156385</v>
      </c>
      <c r="BS10" s="19">
        <v>0.55118085653515703</v>
      </c>
      <c r="BT10" s="19">
        <v>0.50085597411494598</v>
      </c>
      <c r="BU10" s="19">
        <v>0.49214851718033797</v>
      </c>
      <c r="BV10" s="19">
        <v>0.44599432727595401</v>
      </c>
      <c r="BW10" s="19">
        <v>0.45306121719784598</v>
      </c>
      <c r="BX10" s="19">
        <v>0.52405897674833701</v>
      </c>
      <c r="BY10" s="19">
        <v>0.50676816937863001</v>
      </c>
      <c r="BZ10" s="19">
        <v>0.50271642072947798</v>
      </c>
      <c r="CA10" s="19">
        <v>0.47759741213149998</v>
      </c>
      <c r="CB10" s="19">
        <v>0.46519804808896598</v>
      </c>
      <c r="CC10" s="19">
        <v>0.27315497412671103</v>
      </c>
      <c r="CD10" s="19">
        <v>0.62136312824439499</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CD24"/>
  <sheetViews>
    <sheetView showGridLines="0" topLeftCell="A10" workbookViewId="0">
      <pane xSplit="2" topLeftCell="C1" activePane="topRight" state="frozen"/>
      <selection pane="topRight" activeCell="AC6" sqref="AC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177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168</v>
      </c>
      <c r="C9" s="17">
        <v>0.44374882080196798</v>
      </c>
      <c r="D9" s="17">
        <v>0.42467414834082001</v>
      </c>
      <c r="E9" s="17">
        <v>0.46236170718173403</v>
      </c>
      <c r="F9" s="17"/>
      <c r="G9" s="17">
        <v>0.32121442601237998</v>
      </c>
      <c r="H9" s="17">
        <v>0.315521861391382</v>
      </c>
      <c r="I9" s="17">
        <v>0.391578194267723</v>
      </c>
      <c r="J9" s="17">
        <v>0.46968463683281497</v>
      </c>
      <c r="K9" s="17">
        <v>0.50829455806553803</v>
      </c>
      <c r="L9" s="17">
        <v>0.60730513583809198</v>
      </c>
      <c r="M9" s="17"/>
      <c r="N9" s="17">
        <v>0.36513814047188398</v>
      </c>
      <c r="O9" s="17">
        <v>0.477697189817816</v>
      </c>
      <c r="P9" s="17">
        <v>0.39789655172822602</v>
      </c>
      <c r="Q9" s="17">
        <v>0.53330382342195304</v>
      </c>
      <c r="R9" s="17"/>
      <c r="S9" s="17">
        <v>0.37307022257802003</v>
      </c>
      <c r="T9" s="17">
        <v>0.47191149733230298</v>
      </c>
      <c r="U9" s="17">
        <v>0.50305448605212599</v>
      </c>
      <c r="V9" s="17">
        <v>0.514867082620873</v>
      </c>
      <c r="W9" s="17">
        <v>0.46223724767081598</v>
      </c>
      <c r="X9" s="17">
        <v>0.43675136685777899</v>
      </c>
      <c r="Y9" s="17">
        <v>0.43394889904943601</v>
      </c>
      <c r="Z9" s="17">
        <v>0.451961575234478</v>
      </c>
      <c r="AA9" s="17">
        <v>0.42752440283737703</v>
      </c>
      <c r="AB9" s="17">
        <v>0.42596083039198901</v>
      </c>
      <c r="AC9" s="17">
        <v>0.42349316876044901</v>
      </c>
      <c r="AD9" s="17"/>
      <c r="AE9" s="17">
        <v>0.45894613384764599</v>
      </c>
      <c r="AF9" s="17">
        <v>0.330138618474278</v>
      </c>
      <c r="AG9" s="17">
        <v>0.45676464331824101</v>
      </c>
      <c r="AH9" s="17">
        <v>0.49325288350458901</v>
      </c>
      <c r="AI9" s="17">
        <v>0.515050266885136</v>
      </c>
      <c r="AJ9" s="17">
        <v>0.55331438941779099</v>
      </c>
      <c r="AK9" s="17"/>
      <c r="AL9" s="17">
        <v>0.49374180482330199</v>
      </c>
      <c r="AM9" s="17">
        <v>0.36370231165661299</v>
      </c>
      <c r="AN9" s="17">
        <v>0.214709422341507</v>
      </c>
      <c r="AO9" s="17">
        <v>0.270093941983784</v>
      </c>
      <c r="AP9" s="17">
        <v>0.453749798136317</v>
      </c>
      <c r="AQ9" s="17">
        <v>0.22128264067290501</v>
      </c>
      <c r="AR9" s="17">
        <v>0.43313737329527002</v>
      </c>
      <c r="AS9" s="17"/>
      <c r="AT9" s="17">
        <v>0.15639394585379901</v>
      </c>
      <c r="AU9" s="17">
        <v>0.47997388930844498</v>
      </c>
      <c r="AV9" s="17"/>
      <c r="AW9" s="17">
        <v>0.53365963074751999</v>
      </c>
      <c r="AX9" s="17">
        <v>0.66178164783260396</v>
      </c>
      <c r="AY9" s="17">
        <v>0.33608903138509399</v>
      </c>
      <c r="AZ9" s="17">
        <v>0.45412361346248098</v>
      </c>
      <c r="BA9" s="17">
        <v>0.586983603524727</v>
      </c>
      <c r="BB9" s="17">
        <v>0.33404908613800499</v>
      </c>
      <c r="BC9" s="17">
        <v>0.27293790578218702</v>
      </c>
      <c r="BD9" s="17">
        <v>0.37663106457379403</v>
      </c>
      <c r="BE9" s="17"/>
      <c r="BF9" s="17">
        <v>0.35808566562404198</v>
      </c>
      <c r="BG9" s="17">
        <v>0.36938789338120398</v>
      </c>
      <c r="BH9" s="17">
        <v>0.49327464769145901</v>
      </c>
      <c r="BI9" s="17">
        <v>0.43777342083037402</v>
      </c>
      <c r="BJ9" s="17">
        <v>0.47885206875960501</v>
      </c>
      <c r="BK9" s="17">
        <v>0.55629899244262804</v>
      </c>
      <c r="BL9" s="17">
        <v>0.45325855552004701</v>
      </c>
      <c r="BM9" s="17"/>
      <c r="BN9" s="17">
        <v>0.52084186964513302</v>
      </c>
      <c r="BO9" s="17">
        <v>0.55952196901694995</v>
      </c>
      <c r="BP9" s="17">
        <v>0.546512236483643</v>
      </c>
      <c r="BQ9" s="17">
        <v>0.49182591933440101</v>
      </c>
      <c r="BR9" s="17">
        <v>0.49687421849513802</v>
      </c>
      <c r="BS9" s="17">
        <v>0.44891947966144202</v>
      </c>
      <c r="BT9" s="17">
        <v>0.46683223606172097</v>
      </c>
      <c r="BU9" s="17">
        <v>0.40315283142749803</v>
      </c>
      <c r="BV9" s="17">
        <v>0.40668296265458598</v>
      </c>
      <c r="BW9" s="17">
        <v>0.39259470578811401</v>
      </c>
      <c r="BX9" s="17">
        <v>0.38460258638292999</v>
      </c>
      <c r="BY9" s="17">
        <v>0.327469155173433</v>
      </c>
      <c r="BZ9" s="17">
        <v>0.30147211846912098</v>
      </c>
      <c r="CA9" s="17">
        <v>0.31607837304152803</v>
      </c>
      <c r="CB9" s="17">
        <v>0.24140816018010999</v>
      </c>
      <c r="CC9" s="17">
        <v>0.19785721063857101</v>
      </c>
      <c r="CD9" s="17">
        <v>0.17538357749411099</v>
      </c>
    </row>
    <row r="10" spans="2:82" x14ac:dyDescent="0.35">
      <c r="B10" s="18" t="s">
        <v>169</v>
      </c>
      <c r="C10" s="17">
        <v>0.17097134933393299</v>
      </c>
      <c r="D10" s="17">
        <v>0.19007596978963401</v>
      </c>
      <c r="E10" s="17">
        <v>0.15282347562641099</v>
      </c>
      <c r="F10" s="17"/>
      <c r="G10" s="17">
        <v>0.20782793647197101</v>
      </c>
      <c r="H10" s="17">
        <v>0.23010201380824999</v>
      </c>
      <c r="I10" s="17">
        <v>0.187923764320925</v>
      </c>
      <c r="J10" s="17">
        <v>0.17104598922981901</v>
      </c>
      <c r="K10" s="17">
        <v>0.140461815056457</v>
      </c>
      <c r="L10" s="17">
        <v>0.105043970746698</v>
      </c>
      <c r="M10" s="17"/>
      <c r="N10" s="17">
        <v>0.22105875335435399</v>
      </c>
      <c r="O10" s="17">
        <v>0.16087198419422299</v>
      </c>
      <c r="P10" s="17">
        <v>0.19165859856914699</v>
      </c>
      <c r="Q10" s="17">
        <v>0.109438999080996</v>
      </c>
      <c r="R10" s="17"/>
      <c r="S10" s="17">
        <v>0.196817202260993</v>
      </c>
      <c r="T10" s="17">
        <v>0.174805617526859</v>
      </c>
      <c r="U10" s="17">
        <v>0.14750754399374599</v>
      </c>
      <c r="V10" s="17">
        <v>0.14194623101932399</v>
      </c>
      <c r="W10" s="17">
        <v>0.174321597801113</v>
      </c>
      <c r="X10" s="17">
        <v>0.15462847404395599</v>
      </c>
      <c r="Y10" s="17">
        <v>0.157939017961822</v>
      </c>
      <c r="Z10" s="17">
        <v>0.18062859893326599</v>
      </c>
      <c r="AA10" s="17">
        <v>0.189627319180248</v>
      </c>
      <c r="AB10" s="17">
        <v>0.18228241637391501</v>
      </c>
      <c r="AC10" s="17">
        <v>0.150369904181965</v>
      </c>
      <c r="AD10" s="17"/>
      <c r="AE10" s="17">
        <v>0.17622509095740499</v>
      </c>
      <c r="AF10" s="17">
        <v>0.24711783155673001</v>
      </c>
      <c r="AG10" s="17">
        <v>0.119907398590262</v>
      </c>
      <c r="AH10" s="17">
        <v>0.14184086776514701</v>
      </c>
      <c r="AI10" s="17">
        <v>0.110957344974697</v>
      </c>
      <c r="AJ10" s="17">
        <v>0.124009762927847</v>
      </c>
      <c r="AK10" s="17"/>
      <c r="AL10" s="17">
        <v>0.15287746028810101</v>
      </c>
      <c r="AM10" s="17">
        <v>0.22082338140604599</v>
      </c>
      <c r="AN10" s="17">
        <v>0.23580547897575299</v>
      </c>
      <c r="AO10" s="17">
        <v>0.22616012460530699</v>
      </c>
      <c r="AP10" s="17">
        <v>0.163758544725879</v>
      </c>
      <c r="AQ10" s="17">
        <v>0.25264052600977799</v>
      </c>
      <c r="AR10" s="17">
        <v>9.3091582255419997E-2</v>
      </c>
      <c r="AS10" s="17"/>
      <c r="AT10" s="17">
        <v>0.30738840054953998</v>
      </c>
      <c r="AU10" s="17">
        <v>0.15633879574700801</v>
      </c>
      <c r="AV10" s="17"/>
      <c r="AW10" s="17">
        <v>0.11424387395536</v>
      </c>
      <c r="AX10" s="17">
        <v>8.4992340027048405E-2</v>
      </c>
      <c r="AY10" s="17">
        <v>0.21343790322186601</v>
      </c>
      <c r="AZ10" s="17">
        <v>0.16484659031340801</v>
      </c>
      <c r="BA10" s="17">
        <v>0.117612725481697</v>
      </c>
      <c r="BB10" s="17">
        <v>0.22250994390794701</v>
      </c>
      <c r="BC10" s="17">
        <v>0.25006362922357001</v>
      </c>
      <c r="BD10" s="17">
        <v>0.16997701315584701</v>
      </c>
      <c r="BE10" s="17"/>
      <c r="BF10" s="17">
        <v>0.21790798013537199</v>
      </c>
      <c r="BG10" s="17">
        <v>0.21135927025533399</v>
      </c>
      <c r="BH10" s="17">
        <v>0.16591883488200099</v>
      </c>
      <c r="BI10" s="17">
        <v>0.170527433183991</v>
      </c>
      <c r="BJ10" s="17">
        <v>0.137362594099352</v>
      </c>
      <c r="BK10" s="17">
        <v>0.110566312959333</v>
      </c>
      <c r="BL10" s="17">
        <v>0.154128792291711</v>
      </c>
      <c r="BM10" s="17"/>
      <c r="BN10" s="17">
        <v>9.1683667689628406E-2</v>
      </c>
      <c r="BO10" s="17">
        <v>0.102124055986428</v>
      </c>
      <c r="BP10" s="17">
        <v>0.13705588421849499</v>
      </c>
      <c r="BQ10" s="17">
        <v>0.140234138770163</v>
      </c>
      <c r="BR10" s="17">
        <v>0.143267891806303</v>
      </c>
      <c r="BS10" s="17">
        <v>0.16422349747332601</v>
      </c>
      <c r="BT10" s="17">
        <v>0.192870012770404</v>
      </c>
      <c r="BU10" s="17">
        <v>0.19532150295636999</v>
      </c>
      <c r="BV10" s="17">
        <v>0.138068867720088</v>
      </c>
      <c r="BW10" s="17">
        <v>0.215359545322585</v>
      </c>
      <c r="BX10" s="17">
        <v>0.22638174383505999</v>
      </c>
      <c r="BY10" s="17">
        <v>0.21950022816762901</v>
      </c>
      <c r="BZ10" s="17">
        <v>0.27764937648186899</v>
      </c>
      <c r="CA10" s="17">
        <v>0.22645539878722701</v>
      </c>
      <c r="CB10" s="17">
        <v>0.278373340821433</v>
      </c>
      <c r="CC10" s="17">
        <v>0.32673678549407797</v>
      </c>
      <c r="CD10" s="17">
        <v>0.31474361635398501</v>
      </c>
    </row>
    <row r="11" spans="2:82" ht="29" x14ac:dyDescent="0.35">
      <c r="B11" s="18" t="s">
        <v>170</v>
      </c>
      <c r="C11" s="17">
        <v>0.1703369720339</v>
      </c>
      <c r="D11" s="17">
        <v>0.175800685632475</v>
      </c>
      <c r="E11" s="17">
        <v>0.16546586782276401</v>
      </c>
      <c r="F11" s="17"/>
      <c r="G11" s="17">
        <v>0.18560436642712499</v>
      </c>
      <c r="H11" s="17">
        <v>0.21366027648136501</v>
      </c>
      <c r="I11" s="17">
        <v>0.218186555295007</v>
      </c>
      <c r="J11" s="17">
        <v>0.17389776401516399</v>
      </c>
      <c r="K11" s="17">
        <v>0.14374444489514701</v>
      </c>
      <c r="L11" s="17">
        <v>0.101010005495989</v>
      </c>
      <c r="M11" s="17"/>
      <c r="N11" s="17">
        <v>0.223821303268609</v>
      </c>
      <c r="O11" s="17">
        <v>0.163994636028267</v>
      </c>
      <c r="P11" s="17">
        <v>0.174639261613418</v>
      </c>
      <c r="Q11" s="17">
        <v>0.116034427227555</v>
      </c>
      <c r="R11" s="17"/>
      <c r="S11" s="17">
        <v>0.18371624114608401</v>
      </c>
      <c r="T11" s="17">
        <v>0.158139542750174</v>
      </c>
      <c r="U11" s="17">
        <v>0.16055071345796201</v>
      </c>
      <c r="V11" s="17">
        <v>0.138791704735547</v>
      </c>
      <c r="W11" s="17">
        <v>0.188484904299527</v>
      </c>
      <c r="X11" s="17">
        <v>0.19347209506739901</v>
      </c>
      <c r="Y11" s="17">
        <v>0.15642080439495901</v>
      </c>
      <c r="Z11" s="17">
        <v>0.1729537467926</v>
      </c>
      <c r="AA11" s="17">
        <v>0.16694363760461101</v>
      </c>
      <c r="AB11" s="17">
        <v>0.159100465120525</v>
      </c>
      <c r="AC11" s="17">
        <v>0.217409957232225</v>
      </c>
      <c r="AD11" s="17"/>
      <c r="AE11" s="17">
        <v>0.188787434723167</v>
      </c>
      <c r="AF11" s="17">
        <v>0.25837039687528801</v>
      </c>
      <c r="AG11" s="17">
        <v>0.115485304454059</v>
      </c>
      <c r="AH11" s="17">
        <v>9.4639174430399306E-2</v>
      </c>
      <c r="AI11" s="17">
        <v>9.9514573415977595E-2</v>
      </c>
      <c r="AJ11" s="17">
        <v>0.102740686575617</v>
      </c>
      <c r="AK11" s="17"/>
      <c r="AL11" s="17">
        <v>0.16046710600727199</v>
      </c>
      <c r="AM11" s="17">
        <v>0.17834341209915999</v>
      </c>
      <c r="AN11" s="17">
        <v>0.28659389883554798</v>
      </c>
      <c r="AO11" s="17">
        <v>0.21975627050086</v>
      </c>
      <c r="AP11" s="17">
        <v>0.19770325340783501</v>
      </c>
      <c r="AQ11" s="17">
        <v>0.29552450119811202</v>
      </c>
      <c r="AR11" s="17">
        <v>0.163426633131323</v>
      </c>
      <c r="AS11" s="17"/>
      <c r="AT11" s="17">
        <v>0.31514239589904802</v>
      </c>
      <c r="AU11" s="17">
        <v>0.15466269589058601</v>
      </c>
      <c r="AV11" s="17"/>
      <c r="AW11" s="17">
        <v>0.11787165809752199</v>
      </c>
      <c r="AX11" s="17">
        <v>7.5896718089230306E-2</v>
      </c>
      <c r="AY11" s="17">
        <v>0.201691680638964</v>
      </c>
      <c r="AZ11" s="17">
        <v>0.16201864755102199</v>
      </c>
      <c r="BA11" s="17">
        <v>0.11407312310150899</v>
      </c>
      <c r="BB11" s="17">
        <v>0.213350119676188</v>
      </c>
      <c r="BC11" s="17">
        <v>0.25929954071118499</v>
      </c>
      <c r="BD11" s="17">
        <v>0.23021243554733201</v>
      </c>
      <c r="BE11" s="17"/>
      <c r="BF11" s="17">
        <v>0.247376828341624</v>
      </c>
      <c r="BG11" s="17">
        <v>0.20962331274330701</v>
      </c>
      <c r="BH11" s="17">
        <v>0.13475907083313099</v>
      </c>
      <c r="BI11" s="17">
        <v>0.15445261519200401</v>
      </c>
      <c r="BJ11" s="17">
        <v>0.144069550726453</v>
      </c>
      <c r="BK11" s="17">
        <v>0.113771434376031</v>
      </c>
      <c r="BL11" s="17">
        <v>0.14693051429661499</v>
      </c>
      <c r="BM11" s="17"/>
      <c r="BN11" s="17">
        <v>8.7394213815945102E-2</v>
      </c>
      <c r="BO11" s="17">
        <v>0.10385130025573799</v>
      </c>
      <c r="BP11" s="17">
        <v>9.87961912056214E-2</v>
      </c>
      <c r="BQ11" s="17">
        <v>0.130937700134029</v>
      </c>
      <c r="BR11" s="17">
        <v>0.14067905895748201</v>
      </c>
      <c r="BS11" s="17">
        <v>0.14912047452177399</v>
      </c>
      <c r="BT11" s="17">
        <v>0.15693964007983299</v>
      </c>
      <c r="BU11" s="17">
        <v>0.18610298988469501</v>
      </c>
      <c r="BV11" s="17">
        <v>0.19556587667105699</v>
      </c>
      <c r="BW11" s="17">
        <v>0.201997868785769</v>
      </c>
      <c r="BX11" s="17">
        <v>0.244958807452924</v>
      </c>
      <c r="BY11" s="17">
        <v>0.26032520956305599</v>
      </c>
      <c r="BZ11" s="17">
        <v>0.284409406094221</v>
      </c>
      <c r="CA11" s="17">
        <v>0.229573600478196</v>
      </c>
      <c r="CB11" s="17">
        <v>0.30274678688946899</v>
      </c>
      <c r="CC11" s="17">
        <v>0.38869593437182598</v>
      </c>
      <c r="CD11" s="17">
        <v>0.36485760125466898</v>
      </c>
    </row>
    <row r="12" spans="2:82" ht="29" x14ac:dyDescent="0.35">
      <c r="B12" s="18" t="s">
        <v>171</v>
      </c>
      <c r="C12" s="17">
        <v>0.15854012496140399</v>
      </c>
      <c r="D12" s="17">
        <v>0.160560343661238</v>
      </c>
      <c r="E12" s="17">
        <v>0.15677636694862199</v>
      </c>
      <c r="F12" s="17"/>
      <c r="G12" s="17">
        <v>0.182639584754235</v>
      </c>
      <c r="H12" s="17">
        <v>0.234381796478213</v>
      </c>
      <c r="I12" s="17">
        <v>0.190568144980371</v>
      </c>
      <c r="J12" s="17">
        <v>0.15197629342552599</v>
      </c>
      <c r="K12" s="17">
        <v>0.124208828089805</v>
      </c>
      <c r="L12" s="17">
        <v>8.3144564101437196E-2</v>
      </c>
      <c r="M12" s="17"/>
      <c r="N12" s="17">
        <v>0.22112397614755899</v>
      </c>
      <c r="O12" s="17">
        <v>0.14652153222683201</v>
      </c>
      <c r="P12" s="17">
        <v>0.164242520558539</v>
      </c>
      <c r="Q12" s="17">
        <v>9.9366262542454703E-2</v>
      </c>
      <c r="R12" s="17"/>
      <c r="S12" s="17">
        <v>0.189301662514959</v>
      </c>
      <c r="T12" s="17">
        <v>0.14249673225895901</v>
      </c>
      <c r="U12" s="17">
        <v>0.142876925514588</v>
      </c>
      <c r="V12" s="17">
        <v>0.14169625164594199</v>
      </c>
      <c r="W12" s="17">
        <v>0.15026764624842401</v>
      </c>
      <c r="X12" s="17">
        <v>0.154871677210803</v>
      </c>
      <c r="Y12" s="17">
        <v>0.15730535173886501</v>
      </c>
      <c r="Z12" s="17">
        <v>0.14987524192159299</v>
      </c>
      <c r="AA12" s="17">
        <v>0.164155250249194</v>
      </c>
      <c r="AB12" s="17">
        <v>0.16036106866128699</v>
      </c>
      <c r="AC12" s="17">
        <v>0.176789446360472</v>
      </c>
      <c r="AD12" s="17"/>
      <c r="AE12" s="17">
        <v>0.17469358995516501</v>
      </c>
      <c r="AF12" s="17">
        <v>0.22797103722471301</v>
      </c>
      <c r="AG12" s="17">
        <v>0.103552625932923</v>
      </c>
      <c r="AH12" s="17">
        <v>0.101481846941156</v>
      </c>
      <c r="AI12" s="17">
        <v>9.9680370999623194E-2</v>
      </c>
      <c r="AJ12" s="17">
        <v>0.128643244053009</v>
      </c>
      <c r="AK12" s="17"/>
      <c r="AL12" s="17">
        <v>0.14369890389294099</v>
      </c>
      <c r="AM12" s="17">
        <v>0.18157029105554401</v>
      </c>
      <c r="AN12" s="17">
        <v>0.272765721092802</v>
      </c>
      <c r="AO12" s="17">
        <v>0.22056748928567901</v>
      </c>
      <c r="AP12" s="17">
        <v>0.155730556834352</v>
      </c>
      <c r="AQ12" s="17">
        <v>0.241349586425085</v>
      </c>
      <c r="AR12" s="17">
        <v>9.5378360830244494E-2</v>
      </c>
      <c r="AS12" s="17"/>
      <c r="AT12" s="17">
        <v>0.29164717670812601</v>
      </c>
      <c r="AU12" s="17">
        <v>0.144035109556715</v>
      </c>
      <c r="AV12" s="17"/>
      <c r="AW12" s="17">
        <v>0.112918478760239</v>
      </c>
      <c r="AX12" s="17">
        <v>4.7067402882474199E-2</v>
      </c>
      <c r="AY12" s="17">
        <v>0.18811971709244299</v>
      </c>
      <c r="AZ12" s="17">
        <v>0.15336789809360599</v>
      </c>
      <c r="BA12" s="17">
        <v>9.5951785294679001E-2</v>
      </c>
      <c r="BB12" s="17">
        <v>0.20225376968532199</v>
      </c>
      <c r="BC12" s="17">
        <v>0.25033369970321101</v>
      </c>
      <c r="BD12" s="17">
        <v>0.191564708801546</v>
      </c>
      <c r="BE12" s="17"/>
      <c r="BF12" s="17">
        <v>0.20521562990932099</v>
      </c>
      <c r="BG12" s="17">
        <v>0.20058231114429101</v>
      </c>
      <c r="BH12" s="17">
        <v>0.14654764678603999</v>
      </c>
      <c r="BI12" s="17">
        <v>0.148785585513279</v>
      </c>
      <c r="BJ12" s="17">
        <v>0.135858699519677</v>
      </c>
      <c r="BK12" s="17">
        <v>9.4087653496437496E-2</v>
      </c>
      <c r="BL12" s="17">
        <v>0.14905207869311199</v>
      </c>
      <c r="BM12" s="17"/>
      <c r="BN12" s="17">
        <v>7.7671205938359494E-2</v>
      </c>
      <c r="BO12" s="17">
        <v>9.2045635186262798E-2</v>
      </c>
      <c r="BP12" s="17">
        <v>9.0616016781473296E-2</v>
      </c>
      <c r="BQ12" s="17">
        <v>0.12372178407793</v>
      </c>
      <c r="BR12" s="17">
        <v>0.12232802641109</v>
      </c>
      <c r="BS12" s="17">
        <v>0.14134406812546699</v>
      </c>
      <c r="BT12" s="17">
        <v>0.15065205754842101</v>
      </c>
      <c r="BU12" s="17">
        <v>0.17319679422592699</v>
      </c>
      <c r="BV12" s="17">
        <v>0.19149285505015501</v>
      </c>
      <c r="BW12" s="17">
        <v>0.195761739832398</v>
      </c>
      <c r="BX12" s="17">
        <v>0.192471464256911</v>
      </c>
      <c r="BY12" s="17">
        <v>0.23402532694853601</v>
      </c>
      <c r="BZ12" s="17">
        <v>0.26220094398735799</v>
      </c>
      <c r="CA12" s="17">
        <v>0.23248082112999299</v>
      </c>
      <c r="CB12" s="17">
        <v>0.271635380501484</v>
      </c>
      <c r="CC12" s="17">
        <v>0.42807209949167102</v>
      </c>
      <c r="CD12" s="17">
        <v>0.34843239393775499</v>
      </c>
    </row>
    <row r="13" spans="2:82" x14ac:dyDescent="0.35">
      <c r="B13" s="18" t="s">
        <v>172</v>
      </c>
      <c r="C13" s="17">
        <v>0.12277418563398999</v>
      </c>
      <c r="D13" s="17">
        <v>0.13572313653131901</v>
      </c>
      <c r="E13" s="17">
        <v>0.11018467708643299</v>
      </c>
      <c r="F13" s="17"/>
      <c r="G13" s="17">
        <v>0.14202206182999699</v>
      </c>
      <c r="H13" s="17">
        <v>0.16352857280081501</v>
      </c>
      <c r="I13" s="17">
        <v>0.137571700929042</v>
      </c>
      <c r="J13" s="17">
        <v>0.12724754093738899</v>
      </c>
      <c r="K13" s="17">
        <v>0.101725470703749</v>
      </c>
      <c r="L13" s="17">
        <v>7.5300796978096204E-2</v>
      </c>
      <c r="M13" s="17"/>
      <c r="N13" s="17">
        <v>0.160424317175689</v>
      </c>
      <c r="O13" s="17">
        <v>0.110559946460018</v>
      </c>
      <c r="P13" s="17">
        <v>0.138325767650052</v>
      </c>
      <c r="Q13" s="17">
        <v>8.1971270542740698E-2</v>
      </c>
      <c r="R13" s="17"/>
      <c r="S13" s="17">
        <v>0.145000450888085</v>
      </c>
      <c r="T13" s="17">
        <v>0.110622065601629</v>
      </c>
      <c r="U13" s="17">
        <v>9.2946861602458006E-2</v>
      </c>
      <c r="V13" s="17">
        <v>0.106729721228499</v>
      </c>
      <c r="W13" s="17">
        <v>0.106985702890613</v>
      </c>
      <c r="X13" s="17">
        <v>0.13726599390090699</v>
      </c>
      <c r="Y13" s="17">
        <v>0.129607644955019</v>
      </c>
      <c r="Z13" s="17">
        <v>0.11827437999323701</v>
      </c>
      <c r="AA13" s="17">
        <v>0.13673670021082701</v>
      </c>
      <c r="AB13" s="17">
        <v>0.12322264540767</v>
      </c>
      <c r="AC13" s="17">
        <v>0.121020373577905</v>
      </c>
      <c r="AD13" s="17"/>
      <c r="AE13" s="17">
        <v>0.12574866320348299</v>
      </c>
      <c r="AF13" s="17">
        <v>0.182355125300141</v>
      </c>
      <c r="AG13" s="17">
        <v>0.118184399259504</v>
      </c>
      <c r="AH13" s="17">
        <v>9.1331773631577295E-2</v>
      </c>
      <c r="AI13" s="17">
        <v>6.6455215662818395E-2</v>
      </c>
      <c r="AJ13" s="17">
        <v>9.2688024831446295E-2</v>
      </c>
      <c r="AK13" s="17"/>
      <c r="AL13" s="17">
        <v>0.10981486408417</v>
      </c>
      <c r="AM13" s="17">
        <v>0.15184743576797299</v>
      </c>
      <c r="AN13" s="17">
        <v>0.200864399815226</v>
      </c>
      <c r="AO13" s="17">
        <v>0.204037533992734</v>
      </c>
      <c r="AP13" s="17">
        <v>0.112064622119889</v>
      </c>
      <c r="AQ13" s="17">
        <v>0.174964020147657</v>
      </c>
      <c r="AR13" s="17">
        <v>2.98155216365962E-2</v>
      </c>
      <c r="AS13" s="17"/>
      <c r="AT13" s="17">
        <v>0.251087915800914</v>
      </c>
      <c r="AU13" s="17">
        <v>0.10826423304252999</v>
      </c>
      <c r="AV13" s="17"/>
      <c r="AW13" s="17">
        <v>8.4375508455666104E-2</v>
      </c>
      <c r="AX13" s="17">
        <v>5.5799982522735402E-2</v>
      </c>
      <c r="AY13" s="17">
        <v>0.141868889725416</v>
      </c>
      <c r="AZ13" s="17">
        <v>0.115983503831648</v>
      </c>
      <c r="BA13" s="17">
        <v>8.1972777023028298E-2</v>
      </c>
      <c r="BB13" s="17">
        <v>0.17416122622263799</v>
      </c>
      <c r="BC13" s="17">
        <v>0.17675739609725799</v>
      </c>
      <c r="BD13" s="17">
        <v>0.10741971035587999</v>
      </c>
      <c r="BE13" s="17"/>
      <c r="BF13" s="17">
        <v>0.15699429668800699</v>
      </c>
      <c r="BG13" s="17">
        <v>0.15059700263398901</v>
      </c>
      <c r="BH13" s="17">
        <v>0.138336127865793</v>
      </c>
      <c r="BI13" s="17">
        <v>0.12099945646846701</v>
      </c>
      <c r="BJ13" s="17">
        <v>9.7387893600003106E-2</v>
      </c>
      <c r="BK13" s="17">
        <v>8.0144691018055103E-2</v>
      </c>
      <c r="BL13" s="17">
        <v>9.0987540942670198E-2</v>
      </c>
      <c r="BM13" s="17"/>
      <c r="BN13" s="17">
        <v>5.4332399186957397E-2</v>
      </c>
      <c r="BO13" s="17">
        <v>7.1932206566746301E-2</v>
      </c>
      <c r="BP13" s="17">
        <v>7.4170943386619004E-2</v>
      </c>
      <c r="BQ13" s="17">
        <v>0.11698882283492799</v>
      </c>
      <c r="BR13" s="17">
        <v>0.11696531719928401</v>
      </c>
      <c r="BS13" s="17">
        <v>0.120623130020245</v>
      </c>
      <c r="BT13" s="17">
        <v>0.114852297595571</v>
      </c>
      <c r="BU13" s="17">
        <v>0.12823353437802801</v>
      </c>
      <c r="BV13" s="17">
        <v>0.120128133052742</v>
      </c>
      <c r="BW13" s="17">
        <v>0.134689053243917</v>
      </c>
      <c r="BX13" s="17">
        <v>0.17873649496453001</v>
      </c>
      <c r="BY13" s="17">
        <v>0.15715282805561401</v>
      </c>
      <c r="BZ13" s="17">
        <v>0.21274954150167699</v>
      </c>
      <c r="CA13" s="17">
        <v>0.19207358399801799</v>
      </c>
      <c r="CB13" s="17">
        <v>0.20421896854886501</v>
      </c>
      <c r="CC13" s="17">
        <v>0.210882072583984</v>
      </c>
      <c r="CD13" s="17">
        <v>0.24585879726026699</v>
      </c>
    </row>
    <row r="14" spans="2:82" ht="29" x14ac:dyDescent="0.35">
      <c r="B14" s="18" t="s">
        <v>173</v>
      </c>
      <c r="C14" s="17">
        <v>0.117480219195705</v>
      </c>
      <c r="D14" s="17">
        <v>0.14400768435188899</v>
      </c>
      <c r="E14" s="17">
        <v>9.2199749943340903E-2</v>
      </c>
      <c r="F14" s="17"/>
      <c r="G14" s="17">
        <v>0.167914519356092</v>
      </c>
      <c r="H14" s="17">
        <v>0.18383240442788601</v>
      </c>
      <c r="I14" s="17">
        <v>0.14532878287057299</v>
      </c>
      <c r="J14" s="17">
        <v>8.1844471633382196E-2</v>
      </c>
      <c r="K14" s="17">
        <v>7.2358210626533595E-2</v>
      </c>
      <c r="L14" s="17">
        <v>6.6616817372476003E-2</v>
      </c>
      <c r="M14" s="17"/>
      <c r="N14" s="17">
        <v>0.17458149301795201</v>
      </c>
      <c r="O14" s="17">
        <v>0.10532486342571</v>
      </c>
      <c r="P14" s="17">
        <v>0.118835056305148</v>
      </c>
      <c r="Q14" s="17">
        <v>6.8009710606259502E-2</v>
      </c>
      <c r="R14" s="17"/>
      <c r="S14" s="17">
        <v>0.182383342586178</v>
      </c>
      <c r="T14" s="17">
        <v>9.6051533548954002E-2</v>
      </c>
      <c r="U14" s="17">
        <v>8.1357330245979895E-2</v>
      </c>
      <c r="V14" s="17">
        <v>9.1179071457767005E-2</v>
      </c>
      <c r="W14" s="17">
        <v>9.9199518288884306E-2</v>
      </c>
      <c r="X14" s="17">
        <v>0.113896006434707</v>
      </c>
      <c r="Y14" s="17">
        <v>9.6654878164481303E-2</v>
      </c>
      <c r="Z14" s="17">
        <v>0.125039754491067</v>
      </c>
      <c r="AA14" s="17">
        <v>0.12202275415319799</v>
      </c>
      <c r="AB14" s="17">
        <v>0.13581332924543599</v>
      </c>
      <c r="AC14" s="17">
        <v>0.10259551653541001</v>
      </c>
      <c r="AD14" s="17"/>
      <c r="AE14" s="17">
        <v>0.13117797548132501</v>
      </c>
      <c r="AF14" s="17">
        <v>0.14286037462036399</v>
      </c>
      <c r="AG14" s="17">
        <v>8.0496575658508304E-2</v>
      </c>
      <c r="AH14" s="17">
        <v>9.5669681124155706E-2</v>
      </c>
      <c r="AI14" s="17">
        <v>9.9733168667248698E-2</v>
      </c>
      <c r="AJ14" s="17">
        <v>5.6727993197901803E-2</v>
      </c>
      <c r="AK14" s="17"/>
      <c r="AL14" s="17">
        <v>8.6042441910492595E-2</v>
      </c>
      <c r="AM14" s="17">
        <v>0.17605132193629999</v>
      </c>
      <c r="AN14" s="17">
        <v>0.26946205055193601</v>
      </c>
      <c r="AO14" s="17">
        <v>0.27667836780902799</v>
      </c>
      <c r="AP14" s="17">
        <v>9.1914345365820604E-2</v>
      </c>
      <c r="AQ14" s="17">
        <v>0.218736647412649</v>
      </c>
      <c r="AR14" s="17">
        <v>0.220027114022323</v>
      </c>
      <c r="AS14" s="17"/>
      <c r="AT14" s="17">
        <v>0.29554252408846798</v>
      </c>
      <c r="AU14" s="17">
        <v>9.7006844910294598E-2</v>
      </c>
      <c r="AV14" s="17"/>
      <c r="AW14" s="17">
        <v>9.3804436154838494E-2</v>
      </c>
      <c r="AX14" s="17">
        <v>6.0389677509548899E-2</v>
      </c>
      <c r="AY14" s="17">
        <v>0.174152340019017</v>
      </c>
      <c r="AZ14" s="17">
        <v>8.7490363072914495E-2</v>
      </c>
      <c r="BA14" s="17">
        <v>7.26545275920987E-2</v>
      </c>
      <c r="BB14" s="17">
        <v>0.15074899358198099</v>
      </c>
      <c r="BC14" s="17">
        <v>0.21264575614584</v>
      </c>
      <c r="BD14" s="17">
        <v>0.12604745267722001</v>
      </c>
      <c r="BE14" s="17"/>
      <c r="BF14" s="17">
        <v>0.15414025521482599</v>
      </c>
      <c r="BG14" s="17">
        <v>0.165446492849186</v>
      </c>
      <c r="BH14" s="17">
        <v>9.4183252665241496E-2</v>
      </c>
      <c r="BI14" s="17">
        <v>0.119015491671499</v>
      </c>
      <c r="BJ14" s="17">
        <v>0.100380998905697</v>
      </c>
      <c r="BK14" s="17">
        <v>6.6950027958087993E-2</v>
      </c>
      <c r="BL14" s="17">
        <v>7.5232823241161095E-2</v>
      </c>
      <c r="BM14" s="17"/>
      <c r="BN14" s="17">
        <v>8.3884053367583603E-2</v>
      </c>
      <c r="BO14" s="17">
        <v>5.5720045302326E-2</v>
      </c>
      <c r="BP14" s="17">
        <v>7.7545545658929904E-2</v>
      </c>
      <c r="BQ14" s="17">
        <v>8.2300772173334105E-2</v>
      </c>
      <c r="BR14" s="17">
        <v>9.6763164837340598E-2</v>
      </c>
      <c r="BS14" s="17">
        <v>0.11174458281107599</v>
      </c>
      <c r="BT14" s="17">
        <v>0.139128146476141</v>
      </c>
      <c r="BU14" s="17">
        <v>0.115098128989852</v>
      </c>
      <c r="BV14" s="17">
        <v>0.109241606935381</v>
      </c>
      <c r="BW14" s="17">
        <v>0.115182720005633</v>
      </c>
      <c r="BX14" s="17">
        <v>0.149394781801583</v>
      </c>
      <c r="BY14" s="17">
        <v>0.15937719546672599</v>
      </c>
      <c r="BZ14" s="17">
        <v>0.150887169935016</v>
      </c>
      <c r="CA14" s="17">
        <v>0.148688223606977</v>
      </c>
      <c r="CB14" s="17">
        <v>0.30906595168652201</v>
      </c>
      <c r="CC14" s="17">
        <v>0.40729814512945101</v>
      </c>
      <c r="CD14" s="17">
        <v>0.29933711047853201</v>
      </c>
    </row>
    <row r="15" spans="2:82" ht="29" x14ac:dyDescent="0.35">
      <c r="B15" s="18" t="s">
        <v>174</v>
      </c>
      <c r="C15" s="17">
        <v>0.114394476034402</v>
      </c>
      <c r="D15" s="17">
        <v>0.124238381304954</v>
      </c>
      <c r="E15" s="17">
        <v>0.105166223402647</v>
      </c>
      <c r="F15" s="17"/>
      <c r="G15" s="17">
        <v>0.121863620548832</v>
      </c>
      <c r="H15" s="17">
        <v>0.161194022034436</v>
      </c>
      <c r="I15" s="17">
        <v>0.14065864128311201</v>
      </c>
      <c r="J15" s="17">
        <v>0.10670270572711101</v>
      </c>
      <c r="K15" s="17">
        <v>9.2513372797118604E-2</v>
      </c>
      <c r="L15" s="17">
        <v>7.0907584735100906E-2</v>
      </c>
      <c r="M15" s="17"/>
      <c r="N15" s="17">
        <v>0.15242380900949101</v>
      </c>
      <c r="O15" s="17">
        <v>0.11012317142521801</v>
      </c>
      <c r="P15" s="17">
        <v>0.114668241983939</v>
      </c>
      <c r="Q15" s="17">
        <v>7.85869994592443E-2</v>
      </c>
      <c r="R15" s="17"/>
      <c r="S15" s="17">
        <v>0.135234617100496</v>
      </c>
      <c r="T15" s="17">
        <v>8.6783164735862298E-2</v>
      </c>
      <c r="U15" s="17">
        <v>0.10083942396765801</v>
      </c>
      <c r="V15" s="17">
        <v>0.100715447131176</v>
      </c>
      <c r="W15" s="17">
        <v>0.119024714691315</v>
      </c>
      <c r="X15" s="17">
        <v>0.116815578160581</v>
      </c>
      <c r="Y15" s="17">
        <v>0.12783566338150301</v>
      </c>
      <c r="Z15" s="17">
        <v>9.7161673363696105E-2</v>
      </c>
      <c r="AA15" s="17">
        <v>0.122169216308708</v>
      </c>
      <c r="AB15" s="17">
        <v>0.12030862319293099</v>
      </c>
      <c r="AC15" s="17">
        <v>0.124457213316702</v>
      </c>
      <c r="AD15" s="17"/>
      <c r="AE15" s="17">
        <v>0.116793686941303</v>
      </c>
      <c r="AF15" s="17">
        <v>0.16902317447159099</v>
      </c>
      <c r="AG15" s="17">
        <v>9.0700546266898593E-2</v>
      </c>
      <c r="AH15" s="17">
        <v>7.7986351684816907E-2</v>
      </c>
      <c r="AI15" s="17">
        <v>7.6285314285219605E-2</v>
      </c>
      <c r="AJ15" s="17">
        <v>8.4665658488858306E-2</v>
      </c>
      <c r="AK15" s="17"/>
      <c r="AL15" s="17">
        <v>0.102565013487037</v>
      </c>
      <c r="AM15" s="17">
        <v>0.132953691148781</v>
      </c>
      <c r="AN15" s="17">
        <v>0.206189590814748</v>
      </c>
      <c r="AO15" s="17">
        <v>0.19395961562481401</v>
      </c>
      <c r="AP15" s="17">
        <v>0.10770315936317799</v>
      </c>
      <c r="AQ15" s="17">
        <v>0.185904719654819</v>
      </c>
      <c r="AR15" s="17">
        <v>9.8000348054921402E-2</v>
      </c>
      <c r="AS15" s="17"/>
      <c r="AT15" s="17">
        <v>0.23271919701177099</v>
      </c>
      <c r="AU15" s="17">
        <v>0.101135162019339</v>
      </c>
      <c r="AV15" s="17"/>
      <c r="AW15" s="17">
        <v>8.8545166246586093E-2</v>
      </c>
      <c r="AX15" s="17">
        <v>6.51876266718453E-2</v>
      </c>
      <c r="AY15" s="17">
        <v>0.13107670921334</v>
      </c>
      <c r="AZ15" s="17">
        <v>0.102468471921818</v>
      </c>
      <c r="BA15" s="17">
        <v>7.2130342364143299E-2</v>
      </c>
      <c r="BB15" s="17">
        <v>0.136677988047057</v>
      </c>
      <c r="BC15" s="17">
        <v>0.18738339598659701</v>
      </c>
      <c r="BD15" s="17">
        <v>0.137978379776445</v>
      </c>
      <c r="BE15" s="17"/>
      <c r="BF15" s="17">
        <v>0.15511873882785601</v>
      </c>
      <c r="BG15" s="17">
        <v>0.14066401220670599</v>
      </c>
      <c r="BH15" s="17">
        <v>0.105403891468088</v>
      </c>
      <c r="BI15" s="17">
        <v>0.12218455496538599</v>
      </c>
      <c r="BJ15" s="17">
        <v>7.9613474711354507E-2</v>
      </c>
      <c r="BK15" s="17">
        <v>7.8799762025758294E-2</v>
      </c>
      <c r="BL15" s="17">
        <v>9.6355991011104994E-2</v>
      </c>
      <c r="BM15" s="17"/>
      <c r="BN15" s="17">
        <v>7.3447671479912699E-2</v>
      </c>
      <c r="BO15" s="17">
        <v>6.3945035477998999E-2</v>
      </c>
      <c r="BP15" s="17">
        <v>7.6947395176584499E-2</v>
      </c>
      <c r="BQ15" s="17">
        <v>8.4855381104231298E-2</v>
      </c>
      <c r="BR15" s="17">
        <v>0.10605633055795501</v>
      </c>
      <c r="BS15" s="17">
        <v>0.109499297584383</v>
      </c>
      <c r="BT15" s="17">
        <v>0.119530138007394</v>
      </c>
      <c r="BU15" s="17">
        <v>0.13368208572868301</v>
      </c>
      <c r="BV15" s="17">
        <v>0.12147163588868801</v>
      </c>
      <c r="BW15" s="17">
        <v>0.12012578034183399</v>
      </c>
      <c r="BX15" s="17">
        <v>0.15642178993304201</v>
      </c>
      <c r="BY15" s="17">
        <v>0.123865291958344</v>
      </c>
      <c r="BZ15" s="17">
        <v>0.158348886471117</v>
      </c>
      <c r="CA15" s="17">
        <v>0.18271685376587199</v>
      </c>
      <c r="CB15" s="17">
        <v>0.21562960383004301</v>
      </c>
      <c r="CC15" s="17">
        <v>0.27832749041737798</v>
      </c>
      <c r="CD15" s="17">
        <v>0.260783141933917</v>
      </c>
    </row>
    <row r="16" spans="2:82" ht="29" x14ac:dyDescent="0.35">
      <c r="B16" s="18" t="s">
        <v>175</v>
      </c>
      <c r="C16" s="17">
        <v>6.7248310683764703E-2</v>
      </c>
      <c r="D16" s="17">
        <v>8.5020049764662403E-2</v>
      </c>
      <c r="E16" s="17">
        <v>4.9857563745067501E-2</v>
      </c>
      <c r="F16" s="17"/>
      <c r="G16" s="17">
        <v>9.6548907486052299E-2</v>
      </c>
      <c r="H16" s="17">
        <v>0.124502152176251</v>
      </c>
      <c r="I16" s="17">
        <v>8.7535805440821707E-2</v>
      </c>
      <c r="J16" s="17">
        <v>4.03015869952843E-2</v>
      </c>
      <c r="K16" s="17">
        <v>3.61324011133273E-2</v>
      </c>
      <c r="L16" s="17">
        <v>2.74799198930381E-2</v>
      </c>
      <c r="M16" s="17"/>
      <c r="N16" s="17">
        <v>0.11432002141244101</v>
      </c>
      <c r="O16" s="17">
        <v>4.8908214886913201E-2</v>
      </c>
      <c r="P16" s="17">
        <v>6.4672947982092999E-2</v>
      </c>
      <c r="Q16" s="17">
        <v>3.8447043822868503E-2</v>
      </c>
      <c r="R16" s="17"/>
      <c r="S16" s="17">
        <v>0.10473078650807501</v>
      </c>
      <c r="T16" s="17">
        <v>4.9806410768943897E-2</v>
      </c>
      <c r="U16" s="17">
        <v>6.2645193032100505E-2</v>
      </c>
      <c r="V16" s="17">
        <v>5.3839130900569902E-2</v>
      </c>
      <c r="W16" s="17">
        <v>6.8359183303022097E-2</v>
      </c>
      <c r="X16" s="17">
        <v>7.6848958031216802E-2</v>
      </c>
      <c r="Y16" s="17">
        <v>5.5342768373057599E-2</v>
      </c>
      <c r="Z16" s="17">
        <v>4.29519189961763E-2</v>
      </c>
      <c r="AA16" s="17">
        <v>7.1820626934539306E-2</v>
      </c>
      <c r="AB16" s="17">
        <v>5.9580303180807301E-2</v>
      </c>
      <c r="AC16" s="17">
        <v>6.2280293260982098E-2</v>
      </c>
      <c r="AD16" s="17"/>
      <c r="AE16" s="17">
        <v>7.5280908776602304E-2</v>
      </c>
      <c r="AF16" s="17">
        <v>9.0827471059032799E-2</v>
      </c>
      <c r="AG16" s="17">
        <v>4.3948326231410803E-2</v>
      </c>
      <c r="AH16" s="17">
        <v>4.8077292055769397E-2</v>
      </c>
      <c r="AI16" s="17">
        <v>4.9262095366175603E-2</v>
      </c>
      <c r="AJ16" s="17">
        <v>2.5898367737412799E-2</v>
      </c>
      <c r="AK16" s="17"/>
      <c r="AL16" s="17">
        <v>4.5609305843299898E-2</v>
      </c>
      <c r="AM16" s="17">
        <v>0.104341777276623</v>
      </c>
      <c r="AN16" s="17">
        <v>0.18779555590116501</v>
      </c>
      <c r="AO16" s="17">
        <v>0.16152520259672401</v>
      </c>
      <c r="AP16" s="17">
        <v>5.0428613559960499E-2</v>
      </c>
      <c r="AQ16" s="17">
        <v>0.13563295212489199</v>
      </c>
      <c r="AR16" s="17">
        <v>0.12802096590850601</v>
      </c>
      <c r="AS16" s="17"/>
      <c r="AT16" s="17">
        <v>0.22700544877739501</v>
      </c>
      <c r="AU16" s="17">
        <v>4.9482353095871699E-2</v>
      </c>
      <c r="AV16" s="17"/>
      <c r="AW16" s="17">
        <v>4.00172956596139E-2</v>
      </c>
      <c r="AX16" s="17">
        <v>2.1364694420678901E-2</v>
      </c>
      <c r="AY16" s="17">
        <v>9.44506776352914E-2</v>
      </c>
      <c r="AZ16" s="17">
        <v>5.0923202116091998E-2</v>
      </c>
      <c r="BA16" s="17">
        <v>3.1118740873019801E-2</v>
      </c>
      <c r="BB16" s="17">
        <v>8.9076561474733598E-2</v>
      </c>
      <c r="BC16" s="17">
        <v>0.144529871583126</v>
      </c>
      <c r="BD16" s="17">
        <v>5.6403543564033098E-2</v>
      </c>
      <c r="BE16" s="17"/>
      <c r="BF16" s="17">
        <v>0.10376611052328701</v>
      </c>
      <c r="BG16" s="17">
        <v>9.2921658252771502E-2</v>
      </c>
      <c r="BH16" s="17">
        <v>6.14112879564244E-2</v>
      </c>
      <c r="BI16" s="17">
        <v>5.8896685197599302E-2</v>
      </c>
      <c r="BJ16" s="17">
        <v>4.8460814126680303E-2</v>
      </c>
      <c r="BK16" s="17">
        <v>3.0701698765903802E-2</v>
      </c>
      <c r="BL16" s="17">
        <v>4.9203786213910798E-2</v>
      </c>
      <c r="BM16" s="17"/>
      <c r="BN16" s="17">
        <v>3.6023907395254899E-2</v>
      </c>
      <c r="BO16" s="17">
        <v>2.9445634198638E-2</v>
      </c>
      <c r="BP16" s="17">
        <v>4.1933245369952403E-2</v>
      </c>
      <c r="BQ16" s="17">
        <v>5.16630495943367E-2</v>
      </c>
      <c r="BR16" s="17">
        <v>4.4486263505099197E-2</v>
      </c>
      <c r="BS16" s="17">
        <v>4.13196669445084E-2</v>
      </c>
      <c r="BT16" s="17">
        <v>6.1379999452840103E-2</v>
      </c>
      <c r="BU16" s="17">
        <v>6.5317571340710104E-2</v>
      </c>
      <c r="BV16" s="17">
        <v>5.58791586807093E-2</v>
      </c>
      <c r="BW16" s="17">
        <v>7.6098679332367303E-2</v>
      </c>
      <c r="BX16" s="17">
        <v>6.7035585692646005E-2</v>
      </c>
      <c r="BY16" s="17">
        <v>0.115206455722041</v>
      </c>
      <c r="BZ16" s="17">
        <v>9.9258596038735103E-2</v>
      </c>
      <c r="CA16" s="17">
        <v>0.11889438395567201</v>
      </c>
      <c r="CB16" s="17">
        <v>0.19701623226406001</v>
      </c>
      <c r="CC16" s="17">
        <v>0.34409406578590401</v>
      </c>
      <c r="CD16" s="17">
        <v>0.29582380113464102</v>
      </c>
    </row>
    <row r="17" spans="2:82" ht="29" x14ac:dyDescent="0.35">
      <c r="B17" s="18" t="s">
        <v>176</v>
      </c>
      <c r="C17" s="17">
        <v>4.7288779992267903E-2</v>
      </c>
      <c r="D17" s="17">
        <v>5.1366125395243198E-2</v>
      </c>
      <c r="E17" s="17">
        <v>4.3551431207794998E-2</v>
      </c>
      <c r="F17" s="17"/>
      <c r="G17" s="17">
        <v>9.7605126976978804E-2</v>
      </c>
      <c r="H17" s="17">
        <v>9.2355919106948597E-2</v>
      </c>
      <c r="I17" s="17">
        <v>4.9903001848572902E-2</v>
      </c>
      <c r="J17" s="17">
        <v>2.68042159499619E-2</v>
      </c>
      <c r="K17" s="17">
        <v>2.1131518846827901E-2</v>
      </c>
      <c r="L17" s="17">
        <v>9.3345025657629692E-3</v>
      </c>
      <c r="M17" s="17"/>
      <c r="N17" s="17">
        <v>5.9675883476942797E-2</v>
      </c>
      <c r="O17" s="17">
        <v>4.4549757754933902E-2</v>
      </c>
      <c r="P17" s="17">
        <v>5.7533670065651597E-2</v>
      </c>
      <c r="Q17" s="17">
        <v>2.8517979610527301E-2</v>
      </c>
      <c r="R17" s="17"/>
      <c r="S17" s="17">
        <v>8.0044024288675297E-2</v>
      </c>
      <c r="T17" s="17">
        <v>5.27421336994848E-2</v>
      </c>
      <c r="U17" s="17">
        <v>2.4326852894850301E-2</v>
      </c>
      <c r="V17" s="17">
        <v>3.4592890021236798E-2</v>
      </c>
      <c r="W17" s="17">
        <v>3.7062355802740997E-2</v>
      </c>
      <c r="X17" s="17">
        <v>5.7203789928834202E-2</v>
      </c>
      <c r="Y17" s="17">
        <v>4.14445029837269E-2</v>
      </c>
      <c r="Z17" s="17">
        <v>2.6041153071811599E-2</v>
      </c>
      <c r="AA17" s="17">
        <v>4.2653019111896701E-2</v>
      </c>
      <c r="AB17" s="17">
        <v>3.5263737121155297E-2</v>
      </c>
      <c r="AC17" s="17">
        <v>5.4497066474079897E-2</v>
      </c>
      <c r="AD17" s="17"/>
      <c r="AE17" s="17">
        <v>4.6191558567233601E-2</v>
      </c>
      <c r="AF17" s="17">
        <v>7.5728456304133093E-2</v>
      </c>
      <c r="AG17" s="17">
        <v>4.5418130216039201E-2</v>
      </c>
      <c r="AH17" s="17">
        <v>1.9363870997054299E-2</v>
      </c>
      <c r="AI17" s="17">
        <v>2.9803142553766499E-2</v>
      </c>
      <c r="AJ17" s="17">
        <v>4.3953248983248698E-2</v>
      </c>
      <c r="AK17" s="17"/>
      <c r="AL17" s="17">
        <v>3.3258249117574801E-2</v>
      </c>
      <c r="AM17" s="17">
        <v>7.20752984345258E-2</v>
      </c>
      <c r="AN17" s="17">
        <v>0.10640116034347399</v>
      </c>
      <c r="AO17" s="17">
        <v>0.163730955702416</v>
      </c>
      <c r="AP17" s="17">
        <v>5.2515690917779599E-2</v>
      </c>
      <c r="AQ17" s="17">
        <v>0.100699784014569</v>
      </c>
      <c r="AR17" s="17">
        <v>6.6072142928364094E-2</v>
      </c>
      <c r="AS17" s="17"/>
      <c r="AT17" s="17">
        <v>0.15659066094947799</v>
      </c>
      <c r="AU17" s="17">
        <v>3.4156729798822401E-2</v>
      </c>
      <c r="AV17" s="17"/>
      <c r="AW17" s="17">
        <v>1.70666859821531E-2</v>
      </c>
      <c r="AX17" s="17">
        <v>2.1988710605773498E-3</v>
      </c>
      <c r="AY17" s="17">
        <v>7.03919495028026E-2</v>
      </c>
      <c r="AZ17" s="17">
        <v>3.4809158030923597E-2</v>
      </c>
      <c r="BA17" s="17">
        <v>1.51418144908102E-2</v>
      </c>
      <c r="BB17" s="17">
        <v>7.3500877631793804E-2</v>
      </c>
      <c r="BC17" s="17">
        <v>0.10947704869994999</v>
      </c>
      <c r="BD17" s="17">
        <v>6.3558081549087903E-2</v>
      </c>
      <c r="BE17" s="17"/>
      <c r="BF17" s="17">
        <v>7.3885679281796707E-2</v>
      </c>
      <c r="BG17" s="17">
        <v>5.2228151253153401E-2</v>
      </c>
      <c r="BH17" s="17">
        <v>4.6882392948783401E-2</v>
      </c>
      <c r="BI17" s="17">
        <v>5.9314565213916502E-2</v>
      </c>
      <c r="BJ17" s="17">
        <v>5.54613188509109E-2</v>
      </c>
      <c r="BK17" s="17">
        <v>1.49511165907546E-2</v>
      </c>
      <c r="BL17" s="17">
        <v>4.9966207083703203E-2</v>
      </c>
      <c r="BM17" s="17"/>
      <c r="BN17" s="17">
        <v>2.2279029035814E-2</v>
      </c>
      <c r="BO17" s="17">
        <v>2.8951537346294701E-2</v>
      </c>
      <c r="BP17" s="17">
        <v>2.3493495559463801E-2</v>
      </c>
      <c r="BQ17" s="17">
        <v>2.86885715771126E-2</v>
      </c>
      <c r="BR17" s="17">
        <v>2.7080120076334601E-2</v>
      </c>
      <c r="BS17" s="17">
        <v>4.0757481562151601E-2</v>
      </c>
      <c r="BT17" s="17">
        <v>4.8456476533461197E-2</v>
      </c>
      <c r="BU17" s="17">
        <v>5.4979015461988398E-2</v>
      </c>
      <c r="BV17" s="17">
        <v>5.0639992939916903E-2</v>
      </c>
      <c r="BW17" s="17">
        <v>5.2505814927274401E-2</v>
      </c>
      <c r="BX17" s="17">
        <v>6.4546531973354707E-2</v>
      </c>
      <c r="BY17" s="17">
        <v>7.20701068077063E-2</v>
      </c>
      <c r="BZ17" s="17">
        <v>9.1866891072802603E-2</v>
      </c>
      <c r="CA17" s="17">
        <v>0.10617307995939899</v>
      </c>
      <c r="CB17" s="17">
        <v>8.8016560755066503E-2</v>
      </c>
      <c r="CC17" s="17">
        <v>0.144685970377433</v>
      </c>
      <c r="CD17" s="17">
        <v>0.16671645953956599</v>
      </c>
    </row>
    <row r="18" spans="2:82" x14ac:dyDescent="0.35">
      <c r="B18" s="18" t="s">
        <v>137</v>
      </c>
      <c r="C18" s="17">
        <v>1.24153796769163E-2</v>
      </c>
      <c r="D18" s="17">
        <v>1.0796424901113899E-2</v>
      </c>
      <c r="E18" s="17">
        <v>1.40576113524971E-2</v>
      </c>
      <c r="F18" s="17"/>
      <c r="G18" s="17">
        <v>7.0050637001236402E-3</v>
      </c>
      <c r="H18" s="17">
        <v>4.37130965916097E-3</v>
      </c>
      <c r="I18" s="17">
        <v>1.4292460542557599E-2</v>
      </c>
      <c r="J18" s="17">
        <v>1.29532195768722E-2</v>
      </c>
      <c r="K18" s="17">
        <v>1.7805438492318901E-2</v>
      </c>
      <c r="L18" s="17">
        <v>1.6973435980018801E-2</v>
      </c>
      <c r="M18" s="17"/>
      <c r="N18" s="17">
        <v>1.3908124023330901E-2</v>
      </c>
      <c r="O18" s="17">
        <v>7.9792292132075601E-3</v>
      </c>
      <c r="P18" s="17">
        <v>1.39239642838746E-2</v>
      </c>
      <c r="Q18" s="17">
        <v>1.3826494148195E-2</v>
      </c>
      <c r="R18" s="17"/>
      <c r="S18" s="17">
        <v>1.05313143318005E-2</v>
      </c>
      <c r="T18" s="17">
        <v>1.42928328393948E-2</v>
      </c>
      <c r="U18" s="17">
        <v>1.4700928054682901E-2</v>
      </c>
      <c r="V18" s="17">
        <v>1.0573031819115E-2</v>
      </c>
      <c r="W18" s="17">
        <v>1.21977142742558E-2</v>
      </c>
      <c r="X18" s="17">
        <v>1.2698643093861799E-2</v>
      </c>
      <c r="Y18" s="17">
        <v>1.1475355380822901E-2</v>
      </c>
      <c r="Z18" s="17">
        <v>9.2998222920965198E-3</v>
      </c>
      <c r="AA18" s="17">
        <v>9.1084388410776294E-3</v>
      </c>
      <c r="AB18" s="17">
        <v>1.40405256090111E-2</v>
      </c>
      <c r="AC18" s="17">
        <v>2.1791445768650899E-2</v>
      </c>
      <c r="AD18" s="17"/>
      <c r="AE18" s="17">
        <v>1.6442107372787802E-2</v>
      </c>
      <c r="AF18" s="17">
        <v>1.2720267974517301E-2</v>
      </c>
      <c r="AG18" s="17">
        <v>1.0520589836790601E-2</v>
      </c>
      <c r="AH18" s="17">
        <v>3.6667641605268599E-3</v>
      </c>
      <c r="AI18" s="17">
        <v>8.0762557681197094E-3</v>
      </c>
      <c r="AJ18" s="17">
        <v>2.1678085220499702E-2</v>
      </c>
      <c r="AK18" s="17"/>
      <c r="AL18" s="17">
        <v>1.25055728271287E-2</v>
      </c>
      <c r="AM18" s="17">
        <v>1.15239422307733E-2</v>
      </c>
      <c r="AN18" s="17">
        <v>6.14391124099455E-3</v>
      </c>
      <c r="AO18" s="17">
        <v>8.1951701276066005E-3</v>
      </c>
      <c r="AP18" s="17">
        <v>2.3204517515513001E-2</v>
      </c>
      <c r="AQ18" s="17">
        <v>2.26777496747982E-2</v>
      </c>
      <c r="AR18" s="17">
        <v>0</v>
      </c>
      <c r="AS18" s="17"/>
      <c r="AT18" s="17">
        <v>8.6519087552441899E-3</v>
      </c>
      <c r="AU18" s="17">
        <v>1.31574848339935E-2</v>
      </c>
      <c r="AV18" s="17"/>
      <c r="AW18" s="17">
        <v>1.6243486668985702E-2</v>
      </c>
      <c r="AX18" s="17">
        <v>1.6209710180443999E-2</v>
      </c>
      <c r="AY18" s="17">
        <v>1.1337349012410101E-2</v>
      </c>
      <c r="AZ18" s="17">
        <v>1.3754831663443301E-2</v>
      </c>
      <c r="BA18" s="17">
        <v>1.43726061627211E-2</v>
      </c>
      <c r="BB18" s="17">
        <v>5.3939556068469301E-3</v>
      </c>
      <c r="BC18" s="17">
        <v>1.1141382895460201E-2</v>
      </c>
      <c r="BD18" s="17">
        <v>5.7253359493209602E-3</v>
      </c>
      <c r="BE18" s="17"/>
      <c r="BF18" s="17">
        <v>8.1027552247493403E-3</v>
      </c>
      <c r="BG18" s="17">
        <v>9.5318492913761405E-3</v>
      </c>
      <c r="BH18" s="17">
        <v>1.28215601854098E-2</v>
      </c>
      <c r="BI18" s="17">
        <v>1.13684723969746E-2</v>
      </c>
      <c r="BJ18" s="17">
        <v>1.05761763294186E-2</v>
      </c>
      <c r="BK18" s="17">
        <v>1.6874107618259599E-2</v>
      </c>
      <c r="BL18" s="17">
        <v>1.9430398413734399E-2</v>
      </c>
      <c r="BM18" s="17"/>
      <c r="BN18" s="17">
        <v>1.4649501529295899E-2</v>
      </c>
      <c r="BO18" s="17">
        <v>1.9186574616065499E-2</v>
      </c>
      <c r="BP18" s="17">
        <v>1.4068201541371899E-2</v>
      </c>
      <c r="BQ18" s="17">
        <v>1.32166158874768E-2</v>
      </c>
      <c r="BR18" s="17">
        <v>9.1440158749192292E-3</v>
      </c>
      <c r="BS18" s="17">
        <v>9.5504910613281695E-3</v>
      </c>
      <c r="BT18" s="17">
        <v>9.3127068869091108E-3</v>
      </c>
      <c r="BU18" s="17">
        <v>1.13500431304949E-2</v>
      </c>
      <c r="BV18" s="17">
        <v>1.8166054732654199E-2</v>
      </c>
      <c r="BW18" s="17">
        <v>9.8938986402632694E-3</v>
      </c>
      <c r="BX18" s="17">
        <v>1.5220439387978501E-2</v>
      </c>
      <c r="BY18" s="17">
        <v>1.9137833128517499E-2</v>
      </c>
      <c r="BZ18" s="17">
        <v>8.4417918616939806E-3</v>
      </c>
      <c r="CA18" s="17">
        <v>3.9561481817110399E-3</v>
      </c>
      <c r="CB18" s="17">
        <v>1.6827584129653999E-2</v>
      </c>
      <c r="CC18" s="17">
        <v>6.1677887209634604E-3</v>
      </c>
      <c r="CD18" s="17">
        <v>7.2142611077632597E-3</v>
      </c>
    </row>
    <row r="19" spans="2:82" x14ac:dyDescent="0.35">
      <c r="B19" s="18" t="s">
        <v>138</v>
      </c>
      <c r="C19" s="19">
        <v>8.6215114399704695E-2</v>
      </c>
      <c r="D19" s="19">
        <v>7.4224359829069705E-2</v>
      </c>
      <c r="E19" s="19">
        <v>9.6940298502354694E-2</v>
      </c>
      <c r="F19" s="19"/>
      <c r="G19" s="19">
        <v>8.5837478236794801E-2</v>
      </c>
      <c r="H19" s="19">
        <v>8.97076113276013E-2</v>
      </c>
      <c r="I19" s="19">
        <v>9.1571401937783597E-2</v>
      </c>
      <c r="J19" s="19">
        <v>0.10267847455569799</v>
      </c>
      <c r="K19" s="19">
        <v>8.1879179275495095E-2</v>
      </c>
      <c r="L19" s="19">
        <v>6.8808108726540307E-2</v>
      </c>
      <c r="M19" s="19"/>
      <c r="N19" s="19">
        <v>5.5411837419637601E-2</v>
      </c>
      <c r="O19" s="19">
        <v>7.8132042784019307E-2</v>
      </c>
      <c r="P19" s="19">
        <v>8.61386644818425E-2</v>
      </c>
      <c r="Q19" s="19">
        <v>0.126141415353588</v>
      </c>
      <c r="R19" s="19"/>
      <c r="S19" s="19">
        <v>9.1913644498048494E-2</v>
      </c>
      <c r="T19" s="19">
        <v>7.9300144200902506E-2</v>
      </c>
      <c r="U19" s="19">
        <v>7.9624158698162695E-2</v>
      </c>
      <c r="V19" s="19">
        <v>7.9219179633874898E-2</v>
      </c>
      <c r="W19" s="19">
        <v>7.4799650274381596E-2</v>
      </c>
      <c r="X19" s="19">
        <v>9.5985613878827897E-2</v>
      </c>
      <c r="Y19" s="19">
        <v>9.37377385830689E-2</v>
      </c>
      <c r="Z19" s="19">
        <v>7.3458557037641301E-2</v>
      </c>
      <c r="AA19" s="19">
        <v>9.4836852131246305E-2</v>
      </c>
      <c r="AB19" s="19">
        <v>8.9109254376621705E-2</v>
      </c>
      <c r="AC19" s="19">
        <v>8.3692143040903694E-2</v>
      </c>
      <c r="AD19" s="19"/>
      <c r="AE19" s="19">
        <v>4.74809334079552E-2</v>
      </c>
      <c r="AF19" s="19">
        <v>5.1319033736055598E-2</v>
      </c>
      <c r="AG19" s="19">
        <v>0.144498320925286</v>
      </c>
      <c r="AH19" s="19">
        <v>0.14176283186482999</v>
      </c>
      <c r="AI19" s="19">
        <v>0.13568416403457301</v>
      </c>
      <c r="AJ19" s="19">
        <v>9.5028294602315794E-2</v>
      </c>
      <c r="AK19" s="19"/>
      <c r="AL19" s="19">
        <v>7.6145367694026897E-2</v>
      </c>
      <c r="AM19" s="19">
        <v>8.6230321734064294E-2</v>
      </c>
      <c r="AN19" s="19">
        <v>4.8542157119054699E-2</v>
      </c>
      <c r="AO19" s="19">
        <v>7.7497498834112097E-2</v>
      </c>
      <c r="AP19" s="19">
        <v>7.23266799674286E-2</v>
      </c>
      <c r="AQ19" s="19">
        <v>4.6980175920718799E-2</v>
      </c>
      <c r="AR19" s="19">
        <v>8.9232934189264396E-2</v>
      </c>
      <c r="AS19" s="19"/>
      <c r="AT19" s="19">
        <v>3.9655187337809698E-2</v>
      </c>
      <c r="AU19" s="19">
        <v>8.6918262693156195E-2</v>
      </c>
      <c r="AV19" s="19"/>
      <c r="AW19" s="19">
        <v>9.8163474612141602E-2</v>
      </c>
      <c r="AX19" s="19">
        <v>7.5426223764193903E-2</v>
      </c>
      <c r="AY19" s="19">
        <v>0.106852272437756</v>
      </c>
      <c r="AZ19" s="19">
        <v>0.10323896901881301</v>
      </c>
      <c r="BA19" s="19">
        <v>6.8100135655692798E-2</v>
      </c>
      <c r="BB19" s="19">
        <v>7.2527061749562499E-2</v>
      </c>
      <c r="BC19" s="19">
        <v>7.4816910209978396E-2</v>
      </c>
      <c r="BD19" s="19">
        <v>9.4011075227906707E-2</v>
      </c>
      <c r="BE19" s="19"/>
      <c r="BF19" s="19">
        <v>6.24879507276839E-2</v>
      </c>
      <c r="BG19" s="19">
        <v>8.4218240616044104E-2</v>
      </c>
      <c r="BH19" s="19">
        <v>5.86896179650594E-2</v>
      </c>
      <c r="BI19" s="19">
        <v>9.7002405368580499E-2</v>
      </c>
      <c r="BJ19" s="19">
        <v>8.1927770438971398E-2</v>
      </c>
      <c r="BK19" s="19">
        <v>0.105111624303192</v>
      </c>
      <c r="BL19" s="19">
        <v>0.114862602719977</v>
      </c>
      <c r="BM19" s="19"/>
      <c r="BN19" s="19">
        <v>0.15026075251319701</v>
      </c>
      <c r="BO19" s="19">
        <v>0.112058860603623</v>
      </c>
      <c r="BP19" s="19">
        <v>0.101456577286371</v>
      </c>
      <c r="BQ19" s="19">
        <v>0.101270948040191</v>
      </c>
      <c r="BR19" s="19">
        <v>9.3776607670408393E-2</v>
      </c>
      <c r="BS19" s="19">
        <v>8.5593091045342795E-2</v>
      </c>
      <c r="BT19" s="19">
        <v>7.2298738924656103E-2</v>
      </c>
      <c r="BU19" s="19">
        <v>6.6559451220869897E-2</v>
      </c>
      <c r="BV19" s="19">
        <v>7.3285201601671193E-2</v>
      </c>
      <c r="BW19" s="19">
        <v>6.8663565578988894E-2</v>
      </c>
      <c r="BX19" s="19">
        <v>4.0360907853181797E-2</v>
      </c>
      <c r="BY19" s="19">
        <v>6.6240334258247699E-2</v>
      </c>
      <c r="BZ19" s="19">
        <v>2.6229092744276299E-2</v>
      </c>
      <c r="CA19" s="19">
        <v>5.0558954617359597E-2</v>
      </c>
      <c r="CB19" s="19">
        <v>3.6556389873415397E-2</v>
      </c>
      <c r="CC19" s="19">
        <v>2.60163593600557E-2</v>
      </c>
      <c r="CD19" s="19">
        <v>1.3235890608441001E-2</v>
      </c>
    </row>
    <row r="20" spans="2:82" x14ac:dyDescent="0.35">
      <c r="B20" s="16"/>
      <c r="D20" s="17"/>
      <c r="E20" s="19"/>
    </row>
    <row r="21" spans="2:82" x14ac:dyDescent="0.35">
      <c r="B21" t="s">
        <v>119</v>
      </c>
      <c r="AE21" s="17"/>
      <c r="AF21" s="17"/>
    </row>
    <row r="22" spans="2:82" x14ac:dyDescent="0.35">
      <c r="B22" t="s">
        <v>120</v>
      </c>
    </row>
    <row r="24" spans="2:82" x14ac:dyDescent="0.35">
      <c r="B24"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CD15"/>
  <sheetViews>
    <sheetView showGridLines="0" workbookViewId="0">
      <pane xSplit="2" topLeftCell="Z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1064</v>
      </c>
      <c r="D7" s="10">
        <v>519</v>
      </c>
      <c r="E7" s="10">
        <v>542</v>
      </c>
      <c r="F7" s="10"/>
      <c r="G7" s="10">
        <v>130</v>
      </c>
      <c r="H7" s="10">
        <v>186</v>
      </c>
      <c r="I7" s="10">
        <v>191</v>
      </c>
      <c r="J7" s="10">
        <v>175</v>
      </c>
      <c r="K7" s="10">
        <v>160</v>
      </c>
      <c r="L7" s="10">
        <v>222</v>
      </c>
      <c r="M7" s="10"/>
      <c r="N7" s="10">
        <v>304</v>
      </c>
      <c r="O7" s="10">
        <v>254</v>
      </c>
      <c r="P7" s="10">
        <v>244</v>
      </c>
      <c r="Q7" s="10">
        <v>258</v>
      </c>
      <c r="R7" s="10"/>
      <c r="S7" s="10">
        <v>135</v>
      </c>
      <c r="T7" s="10">
        <v>137</v>
      </c>
      <c r="U7" s="10">
        <v>91</v>
      </c>
      <c r="V7" s="10">
        <v>97</v>
      </c>
      <c r="W7" s="10">
        <v>76</v>
      </c>
      <c r="X7" s="10">
        <v>123</v>
      </c>
      <c r="Y7" s="10">
        <v>107</v>
      </c>
      <c r="Z7" s="10">
        <v>52</v>
      </c>
      <c r="AA7" s="10">
        <v>106</v>
      </c>
      <c r="AB7" s="10">
        <v>91</v>
      </c>
      <c r="AC7" s="10">
        <v>49</v>
      </c>
      <c r="AD7" s="10"/>
      <c r="AE7" s="10">
        <v>379</v>
      </c>
      <c r="AF7" s="10">
        <v>263</v>
      </c>
      <c r="AG7" s="10">
        <v>93</v>
      </c>
      <c r="AH7" s="10">
        <v>96</v>
      </c>
      <c r="AI7" s="10">
        <v>195</v>
      </c>
      <c r="AJ7" s="10">
        <v>27</v>
      </c>
      <c r="AK7" s="10"/>
      <c r="AL7" s="10">
        <v>714</v>
      </c>
      <c r="AM7" s="10">
        <v>198</v>
      </c>
      <c r="AN7" s="10">
        <v>51</v>
      </c>
      <c r="AO7" s="10">
        <v>13</v>
      </c>
      <c r="AP7" s="10">
        <v>22</v>
      </c>
      <c r="AQ7" s="10">
        <v>21</v>
      </c>
      <c r="AR7" s="10">
        <v>4</v>
      </c>
      <c r="AS7" s="10"/>
      <c r="AT7" s="10">
        <v>101</v>
      </c>
      <c r="AU7" s="10">
        <v>938</v>
      </c>
      <c r="AV7" s="10"/>
      <c r="AW7" s="10">
        <v>140</v>
      </c>
      <c r="AX7" s="10">
        <v>42</v>
      </c>
      <c r="AY7" s="10">
        <v>30</v>
      </c>
      <c r="AZ7" s="10">
        <v>312</v>
      </c>
      <c r="BA7" s="10">
        <v>177</v>
      </c>
      <c r="BB7" s="10">
        <v>170</v>
      </c>
      <c r="BC7" s="10">
        <v>177</v>
      </c>
      <c r="BD7" s="10">
        <v>16</v>
      </c>
      <c r="BE7" s="10"/>
      <c r="BF7" s="10">
        <v>132</v>
      </c>
      <c r="BG7" s="10">
        <v>308</v>
      </c>
      <c r="BH7" s="10">
        <v>122</v>
      </c>
      <c r="BI7" s="10">
        <v>70</v>
      </c>
      <c r="BJ7" s="10">
        <v>93</v>
      </c>
      <c r="BK7" s="10">
        <v>235</v>
      </c>
      <c r="BL7" s="10">
        <v>104</v>
      </c>
      <c r="BM7" s="10"/>
      <c r="BN7" s="10">
        <v>64</v>
      </c>
      <c r="BO7" s="10">
        <v>73</v>
      </c>
      <c r="BP7" s="10">
        <v>78</v>
      </c>
      <c r="BQ7" s="10">
        <v>100</v>
      </c>
      <c r="BR7" s="10">
        <v>109</v>
      </c>
      <c r="BS7" s="10">
        <v>93</v>
      </c>
      <c r="BT7" s="10">
        <v>79</v>
      </c>
      <c r="BU7" s="10">
        <v>58</v>
      </c>
      <c r="BV7" s="10">
        <v>48</v>
      </c>
      <c r="BW7" s="10">
        <v>105</v>
      </c>
      <c r="BX7" s="10">
        <v>70</v>
      </c>
      <c r="BY7" s="10">
        <v>48</v>
      </c>
      <c r="BZ7" s="10">
        <v>19</v>
      </c>
      <c r="CA7" s="10">
        <v>26</v>
      </c>
      <c r="CB7" s="10">
        <v>27</v>
      </c>
      <c r="CC7" s="10">
        <v>12</v>
      </c>
      <c r="CD7" s="10">
        <v>11</v>
      </c>
    </row>
    <row r="8" spans="2:82" ht="30" customHeight="1" x14ac:dyDescent="0.35">
      <c r="B8" s="11" t="s">
        <v>19</v>
      </c>
      <c r="C8" s="11">
        <v>1064</v>
      </c>
      <c r="D8" s="11">
        <v>526</v>
      </c>
      <c r="E8" s="11">
        <v>536</v>
      </c>
      <c r="F8" s="11"/>
      <c r="G8" s="11">
        <v>134</v>
      </c>
      <c r="H8" s="11">
        <v>194</v>
      </c>
      <c r="I8" s="11">
        <v>196</v>
      </c>
      <c r="J8" s="11">
        <v>171</v>
      </c>
      <c r="K8" s="11">
        <v>150</v>
      </c>
      <c r="L8" s="11">
        <v>218</v>
      </c>
      <c r="M8" s="11"/>
      <c r="N8" s="11">
        <v>290</v>
      </c>
      <c r="O8" s="11">
        <v>248</v>
      </c>
      <c r="P8" s="11">
        <v>252</v>
      </c>
      <c r="Q8" s="11">
        <v>270</v>
      </c>
      <c r="R8" s="11"/>
      <c r="S8" s="11">
        <v>146</v>
      </c>
      <c r="T8" s="11">
        <v>134</v>
      </c>
      <c r="U8" s="11">
        <v>86</v>
      </c>
      <c r="V8" s="11">
        <v>95</v>
      </c>
      <c r="W8" s="11">
        <v>72</v>
      </c>
      <c r="X8" s="11">
        <v>116</v>
      </c>
      <c r="Y8" s="11">
        <v>111</v>
      </c>
      <c r="Z8" s="11">
        <v>59</v>
      </c>
      <c r="AA8" s="11">
        <v>103</v>
      </c>
      <c r="AB8" s="11">
        <v>95</v>
      </c>
      <c r="AC8" s="11">
        <v>48</v>
      </c>
      <c r="AD8" s="11"/>
      <c r="AE8" s="11">
        <v>371</v>
      </c>
      <c r="AF8" s="11">
        <v>262</v>
      </c>
      <c r="AG8" s="11">
        <v>95</v>
      </c>
      <c r="AH8" s="11">
        <v>98</v>
      </c>
      <c r="AI8" s="11">
        <v>200</v>
      </c>
      <c r="AJ8" s="11">
        <v>28</v>
      </c>
      <c r="AK8" s="11"/>
      <c r="AL8" s="11">
        <v>708</v>
      </c>
      <c r="AM8" s="11">
        <v>202</v>
      </c>
      <c r="AN8" s="11">
        <v>53</v>
      </c>
      <c r="AO8" s="11">
        <v>13</v>
      </c>
      <c r="AP8" s="11">
        <v>21</v>
      </c>
      <c r="AQ8" s="11">
        <v>21</v>
      </c>
      <c r="AR8" s="11">
        <v>4</v>
      </c>
      <c r="AS8" s="11"/>
      <c r="AT8" s="11">
        <v>103</v>
      </c>
      <c r="AU8" s="11">
        <v>936</v>
      </c>
      <c r="AV8" s="11"/>
      <c r="AW8" s="11">
        <v>140</v>
      </c>
      <c r="AX8" s="11">
        <v>42</v>
      </c>
      <c r="AY8" s="11">
        <v>30</v>
      </c>
      <c r="AZ8" s="11">
        <v>310</v>
      </c>
      <c r="BA8" s="11">
        <v>174</v>
      </c>
      <c r="BB8" s="11">
        <v>173</v>
      </c>
      <c r="BC8" s="11">
        <v>179</v>
      </c>
      <c r="BD8" s="11">
        <v>16</v>
      </c>
      <c r="BE8" s="11"/>
      <c r="BF8" s="11">
        <v>135</v>
      </c>
      <c r="BG8" s="11">
        <v>307</v>
      </c>
      <c r="BH8" s="11">
        <v>119</v>
      </c>
      <c r="BI8" s="11">
        <v>72</v>
      </c>
      <c r="BJ8" s="11">
        <v>93</v>
      </c>
      <c r="BK8" s="11">
        <v>231</v>
      </c>
      <c r="BL8" s="11">
        <v>106</v>
      </c>
      <c r="BM8" s="11"/>
      <c r="BN8" s="11">
        <v>67</v>
      </c>
      <c r="BO8" s="11">
        <v>73</v>
      </c>
      <c r="BP8" s="11">
        <v>78</v>
      </c>
      <c r="BQ8" s="11">
        <v>103</v>
      </c>
      <c r="BR8" s="11">
        <v>109</v>
      </c>
      <c r="BS8" s="11">
        <v>92</v>
      </c>
      <c r="BT8" s="11">
        <v>79</v>
      </c>
      <c r="BU8" s="11">
        <v>57</v>
      </c>
      <c r="BV8" s="11">
        <v>47</v>
      </c>
      <c r="BW8" s="11">
        <v>104</v>
      </c>
      <c r="BX8" s="11">
        <v>68</v>
      </c>
      <c r="BY8" s="11">
        <v>47</v>
      </c>
      <c r="BZ8" s="11">
        <v>19</v>
      </c>
      <c r="CA8" s="11">
        <v>26</v>
      </c>
      <c r="CB8" s="11">
        <v>27</v>
      </c>
      <c r="CC8" s="11">
        <v>12</v>
      </c>
      <c r="CD8" s="11">
        <v>12</v>
      </c>
    </row>
    <row r="9" spans="2:82" x14ac:dyDescent="0.35">
      <c r="B9" s="18" t="s">
        <v>400</v>
      </c>
      <c r="C9" s="17">
        <v>0.584264269025487</v>
      </c>
      <c r="D9" s="17">
        <v>0.56987541330749103</v>
      </c>
      <c r="E9" s="17">
        <v>0.59967745743805201</v>
      </c>
      <c r="F9" s="17"/>
      <c r="G9" s="17">
        <v>0.75091577469103099</v>
      </c>
      <c r="H9" s="17">
        <v>0.63468095520043399</v>
      </c>
      <c r="I9" s="17">
        <v>0.66100269673148304</v>
      </c>
      <c r="J9" s="17">
        <v>0.56840667556058899</v>
      </c>
      <c r="K9" s="17">
        <v>0.519747458389207</v>
      </c>
      <c r="L9" s="17">
        <v>0.42446375749841497</v>
      </c>
      <c r="M9" s="17"/>
      <c r="N9" s="17">
        <v>0.59294576772248397</v>
      </c>
      <c r="O9" s="17">
        <v>0.54096994027896605</v>
      </c>
      <c r="P9" s="17">
        <v>0.62010458715538097</v>
      </c>
      <c r="Q9" s="17">
        <v>0.58670799674307705</v>
      </c>
      <c r="R9" s="17"/>
      <c r="S9" s="17">
        <v>0.63563945854342097</v>
      </c>
      <c r="T9" s="17">
        <v>0.62922767821026904</v>
      </c>
      <c r="U9" s="17">
        <v>0.48650023190233299</v>
      </c>
      <c r="V9" s="17">
        <v>0.58265758848336402</v>
      </c>
      <c r="W9" s="17">
        <v>0.619930487456545</v>
      </c>
      <c r="X9" s="17">
        <v>0.65776020789148704</v>
      </c>
      <c r="Y9" s="17">
        <v>0.441590037117221</v>
      </c>
      <c r="Z9" s="17">
        <v>0.60607452586953703</v>
      </c>
      <c r="AA9" s="17">
        <v>0.58794104182509199</v>
      </c>
      <c r="AB9" s="17">
        <v>0.56117826259522396</v>
      </c>
      <c r="AC9" s="17">
        <v>0.59016062379574097</v>
      </c>
      <c r="AD9" s="17"/>
      <c r="AE9" s="17">
        <v>0.492007848748857</v>
      </c>
      <c r="AF9" s="17">
        <v>0.61841042005633695</v>
      </c>
      <c r="AG9" s="17">
        <v>0.64155974247429404</v>
      </c>
      <c r="AH9" s="17">
        <v>0.60751185916970096</v>
      </c>
      <c r="AI9" s="17">
        <v>0.66873104765916103</v>
      </c>
      <c r="AJ9" s="17">
        <v>0.59355112203714999</v>
      </c>
      <c r="AK9" s="17"/>
      <c r="AL9" s="17">
        <v>0.54229508067885701</v>
      </c>
      <c r="AM9" s="17">
        <v>0.69619288365807297</v>
      </c>
      <c r="AN9" s="17">
        <v>0.77989555413301104</v>
      </c>
      <c r="AO9" s="17">
        <v>0.686831634745668</v>
      </c>
      <c r="AP9" s="17">
        <v>0.35422311205127899</v>
      </c>
      <c r="AQ9" s="17">
        <v>0.58494245864924099</v>
      </c>
      <c r="AR9" s="17">
        <v>0.77545431688924404</v>
      </c>
      <c r="AS9" s="17"/>
      <c r="AT9" s="17">
        <v>0.76666843817355601</v>
      </c>
      <c r="AU9" s="17">
        <v>0.56408735833582901</v>
      </c>
      <c r="AV9" s="17"/>
      <c r="AW9" s="17">
        <v>0.56358530732464196</v>
      </c>
      <c r="AX9" s="17">
        <v>0.44152499644706</v>
      </c>
      <c r="AY9" s="17">
        <v>0.74450215096604799</v>
      </c>
      <c r="AZ9" s="17">
        <v>0.58572687330450102</v>
      </c>
      <c r="BA9" s="17">
        <v>0.41172594632794202</v>
      </c>
      <c r="BB9" s="17">
        <v>0.62640120294075197</v>
      </c>
      <c r="BC9" s="17">
        <v>0.71642241823621799</v>
      </c>
      <c r="BD9" s="17">
        <v>0.74484328275808298</v>
      </c>
      <c r="BE9" s="17"/>
      <c r="BF9" s="17">
        <v>0.65911473315383096</v>
      </c>
      <c r="BG9" s="17">
        <v>0.64217802395331502</v>
      </c>
      <c r="BH9" s="17">
        <v>0.51399903297777805</v>
      </c>
      <c r="BI9" s="17">
        <v>0.67459540307271604</v>
      </c>
      <c r="BJ9" s="17">
        <v>0.55198258533463695</v>
      </c>
      <c r="BK9" s="17">
        <v>0.49535841555385401</v>
      </c>
      <c r="BL9" s="17">
        <v>0.56090949425107794</v>
      </c>
      <c r="BM9" s="17"/>
      <c r="BN9" s="17">
        <v>0.659560113374419</v>
      </c>
      <c r="BO9" s="17">
        <v>0.56259770082763205</v>
      </c>
      <c r="BP9" s="17">
        <v>0.58883819656621905</v>
      </c>
      <c r="BQ9" s="17">
        <v>0.60984918780397301</v>
      </c>
      <c r="BR9" s="17">
        <v>0.59494313240063701</v>
      </c>
      <c r="BS9" s="17">
        <v>0.52029036645689997</v>
      </c>
      <c r="BT9" s="17">
        <v>0.56283906710555798</v>
      </c>
      <c r="BU9" s="17">
        <v>0.66536121590561603</v>
      </c>
      <c r="BV9" s="17">
        <v>0.54900113882805102</v>
      </c>
      <c r="BW9" s="17">
        <v>0.58453708723603504</v>
      </c>
      <c r="BX9" s="17">
        <v>0.47357004077195702</v>
      </c>
      <c r="BY9" s="17">
        <v>0.64523089501203101</v>
      </c>
      <c r="BZ9" s="17">
        <v>0.57078673727176399</v>
      </c>
      <c r="CA9" s="17">
        <v>0.61758705492406896</v>
      </c>
      <c r="CB9" s="17">
        <v>0.62679881079447797</v>
      </c>
      <c r="CC9" s="17">
        <v>0.74275629997083203</v>
      </c>
      <c r="CD9" s="17">
        <v>0.720544439350572</v>
      </c>
    </row>
    <row r="10" spans="2:82" ht="29" x14ac:dyDescent="0.35">
      <c r="B10" s="18" t="s">
        <v>401</v>
      </c>
      <c r="C10" s="19">
        <v>0.415735730974513</v>
      </c>
      <c r="D10" s="19">
        <v>0.43012458669250903</v>
      </c>
      <c r="E10" s="19">
        <v>0.40032254256194799</v>
      </c>
      <c r="F10" s="19"/>
      <c r="G10" s="19">
        <v>0.24908422530896901</v>
      </c>
      <c r="H10" s="19">
        <v>0.36531904479956601</v>
      </c>
      <c r="I10" s="19">
        <v>0.33899730326851701</v>
      </c>
      <c r="J10" s="19">
        <v>0.43159332443941101</v>
      </c>
      <c r="K10" s="19">
        <v>0.480252541610793</v>
      </c>
      <c r="L10" s="19">
        <v>0.57553624250158497</v>
      </c>
      <c r="M10" s="19"/>
      <c r="N10" s="19">
        <v>0.40705423227751603</v>
      </c>
      <c r="O10" s="19">
        <v>0.459030059721034</v>
      </c>
      <c r="P10" s="19">
        <v>0.37989541284461897</v>
      </c>
      <c r="Q10" s="19">
        <v>0.413292003256923</v>
      </c>
      <c r="R10" s="19"/>
      <c r="S10" s="19">
        <v>0.36436054145657898</v>
      </c>
      <c r="T10" s="19">
        <v>0.37077232178973102</v>
      </c>
      <c r="U10" s="19">
        <v>0.51349976809766695</v>
      </c>
      <c r="V10" s="19">
        <v>0.41734241151663598</v>
      </c>
      <c r="W10" s="19">
        <v>0.380069512543455</v>
      </c>
      <c r="X10" s="19">
        <v>0.34223979210851302</v>
      </c>
      <c r="Y10" s="19">
        <v>0.558409962882778</v>
      </c>
      <c r="Z10" s="19">
        <v>0.39392547413046303</v>
      </c>
      <c r="AA10" s="19">
        <v>0.41205895817490801</v>
      </c>
      <c r="AB10" s="19">
        <v>0.43882173740477598</v>
      </c>
      <c r="AC10" s="19">
        <v>0.40983937620425898</v>
      </c>
      <c r="AD10" s="19"/>
      <c r="AE10" s="19">
        <v>0.50799215125114305</v>
      </c>
      <c r="AF10" s="19">
        <v>0.38158957994366299</v>
      </c>
      <c r="AG10" s="19">
        <v>0.35844025752570602</v>
      </c>
      <c r="AH10" s="19">
        <v>0.39248814083029798</v>
      </c>
      <c r="AI10" s="19">
        <v>0.33126895234083897</v>
      </c>
      <c r="AJ10" s="19">
        <v>0.40644887796285101</v>
      </c>
      <c r="AK10" s="19"/>
      <c r="AL10" s="19">
        <v>0.45770491932114299</v>
      </c>
      <c r="AM10" s="19">
        <v>0.30380711634192697</v>
      </c>
      <c r="AN10" s="19">
        <v>0.22010444586698899</v>
      </c>
      <c r="AO10" s="19">
        <v>0.313168365254332</v>
      </c>
      <c r="AP10" s="19">
        <v>0.64577688794872101</v>
      </c>
      <c r="AQ10" s="19">
        <v>0.41505754135075901</v>
      </c>
      <c r="AR10" s="19">
        <v>0.22454568311075601</v>
      </c>
      <c r="AS10" s="19"/>
      <c r="AT10" s="19">
        <v>0.23333156182644399</v>
      </c>
      <c r="AU10" s="19">
        <v>0.43591264166417099</v>
      </c>
      <c r="AV10" s="19"/>
      <c r="AW10" s="19">
        <v>0.43641469267535798</v>
      </c>
      <c r="AX10" s="19">
        <v>0.55847500355294</v>
      </c>
      <c r="AY10" s="19">
        <v>0.25549784903395201</v>
      </c>
      <c r="AZ10" s="19">
        <v>0.41427312669549898</v>
      </c>
      <c r="BA10" s="19">
        <v>0.58827405367205898</v>
      </c>
      <c r="BB10" s="19">
        <v>0.37359879705924798</v>
      </c>
      <c r="BC10" s="19">
        <v>0.28357758176378201</v>
      </c>
      <c r="BD10" s="19">
        <v>0.25515671724191702</v>
      </c>
      <c r="BE10" s="19"/>
      <c r="BF10" s="19">
        <v>0.34088526684616899</v>
      </c>
      <c r="BG10" s="19">
        <v>0.35782197604668498</v>
      </c>
      <c r="BH10" s="19">
        <v>0.48600096702222201</v>
      </c>
      <c r="BI10" s="19">
        <v>0.32540459692728402</v>
      </c>
      <c r="BJ10" s="19">
        <v>0.44801741466536299</v>
      </c>
      <c r="BK10" s="19">
        <v>0.50464158444614604</v>
      </c>
      <c r="BL10" s="19">
        <v>0.439090505748922</v>
      </c>
      <c r="BM10" s="19"/>
      <c r="BN10" s="19">
        <v>0.340439886625581</v>
      </c>
      <c r="BO10" s="19">
        <v>0.437402299172368</v>
      </c>
      <c r="BP10" s="19">
        <v>0.411161803433781</v>
      </c>
      <c r="BQ10" s="19">
        <v>0.39015081219602599</v>
      </c>
      <c r="BR10" s="19">
        <v>0.40505686759936299</v>
      </c>
      <c r="BS10" s="19">
        <v>0.47970963354309998</v>
      </c>
      <c r="BT10" s="19">
        <v>0.43716093289444202</v>
      </c>
      <c r="BU10" s="19">
        <v>0.33463878409438402</v>
      </c>
      <c r="BV10" s="19">
        <v>0.45099886117194898</v>
      </c>
      <c r="BW10" s="19">
        <v>0.41546291276396502</v>
      </c>
      <c r="BX10" s="19">
        <v>0.52642995922804303</v>
      </c>
      <c r="BY10" s="19">
        <v>0.35476910498796899</v>
      </c>
      <c r="BZ10" s="19">
        <v>0.42921326272823601</v>
      </c>
      <c r="CA10" s="19">
        <v>0.38241294507593099</v>
      </c>
      <c r="CB10" s="19">
        <v>0.37320118920552198</v>
      </c>
      <c r="CC10" s="19">
        <v>0.25724370002916802</v>
      </c>
      <c r="CD10" s="19">
        <v>0.279455560649428</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CD15"/>
  <sheetViews>
    <sheetView showGridLines="0" workbookViewId="0">
      <pane xSplit="2" topLeftCell="AC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1107</v>
      </c>
      <c r="D7" s="10">
        <v>553</v>
      </c>
      <c r="E7" s="10">
        <v>551</v>
      </c>
      <c r="F7" s="10"/>
      <c r="G7" s="10">
        <v>153</v>
      </c>
      <c r="H7" s="10">
        <v>180</v>
      </c>
      <c r="I7" s="10">
        <v>199</v>
      </c>
      <c r="J7" s="10">
        <v>188</v>
      </c>
      <c r="K7" s="10">
        <v>138</v>
      </c>
      <c r="L7" s="10">
        <v>249</v>
      </c>
      <c r="M7" s="10"/>
      <c r="N7" s="10">
        <v>326</v>
      </c>
      <c r="O7" s="10">
        <v>298</v>
      </c>
      <c r="P7" s="10">
        <v>211</v>
      </c>
      <c r="Q7" s="10">
        <v>272</v>
      </c>
      <c r="R7" s="10"/>
      <c r="S7" s="10">
        <v>161</v>
      </c>
      <c r="T7" s="10">
        <v>149</v>
      </c>
      <c r="U7" s="10">
        <v>90</v>
      </c>
      <c r="V7" s="10">
        <v>104</v>
      </c>
      <c r="W7" s="10">
        <v>82</v>
      </c>
      <c r="X7" s="10">
        <v>101</v>
      </c>
      <c r="Y7" s="10">
        <v>90</v>
      </c>
      <c r="Z7" s="10">
        <v>46</v>
      </c>
      <c r="AA7" s="10">
        <v>129</v>
      </c>
      <c r="AB7" s="10">
        <v>105</v>
      </c>
      <c r="AC7" s="10">
        <v>50</v>
      </c>
      <c r="AD7" s="10"/>
      <c r="AE7" s="10">
        <v>417</v>
      </c>
      <c r="AF7" s="10">
        <v>256</v>
      </c>
      <c r="AG7" s="10">
        <v>95</v>
      </c>
      <c r="AH7" s="10">
        <v>97</v>
      </c>
      <c r="AI7" s="10">
        <v>207</v>
      </c>
      <c r="AJ7" s="10">
        <v>27</v>
      </c>
      <c r="AK7" s="10"/>
      <c r="AL7" s="10">
        <v>685</v>
      </c>
      <c r="AM7" s="10">
        <v>264</v>
      </c>
      <c r="AN7" s="10">
        <v>50</v>
      </c>
      <c r="AO7" s="10">
        <v>17</v>
      </c>
      <c r="AP7" s="10">
        <v>22</v>
      </c>
      <c r="AQ7" s="10">
        <v>16</v>
      </c>
      <c r="AR7" s="10">
        <v>5</v>
      </c>
      <c r="AS7" s="10"/>
      <c r="AT7" s="10">
        <v>122</v>
      </c>
      <c r="AU7" s="10">
        <v>959</v>
      </c>
      <c r="AV7" s="10"/>
      <c r="AW7" s="10">
        <v>125</v>
      </c>
      <c r="AX7" s="10">
        <v>70</v>
      </c>
      <c r="AY7" s="10">
        <v>37</v>
      </c>
      <c r="AZ7" s="10">
        <v>343</v>
      </c>
      <c r="BA7" s="10">
        <v>171</v>
      </c>
      <c r="BB7" s="10">
        <v>147</v>
      </c>
      <c r="BC7" s="10">
        <v>197</v>
      </c>
      <c r="BD7" s="10">
        <v>17</v>
      </c>
      <c r="BE7" s="10"/>
      <c r="BF7" s="10">
        <v>155</v>
      </c>
      <c r="BG7" s="10">
        <v>322</v>
      </c>
      <c r="BH7" s="10">
        <v>128</v>
      </c>
      <c r="BI7" s="10">
        <v>72</v>
      </c>
      <c r="BJ7" s="10">
        <v>100</v>
      </c>
      <c r="BK7" s="10">
        <v>231</v>
      </c>
      <c r="BL7" s="10">
        <v>99</v>
      </c>
      <c r="BM7" s="10"/>
      <c r="BN7" s="10">
        <v>56</v>
      </c>
      <c r="BO7" s="10">
        <v>83</v>
      </c>
      <c r="BP7" s="10">
        <v>71</v>
      </c>
      <c r="BQ7" s="10">
        <v>100</v>
      </c>
      <c r="BR7" s="10">
        <v>105</v>
      </c>
      <c r="BS7" s="10">
        <v>80</v>
      </c>
      <c r="BT7" s="10">
        <v>88</v>
      </c>
      <c r="BU7" s="10">
        <v>66</v>
      </c>
      <c r="BV7" s="10">
        <v>65</v>
      </c>
      <c r="BW7" s="10">
        <v>93</v>
      </c>
      <c r="BX7" s="10">
        <v>65</v>
      </c>
      <c r="BY7" s="10">
        <v>42</v>
      </c>
      <c r="BZ7" s="10">
        <v>37</v>
      </c>
      <c r="CA7" s="10">
        <v>26</v>
      </c>
      <c r="CB7" s="10">
        <v>29</v>
      </c>
      <c r="CC7" s="10">
        <v>26</v>
      </c>
      <c r="CD7" s="10">
        <v>17</v>
      </c>
    </row>
    <row r="8" spans="2:82" ht="30" customHeight="1" x14ac:dyDescent="0.35">
      <c r="B8" s="11" t="s">
        <v>19</v>
      </c>
      <c r="C8" s="11">
        <v>1112</v>
      </c>
      <c r="D8" s="11">
        <v>566</v>
      </c>
      <c r="E8" s="11">
        <v>543</v>
      </c>
      <c r="F8" s="11"/>
      <c r="G8" s="11">
        <v>165</v>
      </c>
      <c r="H8" s="11">
        <v>187</v>
      </c>
      <c r="I8" s="11">
        <v>203</v>
      </c>
      <c r="J8" s="11">
        <v>182</v>
      </c>
      <c r="K8" s="11">
        <v>131</v>
      </c>
      <c r="L8" s="11">
        <v>243</v>
      </c>
      <c r="M8" s="11"/>
      <c r="N8" s="11">
        <v>310</v>
      </c>
      <c r="O8" s="11">
        <v>295</v>
      </c>
      <c r="P8" s="11">
        <v>221</v>
      </c>
      <c r="Q8" s="11">
        <v>286</v>
      </c>
      <c r="R8" s="11"/>
      <c r="S8" s="11">
        <v>176</v>
      </c>
      <c r="T8" s="11">
        <v>144</v>
      </c>
      <c r="U8" s="11">
        <v>84</v>
      </c>
      <c r="V8" s="11">
        <v>102</v>
      </c>
      <c r="W8" s="11">
        <v>78</v>
      </c>
      <c r="X8" s="11">
        <v>95</v>
      </c>
      <c r="Y8" s="11">
        <v>95</v>
      </c>
      <c r="Z8" s="11">
        <v>52</v>
      </c>
      <c r="AA8" s="11">
        <v>127</v>
      </c>
      <c r="AB8" s="11">
        <v>110</v>
      </c>
      <c r="AC8" s="11">
        <v>48</v>
      </c>
      <c r="AD8" s="11"/>
      <c r="AE8" s="11">
        <v>413</v>
      </c>
      <c r="AF8" s="11">
        <v>254</v>
      </c>
      <c r="AG8" s="11">
        <v>99</v>
      </c>
      <c r="AH8" s="11">
        <v>97</v>
      </c>
      <c r="AI8" s="11">
        <v>212</v>
      </c>
      <c r="AJ8" s="11">
        <v>28</v>
      </c>
      <c r="AK8" s="11"/>
      <c r="AL8" s="11">
        <v>678</v>
      </c>
      <c r="AM8" s="11">
        <v>275</v>
      </c>
      <c r="AN8" s="11">
        <v>52</v>
      </c>
      <c r="AO8" s="11">
        <v>17</v>
      </c>
      <c r="AP8" s="11">
        <v>21</v>
      </c>
      <c r="AQ8" s="11">
        <v>16</v>
      </c>
      <c r="AR8" s="11">
        <v>5</v>
      </c>
      <c r="AS8" s="11"/>
      <c r="AT8" s="11">
        <v>127</v>
      </c>
      <c r="AU8" s="11">
        <v>959</v>
      </c>
      <c r="AV8" s="11"/>
      <c r="AW8" s="11">
        <v>126</v>
      </c>
      <c r="AX8" s="11">
        <v>69</v>
      </c>
      <c r="AY8" s="11">
        <v>38</v>
      </c>
      <c r="AZ8" s="11">
        <v>343</v>
      </c>
      <c r="BA8" s="11">
        <v>167</v>
      </c>
      <c r="BB8" s="11">
        <v>151</v>
      </c>
      <c r="BC8" s="11">
        <v>201</v>
      </c>
      <c r="BD8" s="11">
        <v>18</v>
      </c>
      <c r="BE8" s="11"/>
      <c r="BF8" s="11">
        <v>157</v>
      </c>
      <c r="BG8" s="11">
        <v>326</v>
      </c>
      <c r="BH8" s="11">
        <v>125</v>
      </c>
      <c r="BI8" s="11">
        <v>71</v>
      </c>
      <c r="BJ8" s="11">
        <v>102</v>
      </c>
      <c r="BK8" s="11">
        <v>229</v>
      </c>
      <c r="BL8" s="11">
        <v>102</v>
      </c>
      <c r="BM8" s="11"/>
      <c r="BN8" s="11">
        <v>58</v>
      </c>
      <c r="BO8" s="11">
        <v>85</v>
      </c>
      <c r="BP8" s="11">
        <v>73</v>
      </c>
      <c r="BQ8" s="11">
        <v>100</v>
      </c>
      <c r="BR8" s="11">
        <v>106</v>
      </c>
      <c r="BS8" s="11">
        <v>82</v>
      </c>
      <c r="BT8" s="11">
        <v>89</v>
      </c>
      <c r="BU8" s="11">
        <v>66</v>
      </c>
      <c r="BV8" s="11">
        <v>65</v>
      </c>
      <c r="BW8" s="11">
        <v>92</v>
      </c>
      <c r="BX8" s="11">
        <v>63</v>
      </c>
      <c r="BY8" s="11">
        <v>41</v>
      </c>
      <c r="BZ8" s="11">
        <v>36</v>
      </c>
      <c r="CA8" s="11">
        <v>25</v>
      </c>
      <c r="CB8" s="11">
        <v>29</v>
      </c>
      <c r="CC8" s="11">
        <v>25</v>
      </c>
      <c r="CD8" s="11">
        <v>17</v>
      </c>
    </row>
    <row r="9" spans="2:82" x14ac:dyDescent="0.35">
      <c r="B9" s="18" t="s">
        <v>400</v>
      </c>
      <c r="C9" s="17">
        <v>0.60061356959501899</v>
      </c>
      <c r="D9" s="17">
        <v>0.58674094107075803</v>
      </c>
      <c r="E9" s="17">
        <v>0.61471241221329398</v>
      </c>
      <c r="F9" s="17"/>
      <c r="G9" s="17">
        <v>0.66082378459982805</v>
      </c>
      <c r="H9" s="17">
        <v>0.69400093379526395</v>
      </c>
      <c r="I9" s="17">
        <v>0.63346147386459395</v>
      </c>
      <c r="J9" s="17">
        <v>0.660006793133324</v>
      </c>
      <c r="K9" s="17">
        <v>0.55124437514925895</v>
      </c>
      <c r="L9" s="17">
        <v>0.44264454130897402</v>
      </c>
      <c r="M9" s="17"/>
      <c r="N9" s="17">
        <v>0.59157068520296996</v>
      </c>
      <c r="O9" s="17">
        <v>0.57436524008954004</v>
      </c>
      <c r="P9" s="17">
        <v>0.61410545503612002</v>
      </c>
      <c r="Q9" s="17">
        <v>0.62703333257082905</v>
      </c>
      <c r="R9" s="17"/>
      <c r="S9" s="17">
        <v>0.72385167945758999</v>
      </c>
      <c r="T9" s="17">
        <v>0.58735274165963203</v>
      </c>
      <c r="U9" s="17">
        <v>0.55845134025561505</v>
      </c>
      <c r="V9" s="17">
        <v>0.605975719583141</v>
      </c>
      <c r="W9" s="17">
        <v>0.59848080994126096</v>
      </c>
      <c r="X9" s="17">
        <v>0.60182804025845704</v>
      </c>
      <c r="Y9" s="17">
        <v>0.579898232461872</v>
      </c>
      <c r="Z9" s="17">
        <v>0.50243481742578999</v>
      </c>
      <c r="AA9" s="17">
        <v>0.64467868404200601</v>
      </c>
      <c r="AB9" s="17">
        <v>0.49936504357886602</v>
      </c>
      <c r="AC9" s="17">
        <v>0.51543059114108702</v>
      </c>
      <c r="AD9" s="17"/>
      <c r="AE9" s="17">
        <v>0.54180132419036298</v>
      </c>
      <c r="AF9" s="17">
        <v>0.58863822868028903</v>
      </c>
      <c r="AG9" s="17">
        <v>0.66695827753581205</v>
      </c>
      <c r="AH9" s="17">
        <v>0.71647180742902195</v>
      </c>
      <c r="AI9" s="17">
        <v>0.64419101310295801</v>
      </c>
      <c r="AJ9" s="17">
        <v>0.60012930883589799</v>
      </c>
      <c r="AK9" s="17"/>
      <c r="AL9" s="17">
        <v>0.55829940614768503</v>
      </c>
      <c r="AM9" s="17">
        <v>0.69873227251285197</v>
      </c>
      <c r="AN9" s="17">
        <v>0.74730839047437903</v>
      </c>
      <c r="AO9" s="17">
        <v>0.66322385327049405</v>
      </c>
      <c r="AP9" s="17">
        <v>0.23084476822005101</v>
      </c>
      <c r="AQ9" s="17">
        <v>0.50025601017125998</v>
      </c>
      <c r="AR9" s="17">
        <v>1</v>
      </c>
      <c r="AS9" s="17"/>
      <c r="AT9" s="17">
        <v>0.62174092300135697</v>
      </c>
      <c r="AU9" s="17">
        <v>0.59847854706307302</v>
      </c>
      <c r="AV9" s="17"/>
      <c r="AW9" s="17">
        <v>0.66566538410637999</v>
      </c>
      <c r="AX9" s="17">
        <v>0.433058965806291</v>
      </c>
      <c r="AY9" s="17">
        <v>0.74812760278757695</v>
      </c>
      <c r="AZ9" s="17">
        <v>0.57779308248622097</v>
      </c>
      <c r="BA9" s="17">
        <v>0.45429133837351499</v>
      </c>
      <c r="BB9" s="17">
        <v>0.67760738439692003</v>
      </c>
      <c r="BC9" s="17">
        <v>0.69420047918260996</v>
      </c>
      <c r="BD9" s="17">
        <v>0.582729967113638</v>
      </c>
      <c r="BE9" s="17"/>
      <c r="BF9" s="17">
        <v>0.58488121358065503</v>
      </c>
      <c r="BG9" s="17">
        <v>0.68103029383397096</v>
      </c>
      <c r="BH9" s="17">
        <v>0.55430847802061201</v>
      </c>
      <c r="BI9" s="17">
        <v>0.56545244565448904</v>
      </c>
      <c r="BJ9" s="17">
        <v>0.63398169689148698</v>
      </c>
      <c r="BK9" s="17">
        <v>0.51164852132866501</v>
      </c>
      <c r="BL9" s="17">
        <v>0.61602243329906703</v>
      </c>
      <c r="BM9" s="17"/>
      <c r="BN9" s="17">
        <v>0.71140904451529996</v>
      </c>
      <c r="BO9" s="17">
        <v>0.55689707557840995</v>
      </c>
      <c r="BP9" s="17">
        <v>0.66701648207090802</v>
      </c>
      <c r="BQ9" s="17">
        <v>0.56991689881153595</v>
      </c>
      <c r="BR9" s="17">
        <v>0.53418097851115598</v>
      </c>
      <c r="BS9" s="17">
        <v>0.65779017887156399</v>
      </c>
      <c r="BT9" s="17">
        <v>0.54457415844510404</v>
      </c>
      <c r="BU9" s="17">
        <v>0.58456149605098595</v>
      </c>
      <c r="BV9" s="17">
        <v>0.71562547603372695</v>
      </c>
      <c r="BW9" s="17">
        <v>0.60339708977850304</v>
      </c>
      <c r="BX9" s="17">
        <v>0.52787918873825102</v>
      </c>
      <c r="BY9" s="17">
        <v>0.69143146008344103</v>
      </c>
      <c r="BZ9" s="17">
        <v>0.59351078716947503</v>
      </c>
      <c r="CA9" s="17">
        <v>0.57196261604439502</v>
      </c>
      <c r="CB9" s="17">
        <v>0.71951046625163395</v>
      </c>
      <c r="CC9" s="17">
        <v>0.58103864112307502</v>
      </c>
      <c r="CD9" s="17">
        <v>0.545275860801126</v>
      </c>
    </row>
    <row r="10" spans="2:82" ht="29" x14ac:dyDescent="0.35">
      <c r="B10" s="18" t="s">
        <v>401</v>
      </c>
      <c r="C10" s="19">
        <v>0.39938643040498101</v>
      </c>
      <c r="D10" s="19">
        <v>0.41325905892924197</v>
      </c>
      <c r="E10" s="19">
        <v>0.38528758778670602</v>
      </c>
      <c r="F10" s="19"/>
      <c r="G10" s="19">
        <v>0.33917621540017201</v>
      </c>
      <c r="H10" s="19">
        <v>0.30599906620473599</v>
      </c>
      <c r="I10" s="19">
        <v>0.366538526135406</v>
      </c>
      <c r="J10" s="19">
        <v>0.339993206866676</v>
      </c>
      <c r="K10" s="19">
        <v>0.44875562485074</v>
      </c>
      <c r="L10" s="19">
        <v>0.55735545869102598</v>
      </c>
      <c r="M10" s="19"/>
      <c r="N10" s="19">
        <v>0.40842931479703098</v>
      </c>
      <c r="O10" s="19">
        <v>0.42563475991045902</v>
      </c>
      <c r="P10" s="19">
        <v>0.38589454496387998</v>
      </c>
      <c r="Q10" s="19">
        <v>0.37296666742917101</v>
      </c>
      <c r="R10" s="19"/>
      <c r="S10" s="19">
        <v>0.27614832054241001</v>
      </c>
      <c r="T10" s="19">
        <v>0.41264725834036797</v>
      </c>
      <c r="U10" s="19">
        <v>0.44154865974438501</v>
      </c>
      <c r="V10" s="19">
        <v>0.394024280416859</v>
      </c>
      <c r="W10" s="19">
        <v>0.40151919005873898</v>
      </c>
      <c r="X10" s="19">
        <v>0.39817195974154301</v>
      </c>
      <c r="Y10" s="19">
        <v>0.420101767538128</v>
      </c>
      <c r="Z10" s="19">
        <v>0.49756518257421101</v>
      </c>
      <c r="AA10" s="19">
        <v>0.35532131595799299</v>
      </c>
      <c r="AB10" s="19">
        <v>0.50063495642113398</v>
      </c>
      <c r="AC10" s="19">
        <v>0.48456940885891298</v>
      </c>
      <c r="AD10" s="19"/>
      <c r="AE10" s="19">
        <v>0.45819867580963702</v>
      </c>
      <c r="AF10" s="19">
        <v>0.41136177131971102</v>
      </c>
      <c r="AG10" s="19">
        <v>0.33304172246418801</v>
      </c>
      <c r="AH10" s="19">
        <v>0.283528192570978</v>
      </c>
      <c r="AI10" s="19">
        <v>0.35580898689704199</v>
      </c>
      <c r="AJ10" s="19">
        <v>0.39987069116410201</v>
      </c>
      <c r="AK10" s="19"/>
      <c r="AL10" s="19">
        <v>0.44170059385231503</v>
      </c>
      <c r="AM10" s="19">
        <v>0.30126772748714797</v>
      </c>
      <c r="AN10" s="19">
        <v>0.25269160952562097</v>
      </c>
      <c r="AO10" s="19">
        <v>0.33677614672950601</v>
      </c>
      <c r="AP10" s="19">
        <v>0.76915523177994904</v>
      </c>
      <c r="AQ10" s="19">
        <v>0.49974398982874002</v>
      </c>
      <c r="AR10" s="19">
        <v>0</v>
      </c>
      <c r="AS10" s="19"/>
      <c r="AT10" s="19">
        <v>0.37825907699864297</v>
      </c>
      <c r="AU10" s="19">
        <v>0.40152145293692698</v>
      </c>
      <c r="AV10" s="19"/>
      <c r="AW10" s="19">
        <v>0.33433461589362001</v>
      </c>
      <c r="AX10" s="19">
        <v>0.566941034193709</v>
      </c>
      <c r="AY10" s="19">
        <v>0.25187239721242299</v>
      </c>
      <c r="AZ10" s="19">
        <v>0.42220691751377898</v>
      </c>
      <c r="BA10" s="19">
        <v>0.54570866162648501</v>
      </c>
      <c r="BB10" s="19">
        <v>0.32239261560308002</v>
      </c>
      <c r="BC10" s="19">
        <v>0.30579952081738998</v>
      </c>
      <c r="BD10" s="19">
        <v>0.417270032886361</v>
      </c>
      <c r="BE10" s="19"/>
      <c r="BF10" s="19">
        <v>0.41511878641934502</v>
      </c>
      <c r="BG10" s="19">
        <v>0.31896970616602899</v>
      </c>
      <c r="BH10" s="19">
        <v>0.44569152197938799</v>
      </c>
      <c r="BI10" s="19">
        <v>0.43454755434551101</v>
      </c>
      <c r="BJ10" s="19">
        <v>0.36601830310851302</v>
      </c>
      <c r="BK10" s="19">
        <v>0.48835147867133499</v>
      </c>
      <c r="BL10" s="19">
        <v>0.38397756670093303</v>
      </c>
      <c r="BM10" s="19"/>
      <c r="BN10" s="19">
        <v>0.28859095548469998</v>
      </c>
      <c r="BO10" s="19">
        <v>0.44310292442158999</v>
      </c>
      <c r="BP10" s="19">
        <v>0.33298351792909198</v>
      </c>
      <c r="BQ10" s="19">
        <v>0.43008310118846399</v>
      </c>
      <c r="BR10" s="19">
        <v>0.46581902148884402</v>
      </c>
      <c r="BS10" s="19">
        <v>0.34220982112843601</v>
      </c>
      <c r="BT10" s="19">
        <v>0.45542584155489602</v>
      </c>
      <c r="BU10" s="19">
        <v>0.41543850394901399</v>
      </c>
      <c r="BV10" s="19">
        <v>0.284374523966273</v>
      </c>
      <c r="BW10" s="19">
        <v>0.39660291022149602</v>
      </c>
      <c r="BX10" s="19">
        <v>0.47212081126174898</v>
      </c>
      <c r="BY10" s="19">
        <v>0.30856853991655903</v>
      </c>
      <c r="BZ10" s="19">
        <v>0.40648921283052503</v>
      </c>
      <c r="CA10" s="19">
        <v>0.42803738395560498</v>
      </c>
      <c r="CB10" s="19">
        <v>0.28048953374836599</v>
      </c>
      <c r="CC10" s="19">
        <v>0.41896135887692498</v>
      </c>
      <c r="CD10" s="19">
        <v>0.454724139198874</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CD15"/>
  <sheetViews>
    <sheetView showGridLines="0" workbookViewId="0">
      <pane xSplit="2" topLeftCell="Z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1061</v>
      </c>
      <c r="D7" s="10">
        <v>514</v>
      </c>
      <c r="E7" s="10">
        <v>545</v>
      </c>
      <c r="F7" s="10"/>
      <c r="G7" s="10">
        <v>130</v>
      </c>
      <c r="H7" s="10">
        <v>168</v>
      </c>
      <c r="I7" s="10">
        <v>179</v>
      </c>
      <c r="J7" s="10">
        <v>192</v>
      </c>
      <c r="K7" s="10">
        <v>163</v>
      </c>
      <c r="L7" s="10">
        <v>229</v>
      </c>
      <c r="M7" s="10"/>
      <c r="N7" s="10">
        <v>305</v>
      </c>
      <c r="O7" s="10">
        <v>281</v>
      </c>
      <c r="P7" s="10">
        <v>223</v>
      </c>
      <c r="Q7" s="10">
        <v>247</v>
      </c>
      <c r="R7" s="10"/>
      <c r="S7" s="10">
        <v>140</v>
      </c>
      <c r="T7" s="10">
        <v>137</v>
      </c>
      <c r="U7" s="10">
        <v>89</v>
      </c>
      <c r="V7" s="10">
        <v>103</v>
      </c>
      <c r="W7" s="10">
        <v>77</v>
      </c>
      <c r="X7" s="10">
        <v>102</v>
      </c>
      <c r="Y7" s="10">
        <v>85</v>
      </c>
      <c r="Z7" s="10">
        <v>49</v>
      </c>
      <c r="AA7" s="10">
        <v>124</v>
      </c>
      <c r="AB7" s="10">
        <v>102</v>
      </c>
      <c r="AC7" s="10">
        <v>53</v>
      </c>
      <c r="AD7" s="10"/>
      <c r="AE7" s="10">
        <v>409</v>
      </c>
      <c r="AF7" s="10">
        <v>254</v>
      </c>
      <c r="AG7" s="10">
        <v>79</v>
      </c>
      <c r="AH7" s="10">
        <v>94</v>
      </c>
      <c r="AI7" s="10">
        <v>192</v>
      </c>
      <c r="AJ7" s="10">
        <v>20</v>
      </c>
      <c r="AK7" s="10"/>
      <c r="AL7" s="10">
        <v>711</v>
      </c>
      <c r="AM7" s="10">
        <v>194</v>
      </c>
      <c r="AN7" s="10">
        <v>51</v>
      </c>
      <c r="AO7" s="10">
        <v>15</v>
      </c>
      <c r="AP7" s="10">
        <v>17</v>
      </c>
      <c r="AQ7" s="10">
        <v>22</v>
      </c>
      <c r="AR7" s="10">
        <v>4</v>
      </c>
      <c r="AS7" s="10"/>
      <c r="AT7" s="10">
        <v>89</v>
      </c>
      <c r="AU7" s="10">
        <v>946</v>
      </c>
      <c r="AV7" s="10"/>
      <c r="AW7" s="10">
        <v>126</v>
      </c>
      <c r="AX7" s="10">
        <v>50</v>
      </c>
      <c r="AY7" s="10">
        <v>33</v>
      </c>
      <c r="AZ7" s="10">
        <v>327</v>
      </c>
      <c r="BA7" s="10">
        <v>178</v>
      </c>
      <c r="BB7" s="10">
        <v>159</v>
      </c>
      <c r="BC7" s="10">
        <v>171</v>
      </c>
      <c r="BD7" s="10">
        <v>17</v>
      </c>
      <c r="BE7" s="10"/>
      <c r="BF7" s="10">
        <v>131</v>
      </c>
      <c r="BG7" s="10">
        <v>308</v>
      </c>
      <c r="BH7" s="10">
        <v>129</v>
      </c>
      <c r="BI7" s="10">
        <v>57</v>
      </c>
      <c r="BJ7" s="10">
        <v>108</v>
      </c>
      <c r="BK7" s="10">
        <v>228</v>
      </c>
      <c r="BL7" s="10">
        <v>100</v>
      </c>
      <c r="BM7" s="10"/>
      <c r="BN7" s="10">
        <v>56</v>
      </c>
      <c r="BO7" s="10">
        <v>86</v>
      </c>
      <c r="BP7" s="10">
        <v>78</v>
      </c>
      <c r="BQ7" s="10">
        <v>97</v>
      </c>
      <c r="BR7" s="10">
        <v>107</v>
      </c>
      <c r="BS7" s="10">
        <v>79</v>
      </c>
      <c r="BT7" s="10">
        <v>64</v>
      </c>
      <c r="BU7" s="10">
        <v>60</v>
      </c>
      <c r="BV7" s="10">
        <v>62</v>
      </c>
      <c r="BW7" s="10">
        <v>90</v>
      </c>
      <c r="BX7" s="10">
        <v>58</v>
      </c>
      <c r="BY7" s="10">
        <v>48</v>
      </c>
      <c r="BZ7" s="10">
        <v>32</v>
      </c>
      <c r="CA7" s="10">
        <v>24</v>
      </c>
      <c r="CB7" s="10">
        <v>31</v>
      </c>
      <c r="CC7" s="10">
        <v>16</v>
      </c>
      <c r="CD7" s="10">
        <v>13</v>
      </c>
    </row>
    <row r="8" spans="2:82" ht="30" customHeight="1" x14ac:dyDescent="0.35">
      <c r="B8" s="11" t="s">
        <v>19</v>
      </c>
      <c r="C8" s="11">
        <v>1058</v>
      </c>
      <c r="D8" s="11">
        <v>517</v>
      </c>
      <c r="E8" s="11">
        <v>540</v>
      </c>
      <c r="F8" s="11"/>
      <c r="G8" s="11">
        <v>135</v>
      </c>
      <c r="H8" s="11">
        <v>175</v>
      </c>
      <c r="I8" s="11">
        <v>183</v>
      </c>
      <c r="J8" s="11">
        <v>187</v>
      </c>
      <c r="K8" s="11">
        <v>155</v>
      </c>
      <c r="L8" s="11">
        <v>224</v>
      </c>
      <c r="M8" s="11"/>
      <c r="N8" s="11">
        <v>289</v>
      </c>
      <c r="O8" s="11">
        <v>275</v>
      </c>
      <c r="P8" s="11">
        <v>230</v>
      </c>
      <c r="Q8" s="11">
        <v>258</v>
      </c>
      <c r="R8" s="11"/>
      <c r="S8" s="11">
        <v>150</v>
      </c>
      <c r="T8" s="11">
        <v>132</v>
      </c>
      <c r="U8" s="11">
        <v>83</v>
      </c>
      <c r="V8" s="11">
        <v>101</v>
      </c>
      <c r="W8" s="11">
        <v>73</v>
      </c>
      <c r="X8" s="11">
        <v>96</v>
      </c>
      <c r="Y8" s="11">
        <v>88</v>
      </c>
      <c r="Z8" s="11">
        <v>56</v>
      </c>
      <c r="AA8" s="11">
        <v>122</v>
      </c>
      <c r="AB8" s="11">
        <v>105</v>
      </c>
      <c r="AC8" s="11">
        <v>52</v>
      </c>
      <c r="AD8" s="11"/>
      <c r="AE8" s="11">
        <v>402</v>
      </c>
      <c r="AF8" s="11">
        <v>250</v>
      </c>
      <c r="AG8" s="11">
        <v>81</v>
      </c>
      <c r="AH8" s="11">
        <v>96</v>
      </c>
      <c r="AI8" s="11">
        <v>196</v>
      </c>
      <c r="AJ8" s="11">
        <v>21</v>
      </c>
      <c r="AK8" s="11"/>
      <c r="AL8" s="11">
        <v>703</v>
      </c>
      <c r="AM8" s="11">
        <v>197</v>
      </c>
      <c r="AN8" s="11">
        <v>52</v>
      </c>
      <c r="AO8" s="11">
        <v>15</v>
      </c>
      <c r="AP8" s="11">
        <v>17</v>
      </c>
      <c r="AQ8" s="11">
        <v>21</v>
      </c>
      <c r="AR8" s="11">
        <v>4</v>
      </c>
      <c r="AS8" s="11"/>
      <c r="AT8" s="11">
        <v>89</v>
      </c>
      <c r="AU8" s="11">
        <v>942</v>
      </c>
      <c r="AV8" s="11"/>
      <c r="AW8" s="11">
        <v>126</v>
      </c>
      <c r="AX8" s="11">
        <v>50</v>
      </c>
      <c r="AY8" s="11">
        <v>33</v>
      </c>
      <c r="AZ8" s="11">
        <v>324</v>
      </c>
      <c r="BA8" s="11">
        <v>174</v>
      </c>
      <c r="BB8" s="11">
        <v>161</v>
      </c>
      <c r="BC8" s="11">
        <v>173</v>
      </c>
      <c r="BD8" s="11">
        <v>17</v>
      </c>
      <c r="BE8" s="11"/>
      <c r="BF8" s="11">
        <v>132</v>
      </c>
      <c r="BG8" s="11">
        <v>309</v>
      </c>
      <c r="BH8" s="11">
        <v>126</v>
      </c>
      <c r="BI8" s="11">
        <v>57</v>
      </c>
      <c r="BJ8" s="11">
        <v>109</v>
      </c>
      <c r="BK8" s="11">
        <v>225</v>
      </c>
      <c r="BL8" s="11">
        <v>101</v>
      </c>
      <c r="BM8" s="11"/>
      <c r="BN8" s="11">
        <v>59</v>
      </c>
      <c r="BO8" s="11">
        <v>87</v>
      </c>
      <c r="BP8" s="11">
        <v>79</v>
      </c>
      <c r="BQ8" s="11">
        <v>98</v>
      </c>
      <c r="BR8" s="11">
        <v>108</v>
      </c>
      <c r="BS8" s="11">
        <v>79</v>
      </c>
      <c r="BT8" s="11">
        <v>66</v>
      </c>
      <c r="BU8" s="11">
        <v>59</v>
      </c>
      <c r="BV8" s="11">
        <v>60</v>
      </c>
      <c r="BW8" s="11">
        <v>88</v>
      </c>
      <c r="BX8" s="11">
        <v>56</v>
      </c>
      <c r="BY8" s="11">
        <v>47</v>
      </c>
      <c r="BZ8" s="11">
        <v>31</v>
      </c>
      <c r="CA8" s="11">
        <v>23</v>
      </c>
      <c r="CB8" s="11">
        <v>31</v>
      </c>
      <c r="CC8" s="11">
        <v>16</v>
      </c>
      <c r="CD8" s="11">
        <v>13</v>
      </c>
    </row>
    <row r="9" spans="2:82" x14ac:dyDescent="0.35">
      <c r="B9" s="18" t="s">
        <v>400</v>
      </c>
      <c r="C9" s="17">
        <v>0.60044939856913104</v>
      </c>
      <c r="D9" s="17">
        <v>0.55847604913962001</v>
      </c>
      <c r="E9" s="17">
        <v>0.64101090349616696</v>
      </c>
      <c r="F9" s="17"/>
      <c r="G9" s="17">
        <v>0.67015738097643096</v>
      </c>
      <c r="H9" s="17">
        <v>0.65929134444900295</v>
      </c>
      <c r="I9" s="17">
        <v>0.61170634156741799</v>
      </c>
      <c r="J9" s="17">
        <v>0.59923025810768904</v>
      </c>
      <c r="K9" s="17">
        <v>0.63703721108439504</v>
      </c>
      <c r="L9" s="17">
        <v>0.47922123289885199</v>
      </c>
      <c r="M9" s="17"/>
      <c r="N9" s="17">
        <v>0.61664900084896601</v>
      </c>
      <c r="O9" s="17">
        <v>0.59351883264689698</v>
      </c>
      <c r="P9" s="17">
        <v>0.61245488549901705</v>
      </c>
      <c r="Q9" s="17">
        <v>0.58304625218875195</v>
      </c>
      <c r="R9" s="17"/>
      <c r="S9" s="17">
        <v>0.55442094449762802</v>
      </c>
      <c r="T9" s="17">
        <v>0.593585323231129</v>
      </c>
      <c r="U9" s="17">
        <v>0.52230168418890899</v>
      </c>
      <c r="V9" s="17">
        <v>0.640665033611302</v>
      </c>
      <c r="W9" s="17">
        <v>0.66813067160987605</v>
      </c>
      <c r="X9" s="17">
        <v>0.66794750951687798</v>
      </c>
      <c r="Y9" s="17">
        <v>0.65876426491325302</v>
      </c>
      <c r="Z9" s="17">
        <v>0.46787928885723801</v>
      </c>
      <c r="AA9" s="17">
        <v>0.62060296296620199</v>
      </c>
      <c r="AB9" s="17">
        <v>0.58631465094171198</v>
      </c>
      <c r="AC9" s="17">
        <v>0.60252536064657203</v>
      </c>
      <c r="AD9" s="17"/>
      <c r="AE9" s="17">
        <v>0.56912034167347902</v>
      </c>
      <c r="AF9" s="17">
        <v>0.588413346318305</v>
      </c>
      <c r="AG9" s="17">
        <v>0.54340237473058695</v>
      </c>
      <c r="AH9" s="17">
        <v>0.70936972013577304</v>
      </c>
      <c r="AI9" s="17">
        <v>0.639914547799044</v>
      </c>
      <c r="AJ9" s="17">
        <v>0.59152939840440599</v>
      </c>
      <c r="AK9" s="17"/>
      <c r="AL9" s="17">
        <v>0.57364827705283605</v>
      </c>
      <c r="AM9" s="17">
        <v>0.68239827961530797</v>
      </c>
      <c r="AN9" s="17">
        <v>0.71507197959880597</v>
      </c>
      <c r="AO9" s="17">
        <v>0.62344741566344097</v>
      </c>
      <c r="AP9" s="17">
        <v>0.35211729570614603</v>
      </c>
      <c r="AQ9" s="17">
        <v>0.646205663065889</v>
      </c>
      <c r="AR9" s="17">
        <v>1</v>
      </c>
      <c r="AS9" s="17"/>
      <c r="AT9" s="17">
        <v>0.73818847262396603</v>
      </c>
      <c r="AU9" s="17">
        <v>0.58687313318573497</v>
      </c>
      <c r="AV9" s="17"/>
      <c r="AW9" s="17">
        <v>0.63272953148240296</v>
      </c>
      <c r="AX9" s="17">
        <v>0.441271791896308</v>
      </c>
      <c r="AY9" s="17">
        <v>0.65983228303427499</v>
      </c>
      <c r="AZ9" s="17">
        <v>0.58415799369927002</v>
      </c>
      <c r="BA9" s="17">
        <v>0.49932513168806902</v>
      </c>
      <c r="BB9" s="17">
        <v>0.64284641548599397</v>
      </c>
      <c r="BC9" s="17">
        <v>0.70076681654542095</v>
      </c>
      <c r="BD9" s="17">
        <v>0.63340583250607796</v>
      </c>
      <c r="BE9" s="17"/>
      <c r="BF9" s="17">
        <v>0.61275058598299503</v>
      </c>
      <c r="BG9" s="17">
        <v>0.63291475190093804</v>
      </c>
      <c r="BH9" s="17">
        <v>0.56727668369279804</v>
      </c>
      <c r="BI9" s="17">
        <v>0.62329377920560602</v>
      </c>
      <c r="BJ9" s="17">
        <v>0.63163266609665802</v>
      </c>
      <c r="BK9" s="17">
        <v>0.51273703917116797</v>
      </c>
      <c r="BL9" s="17">
        <v>0.67498718691051396</v>
      </c>
      <c r="BM9" s="17"/>
      <c r="BN9" s="17">
        <v>0.57944839841501306</v>
      </c>
      <c r="BO9" s="17">
        <v>0.66011028878230205</v>
      </c>
      <c r="BP9" s="17">
        <v>0.58904489122945003</v>
      </c>
      <c r="BQ9" s="17">
        <v>0.63272143408268799</v>
      </c>
      <c r="BR9" s="17">
        <v>0.50806022892498404</v>
      </c>
      <c r="BS9" s="17">
        <v>0.56865828210733804</v>
      </c>
      <c r="BT9" s="17">
        <v>0.65351388634323404</v>
      </c>
      <c r="BU9" s="17">
        <v>0.58460033032804504</v>
      </c>
      <c r="BV9" s="17">
        <v>0.65559871734373498</v>
      </c>
      <c r="BW9" s="17">
        <v>0.62049820835583702</v>
      </c>
      <c r="BX9" s="17">
        <v>0.45430655144287602</v>
      </c>
      <c r="BY9" s="17">
        <v>0.65023304483917499</v>
      </c>
      <c r="BZ9" s="17">
        <v>0.778175367414073</v>
      </c>
      <c r="CA9" s="17">
        <v>0.471413005747778</v>
      </c>
      <c r="CB9" s="17">
        <v>0.57492821171193298</v>
      </c>
      <c r="CC9" s="17">
        <v>0.75281918853293395</v>
      </c>
      <c r="CD9" s="17">
        <v>0.63311317895872798</v>
      </c>
    </row>
    <row r="10" spans="2:82" ht="29" x14ac:dyDescent="0.35">
      <c r="B10" s="18" t="s">
        <v>401</v>
      </c>
      <c r="C10" s="19">
        <v>0.39955060143086901</v>
      </c>
      <c r="D10" s="19">
        <v>0.44152395086037999</v>
      </c>
      <c r="E10" s="19">
        <v>0.35898909650383298</v>
      </c>
      <c r="F10" s="19"/>
      <c r="G10" s="19">
        <v>0.32984261902356898</v>
      </c>
      <c r="H10" s="19">
        <v>0.340708655550997</v>
      </c>
      <c r="I10" s="19">
        <v>0.38829365843258201</v>
      </c>
      <c r="J10" s="19">
        <v>0.40076974189231102</v>
      </c>
      <c r="K10" s="19">
        <v>0.36296278891560502</v>
      </c>
      <c r="L10" s="19">
        <v>0.52077876710114801</v>
      </c>
      <c r="M10" s="19"/>
      <c r="N10" s="19">
        <v>0.38335099915103399</v>
      </c>
      <c r="O10" s="19">
        <v>0.40648116735310302</v>
      </c>
      <c r="P10" s="19">
        <v>0.387545114500983</v>
      </c>
      <c r="Q10" s="19">
        <v>0.416953747811248</v>
      </c>
      <c r="R10" s="19"/>
      <c r="S10" s="19">
        <v>0.44557905550237198</v>
      </c>
      <c r="T10" s="19">
        <v>0.406414676768871</v>
      </c>
      <c r="U10" s="19">
        <v>0.47769831581109101</v>
      </c>
      <c r="V10" s="19">
        <v>0.359334966388698</v>
      </c>
      <c r="W10" s="19">
        <v>0.33186932839012301</v>
      </c>
      <c r="X10" s="19">
        <v>0.33205249048312202</v>
      </c>
      <c r="Y10" s="19">
        <v>0.34123573508674698</v>
      </c>
      <c r="Z10" s="19">
        <v>0.53212071114276205</v>
      </c>
      <c r="AA10" s="19">
        <v>0.37939703703379801</v>
      </c>
      <c r="AB10" s="19">
        <v>0.41368534905828802</v>
      </c>
      <c r="AC10" s="19">
        <v>0.39747463935342803</v>
      </c>
      <c r="AD10" s="19"/>
      <c r="AE10" s="19">
        <v>0.43087965832652098</v>
      </c>
      <c r="AF10" s="19">
        <v>0.411586653681695</v>
      </c>
      <c r="AG10" s="19">
        <v>0.456597625269413</v>
      </c>
      <c r="AH10" s="19">
        <v>0.29063027986422701</v>
      </c>
      <c r="AI10" s="19">
        <v>0.360085452200956</v>
      </c>
      <c r="AJ10" s="19">
        <v>0.40847060159559401</v>
      </c>
      <c r="AK10" s="19"/>
      <c r="AL10" s="19">
        <v>0.426351722947164</v>
      </c>
      <c r="AM10" s="19">
        <v>0.31760172038469198</v>
      </c>
      <c r="AN10" s="19">
        <v>0.28492802040119403</v>
      </c>
      <c r="AO10" s="19">
        <v>0.37655258433655903</v>
      </c>
      <c r="AP10" s="19">
        <v>0.64788270429385397</v>
      </c>
      <c r="AQ10" s="19">
        <v>0.353794336934111</v>
      </c>
      <c r="AR10" s="19">
        <v>0</v>
      </c>
      <c r="AS10" s="19"/>
      <c r="AT10" s="19">
        <v>0.26181152737603403</v>
      </c>
      <c r="AU10" s="19">
        <v>0.41312686681426503</v>
      </c>
      <c r="AV10" s="19"/>
      <c r="AW10" s="19">
        <v>0.36727046851759698</v>
      </c>
      <c r="AX10" s="19">
        <v>0.55872820810369195</v>
      </c>
      <c r="AY10" s="19">
        <v>0.34016771696572501</v>
      </c>
      <c r="AZ10" s="19">
        <v>0.41584200630072998</v>
      </c>
      <c r="BA10" s="19">
        <v>0.50067486831193098</v>
      </c>
      <c r="BB10" s="19">
        <v>0.35715358451400597</v>
      </c>
      <c r="BC10" s="19">
        <v>0.299233183454579</v>
      </c>
      <c r="BD10" s="19">
        <v>0.36659416749392298</v>
      </c>
      <c r="BE10" s="19"/>
      <c r="BF10" s="19">
        <v>0.38724941401700502</v>
      </c>
      <c r="BG10" s="19">
        <v>0.36708524809906201</v>
      </c>
      <c r="BH10" s="19">
        <v>0.43272331630720201</v>
      </c>
      <c r="BI10" s="19">
        <v>0.37670622079439398</v>
      </c>
      <c r="BJ10" s="19">
        <v>0.36836733390334198</v>
      </c>
      <c r="BK10" s="19">
        <v>0.48726296082883203</v>
      </c>
      <c r="BL10" s="19">
        <v>0.32501281308948599</v>
      </c>
      <c r="BM10" s="19"/>
      <c r="BN10" s="19">
        <v>0.420551601584987</v>
      </c>
      <c r="BO10" s="19">
        <v>0.33988971121769801</v>
      </c>
      <c r="BP10" s="19">
        <v>0.41095510877055003</v>
      </c>
      <c r="BQ10" s="19">
        <v>0.36727856591731201</v>
      </c>
      <c r="BR10" s="19">
        <v>0.49193977107501602</v>
      </c>
      <c r="BS10" s="19">
        <v>0.43134171789266201</v>
      </c>
      <c r="BT10" s="19">
        <v>0.34648611365676601</v>
      </c>
      <c r="BU10" s="19">
        <v>0.41539966967195502</v>
      </c>
      <c r="BV10" s="19">
        <v>0.34440128265626502</v>
      </c>
      <c r="BW10" s="19">
        <v>0.37950179164416298</v>
      </c>
      <c r="BX10" s="19">
        <v>0.54569344855712398</v>
      </c>
      <c r="BY10" s="19">
        <v>0.34976695516082501</v>
      </c>
      <c r="BZ10" s="19">
        <v>0.221824632585927</v>
      </c>
      <c r="CA10" s="19">
        <v>0.528586994252222</v>
      </c>
      <c r="CB10" s="19">
        <v>0.42507178828806702</v>
      </c>
      <c r="CC10" s="19">
        <v>0.247180811467066</v>
      </c>
      <c r="CD10" s="19">
        <v>0.36688682104127202</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CD15"/>
  <sheetViews>
    <sheetView showGridLines="0" workbookViewId="0">
      <pane xSplit="2" topLeftCell="V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1104</v>
      </c>
      <c r="D7" s="10">
        <v>536</v>
      </c>
      <c r="E7" s="10">
        <v>564</v>
      </c>
      <c r="F7" s="10"/>
      <c r="G7" s="10">
        <v>138</v>
      </c>
      <c r="H7" s="10">
        <v>200</v>
      </c>
      <c r="I7" s="10">
        <v>174</v>
      </c>
      <c r="J7" s="10">
        <v>201</v>
      </c>
      <c r="K7" s="10">
        <v>144</v>
      </c>
      <c r="L7" s="10">
        <v>247</v>
      </c>
      <c r="M7" s="10"/>
      <c r="N7" s="10">
        <v>323</v>
      </c>
      <c r="O7" s="10">
        <v>295</v>
      </c>
      <c r="P7" s="10">
        <v>231</v>
      </c>
      <c r="Q7" s="10">
        <v>255</v>
      </c>
      <c r="R7" s="10"/>
      <c r="S7" s="10">
        <v>159</v>
      </c>
      <c r="T7" s="10">
        <v>141</v>
      </c>
      <c r="U7" s="10">
        <v>92</v>
      </c>
      <c r="V7" s="10">
        <v>89</v>
      </c>
      <c r="W7" s="10">
        <v>82</v>
      </c>
      <c r="X7" s="10">
        <v>107</v>
      </c>
      <c r="Y7" s="10">
        <v>95</v>
      </c>
      <c r="Z7" s="10">
        <v>51</v>
      </c>
      <c r="AA7" s="10">
        <v>136</v>
      </c>
      <c r="AB7" s="10">
        <v>97</v>
      </c>
      <c r="AC7" s="10">
        <v>55</v>
      </c>
      <c r="AD7" s="10"/>
      <c r="AE7" s="10">
        <v>394</v>
      </c>
      <c r="AF7" s="10">
        <v>259</v>
      </c>
      <c r="AG7" s="10">
        <v>98</v>
      </c>
      <c r="AH7" s="10">
        <v>99</v>
      </c>
      <c r="AI7" s="10">
        <v>217</v>
      </c>
      <c r="AJ7" s="10">
        <v>28</v>
      </c>
      <c r="AK7" s="10"/>
      <c r="AL7" s="10">
        <v>706</v>
      </c>
      <c r="AM7" s="10">
        <v>247</v>
      </c>
      <c r="AN7" s="10">
        <v>48</v>
      </c>
      <c r="AO7" s="10">
        <v>13</v>
      </c>
      <c r="AP7" s="10">
        <v>25</v>
      </c>
      <c r="AQ7" s="10">
        <v>15</v>
      </c>
      <c r="AR7" s="10">
        <v>7</v>
      </c>
      <c r="AS7" s="10"/>
      <c r="AT7" s="10">
        <v>119</v>
      </c>
      <c r="AU7" s="10">
        <v>957</v>
      </c>
      <c r="AV7" s="10"/>
      <c r="AW7" s="10">
        <v>125</v>
      </c>
      <c r="AX7" s="10">
        <v>59</v>
      </c>
      <c r="AY7" s="10">
        <v>34</v>
      </c>
      <c r="AZ7" s="10">
        <v>351</v>
      </c>
      <c r="BA7" s="10">
        <v>183</v>
      </c>
      <c r="BB7" s="10">
        <v>153</v>
      </c>
      <c r="BC7" s="10">
        <v>182</v>
      </c>
      <c r="BD7" s="10">
        <v>17</v>
      </c>
      <c r="BE7" s="10"/>
      <c r="BF7" s="10">
        <v>150</v>
      </c>
      <c r="BG7" s="10">
        <v>346</v>
      </c>
      <c r="BH7" s="10">
        <v>123</v>
      </c>
      <c r="BI7" s="10">
        <v>73</v>
      </c>
      <c r="BJ7" s="10">
        <v>87</v>
      </c>
      <c r="BK7" s="10">
        <v>231</v>
      </c>
      <c r="BL7" s="10">
        <v>94</v>
      </c>
      <c r="BM7" s="10"/>
      <c r="BN7" s="10">
        <v>57</v>
      </c>
      <c r="BO7" s="10">
        <v>67</v>
      </c>
      <c r="BP7" s="10">
        <v>75</v>
      </c>
      <c r="BQ7" s="10">
        <v>104</v>
      </c>
      <c r="BR7" s="10">
        <v>122</v>
      </c>
      <c r="BS7" s="10">
        <v>102</v>
      </c>
      <c r="BT7" s="10">
        <v>77</v>
      </c>
      <c r="BU7" s="10">
        <v>58</v>
      </c>
      <c r="BV7" s="10">
        <v>55</v>
      </c>
      <c r="BW7" s="10">
        <v>92</v>
      </c>
      <c r="BX7" s="10">
        <v>74</v>
      </c>
      <c r="BY7" s="10">
        <v>38</v>
      </c>
      <c r="BZ7" s="10">
        <v>37</v>
      </c>
      <c r="CA7" s="10">
        <v>31</v>
      </c>
      <c r="CB7" s="10">
        <v>30</v>
      </c>
      <c r="CC7" s="10">
        <v>19</v>
      </c>
      <c r="CD7" s="10">
        <v>12</v>
      </c>
    </row>
    <row r="8" spans="2:82" ht="30" customHeight="1" x14ac:dyDescent="0.35">
      <c r="B8" s="11" t="s">
        <v>19</v>
      </c>
      <c r="C8" s="11">
        <v>1106</v>
      </c>
      <c r="D8" s="11">
        <v>545</v>
      </c>
      <c r="E8" s="11">
        <v>556</v>
      </c>
      <c r="F8" s="11"/>
      <c r="G8" s="11">
        <v>144</v>
      </c>
      <c r="H8" s="11">
        <v>208</v>
      </c>
      <c r="I8" s="11">
        <v>179</v>
      </c>
      <c r="J8" s="11">
        <v>197</v>
      </c>
      <c r="K8" s="11">
        <v>135</v>
      </c>
      <c r="L8" s="11">
        <v>242</v>
      </c>
      <c r="M8" s="11"/>
      <c r="N8" s="11">
        <v>308</v>
      </c>
      <c r="O8" s="11">
        <v>290</v>
      </c>
      <c r="P8" s="11">
        <v>239</v>
      </c>
      <c r="Q8" s="11">
        <v>269</v>
      </c>
      <c r="R8" s="11"/>
      <c r="S8" s="11">
        <v>172</v>
      </c>
      <c r="T8" s="11">
        <v>138</v>
      </c>
      <c r="U8" s="11">
        <v>87</v>
      </c>
      <c r="V8" s="11">
        <v>86</v>
      </c>
      <c r="W8" s="11">
        <v>77</v>
      </c>
      <c r="X8" s="11">
        <v>101</v>
      </c>
      <c r="Y8" s="11">
        <v>98</v>
      </c>
      <c r="Z8" s="11">
        <v>59</v>
      </c>
      <c r="AA8" s="11">
        <v>132</v>
      </c>
      <c r="AB8" s="11">
        <v>101</v>
      </c>
      <c r="AC8" s="11">
        <v>53</v>
      </c>
      <c r="AD8" s="11"/>
      <c r="AE8" s="11">
        <v>386</v>
      </c>
      <c r="AF8" s="11">
        <v>256</v>
      </c>
      <c r="AG8" s="11">
        <v>101</v>
      </c>
      <c r="AH8" s="11">
        <v>101</v>
      </c>
      <c r="AI8" s="11">
        <v>222</v>
      </c>
      <c r="AJ8" s="11">
        <v>30</v>
      </c>
      <c r="AK8" s="11"/>
      <c r="AL8" s="11">
        <v>699</v>
      </c>
      <c r="AM8" s="11">
        <v>252</v>
      </c>
      <c r="AN8" s="11">
        <v>51</v>
      </c>
      <c r="AO8" s="11">
        <v>13</v>
      </c>
      <c r="AP8" s="11">
        <v>24</v>
      </c>
      <c r="AQ8" s="11">
        <v>16</v>
      </c>
      <c r="AR8" s="11">
        <v>7</v>
      </c>
      <c r="AS8" s="11"/>
      <c r="AT8" s="11">
        <v>123</v>
      </c>
      <c r="AU8" s="11">
        <v>954</v>
      </c>
      <c r="AV8" s="11"/>
      <c r="AW8" s="11">
        <v>127</v>
      </c>
      <c r="AX8" s="11">
        <v>58</v>
      </c>
      <c r="AY8" s="11">
        <v>35</v>
      </c>
      <c r="AZ8" s="11">
        <v>350</v>
      </c>
      <c r="BA8" s="11">
        <v>180</v>
      </c>
      <c r="BB8" s="11">
        <v>156</v>
      </c>
      <c r="BC8" s="11">
        <v>184</v>
      </c>
      <c r="BD8" s="11">
        <v>17</v>
      </c>
      <c r="BE8" s="11"/>
      <c r="BF8" s="11">
        <v>154</v>
      </c>
      <c r="BG8" s="11">
        <v>348</v>
      </c>
      <c r="BH8" s="11">
        <v>120</v>
      </c>
      <c r="BI8" s="11">
        <v>73</v>
      </c>
      <c r="BJ8" s="11">
        <v>87</v>
      </c>
      <c r="BK8" s="11">
        <v>228</v>
      </c>
      <c r="BL8" s="11">
        <v>96</v>
      </c>
      <c r="BM8" s="11"/>
      <c r="BN8" s="11">
        <v>60</v>
      </c>
      <c r="BO8" s="11">
        <v>68</v>
      </c>
      <c r="BP8" s="11">
        <v>75</v>
      </c>
      <c r="BQ8" s="11">
        <v>107</v>
      </c>
      <c r="BR8" s="11">
        <v>121</v>
      </c>
      <c r="BS8" s="11">
        <v>103</v>
      </c>
      <c r="BT8" s="11">
        <v>77</v>
      </c>
      <c r="BU8" s="11">
        <v>57</v>
      </c>
      <c r="BV8" s="11">
        <v>55</v>
      </c>
      <c r="BW8" s="11">
        <v>91</v>
      </c>
      <c r="BX8" s="11">
        <v>72</v>
      </c>
      <c r="BY8" s="11">
        <v>38</v>
      </c>
      <c r="BZ8" s="11">
        <v>35</v>
      </c>
      <c r="CA8" s="11">
        <v>31</v>
      </c>
      <c r="CB8" s="11">
        <v>30</v>
      </c>
      <c r="CC8" s="11">
        <v>19</v>
      </c>
      <c r="CD8" s="11">
        <v>12</v>
      </c>
    </row>
    <row r="9" spans="2:82" x14ac:dyDescent="0.35">
      <c r="B9" s="18" t="s">
        <v>400</v>
      </c>
      <c r="C9" s="17">
        <v>0.62709954117213096</v>
      </c>
      <c r="D9" s="17">
        <v>0.61895876125649796</v>
      </c>
      <c r="E9" s="17">
        <v>0.63406835122314997</v>
      </c>
      <c r="F9" s="17"/>
      <c r="G9" s="17">
        <v>0.62971660908641403</v>
      </c>
      <c r="H9" s="17">
        <v>0.65767514211095801</v>
      </c>
      <c r="I9" s="17">
        <v>0.59901467139158604</v>
      </c>
      <c r="J9" s="17">
        <v>0.59065255479936696</v>
      </c>
      <c r="K9" s="17">
        <v>0.70880807850039296</v>
      </c>
      <c r="L9" s="17">
        <v>0.60411028323607396</v>
      </c>
      <c r="M9" s="17"/>
      <c r="N9" s="17">
        <v>0.64057270592564197</v>
      </c>
      <c r="O9" s="17">
        <v>0.66241605793632097</v>
      </c>
      <c r="P9" s="17">
        <v>0.57071905639167297</v>
      </c>
      <c r="Q9" s="17">
        <v>0.62367729901629898</v>
      </c>
      <c r="R9" s="17"/>
      <c r="S9" s="17">
        <v>0.66900588517739501</v>
      </c>
      <c r="T9" s="17">
        <v>0.64427406702454804</v>
      </c>
      <c r="U9" s="17">
        <v>0.57338287227187001</v>
      </c>
      <c r="V9" s="17">
        <v>0.62862772999854899</v>
      </c>
      <c r="W9" s="17">
        <v>0.61285009862019602</v>
      </c>
      <c r="X9" s="17">
        <v>0.62915560921497704</v>
      </c>
      <c r="Y9" s="17">
        <v>0.62851054946921203</v>
      </c>
      <c r="Z9" s="17">
        <v>0.58720429989843603</v>
      </c>
      <c r="AA9" s="17">
        <v>0.55969077376728804</v>
      </c>
      <c r="AB9" s="17">
        <v>0.68249711331929497</v>
      </c>
      <c r="AC9" s="17">
        <v>0.65216588315472601</v>
      </c>
      <c r="AD9" s="17"/>
      <c r="AE9" s="17">
        <v>0.61748851909721902</v>
      </c>
      <c r="AF9" s="17">
        <v>0.61494175809575202</v>
      </c>
      <c r="AG9" s="17">
        <v>0.71886018815681396</v>
      </c>
      <c r="AH9" s="17">
        <v>0.67287803824649195</v>
      </c>
      <c r="AI9" s="17">
        <v>0.62154724174166298</v>
      </c>
      <c r="AJ9" s="17">
        <v>0.45275123311565102</v>
      </c>
      <c r="AK9" s="17"/>
      <c r="AL9" s="17">
        <v>0.611806697543542</v>
      </c>
      <c r="AM9" s="17">
        <v>0.672797944414669</v>
      </c>
      <c r="AN9" s="17">
        <v>0.71333849507646796</v>
      </c>
      <c r="AO9" s="17">
        <v>0.68826309721317303</v>
      </c>
      <c r="AP9" s="17">
        <v>0.67214384176507103</v>
      </c>
      <c r="AQ9" s="17">
        <v>0.45805351862120902</v>
      </c>
      <c r="AR9" s="17">
        <v>0.713923380130709</v>
      </c>
      <c r="AS9" s="17"/>
      <c r="AT9" s="17">
        <v>0.69877888788158504</v>
      </c>
      <c r="AU9" s="17">
        <v>0.61601862728022305</v>
      </c>
      <c r="AV9" s="17"/>
      <c r="AW9" s="17">
        <v>0.58603145794151501</v>
      </c>
      <c r="AX9" s="17">
        <v>0.780818833915643</v>
      </c>
      <c r="AY9" s="17">
        <v>0.676062156889077</v>
      </c>
      <c r="AZ9" s="17">
        <v>0.64319968652151505</v>
      </c>
      <c r="BA9" s="17">
        <v>0.51271155563489801</v>
      </c>
      <c r="BB9" s="17">
        <v>0.67108782750945495</v>
      </c>
      <c r="BC9" s="17">
        <v>0.62993617882317798</v>
      </c>
      <c r="BD9" s="17">
        <v>0.75712026995131998</v>
      </c>
      <c r="BE9" s="17"/>
      <c r="BF9" s="17">
        <v>0.630644104808187</v>
      </c>
      <c r="BG9" s="17">
        <v>0.67058481829917704</v>
      </c>
      <c r="BH9" s="17">
        <v>0.56975657394119905</v>
      </c>
      <c r="BI9" s="17">
        <v>0.63697414801085395</v>
      </c>
      <c r="BJ9" s="17">
        <v>0.65260262621473097</v>
      </c>
      <c r="BK9" s="17">
        <v>0.59863768912898097</v>
      </c>
      <c r="BL9" s="17">
        <v>0.57279527373477301</v>
      </c>
      <c r="BM9" s="17"/>
      <c r="BN9" s="17">
        <v>0.61346232993429906</v>
      </c>
      <c r="BO9" s="17">
        <v>0.57530686605944303</v>
      </c>
      <c r="BP9" s="17">
        <v>0.652316321738175</v>
      </c>
      <c r="BQ9" s="17">
        <v>0.67751802090125302</v>
      </c>
      <c r="BR9" s="17">
        <v>0.65518449265194001</v>
      </c>
      <c r="BS9" s="17">
        <v>0.57575771478275695</v>
      </c>
      <c r="BT9" s="17">
        <v>0.57909376569286797</v>
      </c>
      <c r="BU9" s="17">
        <v>0.62850641217174597</v>
      </c>
      <c r="BV9" s="17">
        <v>0.69181722545423796</v>
      </c>
      <c r="BW9" s="17">
        <v>0.67944266065336101</v>
      </c>
      <c r="BX9" s="17">
        <v>0.60835420933807105</v>
      </c>
      <c r="BY9" s="17">
        <v>0.58553722117293505</v>
      </c>
      <c r="BZ9" s="17">
        <v>0.50922661480624998</v>
      </c>
      <c r="CA9" s="17">
        <v>0.60668723782175304</v>
      </c>
      <c r="CB9" s="17">
        <v>0.58264249356758202</v>
      </c>
      <c r="CC9" s="17">
        <v>0.732650243879434</v>
      </c>
      <c r="CD9" s="17">
        <v>0.67240510441930801</v>
      </c>
    </row>
    <row r="10" spans="2:82" ht="29" x14ac:dyDescent="0.35">
      <c r="B10" s="18" t="s">
        <v>401</v>
      </c>
      <c r="C10" s="19">
        <v>0.37290045882786899</v>
      </c>
      <c r="D10" s="19">
        <v>0.38104123874350199</v>
      </c>
      <c r="E10" s="19">
        <v>0.36593164877685003</v>
      </c>
      <c r="F10" s="19"/>
      <c r="G10" s="19">
        <v>0.37028339091358597</v>
      </c>
      <c r="H10" s="19">
        <v>0.34232485788904299</v>
      </c>
      <c r="I10" s="19">
        <v>0.40098532860841302</v>
      </c>
      <c r="J10" s="19">
        <v>0.40934744520063299</v>
      </c>
      <c r="K10" s="19">
        <v>0.29119192149960699</v>
      </c>
      <c r="L10" s="19">
        <v>0.39588971676392598</v>
      </c>
      <c r="M10" s="19"/>
      <c r="N10" s="19">
        <v>0.35942729407435797</v>
      </c>
      <c r="O10" s="19">
        <v>0.33758394206367898</v>
      </c>
      <c r="P10" s="19">
        <v>0.42928094360832803</v>
      </c>
      <c r="Q10" s="19">
        <v>0.37632270098370102</v>
      </c>
      <c r="R10" s="19"/>
      <c r="S10" s="19">
        <v>0.33099411482260499</v>
      </c>
      <c r="T10" s="19">
        <v>0.35572593297545202</v>
      </c>
      <c r="U10" s="19">
        <v>0.42661712772812899</v>
      </c>
      <c r="V10" s="19">
        <v>0.37137227000145101</v>
      </c>
      <c r="W10" s="19">
        <v>0.38714990137980398</v>
      </c>
      <c r="X10" s="19">
        <v>0.37084439078502301</v>
      </c>
      <c r="Y10" s="19">
        <v>0.37148945053078802</v>
      </c>
      <c r="Z10" s="19">
        <v>0.41279570010156402</v>
      </c>
      <c r="AA10" s="19">
        <v>0.44030922623271201</v>
      </c>
      <c r="AB10" s="19">
        <v>0.31750288668070498</v>
      </c>
      <c r="AC10" s="19">
        <v>0.34783411684527399</v>
      </c>
      <c r="AD10" s="19"/>
      <c r="AE10" s="19">
        <v>0.38251148090278098</v>
      </c>
      <c r="AF10" s="19">
        <v>0.38505824190424798</v>
      </c>
      <c r="AG10" s="19">
        <v>0.28113981184318598</v>
      </c>
      <c r="AH10" s="19">
        <v>0.32712196175350799</v>
      </c>
      <c r="AI10" s="19">
        <v>0.37845275825833702</v>
      </c>
      <c r="AJ10" s="19">
        <v>0.54724876688434898</v>
      </c>
      <c r="AK10" s="19"/>
      <c r="AL10" s="19">
        <v>0.388193302456458</v>
      </c>
      <c r="AM10" s="19">
        <v>0.327202055585331</v>
      </c>
      <c r="AN10" s="19">
        <v>0.28666150492353198</v>
      </c>
      <c r="AO10" s="19">
        <v>0.31173690278682697</v>
      </c>
      <c r="AP10" s="19">
        <v>0.32785615823492897</v>
      </c>
      <c r="AQ10" s="19">
        <v>0.54194648137879098</v>
      </c>
      <c r="AR10" s="19">
        <v>0.286076619869291</v>
      </c>
      <c r="AS10" s="19"/>
      <c r="AT10" s="19">
        <v>0.30122111211841501</v>
      </c>
      <c r="AU10" s="19">
        <v>0.383981372719777</v>
      </c>
      <c r="AV10" s="19"/>
      <c r="AW10" s="19">
        <v>0.41396854205848499</v>
      </c>
      <c r="AX10" s="19">
        <v>0.219181166084357</v>
      </c>
      <c r="AY10" s="19">
        <v>0.323937843110923</v>
      </c>
      <c r="AZ10" s="19">
        <v>0.35680031347848501</v>
      </c>
      <c r="BA10" s="19">
        <v>0.48728844436510199</v>
      </c>
      <c r="BB10" s="19">
        <v>0.328912172490545</v>
      </c>
      <c r="BC10" s="19">
        <v>0.37006382117682202</v>
      </c>
      <c r="BD10" s="19">
        <v>0.24287973004867999</v>
      </c>
      <c r="BE10" s="19"/>
      <c r="BF10" s="19">
        <v>0.369355895191813</v>
      </c>
      <c r="BG10" s="19">
        <v>0.32941518170082401</v>
      </c>
      <c r="BH10" s="19">
        <v>0.430243426058801</v>
      </c>
      <c r="BI10" s="19">
        <v>0.363025851989146</v>
      </c>
      <c r="BJ10" s="19">
        <v>0.34739737378526903</v>
      </c>
      <c r="BK10" s="19">
        <v>0.40136231087101898</v>
      </c>
      <c r="BL10" s="19">
        <v>0.42720472626522699</v>
      </c>
      <c r="BM10" s="19"/>
      <c r="BN10" s="19">
        <v>0.386537670065701</v>
      </c>
      <c r="BO10" s="19">
        <v>0.42469313394055702</v>
      </c>
      <c r="BP10" s="19">
        <v>0.347683678261825</v>
      </c>
      <c r="BQ10" s="19">
        <v>0.32248197909874698</v>
      </c>
      <c r="BR10" s="19">
        <v>0.34481550734805999</v>
      </c>
      <c r="BS10" s="19">
        <v>0.424242285217243</v>
      </c>
      <c r="BT10" s="19">
        <v>0.42090623430713198</v>
      </c>
      <c r="BU10" s="19">
        <v>0.37149358782825398</v>
      </c>
      <c r="BV10" s="19">
        <v>0.30818277454576198</v>
      </c>
      <c r="BW10" s="19">
        <v>0.32055733934663899</v>
      </c>
      <c r="BX10" s="19">
        <v>0.39164579066192901</v>
      </c>
      <c r="BY10" s="19">
        <v>0.414462778827065</v>
      </c>
      <c r="BZ10" s="19">
        <v>0.49077338519375102</v>
      </c>
      <c r="CA10" s="19">
        <v>0.39331276217824701</v>
      </c>
      <c r="CB10" s="19">
        <v>0.41735750643241798</v>
      </c>
      <c r="CC10" s="19">
        <v>0.267349756120566</v>
      </c>
      <c r="CD10" s="19">
        <v>0.32759489558069199</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CD15"/>
  <sheetViews>
    <sheetView showGridLines="0" workbookViewId="0">
      <pane xSplit="2" topLeftCell="U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1128</v>
      </c>
      <c r="D7" s="10">
        <v>556</v>
      </c>
      <c r="E7" s="10">
        <v>569</v>
      </c>
      <c r="F7" s="10"/>
      <c r="G7" s="10">
        <v>160</v>
      </c>
      <c r="H7" s="10">
        <v>189</v>
      </c>
      <c r="I7" s="10">
        <v>209</v>
      </c>
      <c r="J7" s="10">
        <v>195</v>
      </c>
      <c r="K7" s="10">
        <v>162</v>
      </c>
      <c r="L7" s="10">
        <v>213</v>
      </c>
      <c r="M7" s="10"/>
      <c r="N7" s="10">
        <v>346</v>
      </c>
      <c r="O7" s="10">
        <v>275</v>
      </c>
      <c r="P7" s="10">
        <v>256</v>
      </c>
      <c r="Q7" s="10">
        <v>248</v>
      </c>
      <c r="R7" s="10"/>
      <c r="S7" s="10">
        <v>152</v>
      </c>
      <c r="T7" s="10">
        <v>150</v>
      </c>
      <c r="U7" s="10">
        <v>104</v>
      </c>
      <c r="V7" s="10">
        <v>102</v>
      </c>
      <c r="W7" s="10">
        <v>69</v>
      </c>
      <c r="X7" s="10">
        <v>119</v>
      </c>
      <c r="Y7" s="10">
        <v>112</v>
      </c>
      <c r="Z7" s="10">
        <v>57</v>
      </c>
      <c r="AA7" s="10">
        <v>122</v>
      </c>
      <c r="AB7" s="10">
        <v>95</v>
      </c>
      <c r="AC7" s="10">
        <v>46</v>
      </c>
      <c r="AD7" s="10"/>
      <c r="AE7" s="10">
        <v>396</v>
      </c>
      <c r="AF7" s="10">
        <v>285</v>
      </c>
      <c r="AG7" s="10">
        <v>90</v>
      </c>
      <c r="AH7" s="10">
        <v>102</v>
      </c>
      <c r="AI7" s="10">
        <v>210</v>
      </c>
      <c r="AJ7" s="10">
        <v>37</v>
      </c>
      <c r="AK7" s="10"/>
      <c r="AL7" s="10">
        <v>719</v>
      </c>
      <c r="AM7" s="10">
        <v>251</v>
      </c>
      <c r="AN7" s="10">
        <v>53</v>
      </c>
      <c r="AO7" s="10">
        <v>14</v>
      </c>
      <c r="AP7" s="10">
        <v>19</v>
      </c>
      <c r="AQ7" s="10">
        <v>20</v>
      </c>
      <c r="AR7" s="10">
        <v>3</v>
      </c>
      <c r="AS7" s="10"/>
      <c r="AT7" s="10">
        <v>109</v>
      </c>
      <c r="AU7" s="10">
        <v>995</v>
      </c>
      <c r="AV7" s="10"/>
      <c r="AW7" s="10">
        <v>140</v>
      </c>
      <c r="AX7" s="10">
        <v>69</v>
      </c>
      <c r="AY7" s="10">
        <v>30</v>
      </c>
      <c r="AZ7" s="10">
        <v>347</v>
      </c>
      <c r="BA7" s="10">
        <v>146</v>
      </c>
      <c r="BB7" s="10">
        <v>173</v>
      </c>
      <c r="BC7" s="10">
        <v>199</v>
      </c>
      <c r="BD7" s="10">
        <v>24</v>
      </c>
      <c r="BE7" s="10"/>
      <c r="BF7" s="10">
        <v>152</v>
      </c>
      <c r="BG7" s="10">
        <v>335</v>
      </c>
      <c r="BH7" s="10">
        <v>124</v>
      </c>
      <c r="BI7" s="10">
        <v>79</v>
      </c>
      <c r="BJ7" s="10">
        <v>107</v>
      </c>
      <c r="BK7" s="10">
        <v>226</v>
      </c>
      <c r="BL7" s="10">
        <v>105</v>
      </c>
      <c r="BM7" s="10"/>
      <c r="BN7" s="10">
        <v>59</v>
      </c>
      <c r="BO7" s="10">
        <v>90</v>
      </c>
      <c r="BP7" s="10">
        <v>74</v>
      </c>
      <c r="BQ7" s="10">
        <v>117</v>
      </c>
      <c r="BR7" s="10">
        <v>91</v>
      </c>
      <c r="BS7" s="10">
        <v>94</v>
      </c>
      <c r="BT7" s="10">
        <v>93</v>
      </c>
      <c r="BU7" s="10">
        <v>75</v>
      </c>
      <c r="BV7" s="10">
        <v>59</v>
      </c>
      <c r="BW7" s="10">
        <v>98</v>
      </c>
      <c r="BX7" s="10">
        <v>61</v>
      </c>
      <c r="BY7" s="10">
        <v>53</v>
      </c>
      <c r="BZ7" s="10">
        <v>27</v>
      </c>
      <c r="CA7" s="10">
        <v>26</v>
      </c>
      <c r="CB7" s="10">
        <v>28</v>
      </c>
      <c r="CC7" s="10">
        <v>24</v>
      </c>
      <c r="CD7" s="10">
        <v>17</v>
      </c>
    </row>
    <row r="8" spans="2:82" ht="30" customHeight="1" x14ac:dyDescent="0.35">
      <c r="B8" s="11" t="s">
        <v>19</v>
      </c>
      <c r="C8" s="11">
        <v>1130</v>
      </c>
      <c r="D8" s="11">
        <v>566</v>
      </c>
      <c r="E8" s="11">
        <v>560</v>
      </c>
      <c r="F8" s="11"/>
      <c r="G8" s="11">
        <v>169</v>
      </c>
      <c r="H8" s="11">
        <v>196</v>
      </c>
      <c r="I8" s="11">
        <v>214</v>
      </c>
      <c r="J8" s="11">
        <v>190</v>
      </c>
      <c r="K8" s="11">
        <v>153</v>
      </c>
      <c r="L8" s="11">
        <v>207</v>
      </c>
      <c r="M8" s="11"/>
      <c r="N8" s="11">
        <v>330</v>
      </c>
      <c r="O8" s="11">
        <v>271</v>
      </c>
      <c r="P8" s="11">
        <v>267</v>
      </c>
      <c r="Q8" s="11">
        <v>259</v>
      </c>
      <c r="R8" s="11"/>
      <c r="S8" s="11">
        <v>166</v>
      </c>
      <c r="T8" s="11">
        <v>144</v>
      </c>
      <c r="U8" s="11">
        <v>99</v>
      </c>
      <c r="V8" s="11">
        <v>99</v>
      </c>
      <c r="W8" s="11">
        <v>65</v>
      </c>
      <c r="X8" s="11">
        <v>112</v>
      </c>
      <c r="Y8" s="11">
        <v>116</v>
      </c>
      <c r="Z8" s="11">
        <v>64</v>
      </c>
      <c r="AA8" s="11">
        <v>120</v>
      </c>
      <c r="AB8" s="11">
        <v>101</v>
      </c>
      <c r="AC8" s="11">
        <v>44</v>
      </c>
      <c r="AD8" s="11"/>
      <c r="AE8" s="11">
        <v>391</v>
      </c>
      <c r="AF8" s="11">
        <v>283</v>
      </c>
      <c r="AG8" s="11">
        <v>95</v>
      </c>
      <c r="AH8" s="11">
        <v>102</v>
      </c>
      <c r="AI8" s="11">
        <v>215</v>
      </c>
      <c r="AJ8" s="11">
        <v>36</v>
      </c>
      <c r="AK8" s="11"/>
      <c r="AL8" s="11">
        <v>711</v>
      </c>
      <c r="AM8" s="11">
        <v>261</v>
      </c>
      <c r="AN8" s="11">
        <v>54</v>
      </c>
      <c r="AO8" s="11">
        <v>15</v>
      </c>
      <c r="AP8" s="11">
        <v>18</v>
      </c>
      <c r="AQ8" s="11">
        <v>20</v>
      </c>
      <c r="AR8" s="11">
        <v>3</v>
      </c>
      <c r="AS8" s="11"/>
      <c r="AT8" s="11">
        <v>114</v>
      </c>
      <c r="AU8" s="11">
        <v>992</v>
      </c>
      <c r="AV8" s="11"/>
      <c r="AW8" s="11">
        <v>141</v>
      </c>
      <c r="AX8" s="11">
        <v>69</v>
      </c>
      <c r="AY8" s="11">
        <v>31</v>
      </c>
      <c r="AZ8" s="11">
        <v>345</v>
      </c>
      <c r="BA8" s="11">
        <v>142</v>
      </c>
      <c r="BB8" s="11">
        <v>177</v>
      </c>
      <c r="BC8" s="11">
        <v>201</v>
      </c>
      <c r="BD8" s="11">
        <v>24</v>
      </c>
      <c r="BE8" s="11"/>
      <c r="BF8" s="11">
        <v>154</v>
      </c>
      <c r="BG8" s="11">
        <v>336</v>
      </c>
      <c r="BH8" s="11">
        <v>121</v>
      </c>
      <c r="BI8" s="11">
        <v>80</v>
      </c>
      <c r="BJ8" s="11">
        <v>109</v>
      </c>
      <c r="BK8" s="11">
        <v>222</v>
      </c>
      <c r="BL8" s="11">
        <v>108</v>
      </c>
      <c r="BM8" s="11"/>
      <c r="BN8" s="11">
        <v>61</v>
      </c>
      <c r="BO8" s="11">
        <v>92</v>
      </c>
      <c r="BP8" s="11">
        <v>75</v>
      </c>
      <c r="BQ8" s="11">
        <v>116</v>
      </c>
      <c r="BR8" s="11">
        <v>93</v>
      </c>
      <c r="BS8" s="11">
        <v>94</v>
      </c>
      <c r="BT8" s="11">
        <v>93</v>
      </c>
      <c r="BU8" s="11">
        <v>73</v>
      </c>
      <c r="BV8" s="11">
        <v>60</v>
      </c>
      <c r="BW8" s="11">
        <v>97</v>
      </c>
      <c r="BX8" s="11">
        <v>60</v>
      </c>
      <c r="BY8" s="11">
        <v>52</v>
      </c>
      <c r="BZ8" s="11">
        <v>27</v>
      </c>
      <c r="CA8" s="11">
        <v>25</v>
      </c>
      <c r="CB8" s="11">
        <v>28</v>
      </c>
      <c r="CC8" s="11">
        <v>24</v>
      </c>
      <c r="CD8" s="11">
        <v>18</v>
      </c>
    </row>
    <row r="9" spans="2:82" x14ac:dyDescent="0.35">
      <c r="B9" s="18" t="s">
        <v>400</v>
      </c>
      <c r="C9" s="17">
        <v>0.623953630253827</v>
      </c>
      <c r="D9" s="17">
        <v>0.63064942510274102</v>
      </c>
      <c r="E9" s="17">
        <v>0.61691218288041505</v>
      </c>
      <c r="F9" s="17"/>
      <c r="G9" s="17">
        <v>0.59101265626158495</v>
      </c>
      <c r="H9" s="17">
        <v>0.675184205381689</v>
      </c>
      <c r="I9" s="17">
        <v>0.62635641622124005</v>
      </c>
      <c r="J9" s="17">
        <v>0.654885762052835</v>
      </c>
      <c r="K9" s="17">
        <v>0.60830822978625798</v>
      </c>
      <c r="L9" s="17">
        <v>0.58319607362825798</v>
      </c>
      <c r="M9" s="17"/>
      <c r="N9" s="17">
        <v>0.60822466096382799</v>
      </c>
      <c r="O9" s="17">
        <v>0.61696935298504796</v>
      </c>
      <c r="P9" s="17">
        <v>0.62933238689184701</v>
      </c>
      <c r="Q9" s="17">
        <v>0.65290018451309895</v>
      </c>
      <c r="R9" s="17"/>
      <c r="S9" s="17">
        <v>0.62515354712415205</v>
      </c>
      <c r="T9" s="17">
        <v>0.64358921473576902</v>
      </c>
      <c r="U9" s="17">
        <v>0.61755499375029199</v>
      </c>
      <c r="V9" s="17">
        <v>0.61551035980532598</v>
      </c>
      <c r="W9" s="17">
        <v>0.67956623097079505</v>
      </c>
      <c r="X9" s="17">
        <v>0.63882852732182105</v>
      </c>
      <c r="Y9" s="17">
        <v>0.64752716138889899</v>
      </c>
      <c r="Z9" s="17">
        <v>0.498247127274551</v>
      </c>
      <c r="AA9" s="17">
        <v>0.55905792988585401</v>
      </c>
      <c r="AB9" s="17">
        <v>0.64473944923749404</v>
      </c>
      <c r="AC9" s="17">
        <v>0.72031535750221998</v>
      </c>
      <c r="AD9" s="17"/>
      <c r="AE9" s="17">
        <v>0.614105531507665</v>
      </c>
      <c r="AF9" s="17">
        <v>0.59594457239974996</v>
      </c>
      <c r="AG9" s="17">
        <v>0.612438430062622</v>
      </c>
      <c r="AH9" s="17">
        <v>0.70122236033968599</v>
      </c>
      <c r="AI9" s="17">
        <v>0.64439151655264404</v>
      </c>
      <c r="AJ9" s="17">
        <v>0.61434559403419098</v>
      </c>
      <c r="AK9" s="17"/>
      <c r="AL9" s="17">
        <v>0.62033669529430702</v>
      </c>
      <c r="AM9" s="17">
        <v>0.63515526719774396</v>
      </c>
      <c r="AN9" s="17">
        <v>0.59803772974080605</v>
      </c>
      <c r="AO9" s="17">
        <v>0.34016503600189701</v>
      </c>
      <c r="AP9" s="17">
        <v>0.74872585336331299</v>
      </c>
      <c r="AQ9" s="17">
        <v>0.72317826083599002</v>
      </c>
      <c r="AR9" s="17">
        <v>0.683649576998554</v>
      </c>
      <c r="AS9" s="17"/>
      <c r="AT9" s="17">
        <v>0.67933052995196996</v>
      </c>
      <c r="AU9" s="17">
        <v>0.61719216798098697</v>
      </c>
      <c r="AV9" s="17"/>
      <c r="AW9" s="17">
        <v>0.62384190772570403</v>
      </c>
      <c r="AX9" s="17">
        <v>0.57634581572400401</v>
      </c>
      <c r="AY9" s="17">
        <v>0.62999279086065996</v>
      </c>
      <c r="AZ9" s="17">
        <v>0.62506278492134204</v>
      </c>
      <c r="BA9" s="17">
        <v>0.583334072981322</v>
      </c>
      <c r="BB9" s="17">
        <v>0.60946748915222104</v>
      </c>
      <c r="BC9" s="17">
        <v>0.68257095635324705</v>
      </c>
      <c r="BD9" s="17">
        <v>0.59234066816401998</v>
      </c>
      <c r="BE9" s="17"/>
      <c r="BF9" s="17">
        <v>0.59653125814589103</v>
      </c>
      <c r="BG9" s="17">
        <v>0.68180422457985501</v>
      </c>
      <c r="BH9" s="17">
        <v>0.55110265703853201</v>
      </c>
      <c r="BI9" s="17">
        <v>0.59066458587950499</v>
      </c>
      <c r="BJ9" s="17">
        <v>0.72091263758604396</v>
      </c>
      <c r="BK9" s="17">
        <v>0.60350409782655001</v>
      </c>
      <c r="BL9" s="17">
        <v>0.53401778490264595</v>
      </c>
      <c r="BM9" s="17"/>
      <c r="BN9" s="17">
        <v>0.65874685276661304</v>
      </c>
      <c r="BO9" s="17">
        <v>0.67138633827741201</v>
      </c>
      <c r="BP9" s="17">
        <v>0.677367457706054</v>
      </c>
      <c r="BQ9" s="17">
        <v>0.61972103917370602</v>
      </c>
      <c r="BR9" s="17">
        <v>0.55396173059167397</v>
      </c>
      <c r="BS9" s="17">
        <v>0.610849747538877</v>
      </c>
      <c r="BT9" s="17">
        <v>0.662152512127963</v>
      </c>
      <c r="BU9" s="17">
        <v>0.59386559494798397</v>
      </c>
      <c r="BV9" s="17">
        <v>0.61111257303655098</v>
      </c>
      <c r="BW9" s="17">
        <v>0.54682012059261798</v>
      </c>
      <c r="BX9" s="17">
        <v>0.65675468889547695</v>
      </c>
      <c r="BY9" s="17">
        <v>0.59230141489538302</v>
      </c>
      <c r="BZ9" s="17">
        <v>0.59605279396184796</v>
      </c>
      <c r="CA9" s="17">
        <v>0.764651981840205</v>
      </c>
      <c r="CB9" s="17">
        <v>0.71970297744312495</v>
      </c>
      <c r="CC9" s="17">
        <v>0.62595382411550204</v>
      </c>
      <c r="CD9" s="17">
        <v>0.73374260647173195</v>
      </c>
    </row>
    <row r="10" spans="2:82" ht="29" x14ac:dyDescent="0.35">
      <c r="B10" s="18" t="s">
        <v>401</v>
      </c>
      <c r="C10" s="19">
        <v>0.376046369746173</v>
      </c>
      <c r="D10" s="19">
        <v>0.36935057489725898</v>
      </c>
      <c r="E10" s="19">
        <v>0.38308781711958501</v>
      </c>
      <c r="F10" s="19"/>
      <c r="G10" s="19">
        <v>0.408987343738415</v>
      </c>
      <c r="H10" s="19">
        <v>0.324815794618311</v>
      </c>
      <c r="I10" s="19">
        <v>0.37364358377876</v>
      </c>
      <c r="J10" s="19">
        <v>0.345114237947166</v>
      </c>
      <c r="K10" s="19">
        <v>0.39169177021374202</v>
      </c>
      <c r="L10" s="19">
        <v>0.41680392637174202</v>
      </c>
      <c r="M10" s="19"/>
      <c r="N10" s="19">
        <v>0.39177533903617201</v>
      </c>
      <c r="O10" s="19">
        <v>0.38303064701495199</v>
      </c>
      <c r="P10" s="19">
        <v>0.37066761310815299</v>
      </c>
      <c r="Q10" s="19">
        <v>0.347099815486901</v>
      </c>
      <c r="R10" s="19"/>
      <c r="S10" s="19">
        <v>0.374846452875848</v>
      </c>
      <c r="T10" s="19">
        <v>0.35641078526423098</v>
      </c>
      <c r="U10" s="19">
        <v>0.38244500624970801</v>
      </c>
      <c r="V10" s="19">
        <v>0.38448964019467402</v>
      </c>
      <c r="W10" s="19">
        <v>0.32043376902920501</v>
      </c>
      <c r="X10" s="19">
        <v>0.36117147267817901</v>
      </c>
      <c r="Y10" s="19">
        <v>0.35247283861110101</v>
      </c>
      <c r="Z10" s="19">
        <v>0.501752872725449</v>
      </c>
      <c r="AA10" s="19">
        <v>0.44094207011414599</v>
      </c>
      <c r="AB10" s="19">
        <v>0.35526055076250601</v>
      </c>
      <c r="AC10" s="19">
        <v>0.27968464249778002</v>
      </c>
      <c r="AD10" s="19"/>
      <c r="AE10" s="19">
        <v>0.385894468492335</v>
      </c>
      <c r="AF10" s="19">
        <v>0.40405542760025098</v>
      </c>
      <c r="AG10" s="19">
        <v>0.387561569937378</v>
      </c>
      <c r="AH10" s="19">
        <v>0.29877763966031501</v>
      </c>
      <c r="AI10" s="19">
        <v>0.35560848344735602</v>
      </c>
      <c r="AJ10" s="19">
        <v>0.38565440596580902</v>
      </c>
      <c r="AK10" s="19"/>
      <c r="AL10" s="19">
        <v>0.37966330470569198</v>
      </c>
      <c r="AM10" s="19">
        <v>0.36484473280225599</v>
      </c>
      <c r="AN10" s="19">
        <v>0.40196227025919401</v>
      </c>
      <c r="AO10" s="19">
        <v>0.65983496399810304</v>
      </c>
      <c r="AP10" s="19">
        <v>0.25127414663668701</v>
      </c>
      <c r="AQ10" s="19">
        <v>0.27682173916400998</v>
      </c>
      <c r="AR10" s="19">
        <v>0.316350423001447</v>
      </c>
      <c r="AS10" s="19"/>
      <c r="AT10" s="19">
        <v>0.32066947004802998</v>
      </c>
      <c r="AU10" s="19">
        <v>0.38280783201901403</v>
      </c>
      <c r="AV10" s="19"/>
      <c r="AW10" s="19">
        <v>0.37615809227429597</v>
      </c>
      <c r="AX10" s="19">
        <v>0.42365418427599599</v>
      </c>
      <c r="AY10" s="19">
        <v>0.37000720913933999</v>
      </c>
      <c r="AZ10" s="19">
        <v>0.37493721507865801</v>
      </c>
      <c r="BA10" s="19">
        <v>0.416665927018678</v>
      </c>
      <c r="BB10" s="19">
        <v>0.39053251084777901</v>
      </c>
      <c r="BC10" s="19">
        <v>0.31742904364675301</v>
      </c>
      <c r="BD10" s="19">
        <v>0.40765933183598002</v>
      </c>
      <c r="BE10" s="19"/>
      <c r="BF10" s="19">
        <v>0.40346874185410903</v>
      </c>
      <c r="BG10" s="19">
        <v>0.31819577542014499</v>
      </c>
      <c r="BH10" s="19">
        <v>0.44889734296146799</v>
      </c>
      <c r="BI10" s="19">
        <v>0.40933541412049501</v>
      </c>
      <c r="BJ10" s="19">
        <v>0.27908736241395599</v>
      </c>
      <c r="BK10" s="19">
        <v>0.39649590217344999</v>
      </c>
      <c r="BL10" s="19">
        <v>0.46598221509735399</v>
      </c>
      <c r="BM10" s="19"/>
      <c r="BN10" s="19">
        <v>0.34125314723338701</v>
      </c>
      <c r="BO10" s="19">
        <v>0.32861366172258799</v>
      </c>
      <c r="BP10" s="19">
        <v>0.322632542293946</v>
      </c>
      <c r="BQ10" s="19">
        <v>0.38027896082629398</v>
      </c>
      <c r="BR10" s="19">
        <v>0.44603826940832603</v>
      </c>
      <c r="BS10" s="19">
        <v>0.389150252461123</v>
      </c>
      <c r="BT10" s="19">
        <v>0.337847487872037</v>
      </c>
      <c r="BU10" s="19">
        <v>0.40613440505201598</v>
      </c>
      <c r="BV10" s="19">
        <v>0.38888742696344802</v>
      </c>
      <c r="BW10" s="19">
        <v>0.45317987940738202</v>
      </c>
      <c r="BX10" s="19">
        <v>0.343245311104523</v>
      </c>
      <c r="BY10" s="19">
        <v>0.40769858510461698</v>
      </c>
      <c r="BZ10" s="19">
        <v>0.40394720603815099</v>
      </c>
      <c r="CA10" s="19">
        <v>0.235348018159795</v>
      </c>
      <c r="CB10" s="19">
        <v>0.280297022556875</v>
      </c>
      <c r="CC10" s="19">
        <v>0.37404617588449801</v>
      </c>
      <c r="CD10" s="19">
        <v>0.26625739352826799</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CD15"/>
  <sheetViews>
    <sheetView showGridLines="0" workbookViewId="0">
      <pane xSplit="2" topLeftCell="Y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1095</v>
      </c>
      <c r="D7" s="10">
        <v>541</v>
      </c>
      <c r="E7" s="10">
        <v>553</v>
      </c>
      <c r="F7" s="10"/>
      <c r="G7" s="10">
        <v>149</v>
      </c>
      <c r="H7" s="10">
        <v>195</v>
      </c>
      <c r="I7" s="10">
        <v>183</v>
      </c>
      <c r="J7" s="10">
        <v>189</v>
      </c>
      <c r="K7" s="10">
        <v>149</v>
      </c>
      <c r="L7" s="10">
        <v>230</v>
      </c>
      <c r="M7" s="10"/>
      <c r="N7" s="10">
        <v>306</v>
      </c>
      <c r="O7" s="10">
        <v>285</v>
      </c>
      <c r="P7" s="10">
        <v>265</v>
      </c>
      <c r="Q7" s="10">
        <v>238</v>
      </c>
      <c r="R7" s="10"/>
      <c r="S7" s="10">
        <v>154</v>
      </c>
      <c r="T7" s="10">
        <v>140</v>
      </c>
      <c r="U7" s="10">
        <v>100</v>
      </c>
      <c r="V7" s="10">
        <v>117</v>
      </c>
      <c r="W7" s="10">
        <v>75</v>
      </c>
      <c r="X7" s="10">
        <v>91</v>
      </c>
      <c r="Y7" s="10">
        <v>93</v>
      </c>
      <c r="Z7" s="10">
        <v>56</v>
      </c>
      <c r="AA7" s="10">
        <v>117</v>
      </c>
      <c r="AB7" s="10">
        <v>102</v>
      </c>
      <c r="AC7" s="10">
        <v>50</v>
      </c>
      <c r="AD7" s="10"/>
      <c r="AE7" s="10">
        <v>397</v>
      </c>
      <c r="AF7" s="10">
        <v>261</v>
      </c>
      <c r="AG7" s="10">
        <v>99</v>
      </c>
      <c r="AH7" s="10">
        <v>105</v>
      </c>
      <c r="AI7" s="10">
        <v>190</v>
      </c>
      <c r="AJ7" s="10">
        <v>34</v>
      </c>
      <c r="AK7" s="10"/>
      <c r="AL7" s="10">
        <v>702</v>
      </c>
      <c r="AM7" s="10">
        <v>252</v>
      </c>
      <c r="AN7" s="10">
        <v>48</v>
      </c>
      <c r="AO7" s="10">
        <v>10</v>
      </c>
      <c r="AP7" s="10">
        <v>27</v>
      </c>
      <c r="AQ7" s="10">
        <v>11</v>
      </c>
      <c r="AR7" s="10">
        <v>4</v>
      </c>
      <c r="AS7" s="10"/>
      <c r="AT7" s="10">
        <v>100</v>
      </c>
      <c r="AU7" s="10">
        <v>965</v>
      </c>
      <c r="AV7" s="10"/>
      <c r="AW7" s="10">
        <v>139</v>
      </c>
      <c r="AX7" s="10">
        <v>59</v>
      </c>
      <c r="AY7" s="10">
        <v>36</v>
      </c>
      <c r="AZ7" s="10">
        <v>338</v>
      </c>
      <c r="BA7" s="10">
        <v>169</v>
      </c>
      <c r="BB7" s="10">
        <v>149</v>
      </c>
      <c r="BC7" s="10">
        <v>181</v>
      </c>
      <c r="BD7" s="10">
        <v>24</v>
      </c>
      <c r="BE7" s="10"/>
      <c r="BF7" s="10">
        <v>143</v>
      </c>
      <c r="BG7" s="10">
        <v>320</v>
      </c>
      <c r="BH7" s="10">
        <v>142</v>
      </c>
      <c r="BI7" s="10">
        <v>67</v>
      </c>
      <c r="BJ7" s="10">
        <v>90</v>
      </c>
      <c r="BK7" s="10">
        <v>218</v>
      </c>
      <c r="BL7" s="10">
        <v>115</v>
      </c>
      <c r="BM7" s="10"/>
      <c r="BN7" s="10">
        <v>51</v>
      </c>
      <c r="BO7" s="10">
        <v>76</v>
      </c>
      <c r="BP7" s="10">
        <v>81</v>
      </c>
      <c r="BQ7" s="10">
        <v>115</v>
      </c>
      <c r="BR7" s="10">
        <v>105</v>
      </c>
      <c r="BS7" s="10">
        <v>93</v>
      </c>
      <c r="BT7" s="10">
        <v>81</v>
      </c>
      <c r="BU7" s="10">
        <v>64</v>
      </c>
      <c r="BV7" s="10">
        <v>58</v>
      </c>
      <c r="BW7" s="10">
        <v>103</v>
      </c>
      <c r="BX7" s="10">
        <v>60</v>
      </c>
      <c r="BY7" s="10">
        <v>42</v>
      </c>
      <c r="BZ7" s="10">
        <v>25</v>
      </c>
      <c r="CA7" s="10">
        <v>27</v>
      </c>
      <c r="CB7" s="10">
        <v>32</v>
      </c>
      <c r="CC7" s="10">
        <v>19</v>
      </c>
      <c r="CD7" s="10">
        <v>8</v>
      </c>
    </row>
    <row r="8" spans="2:82" ht="30" customHeight="1" x14ac:dyDescent="0.35">
      <c r="B8" s="11" t="s">
        <v>19</v>
      </c>
      <c r="C8" s="11">
        <v>1099</v>
      </c>
      <c r="D8" s="11">
        <v>551</v>
      </c>
      <c r="E8" s="11">
        <v>547</v>
      </c>
      <c r="F8" s="11"/>
      <c r="G8" s="11">
        <v>157</v>
      </c>
      <c r="H8" s="11">
        <v>204</v>
      </c>
      <c r="I8" s="11">
        <v>187</v>
      </c>
      <c r="J8" s="11">
        <v>185</v>
      </c>
      <c r="K8" s="11">
        <v>141</v>
      </c>
      <c r="L8" s="11">
        <v>225</v>
      </c>
      <c r="M8" s="11"/>
      <c r="N8" s="11">
        <v>291</v>
      </c>
      <c r="O8" s="11">
        <v>280</v>
      </c>
      <c r="P8" s="11">
        <v>276</v>
      </c>
      <c r="Q8" s="11">
        <v>251</v>
      </c>
      <c r="R8" s="11"/>
      <c r="S8" s="11">
        <v>167</v>
      </c>
      <c r="T8" s="11">
        <v>136</v>
      </c>
      <c r="U8" s="11">
        <v>95</v>
      </c>
      <c r="V8" s="11">
        <v>114</v>
      </c>
      <c r="W8" s="11">
        <v>71</v>
      </c>
      <c r="X8" s="11">
        <v>85</v>
      </c>
      <c r="Y8" s="11">
        <v>97</v>
      </c>
      <c r="Z8" s="11">
        <v>64</v>
      </c>
      <c r="AA8" s="11">
        <v>115</v>
      </c>
      <c r="AB8" s="11">
        <v>107</v>
      </c>
      <c r="AC8" s="11">
        <v>48</v>
      </c>
      <c r="AD8" s="11"/>
      <c r="AE8" s="11">
        <v>389</v>
      </c>
      <c r="AF8" s="11">
        <v>259</v>
      </c>
      <c r="AG8" s="11">
        <v>103</v>
      </c>
      <c r="AH8" s="11">
        <v>108</v>
      </c>
      <c r="AI8" s="11">
        <v>195</v>
      </c>
      <c r="AJ8" s="11">
        <v>36</v>
      </c>
      <c r="AK8" s="11"/>
      <c r="AL8" s="11">
        <v>695</v>
      </c>
      <c r="AM8" s="11">
        <v>259</v>
      </c>
      <c r="AN8" s="11">
        <v>50</v>
      </c>
      <c r="AO8" s="11">
        <v>10</v>
      </c>
      <c r="AP8" s="11">
        <v>26</v>
      </c>
      <c r="AQ8" s="11">
        <v>11</v>
      </c>
      <c r="AR8" s="11">
        <v>4</v>
      </c>
      <c r="AS8" s="11"/>
      <c r="AT8" s="11">
        <v>103</v>
      </c>
      <c r="AU8" s="11">
        <v>965</v>
      </c>
      <c r="AV8" s="11"/>
      <c r="AW8" s="11">
        <v>142</v>
      </c>
      <c r="AX8" s="11">
        <v>58</v>
      </c>
      <c r="AY8" s="11">
        <v>36</v>
      </c>
      <c r="AZ8" s="11">
        <v>336</v>
      </c>
      <c r="BA8" s="11">
        <v>166</v>
      </c>
      <c r="BB8" s="11">
        <v>151</v>
      </c>
      <c r="BC8" s="11">
        <v>185</v>
      </c>
      <c r="BD8" s="11">
        <v>25</v>
      </c>
      <c r="BE8" s="11"/>
      <c r="BF8" s="11">
        <v>146</v>
      </c>
      <c r="BG8" s="11">
        <v>322</v>
      </c>
      <c r="BH8" s="11">
        <v>139</v>
      </c>
      <c r="BI8" s="11">
        <v>67</v>
      </c>
      <c r="BJ8" s="11">
        <v>90</v>
      </c>
      <c r="BK8" s="11">
        <v>216</v>
      </c>
      <c r="BL8" s="11">
        <v>119</v>
      </c>
      <c r="BM8" s="11"/>
      <c r="BN8" s="11">
        <v>54</v>
      </c>
      <c r="BO8" s="11">
        <v>78</v>
      </c>
      <c r="BP8" s="11">
        <v>82</v>
      </c>
      <c r="BQ8" s="11">
        <v>116</v>
      </c>
      <c r="BR8" s="11">
        <v>105</v>
      </c>
      <c r="BS8" s="11">
        <v>95</v>
      </c>
      <c r="BT8" s="11">
        <v>83</v>
      </c>
      <c r="BU8" s="11">
        <v>63</v>
      </c>
      <c r="BV8" s="11">
        <v>57</v>
      </c>
      <c r="BW8" s="11">
        <v>101</v>
      </c>
      <c r="BX8" s="11">
        <v>58</v>
      </c>
      <c r="BY8" s="11">
        <v>42</v>
      </c>
      <c r="BZ8" s="11">
        <v>24</v>
      </c>
      <c r="CA8" s="11">
        <v>26</v>
      </c>
      <c r="CB8" s="11">
        <v>33</v>
      </c>
      <c r="CC8" s="11">
        <v>19</v>
      </c>
      <c r="CD8" s="11">
        <v>8</v>
      </c>
    </row>
    <row r="9" spans="2:82" x14ac:dyDescent="0.35">
      <c r="B9" s="18" t="s">
        <v>400</v>
      </c>
      <c r="C9" s="17">
        <v>0.64563821418539202</v>
      </c>
      <c r="D9" s="17">
        <v>0.62124209266967201</v>
      </c>
      <c r="E9" s="17">
        <v>0.67131290926896703</v>
      </c>
      <c r="F9" s="17"/>
      <c r="G9" s="17">
        <v>0.60529510264817099</v>
      </c>
      <c r="H9" s="17">
        <v>0.66276426019027901</v>
      </c>
      <c r="I9" s="17">
        <v>0.64644082407325298</v>
      </c>
      <c r="J9" s="17">
        <v>0.65501370555381599</v>
      </c>
      <c r="K9" s="17">
        <v>0.637079730335806</v>
      </c>
      <c r="L9" s="17">
        <v>0.65517834369713202</v>
      </c>
      <c r="M9" s="17"/>
      <c r="N9" s="17">
        <v>0.64823745221093598</v>
      </c>
      <c r="O9" s="17">
        <v>0.61701895830968601</v>
      </c>
      <c r="P9" s="17">
        <v>0.67822234651603497</v>
      </c>
      <c r="Q9" s="17">
        <v>0.64164329091494099</v>
      </c>
      <c r="R9" s="17"/>
      <c r="S9" s="17">
        <v>0.63604033334337395</v>
      </c>
      <c r="T9" s="17">
        <v>0.63878432058832202</v>
      </c>
      <c r="U9" s="17">
        <v>0.61303556403998805</v>
      </c>
      <c r="V9" s="17">
        <v>0.63762561452520405</v>
      </c>
      <c r="W9" s="17">
        <v>0.62025014367463605</v>
      </c>
      <c r="X9" s="17">
        <v>0.74288444251652896</v>
      </c>
      <c r="Y9" s="17">
        <v>0.61830315879285203</v>
      </c>
      <c r="Z9" s="17">
        <v>0.70131193952967197</v>
      </c>
      <c r="AA9" s="17">
        <v>0.59594065341588298</v>
      </c>
      <c r="AB9" s="17">
        <v>0.70798677125955101</v>
      </c>
      <c r="AC9" s="17">
        <v>0.60880535480741804</v>
      </c>
      <c r="AD9" s="17"/>
      <c r="AE9" s="17">
        <v>0.64948143704211803</v>
      </c>
      <c r="AF9" s="17">
        <v>0.63009143675602197</v>
      </c>
      <c r="AG9" s="17">
        <v>0.67492279121284005</v>
      </c>
      <c r="AH9" s="17">
        <v>0.59821549213676894</v>
      </c>
      <c r="AI9" s="17">
        <v>0.67861115640583602</v>
      </c>
      <c r="AJ9" s="17">
        <v>0.64650946311860702</v>
      </c>
      <c r="AK9" s="17"/>
      <c r="AL9" s="17">
        <v>0.65419943103071099</v>
      </c>
      <c r="AM9" s="17">
        <v>0.65539407237028302</v>
      </c>
      <c r="AN9" s="17">
        <v>0.66462158821463202</v>
      </c>
      <c r="AO9" s="17">
        <v>0.48383643017620798</v>
      </c>
      <c r="AP9" s="17">
        <v>0.52145302123129</v>
      </c>
      <c r="AQ9" s="17">
        <v>0.65004844061964195</v>
      </c>
      <c r="AR9" s="17">
        <v>0.46951351965744897</v>
      </c>
      <c r="AS9" s="17"/>
      <c r="AT9" s="17">
        <v>0.69007777760655098</v>
      </c>
      <c r="AU9" s="17">
        <v>0.63693697492205203</v>
      </c>
      <c r="AV9" s="17"/>
      <c r="AW9" s="17">
        <v>0.72370672744026399</v>
      </c>
      <c r="AX9" s="17">
        <v>0.63670827221350002</v>
      </c>
      <c r="AY9" s="17">
        <v>0.70693700868672305</v>
      </c>
      <c r="AZ9" s="17">
        <v>0.60511147810039201</v>
      </c>
      <c r="BA9" s="17">
        <v>0.66204868935852301</v>
      </c>
      <c r="BB9" s="17">
        <v>0.64092516582620496</v>
      </c>
      <c r="BC9" s="17">
        <v>0.64055117004525097</v>
      </c>
      <c r="BD9" s="17">
        <v>0.63723730140804002</v>
      </c>
      <c r="BE9" s="17"/>
      <c r="BF9" s="17">
        <v>0.67096531165250595</v>
      </c>
      <c r="BG9" s="17">
        <v>0.64110838256990998</v>
      </c>
      <c r="BH9" s="17">
        <v>0.57930864667889304</v>
      </c>
      <c r="BI9" s="17">
        <v>0.66241800858043398</v>
      </c>
      <c r="BJ9" s="17">
        <v>0.70432171012155897</v>
      </c>
      <c r="BK9" s="17">
        <v>0.63776161891515804</v>
      </c>
      <c r="BL9" s="17">
        <v>0.66466759257785701</v>
      </c>
      <c r="BM9" s="17"/>
      <c r="BN9" s="17">
        <v>0.637723029936348</v>
      </c>
      <c r="BO9" s="17">
        <v>0.62564374447078397</v>
      </c>
      <c r="BP9" s="17">
        <v>0.70797786063383805</v>
      </c>
      <c r="BQ9" s="17">
        <v>0.701361411458017</v>
      </c>
      <c r="BR9" s="17">
        <v>0.59682389089827104</v>
      </c>
      <c r="BS9" s="17">
        <v>0.65216936762105804</v>
      </c>
      <c r="BT9" s="17">
        <v>0.68602034012137703</v>
      </c>
      <c r="BU9" s="17">
        <v>0.57185643625489102</v>
      </c>
      <c r="BV9" s="17">
        <v>0.66661254745786602</v>
      </c>
      <c r="BW9" s="17">
        <v>0.66416895435318202</v>
      </c>
      <c r="BX9" s="17">
        <v>0.66484677300123995</v>
      </c>
      <c r="BY9" s="17">
        <v>0.53172777336861998</v>
      </c>
      <c r="BZ9" s="17">
        <v>0.64606202204510099</v>
      </c>
      <c r="CA9" s="17">
        <v>0.56328077316867697</v>
      </c>
      <c r="CB9" s="17">
        <v>0.62713766263548099</v>
      </c>
      <c r="CC9" s="17">
        <v>0.62558966240645197</v>
      </c>
      <c r="CD9" s="17">
        <v>0.61556422256230703</v>
      </c>
    </row>
    <row r="10" spans="2:82" ht="29" x14ac:dyDescent="0.35">
      <c r="B10" s="18" t="s">
        <v>401</v>
      </c>
      <c r="C10" s="19">
        <v>0.35436178581460798</v>
      </c>
      <c r="D10" s="19">
        <v>0.37875790733032799</v>
      </c>
      <c r="E10" s="19">
        <v>0.32868709073103303</v>
      </c>
      <c r="F10" s="19"/>
      <c r="G10" s="19">
        <v>0.39470489735182801</v>
      </c>
      <c r="H10" s="19">
        <v>0.33723573980972099</v>
      </c>
      <c r="I10" s="19">
        <v>0.35355917592674702</v>
      </c>
      <c r="J10" s="19">
        <v>0.34498629444618401</v>
      </c>
      <c r="K10" s="19">
        <v>0.362920269664194</v>
      </c>
      <c r="L10" s="19">
        <v>0.34482165630286798</v>
      </c>
      <c r="M10" s="19"/>
      <c r="N10" s="19">
        <v>0.35176254778906402</v>
      </c>
      <c r="O10" s="19">
        <v>0.38298104169031399</v>
      </c>
      <c r="P10" s="19">
        <v>0.32177765348396498</v>
      </c>
      <c r="Q10" s="19">
        <v>0.35835670908505901</v>
      </c>
      <c r="R10" s="19"/>
      <c r="S10" s="19">
        <v>0.36395966665662599</v>
      </c>
      <c r="T10" s="19">
        <v>0.36121567941167798</v>
      </c>
      <c r="U10" s="19">
        <v>0.38696443596001201</v>
      </c>
      <c r="V10" s="19">
        <v>0.362374385474796</v>
      </c>
      <c r="W10" s="19">
        <v>0.37974985632536401</v>
      </c>
      <c r="X10" s="19">
        <v>0.25711555748347098</v>
      </c>
      <c r="Y10" s="19">
        <v>0.38169684120714797</v>
      </c>
      <c r="Z10" s="19">
        <v>0.29868806047032798</v>
      </c>
      <c r="AA10" s="19">
        <v>0.40405934658411702</v>
      </c>
      <c r="AB10" s="19">
        <v>0.29201322874044899</v>
      </c>
      <c r="AC10" s="19">
        <v>0.39119464519258201</v>
      </c>
      <c r="AD10" s="19"/>
      <c r="AE10" s="19">
        <v>0.35051856295788197</v>
      </c>
      <c r="AF10" s="19">
        <v>0.36990856324397903</v>
      </c>
      <c r="AG10" s="19">
        <v>0.32507720878716001</v>
      </c>
      <c r="AH10" s="19">
        <v>0.401784507863232</v>
      </c>
      <c r="AI10" s="19">
        <v>0.32138884359416398</v>
      </c>
      <c r="AJ10" s="19">
        <v>0.35349053688139298</v>
      </c>
      <c r="AK10" s="19"/>
      <c r="AL10" s="19">
        <v>0.34580056896928901</v>
      </c>
      <c r="AM10" s="19">
        <v>0.34460592762971698</v>
      </c>
      <c r="AN10" s="19">
        <v>0.33537841178536798</v>
      </c>
      <c r="AO10" s="19">
        <v>0.51616356982379197</v>
      </c>
      <c r="AP10" s="19">
        <v>0.47854697876871</v>
      </c>
      <c r="AQ10" s="19">
        <v>0.34995155938035899</v>
      </c>
      <c r="AR10" s="19">
        <v>0.53048648034255097</v>
      </c>
      <c r="AS10" s="19"/>
      <c r="AT10" s="19">
        <v>0.30992222239344902</v>
      </c>
      <c r="AU10" s="19">
        <v>0.36306302507794802</v>
      </c>
      <c r="AV10" s="19"/>
      <c r="AW10" s="19">
        <v>0.27629327255973601</v>
      </c>
      <c r="AX10" s="19">
        <v>0.36329172778649998</v>
      </c>
      <c r="AY10" s="19">
        <v>0.29306299131327701</v>
      </c>
      <c r="AZ10" s="19">
        <v>0.39488852189960699</v>
      </c>
      <c r="BA10" s="19">
        <v>0.33795131064147699</v>
      </c>
      <c r="BB10" s="19">
        <v>0.35907483417379499</v>
      </c>
      <c r="BC10" s="19">
        <v>0.35944882995474903</v>
      </c>
      <c r="BD10" s="19">
        <v>0.36276269859195998</v>
      </c>
      <c r="BE10" s="19"/>
      <c r="BF10" s="19">
        <v>0.329034688347494</v>
      </c>
      <c r="BG10" s="19">
        <v>0.35889161743009002</v>
      </c>
      <c r="BH10" s="19">
        <v>0.42069135332110702</v>
      </c>
      <c r="BI10" s="19">
        <v>0.33758199141956502</v>
      </c>
      <c r="BJ10" s="19">
        <v>0.29567828987844103</v>
      </c>
      <c r="BK10" s="19">
        <v>0.36223838108484202</v>
      </c>
      <c r="BL10" s="19">
        <v>0.33533240742214299</v>
      </c>
      <c r="BM10" s="19"/>
      <c r="BN10" s="19">
        <v>0.362276970063652</v>
      </c>
      <c r="BO10" s="19">
        <v>0.37435625552921598</v>
      </c>
      <c r="BP10" s="19">
        <v>0.292022139366162</v>
      </c>
      <c r="BQ10" s="19">
        <v>0.298638588541983</v>
      </c>
      <c r="BR10" s="19">
        <v>0.40317610910172902</v>
      </c>
      <c r="BS10" s="19">
        <v>0.34783063237894202</v>
      </c>
      <c r="BT10" s="19">
        <v>0.31397965987862297</v>
      </c>
      <c r="BU10" s="19">
        <v>0.42814356374510898</v>
      </c>
      <c r="BV10" s="19">
        <v>0.33338745254213398</v>
      </c>
      <c r="BW10" s="19">
        <v>0.33583104564681798</v>
      </c>
      <c r="BX10" s="19">
        <v>0.33515322699875999</v>
      </c>
      <c r="BY10" s="19">
        <v>0.46827222663138002</v>
      </c>
      <c r="BZ10" s="19">
        <v>0.35393797795489901</v>
      </c>
      <c r="CA10" s="19">
        <v>0.43671922683132303</v>
      </c>
      <c r="CB10" s="19">
        <v>0.37286233736452001</v>
      </c>
      <c r="CC10" s="19">
        <v>0.37441033759354803</v>
      </c>
      <c r="CD10" s="19">
        <v>0.38443577743769303</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CD15"/>
  <sheetViews>
    <sheetView showGridLines="0" topLeftCell="A3" workbookViewId="0">
      <pane xSplit="2" topLeftCell="Z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1120</v>
      </c>
      <c r="D7" s="10">
        <v>529</v>
      </c>
      <c r="E7" s="10">
        <v>586</v>
      </c>
      <c r="F7" s="10"/>
      <c r="G7" s="10">
        <v>148</v>
      </c>
      <c r="H7" s="10">
        <v>197</v>
      </c>
      <c r="I7" s="10">
        <v>185</v>
      </c>
      <c r="J7" s="10">
        <v>205</v>
      </c>
      <c r="K7" s="10">
        <v>168</v>
      </c>
      <c r="L7" s="10">
        <v>217</v>
      </c>
      <c r="M7" s="10"/>
      <c r="N7" s="10">
        <v>348</v>
      </c>
      <c r="O7" s="10">
        <v>288</v>
      </c>
      <c r="P7" s="10">
        <v>219</v>
      </c>
      <c r="Q7" s="10">
        <v>261</v>
      </c>
      <c r="R7" s="10"/>
      <c r="S7" s="10">
        <v>147</v>
      </c>
      <c r="T7" s="10">
        <v>138</v>
      </c>
      <c r="U7" s="10">
        <v>97</v>
      </c>
      <c r="V7" s="10">
        <v>84</v>
      </c>
      <c r="W7" s="10">
        <v>76</v>
      </c>
      <c r="X7" s="10">
        <v>133</v>
      </c>
      <c r="Y7" s="10">
        <v>105</v>
      </c>
      <c r="Z7" s="10">
        <v>49</v>
      </c>
      <c r="AA7" s="10">
        <v>141</v>
      </c>
      <c r="AB7" s="10">
        <v>91</v>
      </c>
      <c r="AC7" s="10">
        <v>59</v>
      </c>
      <c r="AD7" s="10"/>
      <c r="AE7" s="10">
        <v>382</v>
      </c>
      <c r="AF7" s="10">
        <v>283</v>
      </c>
      <c r="AG7" s="10">
        <v>93</v>
      </c>
      <c r="AH7" s="10">
        <v>98</v>
      </c>
      <c r="AI7" s="10">
        <v>222</v>
      </c>
      <c r="AJ7" s="10">
        <v>29</v>
      </c>
      <c r="AK7" s="10"/>
      <c r="AL7" s="10">
        <v>719</v>
      </c>
      <c r="AM7" s="10">
        <v>228</v>
      </c>
      <c r="AN7" s="10">
        <v>50</v>
      </c>
      <c r="AO7" s="10">
        <v>17</v>
      </c>
      <c r="AP7" s="10">
        <v>19</v>
      </c>
      <c r="AQ7" s="10">
        <v>25</v>
      </c>
      <c r="AR7" s="10">
        <v>3</v>
      </c>
      <c r="AS7" s="10"/>
      <c r="AT7" s="10">
        <v>123</v>
      </c>
      <c r="AU7" s="10">
        <v>970</v>
      </c>
      <c r="AV7" s="10"/>
      <c r="AW7" s="10">
        <v>134</v>
      </c>
      <c r="AX7" s="10">
        <v>55</v>
      </c>
      <c r="AY7" s="10">
        <v>29</v>
      </c>
      <c r="AZ7" s="10">
        <v>359</v>
      </c>
      <c r="BA7" s="10">
        <v>160</v>
      </c>
      <c r="BB7" s="10">
        <v>187</v>
      </c>
      <c r="BC7" s="10">
        <v>179</v>
      </c>
      <c r="BD7" s="10">
        <v>17</v>
      </c>
      <c r="BE7" s="10"/>
      <c r="BF7" s="10">
        <v>157</v>
      </c>
      <c r="BG7" s="10">
        <v>324</v>
      </c>
      <c r="BH7" s="10">
        <v>129</v>
      </c>
      <c r="BI7" s="10">
        <v>86</v>
      </c>
      <c r="BJ7" s="10">
        <v>107</v>
      </c>
      <c r="BK7" s="10">
        <v>220</v>
      </c>
      <c r="BL7" s="10">
        <v>97</v>
      </c>
      <c r="BM7" s="10"/>
      <c r="BN7" s="10">
        <v>63</v>
      </c>
      <c r="BO7" s="10">
        <v>82</v>
      </c>
      <c r="BP7" s="10">
        <v>83</v>
      </c>
      <c r="BQ7" s="10">
        <v>101</v>
      </c>
      <c r="BR7" s="10">
        <v>109</v>
      </c>
      <c r="BS7" s="10">
        <v>96</v>
      </c>
      <c r="BT7" s="10">
        <v>66</v>
      </c>
      <c r="BU7" s="10">
        <v>74</v>
      </c>
      <c r="BV7" s="10">
        <v>54</v>
      </c>
      <c r="BW7" s="10">
        <v>89</v>
      </c>
      <c r="BX7" s="10">
        <v>68</v>
      </c>
      <c r="BY7" s="10">
        <v>48</v>
      </c>
      <c r="BZ7" s="10">
        <v>37</v>
      </c>
      <c r="CA7" s="10">
        <v>22</v>
      </c>
      <c r="CB7" s="10">
        <v>33</v>
      </c>
      <c r="CC7" s="10">
        <v>21</v>
      </c>
      <c r="CD7" s="10">
        <v>17</v>
      </c>
    </row>
    <row r="8" spans="2:82" ht="30" customHeight="1" x14ac:dyDescent="0.35">
      <c r="B8" s="11" t="s">
        <v>19</v>
      </c>
      <c r="C8" s="11">
        <v>1114</v>
      </c>
      <c r="D8" s="11">
        <v>534</v>
      </c>
      <c r="E8" s="11">
        <v>576</v>
      </c>
      <c r="F8" s="11"/>
      <c r="G8" s="11">
        <v>153</v>
      </c>
      <c r="H8" s="11">
        <v>203</v>
      </c>
      <c r="I8" s="11">
        <v>189</v>
      </c>
      <c r="J8" s="11">
        <v>199</v>
      </c>
      <c r="K8" s="11">
        <v>159</v>
      </c>
      <c r="L8" s="11">
        <v>211</v>
      </c>
      <c r="M8" s="11"/>
      <c r="N8" s="11">
        <v>331</v>
      </c>
      <c r="O8" s="11">
        <v>282</v>
      </c>
      <c r="P8" s="11">
        <v>225</v>
      </c>
      <c r="Q8" s="11">
        <v>272</v>
      </c>
      <c r="R8" s="11"/>
      <c r="S8" s="11">
        <v>158</v>
      </c>
      <c r="T8" s="11">
        <v>133</v>
      </c>
      <c r="U8" s="11">
        <v>91</v>
      </c>
      <c r="V8" s="11">
        <v>81</v>
      </c>
      <c r="W8" s="11">
        <v>71</v>
      </c>
      <c r="X8" s="11">
        <v>127</v>
      </c>
      <c r="Y8" s="11">
        <v>108</v>
      </c>
      <c r="Z8" s="11">
        <v>56</v>
      </c>
      <c r="AA8" s="11">
        <v>138</v>
      </c>
      <c r="AB8" s="11">
        <v>94</v>
      </c>
      <c r="AC8" s="11">
        <v>57</v>
      </c>
      <c r="AD8" s="11"/>
      <c r="AE8" s="11">
        <v>376</v>
      </c>
      <c r="AF8" s="11">
        <v>279</v>
      </c>
      <c r="AG8" s="11">
        <v>96</v>
      </c>
      <c r="AH8" s="11">
        <v>98</v>
      </c>
      <c r="AI8" s="11">
        <v>224</v>
      </c>
      <c r="AJ8" s="11">
        <v>29</v>
      </c>
      <c r="AK8" s="11"/>
      <c r="AL8" s="11">
        <v>709</v>
      </c>
      <c r="AM8" s="11">
        <v>233</v>
      </c>
      <c r="AN8" s="11">
        <v>50</v>
      </c>
      <c r="AO8" s="11">
        <v>17</v>
      </c>
      <c r="AP8" s="11">
        <v>18</v>
      </c>
      <c r="AQ8" s="11">
        <v>25</v>
      </c>
      <c r="AR8" s="11">
        <v>3</v>
      </c>
      <c r="AS8" s="11"/>
      <c r="AT8" s="11">
        <v>126</v>
      </c>
      <c r="AU8" s="11">
        <v>961</v>
      </c>
      <c r="AV8" s="11"/>
      <c r="AW8" s="11">
        <v>134</v>
      </c>
      <c r="AX8" s="11">
        <v>54</v>
      </c>
      <c r="AY8" s="11">
        <v>29</v>
      </c>
      <c r="AZ8" s="11">
        <v>356</v>
      </c>
      <c r="BA8" s="11">
        <v>156</v>
      </c>
      <c r="BB8" s="11">
        <v>190</v>
      </c>
      <c r="BC8" s="11">
        <v>180</v>
      </c>
      <c r="BD8" s="11">
        <v>17</v>
      </c>
      <c r="BE8" s="11"/>
      <c r="BF8" s="11">
        <v>158</v>
      </c>
      <c r="BG8" s="11">
        <v>324</v>
      </c>
      <c r="BH8" s="11">
        <v>126</v>
      </c>
      <c r="BI8" s="11">
        <v>87</v>
      </c>
      <c r="BJ8" s="11">
        <v>106</v>
      </c>
      <c r="BK8" s="11">
        <v>215</v>
      </c>
      <c r="BL8" s="11">
        <v>98</v>
      </c>
      <c r="BM8" s="11"/>
      <c r="BN8" s="11">
        <v>65</v>
      </c>
      <c r="BO8" s="11">
        <v>83</v>
      </c>
      <c r="BP8" s="11">
        <v>83</v>
      </c>
      <c r="BQ8" s="11">
        <v>102</v>
      </c>
      <c r="BR8" s="11">
        <v>110</v>
      </c>
      <c r="BS8" s="11">
        <v>94</v>
      </c>
      <c r="BT8" s="11">
        <v>65</v>
      </c>
      <c r="BU8" s="11">
        <v>73</v>
      </c>
      <c r="BV8" s="11">
        <v>54</v>
      </c>
      <c r="BW8" s="11">
        <v>88</v>
      </c>
      <c r="BX8" s="11">
        <v>66</v>
      </c>
      <c r="BY8" s="11">
        <v>47</v>
      </c>
      <c r="BZ8" s="11">
        <v>36</v>
      </c>
      <c r="CA8" s="11">
        <v>22</v>
      </c>
      <c r="CB8" s="11">
        <v>33</v>
      </c>
      <c r="CC8" s="11">
        <v>21</v>
      </c>
      <c r="CD8" s="11">
        <v>17</v>
      </c>
    </row>
    <row r="9" spans="2:82" x14ac:dyDescent="0.35">
      <c r="B9" s="18" t="s">
        <v>400</v>
      </c>
      <c r="C9" s="17">
        <v>0.64170727054534704</v>
      </c>
      <c r="D9" s="17">
        <v>0.63561028547706899</v>
      </c>
      <c r="E9" s="17">
        <v>0.645949467286001</v>
      </c>
      <c r="F9" s="17"/>
      <c r="G9" s="17">
        <v>0.55661526380865101</v>
      </c>
      <c r="H9" s="17">
        <v>0.62861154515193496</v>
      </c>
      <c r="I9" s="17">
        <v>0.669327494613844</v>
      </c>
      <c r="J9" s="17">
        <v>0.63655858781095398</v>
      </c>
      <c r="K9" s="17">
        <v>0.69474683206526899</v>
      </c>
      <c r="L9" s="17">
        <v>0.65617565019610202</v>
      </c>
      <c r="M9" s="17"/>
      <c r="N9" s="17">
        <v>0.64585228464014</v>
      </c>
      <c r="O9" s="17">
        <v>0.65921669623644097</v>
      </c>
      <c r="P9" s="17">
        <v>0.60899899990406703</v>
      </c>
      <c r="Q9" s="17">
        <v>0.64741910519125101</v>
      </c>
      <c r="R9" s="17"/>
      <c r="S9" s="17">
        <v>0.63939490324417703</v>
      </c>
      <c r="T9" s="17">
        <v>0.68301385083653798</v>
      </c>
      <c r="U9" s="17">
        <v>0.72853409984108497</v>
      </c>
      <c r="V9" s="17">
        <v>0.65343903512479695</v>
      </c>
      <c r="W9" s="17">
        <v>0.60959579551161802</v>
      </c>
      <c r="X9" s="17">
        <v>0.58924646005162895</v>
      </c>
      <c r="Y9" s="17">
        <v>0.58784245254173395</v>
      </c>
      <c r="Z9" s="17">
        <v>0.59255205332972805</v>
      </c>
      <c r="AA9" s="17">
        <v>0.67448466364778903</v>
      </c>
      <c r="AB9" s="17">
        <v>0.61538874193692406</v>
      </c>
      <c r="AC9" s="17">
        <v>0.66762313671278695</v>
      </c>
      <c r="AD9" s="17"/>
      <c r="AE9" s="17">
        <v>0.62481922855508398</v>
      </c>
      <c r="AF9" s="17">
        <v>0.68581518766562899</v>
      </c>
      <c r="AG9" s="17">
        <v>0.67567696469063598</v>
      </c>
      <c r="AH9" s="17">
        <v>0.63697886619599398</v>
      </c>
      <c r="AI9" s="17">
        <v>0.61116065695127098</v>
      </c>
      <c r="AJ9" s="17">
        <v>0.62250253086348095</v>
      </c>
      <c r="AK9" s="17"/>
      <c r="AL9" s="17">
        <v>0.66377894009231797</v>
      </c>
      <c r="AM9" s="17">
        <v>0.59571832845594697</v>
      </c>
      <c r="AN9" s="17">
        <v>0.66613007172898997</v>
      </c>
      <c r="AO9" s="17">
        <v>0.77313632849983704</v>
      </c>
      <c r="AP9" s="17">
        <v>0.56538993168990004</v>
      </c>
      <c r="AQ9" s="17">
        <v>0.63547022940512499</v>
      </c>
      <c r="AR9" s="17">
        <v>0.69115266825357802</v>
      </c>
      <c r="AS9" s="17"/>
      <c r="AT9" s="17">
        <v>0.61029547985743104</v>
      </c>
      <c r="AU9" s="17">
        <v>0.65335259085113695</v>
      </c>
      <c r="AV9" s="17"/>
      <c r="AW9" s="17">
        <v>0.62212134473554503</v>
      </c>
      <c r="AX9" s="17">
        <v>0.77380279779373695</v>
      </c>
      <c r="AY9" s="17">
        <v>0.58738741504453695</v>
      </c>
      <c r="AZ9" s="17">
        <v>0.647636819464108</v>
      </c>
      <c r="BA9" s="17">
        <v>0.63633693325141105</v>
      </c>
      <c r="BB9" s="17">
        <v>0.60634999857349003</v>
      </c>
      <c r="BC9" s="17">
        <v>0.64399683237645</v>
      </c>
      <c r="BD9" s="17">
        <v>0.76832259999284702</v>
      </c>
      <c r="BE9" s="17"/>
      <c r="BF9" s="17">
        <v>0.677690307790072</v>
      </c>
      <c r="BG9" s="17">
        <v>0.620968312956935</v>
      </c>
      <c r="BH9" s="17">
        <v>0.59804996343226102</v>
      </c>
      <c r="BI9" s="17">
        <v>0.56544072737126905</v>
      </c>
      <c r="BJ9" s="17">
        <v>0.68709499620798498</v>
      </c>
      <c r="BK9" s="17">
        <v>0.668869256151572</v>
      </c>
      <c r="BL9" s="17">
        <v>0.66694948833549295</v>
      </c>
      <c r="BM9" s="17"/>
      <c r="BN9" s="17">
        <v>0.52696470731876599</v>
      </c>
      <c r="BO9" s="17">
        <v>0.65242567552291097</v>
      </c>
      <c r="BP9" s="17">
        <v>0.66069749017255497</v>
      </c>
      <c r="BQ9" s="17">
        <v>0.69207743376147901</v>
      </c>
      <c r="BR9" s="17">
        <v>0.61004921460998895</v>
      </c>
      <c r="BS9" s="17">
        <v>0.63767752087642704</v>
      </c>
      <c r="BT9" s="17">
        <v>0.55792543471437295</v>
      </c>
      <c r="BU9" s="17">
        <v>0.67513830492051197</v>
      </c>
      <c r="BV9" s="17">
        <v>0.66317404934510105</v>
      </c>
      <c r="BW9" s="17">
        <v>0.69777718642684405</v>
      </c>
      <c r="BX9" s="17">
        <v>0.71717019308043795</v>
      </c>
      <c r="BY9" s="17">
        <v>0.64000869643243496</v>
      </c>
      <c r="BZ9" s="17">
        <v>0.51790147356626304</v>
      </c>
      <c r="CA9" s="17">
        <v>0.64184959658090701</v>
      </c>
      <c r="CB9" s="17">
        <v>0.62745527881065599</v>
      </c>
      <c r="CC9" s="17">
        <v>0.61383835993106595</v>
      </c>
      <c r="CD9" s="17">
        <v>0.70070524008193502</v>
      </c>
    </row>
    <row r="10" spans="2:82" ht="29" x14ac:dyDescent="0.35">
      <c r="B10" s="18" t="s">
        <v>401</v>
      </c>
      <c r="C10" s="19">
        <v>0.35829272945465301</v>
      </c>
      <c r="D10" s="19">
        <v>0.36438971452293101</v>
      </c>
      <c r="E10" s="19">
        <v>0.354050532713999</v>
      </c>
      <c r="F10" s="19"/>
      <c r="G10" s="19">
        <v>0.44338473619134899</v>
      </c>
      <c r="H10" s="19">
        <v>0.37138845484806499</v>
      </c>
      <c r="I10" s="19">
        <v>0.330672505386156</v>
      </c>
      <c r="J10" s="19">
        <v>0.36344141218904602</v>
      </c>
      <c r="K10" s="19">
        <v>0.30525316793473101</v>
      </c>
      <c r="L10" s="19">
        <v>0.34382434980389798</v>
      </c>
      <c r="M10" s="19"/>
      <c r="N10" s="19">
        <v>0.35414771535986</v>
      </c>
      <c r="O10" s="19">
        <v>0.34078330376355997</v>
      </c>
      <c r="P10" s="19">
        <v>0.39100100009593303</v>
      </c>
      <c r="Q10" s="19">
        <v>0.35258089480874899</v>
      </c>
      <c r="R10" s="19"/>
      <c r="S10" s="19">
        <v>0.36060509675582297</v>
      </c>
      <c r="T10" s="19">
        <v>0.31698614916346202</v>
      </c>
      <c r="U10" s="19">
        <v>0.27146590015891597</v>
      </c>
      <c r="V10" s="19">
        <v>0.34656096487520299</v>
      </c>
      <c r="W10" s="19">
        <v>0.39040420448838198</v>
      </c>
      <c r="X10" s="19">
        <v>0.41075353994837099</v>
      </c>
      <c r="Y10" s="19">
        <v>0.41215754745826599</v>
      </c>
      <c r="Z10" s="19">
        <v>0.40744794667027201</v>
      </c>
      <c r="AA10" s="19">
        <v>0.32551533635221103</v>
      </c>
      <c r="AB10" s="19">
        <v>0.384611258063076</v>
      </c>
      <c r="AC10" s="19">
        <v>0.332376863287213</v>
      </c>
      <c r="AD10" s="19"/>
      <c r="AE10" s="19">
        <v>0.37518077144491602</v>
      </c>
      <c r="AF10" s="19">
        <v>0.31418481233437101</v>
      </c>
      <c r="AG10" s="19">
        <v>0.32432303530936402</v>
      </c>
      <c r="AH10" s="19">
        <v>0.36302113380400602</v>
      </c>
      <c r="AI10" s="19">
        <v>0.38883934304872902</v>
      </c>
      <c r="AJ10" s="19">
        <v>0.37749746913651899</v>
      </c>
      <c r="AK10" s="19"/>
      <c r="AL10" s="19">
        <v>0.33622105990768197</v>
      </c>
      <c r="AM10" s="19">
        <v>0.40428167154405298</v>
      </c>
      <c r="AN10" s="19">
        <v>0.33386992827100997</v>
      </c>
      <c r="AO10" s="19">
        <v>0.22686367150016301</v>
      </c>
      <c r="AP10" s="19">
        <v>0.43461006831010002</v>
      </c>
      <c r="AQ10" s="19">
        <v>0.36452977059487501</v>
      </c>
      <c r="AR10" s="19">
        <v>0.30884733174642198</v>
      </c>
      <c r="AS10" s="19"/>
      <c r="AT10" s="19">
        <v>0.38970452014256901</v>
      </c>
      <c r="AU10" s="19">
        <v>0.34664740914886299</v>
      </c>
      <c r="AV10" s="19"/>
      <c r="AW10" s="19">
        <v>0.37787865526445502</v>
      </c>
      <c r="AX10" s="19">
        <v>0.22619720220626299</v>
      </c>
      <c r="AY10" s="19">
        <v>0.41261258495546299</v>
      </c>
      <c r="AZ10" s="19">
        <v>0.352363180535892</v>
      </c>
      <c r="BA10" s="19">
        <v>0.363663066748589</v>
      </c>
      <c r="BB10" s="19">
        <v>0.39365000142651002</v>
      </c>
      <c r="BC10" s="19">
        <v>0.35600316762355</v>
      </c>
      <c r="BD10" s="19">
        <v>0.23167740000715301</v>
      </c>
      <c r="BE10" s="19"/>
      <c r="BF10" s="19">
        <v>0.322309692209928</v>
      </c>
      <c r="BG10" s="19">
        <v>0.379031687043065</v>
      </c>
      <c r="BH10" s="19">
        <v>0.40195003656773898</v>
      </c>
      <c r="BI10" s="19">
        <v>0.43455927262873101</v>
      </c>
      <c r="BJ10" s="19">
        <v>0.31290500379201502</v>
      </c>
      <c r="BK10" s="19">
        <v>0.331130743848428</v>
      </c>
      <c r="BL10" s="19">
        <v>0.333050511664507</v>
      </c>
      <c r="BM10" s="19"/>
      <c r="BN10" s="19">
        <v>0.47303529268123401</v>
      </c>
      <c r="BO10" s="19">
        <v>0.34757432447708903</v>
      </c>
      <c r="BP10" s="19">
        <v>0.33930250982744498</v>
      </c>
      <c r="BQ10" s="19">
        <v>0.30792256623852099</v>
      </c>
      <c r="BR10" s="19">
        <v>0.38995078539001099</v>
      </c>
      <c r="BS10" s="19">
        <v>0.36232247912357302</v>
      </c>
      <c r="BT10" s="19">
        <v>0.442074565285627</v>
      </c>
      <c r="BU10" s="19">
        <v>0.32486169507948798</v>
      </c>
      <c r="BV10" s="19">
        <v>0.33682595065489901</v>
      </c>
      <c r="BW10" s="19">
        <v>0.302222813573156</v>
      </c>
      <c r="BX10" s="19">
        <v>0.282829806919562</v>
      </c>
      <c r="BY10" s="19">
        <v>0.35999130356756498</v>
      </c>
      <c r="BZ10" s="19">
        <v>0.48209852643373702</v>
      </c>
      <c r="CA10" s="19">
        <v>0.35815040341909299</v>
      </c>
      <c r="CB10" s="19">
        <v>0.37254472118934401</v>
      </c>
      <c r="CC10" s="19">
        <v>0.386161640068934</v>
      </c>
      <c r="CD10" s="19">
        <v>0.29929475991806498</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CD15"/>
  <sheetViews>
    <sheetView showGridLines="0" workbookViewId="0">
      <pane xSplit="2" topLeftCell="X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410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1077</v>
      </c>
      <c r="D7" s="10">
        <v>535</v>
      </c>
      <c r="E7" s="10">
        <v>539</v>
      </c>
      <c r="F7" s="10"/>
      <c r="G7" s="10">
        <v>131</v>
      </c>
      <c r="H7" s="10">
        <v>164</v>
      </c>
      <c r="I7" s="10">
        <v>194</v>
      </c>
      <c r="J7" s="10">
        <v>194</v>
      </c>
      <c r="K7" s="10">
        <v>152</v>
      </c>
      <c r="L7" s="10">
        <v>242</v>
      </c>
      <c r="M7" s="10"/>
      <c r="N7" s="10">
        <v>320</v>
      </c>
      <c r="O7" s="10">
        <v>278</v>
      </c>
      <c r="P7" s="10">
        <v>225</v>
      </c>
      <c r="Q7" s="10">
        <v>251</v>
      </c>
      <c r="R7" s="10"/>
      <c r="S7" s="10">
        <v>150</v>
      </c>
      <c r="T7" s="10">
        <v>150</v>
      </c>
      <c r="U7" s="10">
        <v>88</v>
      </c>
      <c r="V7" s="10">
        <v>93</v>
      </c>
      <c r="W7" s="10">
        <v>77</v>
      </c>
      <c r="X7" s="10">
        <v>104</v>
      </c>
      <c r="Y7" s="10">
        <v>94</v>
      </c>
      <c r="Z7" s="10">
        <v>52</v>
      </c>
      <c r="AA7" s="10">
        <v>123</v>
      </c>
      <c r="AB7" s="10">
        <v>101</v>
      </c>
      <c r="AC7" s="10">
        <v>45</v>
      </c>
      <c r="AD7" s="10"/>
      <c r="AE7" s="10">
        <v>420</v>
      </c>
      <c r="AF7" s="10">
        <v>254</v>
      </c>
      <c r="AG7" s="10">
        <v>75</v>
      </c>
      <c r="AH7" s="10">
        <v>92</v>
      </c>
      <c r="AI7" s="10">
        <v>206</v>
      </c>
      <c r="AJ7" s="10">
        <v>22</v>
      </c>
      <c r="AK7" s="10"/>
      <c r="AL7" s="10">
        <v>715</v>
      </c>
      <c r="AM7" s="10">
        <v>211</v>
      </c>
      <c r="AN7" s="10">
        <v>54</v>
      </c>
      <c r="AO7" s="10">
        <v>15</v>
      </c>
      <c r="AP7" s="10">
        <v>15</v>
      </c>
      <c r="AQ7" s="10">
        <v>21</v>
      </c>
      <c r="AR7" s="10">
        <v>7</v>
      </c>
      <c r="AS7" s="10"/>
      <c r="AT7" s="10">
        <v>94</v>
      </c>
      <c r="AU7" s="10">
        <v>962</v>
      </c>
      <c r="AV7" s="10"/>
      <c r="AW7" s="10">
        <v>118</v>
      </c>
      <c r="AX7" s="10">
        <v>64</v>
      </c>
      <c r="AY7" s="10">
        <v>31</v>
      </c>
      <c r="AZ7" s="10">
        <v>328</v>
      </c>
      <c r="BA7" s="10">
        <v>178</v>
      </c>
      <c r="BB7" s="10">
        <v>149</v>
      </c>
      <c r="BC7" s="10">
        <v>192</v>
      </c>
      <c r="BD7" s="10">
        <v>17</v>
      </c>
      <c r="BE7" s="10"/>
      <c r="BF7" s="10">
        <v>133</v>
      </c>
      <c r="BG7" s="10">
        <v>344</v>
      </c>
      <c r="BH7" s="10">
        <v>105</v>
      </c>
      <c r="BI7" s="10">
        <v>56</v>
      </c>
      <c r="BJ7" s="10">
        <v>105</v>
      </c>
      <c r="BK7" s="10">
        <v>247</v>
      </c>
      <c r="BL7" s="10">
        <v>87</v>
      </c>
      <c r="BM7" s="10"/>
      <c r="BN7" s="10">
        <v>58</v>
      </c>
      <c r="BO7" s="10">
        <v>85</v>
      </c>
      <c r="BP7" s="10">
        <v>63</v>
      </c>
      <c r="BQ7" s="10">
        <v>102</v>
      </c>
      <c r="BR7" s="10">
        <v>105</v>
      </c>
      <c r="BS7" s="10">
        <v>86</v>
      </c>
      <c r="BT7" s="10">
        <v>87</v>
      </c>
      <c r="BU7" s="10">
        <v>55</v>
      </c>
      <c r="BV7" s="10">
        <v>64</v>
      </c>
      <c r="BW7" s="10">
        <v>88</v>
      </c>
      <c r="BX7" s="10">
        <v>65</v>
      </c>
      <c r="BY7" s="10">
        <v>49</v>
      </c>
      <c r="BZ7" s="10">
        <v>34</v>
      </c>
      <c r="CA7" s="10">
        <v>32</v>
      </c>
      <c r="CB7" s="10">
        <v>24</v>
      </c>
      <c r="CC7" s="10">
        <v>19</v>
      </c>
      <c r="CD7" s="10">
        <v>17</v>
      </c>
    </row>
    <row r="8" spans="2:82" ht="30" customHeight="1" x14ac:dyDescent="0.35">
      <c r="B8" s="11" t="s">
        <v>19</v>
      </c>
      <c r="C8" s="11">
        <v>1079</v>
      </c>
      <c r="D8" s="11">
        <v>542</v>
      </c>
      <c r="E8" s="11">
        <v>534</v>
      </c>
      <c r="F8" s="11"/>
      <c r="G8" s="11">
        <v>138</v>
      </c>
      <c r="H8" s="11">
        <v>170</v>
      </c>
      <c r="I8" s="11">
        <v>200</v>
      </c>
      <c r="J8" s="11">
        <v>189</v>
      </c>
      <c r="K8" s="11">
        <v>143</v>
      </c>
      <c r="L8" s="11">
        <v>237</v>
      </c>
      <c r="M8" s="11"/>
      <c r="N8" s="11">
        <v>305</v>
      </c>
      <c r="O8" s="11">
        <v>274</v>
      </c>
      <c r="P8" s="11">
        <v>233</v>
      </c>
      <c r="Q8" s="11">
        <v>264</v>
      </c>
      <c r="R8" s="11"/>
      <c r="S8" s="11">
        <v>163</v>
      </c>
      <c r="T8" s="11">
        <v>145</v>
      </c>
      <c r="U8" s="11">
        <v>82</v>
      </c>
      <c r="V8" s="11">
        <v>91</v>
      </c>
      <c r="W8" s="11">
        <v>74</v>
      </c>
      <c r="X8" s="11">
        <v>98</v>
      </c>
      <c r="Y8" s="11">
        <v>97</v>
      </c>
      <c r="Z8" s="11">
        <v>59</v>
      </c>
      <c r="AA8" s="11">
        <v>120</v>
      </c>
      <c r="AB8" s="11">
        <v>106</v>
      </c>
      <c r="AC8" s="11">
        <v>44</v>
      </c>
      <c r="AD8" s="11"/>
      <c r="AE8" s="11">
        <v>414</v>
      </c>
      <c r="AF8" s="11">
        <v>252</v>
      </c>
      <c r="AG8" s="11">
        <v>78</v>
      </c>
      <c r="AH8" s="11">
        <v>93</v>
      </c>
      <c r="AI8" s="11">
        <v>211</v>
      </c>
      <c r="AJ8" s="11">
        <v>22</v>
      </c>
      <c r="AK8" s="11"/>
      <c r="AL8" s="11">
        <v>709</v>
      </c>
      <c r="AM8" s="11">
        <v>216</v>
      </c>
      <c r="AN8" s="11">
        <v>56</v>
      </c>
      <c r="AO8" s="11">
        <v>15</v>
      </c>
      <c r="AP8" s="11">
        <v>14</v>
      </c>
      <c r="AQ8" s="11">
        <v>21</v>
      </c>
      <c r="AR8" s="11">
        <v>7</v>
      </c>
      <c r="AS8" s="11"/>
      <c r="AT8" s="11">
        <v>97</v>
      </c>
      <c r="AU8" s="11">
        <v>960</v>
      </c>
      <c r="AV8" s="11"/>
      <c r="AW8" s="11">
        <v>119</v>
      </c>
      <c r="AX8" s="11">
        <v>64</v>
      </c>
      <c r="AY8" s="11">
        <v>32</v>
      </c>
      <c r="AZ8" s="11">
        <v>326</v>
      </c>
      <c r="BA8" s="11">
        <v>174</v>
      </c>
      <c r="BB8" s="11">
        <v>152</v>
      </c>
      <c r="BC8" s="11">
        <v>194</v>
      </c>
      <c r="BD8" s="11">
        <v>18</v>
      </c>
      <c r="BE8" s="11"/>
      <c r="BF8" s="11">
        <v>135</v>
      </c>
      <c r="BG8" s="11">
        <v>345</v>
      </c>
      <c r="BH8" s="11">
        <v>103</v>
      </c>
      <c r="BI8" s="11">
        <v>55</v>
      </c>
      <c r="BJ8" s="11">
        <v>108</v>
      </c>
      <c r="BK8" s="11">
        <v>244</v>
      </c>
      <c r="BL8" s="11">
        <v>88</v>
      </c>
      <c r="BM8" s="11"/>
      <c r="BN8" s="11">
        <v>61</v>
      </c>
      <c r="BO8" s="11">
        <v>87</v>
      </c>
      <c r="BP8" s="11">
        <v>63</v>
      </c>
      <c r="BQ8" s="11">
        <v>103</v>
      </c>
      <c r="BR8" s="11">
        <v>106</v>
      </c>
      <c r="BS8" s="11">
        <v>86</v>
      </c>
      <c r="BT8" s="11">
        <v>88</v>
      </c>
      <c r="BU8" s="11">
        <v>54</v>
      </c>
      <c r="BV8" s="11">
        <v>64</v>
      </c>
      <c r="BW8" s="11">
        <v>86</v>
      </c>
      <c r="BX8" s="11">
        <v>64</v>
      </c>
      <c r="BY8" s="11">
        <v>48</v>
      </c>
      <c r="BZ8" s="11">
        <v>33</v>
      </c>
      <c r="CA8" s="11">
        <v>31</v>
      </c>
      <c r="CB8" s="11">
        <v>24</v>
      </c>
      <c r="CC8" s="11">
        <v>19</v>
      </c>
      <c r="CD8" s="11">
        <v>18</v>
      </c>
    </row>
    <row r="9" spans="2:82" x14ac:dyDescent="0.35">
      <c r="B9" s="18" t="s">
        <v>400</v>
      </c>
      <c r="C9" s="17">
        <v>0.66343266419586999</v>
      </c>
      <c r="D9" s="17">
        <v>0.66476912447839598</v>
      </c>
      <c r="E9" s="17">
        <v>0.66208185090203198</v>
      </c>
      <c r="F9" s="17"/>
      <c r="G9" s="17">
        <v>0.66032934323021597</v>
      </c>
      <c r="H9" s="17">
        <v>0.65425595217992805</v>
      </c>
      <c r="I9" s="17">
        <v>0.58952844073571697</v>
      </c>
      <c r="J9" s="17">
        <v>0.66386459217048399</v>
      </c>
      <c r="K9" s="17">
        <v>0.75253628969031905</v>
      </c>
      <c r="L9" s="17">
        <v>0.68007364424234895</v>
      </c>
      <c r="M9" s="17"/>
      <c r="N9" s="17">
        <v>0.66120333903096395</v>
      </c>
      <c r="O9" s="17">
        <v>0.71310086734257405</v>
      </c>
      <c r="P9" s="17">
        <v>0.60611026039059201</v>
      </c>
      <c r="Q9" s="17">
        <v>0.66888448349584795</v>
      </c>
      <c r="R9" s="17"/>
      <c r="S9" s="17">
        <v>0.60147660822875004</v>
      </c>
      <c r="T9" s="17">
        <v>0.60049288995889405</v>
      </c>
      <c r="U9" s="17">
        <v>0.69888702136659198</v>
      </c>
      <c r="V9" s="17">
        <v>0.69649259170098698</v>
      </c>
      <c r="W9" s="17">
        <v>0.68289681520802503</v>
      </c>
      <c r="X9" s="17">
        <v>0.65326640162746896</v>
      </c>
      <c r="Y9" s="17">
        <v>0.66819808376254697</v>
      </c>
      <c r="Z9" s="17">
        <v>0.65812681412859197</v>
      </c>
      <c r="AA9" s="17">
        <v>0.71555706552693299</v>
      </c>
      <c r="AB9" s="17">
        <v>0.73125312855310498</v>
      </c>
      <c r="AC9" s="17">
        <v>0.64643920117348597</v>
      </c>
      <c r="AD9" s="17"/>
      <c r="AE9" s="17">
        <v>0.64240901252509797</v>
      </c>
      <c r="AF9" s="17">
        <v>0.67178705652639403</v>
      </c>
      <c r="AG9" s="17">
        <v>0.62083136554757901</v>
      </c>
      <c r="AH9" s="17">
        <v>0.68220008914894203</v>
      </c>
      <c r="AI9" s="17">
        <v>0.69458807681004797</v>
      </c>
      <c r="AJ9" s="17">
        <v>0.73807384973130996</v>
      </c>
      <c r="AK9" s="17"/>
      <c r="AL9" s="17">
        <v>0.67700563623968402</v>
      </c>
      <c r="AM9" s="17">
        <v>0.63890882347337596</v>
      </c>
      <c r="AN9" s="17">
        <v>0.59711348007760201</v>
      </c>
      <c r="AO9" s="17">
        <v>0.53349988076302801</v>
      </c>
      <c r="AP9" s="17">
        <v>0.79900925494652297</v>
      </c>
      <c r="AQ9" s="17">
        <v>0.66336148345489798</v>
      </c>
      <c r="AR9" s="17">
        <v>0.71829938445419605</v>
      </c>
      <c r="AS9" s="17"/>
      <c r="AT9" s="17">
        <v>0.65187685189695999</v>
      </c>
      <c r="AU9" s="17">
        <v>0.66345318742845705</v>
      </c>
      <c r="AV9" s="17"/>
      <c r="AW9" s="17">
        <v>0.68065325109222796</v>
      </c>
      <c r="AX9" s="17">
        <v>0.74540300428150397</v>
      </c>
      <c r="AY9" s="17">
        <v>0.68682274877104799</v>
      </c>
      <c r="AZ9" s="17">
        <v>0.66341230152971997</v>
      </c>
      <c r="BA9" s="17">
        <v>0.64351337350909299</v>
      </c>
      <c r="BB9" s="17">
        <v>0.63000790358088299</v>
      </c>
      <c r="BC9" s="17">
        <v>0.667034620634671</v>
      </c>
      <c r="BD9" s="17">
        <v>0.65354261365057398</v>
      </c>
      <c r="BE9" s="17"/>
      <c r="BF9" s="17">
        <v>0.65845068621139902</v>
      </c>
      <c r="BG9" s="17">
        <v>0.68062564051299201</v>
      </c>
      <c r="BH9" s="17">
        <v>0.69731992287095701</v>
      </c>
      <c r="BI9" s="17">
        <v>0.687297972021641</v>
      </c>
      <c r="BJ9" s="17">
        <v>0.62828185459749597</v>
      </c>
      <c r="BK9" s="17">
        <v>0.65113195444500105</v>
      </c>
      <c r="BL9" s="17">
        <v>0.62657751820375895</v>
      </c>
      <c r="BM9" s="17"/>
      <c r="BN9" s="17">
        <v>0.58872790463946501</v>
      </c>
      <c r="BO9" s="17">
        <v>0.62786996528375205</v>
      </c>
      <c r="BP9" s="17">
        <v>0.66065680218517298</v>
      </c>
      <c r="BQ9" s="17">
        <v>0.65896942273896097</v>
      </c>
      <c r="BR9" s="17">
        <v>0.70399345822142301</v>
      </c>
      <c r="BS9" s="17">
        <v>0.61961313766977499</v>
      </c>
      <c r="BT9" s="17">
        <v>0.62682146923651005</v>
      </c>
      <c r="BU9" s="17">
        <v>0.73375769843629801</v>
      </c>
      <c r="BV9" s="17">
        <v>0.65346292518633498</v>
      </c>
      <c r="BW9" s="17">
        <v>0.65843275600758699</v>
      </c>
      <c r="BX9" s="17">
        <v>0.64307828538219003</v>
      </c>
      <c r="BY9" s="17">
        <v>0.65784879964186305</v>
      </c>
      <c r="BZ9" s="17">
        <v>0.69481989319943904</v>
      </c>
      <c r="CA9" s="17">
        <v>0.74457957132462005</v>
      </c>
      <c r="CB9" s="17">
        <v>0.74464960016183102</v>
      </c>
      <c r="CC9" s="17">
        <v>0.68990121262614901</v>
      </c>
      <c r="CD9" s="17">
        <v>0.63405634083219398</v>
      </c>
    </row>
    <row r="10" spans="2:82" ht="29" x14ac:dyDescent="0.35">
      <c r="B10" s="18" t="s">
        <v>401</v>
      </c>
      <c r="C10" s="19">
        <v>0.33656733580413001</v>
      </c>
      <c r="D10" s="19">
        <v>0.33523087552160402</v>
      </c>
      <c r="E10" s="19">
        <v>0.33791814909796802</v>
      </c>
      <c r="F10" s="19"/>
      <c r="G10" s="19">
        <v>0.33967065676978397</v>
      </c>
      <c r="H10" s="19">
        <v>0.34574404782007201</v>
      </c>
      <c r="I10" s="19">
        <v>0.41047155926428303</v>
      </c>
      <c r="J10" s="19">
        <v>0.33613540782951601</v>
      </c>
      <c r="K10" s="19">
        <v>0.24746371030968101</v>
      </c>
      <c r="L10" s="19">
        <v>0.31992635575765099</v>
      </c>
      <c r="M10" s="19"/>
      <c r="N10" s="19">
        <v>0.33879666096903599</v>
      </c>
      <c r="O10" s="19">
        <v>0.286899132657426</v>
      </c>
      <c r="P10" s="19">
        <v>0.39388973960940799</v>
      </c>
      <c r="Q10" s="19">
        <v>0.331115516504152</v>
      </c>
      <c r="R10" s="19"/>
      <c r="S10" s="19">
        <v>0.39852339177125001</v>
      </c>
      <c r="T10" s="19">
        <v>0.39950711004110601</v>
      </c>
      <c r="U10" s="19">
        <v>0.30111297863340802</v>
      </c>
      <c r="V10" s="19">
        <v>0.30350740829901302</v>
      </c>
      <c r="W10" s="19">
        <v>0.31710318479197502</v>
      </c>
      <c r="X10" s="19">
        <v>0.34673359837253098</v>
      </c>
      <c r="Y10" s="19">
        <v>0.33180191623745298</v>
      </c>
      <c r="Z10" s="19">
        <v>0.34187318587140803</v>
      </c>
      <c r="AA10" s="19">
        <v>0.28444293447306701</v>
      </c>
      <c r="AB10" s="19">
        <v>0.26874687144689502</v>
      </c>
      <c r="AC10" s="19">
        <v>0.35356079882651398</v>
      </c>
      <c r="AD10" s="19"/>
      <c r="AE10" s="19">
        <v>0.35759098747490198</v>
      </c>
      <c r="AF10" s="19">
        <v>0.32821294347360602</v>
      </c>
      <c r="AG10" s="19">
        <v>0.37916863445242099</v>
      </c>
      <c r="AH10" s="19">
        <v>0.31779991085105802</v>
      </c>
      <c r="AI10" s="19">
        <v>0.30541192318995197</v>
      </c>
      <c r="AJ10" s="19">
        <v>0.26192615026868998</v>
      </c>
      <c r="AK10" s="19"/>
      <c r="AL10" s="19">
        <v>0.32299436376031598</v>
      </c>
      <c r="AM10" s="19">
        <v>0.36109117652662398</v>
      </c>
      <c r="AN10" s="19">
        <v>0.40288651992239799</v>
      </c>
      <c r="AO10" s="19">
        <v>0.46650011923697199</v>
      </c>
      <c r="AP10" s="19">
        <v>0.200990745053477</v>
      </c>
      <c r="AQ10" s="19">
        <v>0.33663851654510202</v>
      </c>
      <c r="AR10" s="19">
        <v>0.281700615545804</v>
      </c>
      <c r="AS10" s="19"/>
      <c r="AT10" s="19">
        <v>0.34812314810304001</v>
      </c>
      <c r="AU10" s="19">
        <v>0.33654681257154201</v>
      </c>
      <c r="AV10" s="19"/>
      <c r="AW10" s="19">
        <v>0.31934674890777198</v>
      </c>
      <c r="AX10" s="19">
        <v>0.25459699571849598</v>
      </c>
      <c r="AY10" s="19">
        <v>0.31317725122895201</v>
      </c>
      <c r="AZ10" s="19">
        <v>0.33658769847027997</v>
      </c>
      <c r="BA10" s="19">
        <v>0.35648662649090701</v>
      </c>
      <c r="BB10" s="19">
        <v>0.36999209641911701</v>
      </c>
      <c r="BC10" s="19">
        <v>0.332965379365329</v>
      </c>
      <c r="BD10" s="19">
        <v>0.34645738634942602</v>
      </c>
      <c r="BE10" s="19"/>
      <c r="BF10" s="19">
        <v>0.34154931378860098</v>
      </c>
      <c r="BG10" s="19">
        <v>0.31937435948700799</v>
      </c>
      <c r="BH10" s="19">
        <v>0.30268007712904299</v>
      </c>
      <c r="BI10" s="19">
        <v>0.31270202797836</v>
      </c>
      <c r="BJ10" s="19">
        <v>0.37171814540250397</v>
      </c>
      <c r="BK10" s="19">
        <v>0.34886804555499901</v>
      </c>
      <c r="BL10" s="19">
        <v>0.37342248179624099</v>
      </c>
      <c r="BM10" s="19"/>
      <c r="BN10" s="19">
        <v>0.41127209536053499</v>
      </c>
      <c r="BO10" s="19">
        <v>0.372130034716248</v>
      </c>
      <c r="BP10" s="19">
        <v>0.33934319781482702</v>
      </c>
      <c r="BQ10" s="19">
        <v>0.34103057726104002</v>
      </c>
      <c r="BR10" s="19">
        <v>0.29600654177857699</v>
      </c>
      <c r="BS10" s="19">
        <v>0.38038686233022501</v>
      </c>
      <c r="BT10" s="19">
        <v>0.37317853076349</v>
      </c>
      <c r="BU10" s="19">
        <v>0.26624230156370199</v>
      </c>
      <c r="BV10" s="19">
        <v>0.34653707481366502</v>
      </c>
      <c r="BW10" s="19">
        <v>0.34156724399241301</v>
      </c>
      <c r="BX10" s="19">
        <v>0.35692171461781003</v>
      </c>
      <c r="BY10" s="19">
        <v>0.34215120035813701</v>
      </c>
      <c r="BZ10" s="19">
        <v>0.30518010680056101</v>
      </c>
      <c r="CA10" s="19">
        <v>0.25542042867538001</v>
      </c>
      <c r="CB10" s="19">
        <v>0.25535039983816898</v>
      </c>
      <c r="CC10" s="19">
        <v>0.31009878737385099</v>
      </c>
      <c r="CD10" s="19">
        <v>0.36594365916780602</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CD25"/>
  <sheetViews>
    <sheetView showGridLines="0" topLeftCell="A4" workbookViewId="0">
      <pane xSplit="2" topLeftCell="X1" activePane="topRight" state="frozen"/>
      <selection pane="topRight" activeCell="AD4"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421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411</v>
      </c>
      <c r="C9" s="17">
        <v>0.73756382773504303</v>
      </c>
      <c r="D9" s="17">
        <v>0.71363180610640098</v>
      </c>
      <c r="E9" s="17">
        <v>0.761771156954686</v>
      </c>
      <c r="F9" s="17"/>
      <c r="G9" s="17">
        <v>0.57790546371641505</v>
      </c>
      <c r="H9" s="17">
        <v>0.66242849410299898</v>
      </c>
      <c r="I9" s="17">
        <v>0.73374788882411601</v>
      </c>
      <c r="J9" s="17">
        <v>0.75917732014343398</v>
      </c>
      <c r="K9" s="17">
        <v>0.815604432581988</v>
      </c>
      <c r="L9" s="17">
        <v>0.837635396778042</v>
      </c>
      <c r="M9" s="17"/>
      <c r="N9" s="17">
        <v>0.73098409942382403</v>
      </c>
      <c r="O9" s="17">
        <v>0.75375976549462598</v>
      </c>
      <c r="P9" s="17">
        <v>0.71716172622255403</v>
      </c>
      <c r="Q9" s="17">
        <v>0.74524026631690499</v>
      </c>
      <c r="R9" s="17"/>
      <c r="S9" s="17">
        <v>0.65306707433287803</v>
      </c>
      <c r="T9" s="17">
        <v>0.75740341270841305</v>
      </c>
      <c r="U9" s="17">
        <v>0.74581417591574795</v>
      </c>
      <c r="V9" s="17">
        <v>0.75736209682664801</v>
      </c>
      <c r="W9" s="17">
        <v>0.77803584959206296</v>
      </c>
      <c r="X9" s="17">
        <v>0.72051982525603697</v>
      </c>
      <c r="Y9" s="17">
        <v>0.75316681525247797</v>
      </c>
      <c r="Z9" s="17">
        <v>0.76145080908880902</v>
      </c>
      <c r="AA9" s="17">
        <v>0.735896740904188</v>
      </c>
      <c r="AB9" s="17">
        <v>0.758596772417932</v>
      </c>
      <c r="AC9" s="17">
        <v>0.77852434400243498</v>
      </c>
      <c r="AD9" s="17"/>
      <c r="AE9" s="17">
        <v>0.77318395022006503</v>
      </c>
      <c r="AF9" s="17">
        <v>0.74390205676935395</v>
      </c>
      <c r="AG9" s="17">
        <v>0.72225168067621404</v>
      </c>
      <c r="AH9" s="17">
        <v>0.71371849096656803</v>
      </c>
      <c r="AI9" s="17">
        <v>0.71092344075441805</v>
      </c>
      <c r="AJ9" s="17">
        <v>0.590908325108356</v>
      </c>
      <c r="AK9" s="17"/>
      <c r="AL9" s="17">
        <v>0.78403965505858597</v>
      </c>
      <c r="AM9" s="17">
        <v>0.67673511291489696</v>
      </c>
      <c r="AN9" s="17">
        <v>0.60132735918241698</v>
      </c>
      <c r="AO9" s="17">
        <v>0.63712290188218801</v>
      </c>
      <c r="AP9" s="17">
        <v>0.76713513551069701</v>
      </c>
      <c r="AQ9" s="17">
        <v>0.656738179445151</v>
      </c>
      <c r="AR9" s="17">
        <v>0.74912600255247597</v>
      </c>
      <c r="AS9" s="17"/>
      <c r="AT9" s="17">
        <v>0.58424454763013201</v>
      </c>
      <c r="AU9" s="17">
        <v>0.76092707202634002</v>
      </c>
      <c r="AV9" s="17"/>
      <c r="AW9" s="17">
        <v>0.73032979973134804</v>
      </c>
      <c r="AX9" s="17">
        <v>0.835643762011818</v>
      </c>
      <c r="AY9" s="17">
        <v>0.67210158325480396</v>
      </c>
      <c r="AZ9" s="17">
        <v>0.72953733328715198</v>
      </c>
      <c r="BA9" s="17">
        <v>0.82160321520816804</v>
      </c>
      <c r="BB9" s="17">
        <v>0.70615321674241105</v>
      </c>
      <c r="BC9" s="17">
        <v>0.69177283725014904</v>
      </c>
      <c r="BD9" s="17">
        <v>0.66036798077054604</v>
      </c>
      <c r="BE9" s="17"/>
      <c r="BF9" s="17">
        <v>0.69948307490749795</v>
      </c>
      <c r="BG9" s="17">
        <v>0.73008314258641804</v>
      </c>
      <c r="BH9" s="17">
        <v>0.74588240905680803</v>
      </c>
      <c r="BI9" s="17">
        <v>0.72135417459124096</v>
      </c>
      <c r="BJ9" s="17">
        <v>0.71239115505846695</v>
      </c>
      <c r="BK9" s="17">
        <v>0.79703844693000503</v>
      </c>
      <c r="BL9" s="17">
        <v>0.71035778882483003</v>
      </c>
      <c r="BM9" s="17"/>
      <c r="BN9" s="17">
        <v>0.66968908022729801</v>
      </c>
      <c r="BO9" s="17">
        <v>0.773240812281353</v>
      </c>
      <c r="BP9" s="17">
        <v>0.78512532343812702</v>
      </c>
      <c r="BQ9" s="17">
        <v>0.73016054513584905</v>
      </c>
      <c r="BR9" s="17">
        <v>0.740032358836893</v>
      </c>
      <c r="BS9" s="17">
        <v>0.76752818071765605</v>
      </c>
      <c r="BT9" s="17">
        <v>0.76391979536686805</v>
      </c>
      <c r="BU9" s="17">
        <v>0.72371341589625904</v>
      </c>
      <c r="BV9" s="17">
        <v>0.74246020496332299</v>
      </c>
      <c r="BW9" s="17">
        <v>0.73880589924419204</v>
      </c>
      <c r="BX9" s="17">
        <v>0.74678791815708501</v>
      </c>
      <c r="BY9" s="17">
        <v>0.70144796849336799</v>
      </c>
      <c r="BZ9" s="17">
        <v>0.70966814828774205</v>
      </c>
      <c r="CA9" s="17">
        <v>0.70808980229326102</v>
      </c>
      <c r="CB9" s="17">
        <v>0.69076245425081195</v>
      </c>
      <c r="CC9" s="17">
        <v>0.69132871097792403</v>
      </c>
      <c r="CD9" s="17">
        <v>0.64541052254908704</v>
      </c>
    </row>
    <row r="10" spans="2:82" x14ac:dyDescent="0.35">
      <c r="B10" s="18" t="s">
        <v>412</v>
      </c>
      <c r="C10" s="17">
        <v>0.54495227614600805</v>
      </c>
      <c r="D10" s="17">
        <v>0.52001533872896899</v>
      </c>
      <c r="E10" s="17">
        <v>0.56917993342304696</v>
      </c>
      <c r="F10" s="17"/>
      <c r="G10" s="17">
        <v>0.52783322098843999</v>
      </c>
      <c r="H10" s="17">
        <v>0.57345515886669496</v>
      </c>
      <c r="I10" s="17">
        <v>0.58729660605303802</v>
      </c>
      <c r="J10" s="17">
        <v>0.57174637018402696</v>
      </c>
      <c r="K10" s="17">
        <v>0.52794961464161005</v>
      </c>
      <c r="L10" s="17">
        <v>0.488301565686173</v>
      </c>
      <c r="M10" s="17"/>
      <c r="N10" s="17">
        <v>0.55012494039206095</v>
      </c>
      <c r="O10" s="17">
        <v>0.578483464814881</v>
      </c>
      <c r="P10" s="17">
        <v>0.53732579647606704</v>
      </c>
      <c r="Q10" s="17">
        <v>0.509928559851066</v>
      </c>
      <c r="R10" s="17"/>
      <c r="S10" s="17">
        <v>0.56348403820721105</v>
      </c>
      <c r="T10" s="17">
        <v>0.57625205702605897</v>
      </c>
      <c r="U10" s="17">
        <v>0.575309768338644</v>
      </c>
      <c r="V10" s="17">
        <v>0.53613320709152501</v>
      </c>
      <c r="W10" s="17">
        <v>0.53253019729020901</v>
      </c>
      <c r="X10" s="17">
        <v>0.50710062191851502</v>
      </c>
      <c r="Y10" s="17">
        <v>0.55433369957771494</v>
      </c>
      <c r="Z10" s="17">
        <v>0.56473946040193002</v>
      </c>
      <c r="AA10" s="17">
        <v>0.53012557262036597</v>
      </c>
      <c r="AB10" s="17">
        <v>0.48625245855219401</v>
      </c>
      <c r="AC10" s="17">
        <v>0.56228170376664399</v>
      </c>
      <c r="AD10" s="17"/>
      <c r="AE10" s="17">
        <v>0.44327428264886098</v>
      </c>
      <c r="AF10" s="17">
        <v>0.61518866368578295</v>
      </c>
      <c r="AG10" s="17">
        <v>0.52347467932768499</v>
      </c>
      <c r="AH10" s="17">
        <v>0.55480557914178896</v>
      </c>
      <c r="AI10" s="25">
        <v>0.65797772517259501</v>
      </c>
      <c r="AJ10" s="17">
        <v>0.536737646073985</v>
      </c>
      <c r="AK10" s="17"/>
      <c r="AL10" s="17">
        <v>0.557200057429448</v>
      </c>
      <c r="AM10" s="17">
        <v>0.562394585867243</v>
      </c>
      <c r="AN10" s="17">
        <v>0.48563448309208801</v>
      </c>
      <c r="AO10" s="17">
        <v>0.48011103055016602</v>
      </c>
      <c r="AP10" s="17">
        <v>0.46872875791398599</v>
      </c>
      <c r="AQ10" s="17">
        <v>0.49262023048776699</v>
      </c>
      <c r="AR10" s="17">
        <v>0.65453035785070501</v>
      </c>
      <c r="AS10" s="17"/>
      <c r="AT10" s="17">
        <v>0.43384191183842302</v>
      </c>
      <c r="AU10" s="17">
        <v>0.56167031386672905</v>
      </c>
      <c r="AV10" s="17"/>
      <c r="AW10" s="17">
        <v>0.55770367661396503</v>
      </c>
      <c r="AX10" s="17">
        <v>0.55141976629012002</v>
      </c>
      <c r="AY10" s="17">
        <v>0.51283182971330898</v>
      </c>
      <c r="AZ10" s="17">
        <v>0.56900362273273997</v>
      </c>
      <c r="BA10" s="17">
        <v>0.45894359118628097</v>
      </c>
      <c r="BB10" s="17">
        <v>0.550282247264547</v>
      </c>
      <c r="BC10" s="17">
        <v>0.57568294241788398</v>
      </c>
      <c r="BD10" s="17">
        <v>0.52330266451771601</v>
      </c>
      <c r="BE10" s="17"/>
      <c r="BF10" s="17">
        <v>0.56806559460149997</v>
      </c>
      <c r="BG10" s="17">
        <v>0.57695524134044296</v>
      </c>
      <c r="BH10" s="17">
        <v>0.52424641793443405</v>
      </c>
      <c r="BI10" s="17">
        <v>0.53773054896004502</v>
      </c>
      <c r="BJ10" s="17">
        <v>0.50861558367378801</v>
      </c>
      <c r="BK10" s="17">
        <v>0.49906781244449</v>
      </c>
      <c r="BL10" s="17">
        <v>0.58051693228711299</v>
      </c>
      <c r="BM10" s="17"/>
      <c r="BN10" s="17">
        <v>0.45945965492027302</v>
      </c>
      <c r="BO10" s="17">
        <v>0.55584321247694202</v>
      </c>
      <c r="BP10" s="17">
        <v>0.515831501757541</v>
      </c>
      <c r="BQ10" s="17">
        <v>0.53109983532895499</v>
      </c>
      <c r="BR10" s="17">
        <v>0.53128157573583701</v>
      </c>
      <c r="BS10" s="17">
        <v>0.55524557742381297</v>
      </c>
      <c r="BT10" s="17">
        <v>0.56351171060587002</v>
      </c>
      <c r="BU10" s="17">
        <v>0.58482231530587903</v>
      </c>
      <c r="BV10" s="17">
        <v>0.57385447060462702</v>
      </c>
      <c r="BW10" s="17">
        <v>0.55120457061518502</v>
      </c>
      <c r="BX10" s="17">
        <v>0.57988267906297397</v>
      </c>
      <c r="BY10" s="17">
        <v>0.569974338818801</v>
      </c>
      <c r="BZ10" s="17">
        <v>0.55805086282287197</v>
      </c>
      <c r="CA10" s="17">
        <v>0.52081531803363201</v>
      </c>
      <c r="CB10" s="17">
        <v>0.59524760408762001</v>
      </c>
      <c r="CC10" s="17">
        <v>0.55807036980445501</v>
      </c>
      <c r="CD10" s="17">
        <v>0.52245964553990398</v>
      </c>
    </row>
    <row r="11" spans="2:82" ht="29" x14ac:dyDescent="0.35">
      <c r="B11" s="18" t="s">
        <v>413</v>
      </c>
      <c r="C11" s="17">
        <v>0.41115786928328601</v>
      </c>
      <c r="D11" s="17">
        <v>0.40454024594057902</v>
      </c>
      <c r="E11" s="17">
        <v>0.41789466799331698</v>
      </c>
      <c r="F11" s="17"/>
      <c r="G11" s="17">
        <v>0.26653491076978097</v>
      </c>
      <c r="H11" s="17">
        <v>0.31089672851533001</v>
      </c>
      <c r="I11" s="17">
        <v>0.38579691468328398</v>
      </c>
      <c r="J11" s="17">
        <v>0.43728502221951698</v>
      </c>
      <c r="K11" s="17">
        <v>0.50118586621690697</v>
      </c>
      <c r="L11" s="17">
        <v>0.52755545273760096</v>
      </c>
      <c r="M11" s="17"/>
      <c r="N11" s="17">
        <v>0.42918644042636001</v>
      </c>
      <c r="O11" s="17">
        <v>0.430064197810199</v>
      </c>
      <c r="P11" s="17">
        <v>0.37952475178365302</v>
      </c>
      <c r="Q11" s="17">
        <v>0.398927327945789</v>
      </c>
      <c r="R11" s="17"/>
      <c r="S11" s="17">
        <v>0.358961767283622</v>
      </c>
      <c r="T11" s="17">
        <v>0.42209719098383702</v>
      </c>
      <c r="U11" s="17">
        <v>0.452981180562395</v>
      </c>
      <c r="V11" s="17">
        <v>0.41372065915246897</v>
      </c>
      <c r="W11" s="17">
        <v>0.41542302657209801</v>
      </c>
      <c r="X11" s="17">
        <v>0.41338840208928201</v>
      </c>
      <c r="Y11" s="17">
        <v>0.42243496187533403</v>
      </c>
      <c r="Z11" s="17">
        <v>0.38527830969070198</v>
      </c>
      <c r="AA11" s="17">
        <v>0.39436007934955802</v>
      </c>
      <c r="AB11" s="17">
        <v>0.45718040094047502</v>
      </c>
      <c r="AC11" s="17">
        <v>0.41749341951577901</v>
      </c>
      <c r="AD11" s="17"/>
      <c r="AE11" s="17">
        <v>0.46215174210834697</v>
      </c>
      <c r="AF11" s="17">
        <v>0.38187678768216798</v>
      </c>
      <c r="AG11" s="17">
        <v>0.38754569623317597</v>
      </c>
      <c r="AH11" s="17">
        <v>0.40138007184612001</v>
      </c>
      <c r="AI11" s="17">
        <v>0.38243035848078599</v>
      </c>
      <c r="AJ11" s="17">
        <v>0.372663992992111</v>
      </c>
      <c r="AK11" s="17"/>
      <c r="AL11" s="17">
        <v>0.44831646078768</v>
      </c>
      <c r="AM11" s="17">
        <v>0.35420195068469001</v>
      </c>
      <c r="AN11" s="17">
        <v>0.29197638911054702</v>
      </c>
      <c r="AO11" s="17">
        <v>0.38446704684699801</v>
      </c>
      <c r="AP11" s="17">
        <v>0.49728834522628901</v>
      </c>
      <c r="AQ11" s="17">
        <v>0.35382380323472401</v>
      </c>
      <c r="AR11" s="17">
        <v>0.40628439821915302</v>
      </c>
      <c r="AS11" s="17"/>
      <c r="AT11" s="17">
        <v>0.32635627885478702</v>
      </c>
      <c r="AU11" s="17">
        <v>0.42586295394347101</v>
      </c>
      <c r="AV11" s="17"/>
      <c r="AW11" s="17">
        <v>0.40775071684860598</v>
      </c>
      <c r="AX11" s="17">
        <v>0.52977172720963295</v>
      </c>
      <c r="AY11" s="17">
        <v>0.37295467130861698</v>
      </c>
      <c r="AZ11" s="17">
        <v>0.41066009719778701</v>
      </c>
      <c r="BA11" s="17">
        <v>0.49997727794290903</v>
      </c>
      <c r="BB11" s="17">
        <v>0.34335130680363302</v>
      </c>
      <c r="BC11" s="17">
        <v>0.356806814638923</v>
      </c>
      <c r="BD11" s="17">
        <v>0.42380634319177701</v>
      </c>
      <c r="BE11" s="17"/>
      <c r="BF11" s="17">
        <v>0.39407739405756897</v>
      </c>
      <c r="BG11" s="17">
        <v>0.368195531257414</v>
      </c>
      <c r="BH11" s="17">
        <v>0.460894852167203</v>
      </c>
      <c r="BI11" s="17">
        <v>0.39402336043323499</v>
      </c>
      <c r="BJ11" s="17">
        <v>0.36691566023852801</v>
      </c>
      <c r="BK11" s="17">
        <v>0.48588987039205001</v>
      </c>
      <c r="BL11" s="17">
        <v>0.39908972782188301</v>
      </c>
      <c r="BM11" s="17"/>
      <c r="BN11" s="25">
        <v>0.37029509766195801</v>
      </c>
      <c r="BO11" s="25">
        <v>0.42150163138008601</v>
      </c>
      <c r="BP11" s="25">
        <v>0.391616709169467</v>
      </c>
      <c r="BQ11" s="25">
        <v>0.38750287121823002</v>
      </c>
      <c r="BR11" s="25">
        <v>0.45839811872410002</v>
      </c>
      <c r="BS11" s="17">
        <v>0.41189044538491099</v>
      </c>
      <c r="BT11" s="17">
        <v>0.45058792982606299</v>
      </c>
      <c r="BU11" s="17">
        <v>0.430454559432212</v>
      </c>
      <c r="BV11" s="17">
        <v>0.41681105531645801</v>
      </c>
      <c r="BW11" s="17">
        <v>0.41221612554618903</v>
      </c>
      <c r="BX11" s="17">
        <v>0.43036387632050499</v>
      </c>
      <c r="BY11" s="17">
        <v>0.348654288813466</v>
      </c>
      <c r="BZ11" s="17">
        <v>0.37768710626269802</v>
      </c>
      <c r="CA11" s="17">
        <v>0.43165786745518597</v>
      </c>
      <c r="CB11" s="17">
        <v>0.394185046156454</v>
      </c>
      <c r="CC11" s="17">
        <v>0.35893972633298799</v>
      </c>
      <c r="CD11" s="17">
        <v>0.38821757587428402</v>
      </c>
    </row>
    <row r="12" spans="2:82" ht="29" x14ac:dyDescent="0.35">
      <c r="B12" s="18" t="s">
        <v>414</v>
      </c>
      <c r="C12" s="17">
        <v>0.40574358513331998</v>
      </c>
      <c r="D12" s="17">
        <v>0.37454739385435898</v>
      </c>
      <c r="E12" s="17">
        <v>0.436024654182458</v>
      </c>
      <c r="F12" s="17"/>
      <c r="G12" s="17">
        <v>0.22803921987957601</v>
      </c>
      <c r="H12" s="17">
        <v>0.25489530146268902</v>
      </c>
      <c r="I12" s="17">
        <v>0.36958163282308898</v>
      </c>
      <c r="J12" s="17">
        <v>0.45994758253034101</v>
      </c>
      <c r="K12" s="17">
        <v>0.53907561658692804</v>
      </c>
      <c r="L12" s="17">
        <v>0.54219738586164901</v>
      </c>
      <c r="M12" s="17"/>
      <c r="N12" s="17">
        <v>0.38627816299511097</v>
      </c>
      <c r="O12" s="17">
        <v>0.41010457891319901</v>
      </c>
      <c r="P12" s="17">
        <v>0.39635601791400799</v>
      </c>
      <c r="Q12" s="17">
        <v>0.42948719296563098</v>
      </c>
      <c r="R12" s="17"/>
      <c r="S12" s="17">
        <v>0.30754150354682303</v>
      </c>
      <c r="T12" s="17">
        <v>0.41629353840995598</v>
      </c>
      <c r="U12" s="17">
        <v>0.45396202665199198</v>
      </c>
      <c r="V12" s="17">
        <v>0.39586309988611001</v>
      </c>
      <c r="W12" s="17">
        <v>0.42706096561833801</v>
      </c>
      <c r="X12" s="17">
        <v>0.38199770382378401</v>
      </c>
      <c r="Y12" s="17">
        <v>0.43698761216167598</v>
      </c>
      <c r="Z12" s="17">
        <v>0.41456891660934803</v>
      </c>
      <c r="AA12" s="17">
        <v>0.42039372759980598</v>
      </c>
      <c r="AB12" s="17">
        <v>0.43913951551939101</v>
      </c>
      <c r="AC12" s="17">
        <v>0.46907532863800899</v>
      </c>
      <c r="AD12" s="17"/>
      <c r="AE12" s="17">
        <v>0.46292192700261398</v>
      </c>
      <c r="AF12" s="17">
        <v>0.38380737648737401</v>
      </c>
      <c r="AG12" s="17">
        <v>0.409552035922015</v>
      </c>
      <c r="AH12" s="17">
        <v>0.43134618164448302</v>
      </c>
      <c r="AI12" s="17">
        <v>0.33601607878699202</v>
      </c>
      <c r="AJ12" s="17">
        <v>0.28952341463984999</v>
      </c>
      <c r="AK12" s="17"/>
      <c r="AL12" s="17">
        <v>0.44907449889953599</v>
      </c>
      <c r="AM12" s="17">
        <v>0.33069838056350498</v>
      </c>
      <c r="AN12" s="17">
        <v>0.302131357488365</v>
      </c>
      <c r="AO12" s="17">
        <v>0.38576311104543898</v>
      </c>
      <c r="AP12" s="17">
        <v>0.48728482193858902</v>
      </c>
      <c r="AQ12" s="17">
        <v>0.33033444079415097</v>
      </c>
      <c r="AR12" s="17">
        <v>0.402497523031419</v>
      </c>
      <c r="AS12" s="17"/>
      <c r="AT12" s="17">
        <v>0.30189655261972698</v>
      </c>
      <c r="AU12" s="17">
        <v>0.422140668051384</v>
      </c>
      <c r="AV12" s="17"/>
      <c r="AW12" s="17">
        <v>0.44431815961554599</v>
      </c>
      <c r="AX12" s="17">
        <v>0.57799674951494295</v>
      </c>
      <c r="AY12" s="17">
        <v>0.36214812350669801</v>
      </c>
      <c r="AZ12" s="17">
        <v>0.39016378646711197</v>
      </c>
      <c r="BA12" s="17">
        <v>0.51844620920789397</v>
      </c>
      <c r="BB12" s="17">
        <v>0.35008857743469801</v>
      </c>
      <c r="BC12" s="17">
        <v>0.303048265659834</v>
      </c>
      <c r="BD12" s="17">
        <v>0.37281007319151699</v>
      </c>
      <c r="BE12" s="17"/>
      <c r="BF12" s="17">
        <v>0.36177636619827902</v>
      </c>
      <c r="BG12" s="17">
        <v>0.35022880799552297</v>
      </c>
      <c r="BH12" s="17">
        <v>0.457247967660114</v>
      </c>
      <c r="BI12" s="17">
        <v>0.420832438220065</v>
      </c>
      <c r="BJ12" s="17">
        <v>0.39007031196390002</v>
      </c>
      <c r="BK12" s="17">
        <v>0.49323156881397001</v>
      </c>
      <c r="BL12" s="17">
        <v>0.39010936801811402</v>
      </c>
      <c r="BM12" s="17"/>
      <c r="BN12" s="25">
        <v>0.35782744668014499</v>
      </c>
      <c r="BO12" s="25">
        <v>0.51006973455674298</v>
      </c>
      <c r="BP12" s="25">
        <v>0.47858978099510202</v>
      </c>
      <c r="BQ12" s="25">
        <v>0.43364516146828203</v>
      </c>
      <c r="BR12" s="25">
        <v>0.44342117843988099</v>
      </c>
      <c r="BS12" s="17">
        <v>0.43171866752155003</v>
      </c>
      <c r="BT12" s="17">
        <v>0.45804061279395403</v>
      </c>
      <c r="BU12" s="17">
        <v>0.39871184660424402</v>
      </c>
      <c r="BV12" s="17">
        <v>0.40081713022841398</v>
      </c>
      <c r="BW12" s="17">
        <v>0.32954434177650099</v>
      </c>
      <c r="BX12" s="17">
        <v>0.34503881047686302</v>
      </c>
      <c r="BY12" s="17">
        <v>0.31874718155877901</v>
      </c>
      <c r="BZ12" s="17">
        <v>0.33759423380337999</v>
      </c>
      <c r="CA12" s="17">
        <v>0.33038945647498702</v>
      </c>
      <c r="CB12" s="17">
        <v>0.31662768776024303</v>
      </c>
      <c r="CC12" s="17">
        <v>0.33246316672197801</v>
      </c>
      <c r="CD12" s="17">
        <v>0.23052072653146199</v>
      </c>
    </row>
    <row r="13" spans="2:82" ht="29" x14ac:dyDescent="0.35">
      <c r="B13" s="18" t="s">
        <v>415</v>
      </c>
      <c r="C13" s="17">
        <v>0.35548130210904699</v>
      </c>
      <c r="D13" s="17">
        <v>0.33407782803251002</v>
      </c>
      <c r="E13" s="17">
        <v>0.37674910191022498</v>
      </c>
      <c r="F13" s="17"/>
      <c r="G13" s="17">
        <v>0.329520931337214</v>
      </c>
      <c r="H13" s="17">
        <v>0.33010309770690999</v>
      </c>
      <c r="I13" s="17">
        <v>0.35522626728977102</v>
      </c>
      <c r="J13" s="17">
        <v>0.36186043035407101</v>
      </c>
      <c r="K13" s="17">
        <v>0.38029885267873698</v>
      </c>
      <c r="L13" s="17">
        <v>0.37172691449373302</v>
      </c>
      <c r="M13" s="17"/>
      <c r="N13" s="17">
        <v>0.35035690132894898</v>
      </c>
      <c r="O13" s="17">
        <v>0.38150280348051802</v>
      </c>
      <c r="P13" s="17">
        <v>0.35001302341025697</v>
      </c>
      <c r="Q13" s="17">
        <v>0.33715706187529598</v>
      </c>
      <c r="R13" s="17"/>
      <c r="S13" s="17">
        <v>0.343969501225457</v>
      </c>
      <c r="T13" s="17">
        <v>0.38398968410156997</v>
      </c>
      <c r="U13" s="17">
        <v>0.38603592643192303</v>
      </c>
      <c r="V13" s="17">
        <v>0.32952526474273902</v>
      </c>
      <c r="W13" s="17">
        <v>0.34521073590267998</v>
      </c>
      <c r="X13" s="17">
        <v>0.37686707378239898</v>
      </c>
      <c r="Y13" s="17">
        <v>0.35801592885199701</v>
      </c>
      <c r="Z13" s="17">
        <v>0.37233687297846102</v>
      </c>
      <c r="AA13" s="17">
        <v>0.32566688740628102</v>
      </c>
      <c r="AB13" s="17">
        <v>0.33417380038202799</v>
      </c>
      <c r="AC13" s="17">
        <v>0.37205627341099101</v>
      </c>
      <c r="AD13" s="17"/>
      <c r="AE13" s="17">
        <v>0.35109992680936603</v>
      </c>
      <c r="AF13" s="17">
        <v>0.34208068097171901</v>
      </c>
      <c r="AG13" s="17">
        <v>0.30953968763737</v>
      </c>
      <c r="AH13" s="17">
        <v>0.31787222103074497</v>
      </c>
      <c r="AI13" s="17">
        <v>0.41811218997802202</v>
      </c>
      <c r="AJ13" s="17">
        <v>0.38303199496470902</v>
      </c>
      <c r="AK13" s="17"/>
      <c r="AL13" s="17">
        <v>0.372732594170401</v>
      </c>
      <c r="AM13" s="17">
        <v>0.33331874551503998</v>
      </c>
      <c r="AN13" s="17">
        <v>0.30790229997247598</v>
      </c>
      <c r="AO13" s="17">
        <v>0.39310524800800201</v>
      </c>
      <c r="AP13" s="17">
        <v>0.38808186846642601</v>
      </c>
      <c r="AQ13" s="17">
        <v>0.33503413036977803</v>
      </c>
      <c r="AR13" s="17">
        <v>0.37562487466942601</v>
      </c>
      <c r="AS13" s="17"/>
      <c r="AT13" s="17">
        <v>0.262305520332203</v>
      </c>
      <c r="AU13" s="17">
        <v>0.36911651555227099</v>
      </c>
      <c r="AV13" s="17"/>
      <c r="AW13" s="17">
        <v>0.35932553460052402</v>
      </c>
      <c r="AX13" s="17">
        <v>0.37410118432949302</v>
      </c>
      <c r="AY13" s="17">
        <v>0.32066631151973402</v>
      </c>
      <c r="AZ13" s="17">
        <v>0.37113227824887002</v>
      </c>
      <c r="BA13" s="17">
        <v>0.359651460603373</v>
      </c>
      <c r="BB13" s="17">
        <v>0.33675381160089002</v>
      </c>
      <c r="BC13" s="17">
        <v>0.33958318572924101</v>
      </c>
      <c r="BD13" s="17">
        <v>0.320136601211018</v>
      </c>
      <c r="BE13" s="17"/>
      <c r="BF13" s="17">
        <v>0.36559128163272098</v>
      </c>
      <c r="BG13" s="17">
        <v>0.34365093959394899</v>
      </c>
      <c r="BH13" s="17">
        <v>0.37583983209861199</v>
      </c>
      <c r="BI13" s="17">
        <v>0.349932039802617</v>
      </c>
      <c r="BJ13" s="17">
        <v>0.320544443122175</v>
      </c>
      <c r="BK13" s="17">
        <v>0.35077465478416903</v>
      </c>
      <c r="BL13" s="17">
        <v>0.40082435619638201</v>
      </c>
      <c r="BM13" s="17"/>
      <c r="BN13" s="17">
        <v>0.300136012534645</v>
      </c>
      <c r="BO13" s="17">
        <v>0.32112415276214701</v>
      </c>
      <c r="BP13" s="17">
        <v>0.29663707087051899</v>
      </c>
      <c r="BQ13" s="17">
        <v>0.37240286209851198</v>
      </c>
      <c r="BR13" s="17">
        <v>0.35118754050311402</v>
      </c>
      <c r="BS13" s="17">
        <v>0.39683577906414202</v>
      </c>
      <c r="BT13" s="17">
        <v>0.39079487737218599</v>
      </c>
      <c r="BU13" s="17">
        <v>0.36471510931697798</v>
      </c>
      <c r="BV13" s="17">
        <v>0.38109484227568702</v>
      </c>
      <c r="BW13" s="17">
        <v>0.38088664968632902</v>
      </c>
      <c r="BX13" s="17">
        <v>0.37409260511820103</v>
      </c>
      <c r="BY13" s="17">
        <v>0.36843524771521902</v>
      </c>
      <c r="BZ13" s="17">
        <v>0.37252684749751103</v>
      </c>
      <c r="CA13" s="17">
        <v>0.34240246418344999</v>
      </c>
      <c r="CB13" s="17">
        <v>0.33435552143777098</v>
      </c>
      <c r="CC13" s="17">
        <v>0.30360347922168901</v>
      </c>
      <c r="CD13" s="17">
        <v>0.26816607072246701</v>
      </c>
    </row>
    <row r="14" spans="2:82" ht="43.5" x14ac:dyDescent="0.35">
      <c r="B14" s="18" t="s">
        <v>416</v>
      </c>
      <c r="C14" s="17">
        <v>0.32449155556313902</v>
      </c>
      <c r="D14" s="17">
        <v>0.281713170405757</v>
      </c>
      <c r="E14" s="17">
        <v>0.36557997529074698</v>
      </c>
      <c r="F14" s="17"/>
      <c r="G14" s="17">
        <v>0.26408021613805699</v>
      </c>
      <c r="H14" s="17">
        <v>0.26780270706652698</v>
      </c>
      <c r="I14" s="17">
        <v>0.29199129205004298</v>
      </c>
      <c r="J14" s="17">
        <v>0.31436495473739501</v>
      </c>
      <c r="K14" s="17">
        <v>0.37120976713350401</v>
      </c>
      <c r="L14" s="17">
        <v>0.41394477864918999</v>
      </c>
      <c r="M14" s="17"/>
      <c r="N14" s="17">
        <v>0.334849166891029</v>
      </c>
      <c r="O14" s="17">
        <v>0.32723563455782001</v>
      </c>
      <c r="P14" s="17">
        <v>0.29564020657315898</v>
      </c>
      <c r="Q14" s="17">
        <v>0.33428492769580298</v>
      </c>
      <c r="R14" s="17"/>
      <c r="S14" s="17">
        <v>0.27174274451772801</v>
      </c>
      <c r="T14" s="17">
        <v>0.32778217103184298</v>
      </c>
      <c r="U14" s="17">
        <v>0.34727563972033798</v>
      </c>
      <c r="V14" s="17">
        <v>0.309913275689984</v>
      </c>
      <c r="W14" s="17">
        <v>0.35272300697768</v>
      </c>
      <c r="X14" s="17">
        <v>0.32552924250979798</v>
      </c>
      <c r="Y14" s="17">
        <v>0.33118394406982798</v>
      </c>
      <c r="Z14" s="17">
        <v>0.31440648280989097</v>
      </c>
      <c r="AA14" s="17">
        <v>0.33507219834360502</v>
      </c>
      <c r="AB14" s="17">
        <v>0.32486015084730302</v>
      </c>
      <c r="AC14" s="17">
        <v>0.39668436231047399</v>
      </c>
      <c r="AD14" s="17"/>
      <c r="AE14" s="17">
        <v>0.372771173665918</v>
      </c>
      <c r="AF14" s="17">
        <v>0.29468487228697798</v>
      </c>
      <c r="AG14" s="17">
        <v>0.29606215187416901</v>
      </c>
      <c r="AH14" s="17">
        <v>0.32964463863913301</v>
      </c>
      <c r="AI14" s="17">
        <v>0.29013026401729602</v>
      </c>
      <c r="AJ14" s="17">
        <v>0.28999999325074599</v>
      </c>
      <c r="AK14" s="17"/>
      <c r="AL14" s="17">
        <v>0.33614077672651799</v>
      </c>
      <c r="AM14" s="17">
        <v>0.30629985507622398</v>
      </c>
      <c r="AN14" s="17">
        <v>0.30344184664828799</v>
      </c>
      <c r="AO14" s="17">
        <v>0.31763886911738598</v>
      </c>
      <c r="AP14" s="17">
        <v>0.38351063766995702</v>
      </c>
      <c r="AQ14" s="17">
        <v>0.34907939582199499</v>
      </c>
      <c r="AR14" s="17">
        <v>0.34733065895179999</v>
      </c>
      <c r="AS14" s="17"/>
      <c r="AT14" s="17">
        <v>0.27787874643937499</v>
      </c>
      <c r="AU14" s="17">
        <v>0.33268247280221303</v>
      </c>
      <c r="AV14" s="17"/>
      <c r="AW14" s="17">
        <v>0.29638194326074802</v>
      </c>
      <c r="AX14" s="17">
        <v>0.39608007697202802</v>
      </c>
      <c r="AY14" s="17">
        <v>0.33312260076324501</v>
      </c>
      <c r="AZ14" s="17">
        <v>0.32602595834317399</v>
      </c>
      <c r="BA14" s="17">
        <v>0.40249727916082001</v>
      </c>
      <c r="BB14" s="17">
        <v>0.26747879077675701</v>
      </c>
      <c r="BC14" s="17">
        <v>0.296471650884783</v>
      </c>
      <c r="BD14" s="17">
        <v>0.29525158511365401</v>
      </c>
      <c r="BE14" s="17"/>
      <c r="BF14" s="17">
        <v>0.27229862103309899</v>
      </c>
      <c r="BG14" s="17">
        <v>0.28434417834890402</v>
      </c>
      <c r="BH14" s="17">
        <v>0.35580720512349601</v>
      </c>
      <c r="BI14" s="17">
        <v>0.363168040204084</v>
      </c>
      <c r="BJ14" s="17">
        <v>0.343224861863553</v>
      </c>
      <c r="BK14" s="17">
        <v>0.39093461175313299</v>
      </c>
      <c r="BL14" s="17">
        <v>0.29409444520315298</v>
      </c>
      <c r="BM14" s="17"/>
      <c r="BN14" s="17">
        <v>0.31164868203107998</v>
      </c>
      <c r="BO14" s="17">
        <v>0.36017662920378501</v>
      </c>
      <c r="BP14" s="17">
        <v>0.33886782575972602</v>
      </c>
      <c r="BQ14" s="17">
        <v>0.31049356044915499</v>
      </c>
      <c r="BR14" s="17">
        <v>0.3408614455981</v>
      </c>
      <c r="BS14" s="17">
        <v>0.33519828345430303</v>
      </c>
      <c r="BT14" s="17">
        <v>0.34359828724631403</v>
      </c>
      <c r="BU14" s="17">
        <v>0.34777553641622899</v>
      </c>
      <c r="BV14" s="17">
        <v>0.28268046566817101</v>
      </c>
      <c r="BW14" s="17">
        <v>0.29948712911924702</v>
      </c>
      <c r="BX14" s="17">
        <v>0.29893970699587602</v>
      </c>
      <c r="BY14" s="17">
        <v>0.29293989205869497</v>
      </c>
      <c r="BZ14" s="17">
        <v>0.27481004759136801</v>
      </c>
      <c r="CA14" s="17">
        <v>0.29319693364182597</v>
      </c>
      <c r="CB14" s="17">
        <v>0.340122874144972</v>
      </c>
      <c r="CC14" s="17">
        <v>0.28410324410446702</v>
      </c>
      <c r="CD14" s="25">
        <v>0.31966322647809498</v>
      </c>
    </row>
    <row r="15" spans="2:82" x14ac:dyDescent="0.35">
      <c r="B15" s="18" t="s">
        <v>417</v>
      </c>
      <c r="C15" s="17">
        <v>0.31263431671311498</v>
      </c>
      <c r="D15" s="17">
        <v>0.323277500230293</v>
      </c>
      <c r="E15" s="17">
        <v>0.30199624200094599</v>
      </c>
      <c r="F15" s="17"/>
      <c r="G15" s="17">
        <v>0.25595613481277801</v>
      </c>
      <c r="H15" s="17">
        <v>0.29292082209384401</v>
      </c>
      <c r="I15" s="17">
        <v>0.285653707767481</v>
      </c>
      <c r="J15" s="17">
        <v>0.29992238159239198</v>
      </c>
      <c r="K15" s="17">
        <v>0.362958153927113</v>
      </c>
      <c r="L15" s="17">
        <v>0.36471055141987002</v>
      </c>
      <c r="M15" s="17"/>
      <c r="N15" s="17">
        <v>0.32746516364765499</v>
      </c>
      <c r="O15" s="17">
        <v>0.31544948865782502</v>
      </c>
      <c r="P15" s="17">
        <v>0.29252623034375302</v>
      </c>
      <c r="Q15" s="17">
        <v>0.30948834647176299</v>
      </c>
      <c r="R15" s="17"/>
      <c r="S15" s="17">
        <v>0.32764019361022201</v>
      </c>
      <c r="T15" s="17">
        <v>0.285890522378762</v>
      </c>
      <c r="U15" s="17">
        <v>0.34257482714355297</v>
      </c>
      <c r="V15" s="17">
        <v>0.30146049498627198</v>
      </c>
      <c r="W15" s="17">
        <v>0.28281156876527103</v>
      </c>
      <c r="X15" s="17">
        <v>0.288013213619844</v>
      </c>
      <c r="Y15" s="17">
        <v>0.30904031410768001</v>
      </c>
      <c r="Z15" s="17">
        <v>0.34409843075325097</v>
      </c>
      <c r="AA15" s="17">
        <v>0.307114034482381</v>
      </c>
      <c r="AB15" s="17">
        <v>0.35123188702327701</v>
      </c>
      <c r="AC15" s="17">
        <v>0.31308088703523801</v>
      </c>
      <c r="AD15" s="17"/>
      <c r="AE15" s="17">
        <v>0.32346333574242903</v>
      </c>
      <c r="AF15" s="17">
        <v>0.277077933539638</v>
      </c>
      <c r="AG15" s="17">
        <v>0.30672767267361201</v>
      </c>
      <c r="AH15" s="17">
        <v>0.35015253683348002</v>
      </c>
      <c r="AI15" s="17">
        <v>0.327204831089765</v>
      </c>
      <c r="AJ15" s="17">
        <v>0.29509340091446301</v>
      </c>
      <c r="AK15" s="17"/>
      <c r="AL15" s="17">
        <v>0.322607493793163</v>
      </c>
      <c r="AM15" s="17">
        <v>0.30751436995713299</v>
      </c>
      <c r="AN15" s="17">
        <v>0.294909311685633</v>
      </c>
      <c r="AO15" s="17">
        <v>0.36847007628268302</v>
      </c>
      <c r="AP15" s="17">
        <v>0.34151894869712301</v>
      </c>
      <c r="AQ15" s="17">
        <v>0.22968323291800599</v>
      </c>
      <c r="AR15" s="17">
        <v>0.471931674789627</v>
      </c>
      <c r="AS15" s="17"/>
      <c r="AT15" s="17">
        <v>0.30969630008968202</v>
      </c>
      <c r="AU15" s="17">
        <v>0.315781698032853</v>
      </c>
      <c r="AV15" s="17"/>
      <c r="AW15" s="17">
        <v>0.33527001556215802</v>
      </c>
      <c r="AX15" s="17">
        <v>0.399783906149138</v>
      </c>
      <c r="AY15" s="17">
        <v>0.28606823598669101</v>
      </c>
      <c r="AZ15" s="17">
        <v>0.301631388265449</v>
      </c>
      <c r="BA15" s="17">
        <v>0.34824353049899498</v>
      </c>
      <c r="BB15" s="17">
        <v>0.274289001680113</v>
      </c>
      <c r="BC15" s="17">
        <v>0.30173053237671899</v>
      </c>
      <c r="BD15" s="17">
        <v>0.229476816382747</v>
      </c>
      <c r="BE15" s="17"/>
      <c r="BF15" s="17">
        <v>0.31158854878459802</v>
      </c>
      <c r="BG15" s="17">
        <v>0.29416846598223301</v>
      </c>
      <c r="BH15" s="17">
        <v>0.33620085768687102</v>
      </c>
      <c r="BI15" s="17">
        <v>0.30168453301819798</v>
      </c>
      <c r="BJ15" s="17">
        <v>0.27569823294233797</v>
      </c>
      <c r="BK15" s="17">
        <v>0.34562083083075801</v>
      </c>
      <c r="BL15" s="17">
        <v>0.31442184590339201</v>
      </c>
      <c r="BM15" s="17"/>
      <c r="BN15" s="17">
        <v>0.260983401059038</v>
      </c>
      <c r="BO15" s="17">
        <v>0.33349415081644401</v>
      </c>
      <c r="BP15" s="17">
        <v>0.28887383117586002</v>
      </c>
      <c r="BQ15" s="17">
        <v>0.29498151263192401</v>
      </c>
      <c r="BR15" s="17">
        <v>0.32544229790680501</v>
      </c>
      <c r="BS15" s="17">
        <v>0.32097162839398102</v>
      </c>
      <c r="BT15" s="17">
        <v>0.33086790956205497</v>
      </c>
      <c r="BU15" s="17">
        <v>0.33407649975967602</v>
      </c>
      <c r="BV15" s="17">
        <v>0.31161171315270703</v>
      </c>
      <c r="BW15" s="17">
        <v>0.32253814527729402</v>
      </c>
      <c r="BX15" s="17">
        <v>0.28651570715173003</v>
      </c>
      <c r="BY15" s="17">
        <v>0.30961908494825702</v>
      </c>
      <c r="BZ15" s="17">
        <v>0.332247307877863</v>
      </c>
      <c r="CA15" s="17">
        <v>0.318508989195598</v>
      </c>
      <c r="CB15" s="17">
        <v>0.38191098212167102</v>
      </c>
      <c r="CC15" s="17">
        <v>0.36594680103539501</v>
      </c>
      <c r="CD15" s="25">
        <v>0.33875333532366197</v>
      </c>
    </row>
    <row r="16" spans="2:82" ht="29" x14ac:dyDescent="0.35">
      <c r="B16" s="18" t="s">
        <v>418</v>
      </c>
      <c r="C16" s="17">
        <v>0.29691084960455899</v>
      </c>
      <c r="D16" s="17">
        <v>0.28875013581897002</v>
      </c>
      <c r="E16" s="17">
        <v>0.30514947133589898</v>
      </c>
      <c r="F16" s="17"/>
      <c r="G16" s="17">
        <v>0.20007353668823699</v>
      </c>
      <c r="H16" s="17">
        <v>0.215868953524504</v>
      </c>
      <c r="I16" s="17">
        <v>0.274681656986838</v>
      </c>
      <c r="J16" s="17">
        <v>0.314007771442539</v>
      </c>
      <c r="K16" s="17">
        <v>0.371355503294728</v>
      </c>
      <c r="L16" s="17">
        <v>0.381276643441259</v>
      </c>
      <c r="M16" s="17"/>
      <c r="N16" s="17">
        <v>0.31329360327600297</v>
      </c>
      <c r="O16" s="17">
        <v>0.29258816734302701</v>
      </c>
      <c r="P16" s="17">
        <v>0.27295650103299202</v>
      </c>
      <c r="Q16" s="17">
        <v>0.30277273463404503</v>
      </c>
      <c r="R16" s="17"/>
      <c r="S16" s="17">
        <v>0.28464503899272398</v>
      </c>
      <c r="T16" s="17">
        <v>0.30785492304253198</v>
      </c>
      <c r="U16" s="17">
        <v>0.31177434969663798</v>
      </c>
      <c r="V16" s="17">
        <v>0.29411820656080101</v>
      </c>
      <c r="W16" s="17">
        <v>0.28550106493440403</v>
      </c>
      <c r="X16" s="17">
        <v>0.267737556768957</v>
      </c>
      <c r="Y16" s="17">
        <v>0.29691316286145297</v>
      </c>
      <c r="Z16" s="17">
        <v>0.271033492360784</v>
      </c>
      <c r="AA16" s="17">
        <v>0.31449592383443498</v>
      </c>
      <c r="AB16" s="17">
        <v>0.30925698249832401</v>
      </c>
      <c r="AC16" s="17">
        <v>0.31993769090407198</v>
      </c>
      <c r="AD16" s="17"/>
      <c r="AE16" s="17">
        <v>0.32741211821569299</v>
      </c>
      <c r="AF16" s="17">
        <v>0.26313392891344201</v>
      </c>
      <c r="AG16" s="17">
        <v>0.30900567491104403</v>
      </c>
      <c r="AH16" s="17">
        <v>0.29025889277879402</v>
      </c>
      <c r="AI16" s="17">
        <v>0.29083244521507701</v>
      </c>
      <c r="AJ16" s="17">
        <v>0.25350248034512102</v>
      </c>
      <c r="AK16" s="17"/>
      <c r="AL16" s="17">
        <v>0.31727900286948502</v>
      </c>
      <c r="AM16" s="17">
        <v>0.25512973729098098</v>
      </c>
      <c r="AN16" s="17">
        <v>0.25957738267716601</v>
      </c>
      <c r="AO16" s="17">
        <v>0.302897114201511</v>
      </c>
      <c r="AP16" s="17">
        <v>0.393800843868581</v>
      </c>
      <c r="AQ16" s="17">
        <v>0.23899184912792401</v>
      </c>
      <c r="AR16" s="17">
        <v>0.42667579610598899</v>
      </c>
      <c r="AS16" s="17"/>
      <c r="AT16" s="17">
        <v>0.23430774843980801</v>
      </c>
      <c r="AU16" s="17">
        <v>0.30744888968753498</v>
      </c>
      <c r="AV16" s="17"/>
      <c r="AW16" s="17">
        <v>0.30521046075431502</v>
      </c>
      <c r="AX16" s="17">
        <v>0.40114214566096601</v>
      </c>
      <c r="AY16" s="17">
        <v>0.28808763276756499</v>
      </c>
      <c r="AZ16" s="17">
        <v>0.28783620533051302</v>
      </c>
      <c r="BA16" s="17">
        <v>0.35581975793357701</v>
      </c>
      <c r="BB16" s="17">
        <v>0.257751223441049</v>
      </c>
      <c r="BC16" s="17">
        <v>0.26332230429333903</v>
      </c>
      <c r="BD16" s="17">
        <v>0.207202969820831</v>
      </c>
      <c r="BE16" s="17"/>
      <c r="BF16" s="17">
        <v>0.282856935483634</v>
      </c>
      <c r="BG16" s="17">
        <v>0.25937813560272499</v>
      </c>
      <c r="BH16" s="17">
        <v>0.33752818129628498</v>
      </c>
      <c r="BI16" s="17">
        <v>0.287229036022773</v>
      </c>
      <c r="BJ16" s="17">
        <v>0.27049350226231</v>
      </c>
      <c r="BK16" s="17">
        <v>0.35588016561149199</v>
      </c>
      <c r="BL16" s="17">
        <v>0.28660128097642801</v>
      </c>
      <c r="BM16" s="17"/>
      <c r="BN16" s="17">
        <v>0.26936356256268301</v>
      </c>
      <c r="BO16" s="17">
        <v>0.33757886659074199</v>
      </c>
      <c r="BP16" s="17">
        <v>0.29834378191142202</v>
      </c>
      <c r="BQ16" s="17">
        <v>0.30330839253736303</v>
      </c>
      <c r="BR16" s="17">
        <v>0.30982877153798699</v>
      </c>
      <c r="BS16" s="17">
        <v>0.31097631409389698</v>
      </c>
      <c r="BT16" s="17">
        <v>0.321370010998133</v>
      </c>
      <c r="BU16" s="17">
        <v>0.27430151354943699</v>
      </c>
      <c r="BV16" s="17">
        <v>0.25427463560229702</v>
      </c>
      <c r="BW16" s="17">
        <v>0.27235397977055098</v>
      </c>
      <c r="BX16" s="17">
        <v>0.27407596537296203</v>
      </c>
      <c r="BY16" s="17">
        <v>0.29835001254659999</v>
      </c>
      <c r="BZ16" s="17">
        <v>0.34249563834470598</v>
      </c>
      <c r="CA16" s="17">
        <v>0.30720767563087198</v>
      </c>
      <c r="CB16" s="17">
        <v>0.307019662113999</v>
      </c>
      <c r="CC16" s="17">
        <v>0.25282350883618498</v>
      </c>
      <c r="CD16" s="17">
        <v>0.242153394608943</v>
      </c>
    </row>
    <row r="17" spans="2:82" ht="29" x14ac:dyDescent="0.35">
      <c r="B17" s="18" t="s">
        <v>419</v>
      </c>
      <c r="C17" s="17">
        <v>0.20167501736229501</v>
      </c>
      <c r="D17" s="17">
        <v>0.21549025627585799</v>
      </c>
      <c r="E17" s="17">
        <v>0.187784592574498</v>
      </c>
      <c r="F17" s="17"/>
      <c r="G17" s="17">
        <v>0.16672248098026901</v>
      </c>
      <c r="H17" s="17">
        <v>0.16014476503067601</v>
      </c>
      <c r="I17" s="17">
        <v>0.15368404724093601</v>
      </c>
      <c r="J17" s="17">
        <v>0.21667409973421101</v>
      </c>
      <c r="K17" s="17">
        <v>0.24705554678234601</v>
      </c>
      <c r="L17" s="17">
        <v>0.25502811708184298</v>
      </c>
      <c r="M17" s="17"/>
      <c r="N17" s="17">
        <v>0.233266830116864</v>
      </c>
      <c r="O17" s="17">
        <v>0.21396005367995299</v>
      </c>
      <c r="P17" s="17">
        <v>0.18266335686915899</v>
      </c>
      <c r="Q17" s="17">
        <v>0.17235028075459899</v>
      </c>
      <c r="R17" s="17"/>
      <c r="S17" s="17">
        <v>0.18896008641838399</v>
      </c>
      <c r="T17" s="17">
        <v>0.20602931906239599</v>
      </c>
      <c r="U17" s="17">
        <v>0.207015621124434</v>
      </c>
      <c r="V17" s="17">
        <v>0.20517113502929599</v>
      </c>
      <c r="W17" s="17">
        <v>0.207926455859893</v>
      </c>
      <c r="X17" s="17">
        <v>0.20659629549000599</v>
      </c>
      <c r="Y17" s="17">
        <v>0.196195209045713</v>
      </c>
      <c r="Z17" s="17">
        <v>0.192487544752036</v>
      </c>
      <c r="AA17" s="17">
        <v>0.20291695096609</v>
      </c>
      <c r="AB17" s="17">
        <v>0.193321546637794</v>
      </c>
      <c r="AC17" s="17">
        <v>0.227401395539201</v>
      </c>
      <c r="AD17" s="17"/>
      <c r="AE17" s="17">
        <v>0.24725336785723201</v>
      </c>
      <c r="AF17" s="17">
        <v>0.20284728341894301</v>
      </c>
      <c r="AG17" s="17">
        <v>0.112558402924769</v>
      </c>
      <c r="AH17" s="17">
        <v>0.188038339202483</v>
      </c>
      <c r="AI17" s="17">
        <v>0.162537408813444</v>
      </c>
      <c r="AJ17" s="17">
        <v>0.19492594813113101</v>
      </c>
      <c r="AK17" s="17"/>
      <c r="AL17" s="17">
        <v>0.214481363477347</v>
      </c>
      <c r="AM17" s="17">
        <v>0.16481314507714701</v>
      </c>
      <c r="AN17" s="17">
        <v>0.215169586326491</v>
      </c>
      <c r="AO17" s="17">
        <v>0.19116010215593901</v>
      </c>
      <c r="AP17" s="17">
        <v>0.30647447974281</v>
      </c>
      <c r="AQ17" s="17">
        <v>0.17661826299427699</v>
      </c>
      <c r="AR17" s="17">
        <v>0.216975516165375</v>
      </c>
      <c r="AS17" s="17"/>
      <c r="AT17" s="17">
        <v>0.224992077009425</v>
      </c>
      <c r="AU17" s="17">
        <v>0.20102775381816901</v>
      </c>
      <c r="AV17" s="17"/>
      <c r="AW17" s="17">
        <v>0.21369534073368099</v>
      </c>
      <c r="AX17" s="17">
        <v>0.28748878120051902</v>
      </c>
      <c r="AY17" s="17">
        <v>0.21003003349149499</v>
      </c>
      <c r="AZ17" s="17">
        <v>0.18680121829312701</v>
      </c>
      <c r="BA17" s="17">
        <v>0.24610490359923701</v>
      </c>
      <c r="BB17" s="17">
        <v>0.17698350022032799</v>
      </c>
      <c r="BC17" s="17">
        <v>0.17777102581537299</v>
      </c>
      <c r="BD17" s="17">
        <v>0.13702801762472899</v>
      </c>
      <c r="BE17" s="17"/>
      <c r="BF17" s="17">
        <v>0.19991140678045199</v>
      </c>
      <c r="BG17" s="17">
        <v>0.181626200117152</v>
      </c>
      <c r="BH17" s="17">
        <v>0.26596558616624399</v>
      </c>
      <c r="BI17" s="17">
        <v>0.206949098988468</v>
      </c>
      <c r="BJ17" s="17">
        <v>0.16008437655663599</v>
      </c>
      <c r="BK17" s="17">
        <v>0.23010290493312199</v>
      </c>
      <c r="BL17" s="17">
        <v>0.16431001135488199</v>
      </c>
      <c r="BM17" s="17"/>
      <c r="BN17" s="17">
        <v>0.15392725635587801</v>
      </c>
      <c r="BO17" s="17">
        <v>0.217456594230165</v>
      </c>
      <c r="BP17" s="17">
        <v>0.176001282556702</v>
      </c>
      <c r="BQ17" s="17">
        <v>0.19853835991536001</v>
      </c>
      <c r="BR17" s="17">
        <v>0.19134065937247299</v>
      </c>
      <c r="BS17" s="17">
        <v>0.184884494075989</v>
      </c>
      <c r="BT17" s="17">
        <v>0.21148909579776001</v>
      </c>
      <c r="BU17" s="17">
        <v>0.20934716498738701</v>
      </c>
      <c r="BV17" s="17">
        <v>0.212069246207438</v>
      </c>
      <c r="BW17" s="17">
        <v>0.20773003211820101</v>
      </c>
      <c r="BX17" s="17">
        <v>0.22776548852547299</v>
      </c>
      <c r="BY17" s="17">
        <v>0.24668056068255301</v>
      </c>
      <c r="BZ17" s="17">
        <v>0.20513044167380701</v>
      </c>
      <c r="CA17" s="17">
        <v>0.220137522030074</v>
      </c>
      <c r="CB17" s="17">
        <v>0.234802250707286</v>
      </c>
      <c r="CC17" s="17">
        <v>0.27619652282548801</v>
      </c>
      <c r="CD17" s="17">
        <v>0.165987827433867</v>
      </c>
    </row>
    <row r="18" spans="2:82" x14ac:dyDescent="0.35">
      <c r="B18" s="18" t="s">
        <v>420</v>
      </c>
      <c r="C18" s="17">
        <v>0.17587931615947</v>
      </c>
      <c r="D18" s="17">
        <v>0.19365068029496799</v>
      </c>
      <c r="E18" s="17">
        <v>0.15819286885393799</v>
      </c>
      <c r="F18" s="17"/>
      <c r="G18" s="17">
        <v>0.14600438306862701</v>
      </c>
      <c r="H18" s="17">
        <v>0.184026482832127</v>
      </c>
      <c r="I18" s="17">
        <v>0.152944849177817</v>
      </c>
      <c r="J18" s="17">
        <v>0.19331007201384301</v>
      </c>
      <c r="K18" s="17">
        <v>0.191072804529444</v>
      </c>
      <c r="L18" s="17">
        <v>0.18330764758405599</v>
      </c>
      <c r="M18" s="17"/>
      <c r="N18" s="17">
        <v>0.193552465108765</v>
      </c>
      <c r="O18" s="17">
        <v>0.178021390749379</v>
      </c>
      <c r="P18" s="17">
        <v>0.16735892749557099</v>
      </c>
      <c r="Q18" s="17">
        <v>0.164521693660446</v>
      </c>
      <c r="R18" s="17"/>
      <c r="S18" s="17">
        <v>0.17950788867473699</v>
      </c>
      <c r="T18" s="17">
        <v>0.157258725801628</v>
      </c>
      <c r="U18" s="17">
        <v>0.16057866549612099</v>
      </c>
      <c r="V18" s="17">
        <v>0.16750106228849301</v>
      </c>
      <c r="W18" s="17">
        <v>0.16885678868323001</v>
      </c>
      <c r="X18" s="17">
        <v>0.173322769464961</v>
      </c>
      <c r="Y18" s="17">
        <v>0.20394874846052899</v>
      </c>
      <c r="Z18" s="17">
        <v>0.171009654574378</v>
      </c>
      <c r="AA18" s="17">
        <v>0.186931926320656</v>
      </c>
      <c r="AB18" s="17">
        <v>0.175211467617995</v>
      </c>
      <c r="AC18" s="17">
        <v>0.198671769463032</v>
      </c>
      <c r="AD18" s="17"/>
      <c r="AE18" s="17">
        <v>0.19105428328615501</v>
      </c>
      <c r="AF18" s="17">
        <v>0.18152819922163399</v>
      </c>
      <c r="AG18" s="17">
        <v>0.14453924611317401</v>
      </c>
      <c r="AH18" s="17">
        <v>0.17063450470154001</v>
      </c>
      <c r="AI18" s="17">
        <v>0.16485340444751001</v>
      </c>
      <c r="AJ18" s="17">
        <v>0.13189848349927499</v>
      </c>
      <c r="AK18" s="17"/>
      <c r="AL18" s="17">
        <v>0.171814732309823</v>
      </c>
      <c r="AM18" s="17">
        <v>0.17827085656396</v>
      </c>
      <c r="AN18" s="17">
        <v>0.22270698399844099</v>
      </c>
      <c r="AO18" s="17">
        <v>0.24665544480450399</v>
      </c>
      <c r="AP18" s="17">
        <v>0.22018587590532299</v>
      </c>
      <c r="AQ18" s="17">
        <v>0.18864252460921299</v>
      </c>
      <c r="AR18" s="17">
        <v>0.21057680174208401</v>
      </c>
      <c r="AS18" s="17"/>
      <c r="AT18" s="17">
        <v>0.227524831284518</v>
      </c>
      <c r="AU18" s="17">
        <v>0.17062447541853101</v>
      </c>
      <c r="AV18" s="17"/>
      <c r="AW18" s="17">
        <v>0.18626528729900099</v>
      </c>
      <c r="AX18" s="17">
        <v>0.164760998535942</v>
      </c>
      <c r="AY18" s="17">
        <v>0.19572372355058601</v>
      </c>
      <c r="AZ18" s="17">
        <v>0.16003185284389601</v>
      </c>
      <c r="BA18" s="17">
        <v>0.18975608347744899</v>
      </c>
      <c r="BB18" s="17">
        <v>0.193465695325135</v>
      </c>
      <c r="BC18" s="17">
        <v>0.170429100086056</v>
      </c>
      <c r="BD18" s="17">
        <v>0.15697463214365001</v>
      </c>
      <c r="BE18" s="17"/>
      <c r="BF18" s="17">
        <v>0.186691106310796</v>
      </c>
      <c r="BG18" s="17">
        <v>0.169722361869098</v>
      </c>
      <c r="BH18" s="17">
        <v>0.200239784507103</v>
      </c>
      <c r="BI18" s="17">
        <v>0.192149496065084</v>
      </c>
      <c r="BJ18" s="17">
        <v>0.16283626783403801</v>
      </c>
      <c r="BK18" s="17">
        <v>0.17514968954385601</v>
      </c>
      <c r="BL18" s="17">
        <v>0.15463866358074299</v>
      </c>
      <c r="BM18" s="17"/>
      <c r="BN18" s="17">
        <v>0.166435434047015</v>
      </c>
      <c r="BO18" s="17">
        <v>0.176566737510127</v>
      </c>
      <c r="BP18" s="17">
        <v>0.15141164296937801</v>
      </c>
      <c r="BQ18" s="17">
        <v>0.15193670251225999</v>
      </c>
      <c r="BR18" s="17">
        <v>0.178756272438959</v>
      </c>
      <c r="BS18" s="17">
        <v>0.164145401209705</v>
      </c>
      <c r="BT18" s="17">
        <v>0.19219242175172499</v>
      </c>
      <c r="BU18" s="17">
        <v>0.190484013770922</v>
      </c>
      <c r="BV18" s="17">
        <v>0.16977514514534101</v>
      </c>
      <c r="BW18" s="17">
        <v>0.17537025091255301</v>
      </c>
      <c r="BX18" s="17">
        <v>0.15106516537719999</v>
      </c>
      <c r="BY18" s="17">
        <v>0.20131383044909201</v>
      </c>
      <c r="BZ18" s="17">
        <v>0.16880371287981299</v>
      </c>
      <c r="CA18" s="17">
        <v>0.236205637634122</v>
      </c>
      <c r="CB18" s="17">
        <v>0.19963379578235699</v>
      </c>
      <c r="CC18" s="17">
        <v>0.27582369768812198</v>
      </c>
      <c r="CD18" s="17">
        <v>0.18857073756315901</v>
      </c>
    </row>
    <row r="19" spans="2:82" x14ac:dyDescent="0.35">
      <c r="B19" s="18" t="s">
        <v>147</v>
      </c>
      <c r="C19" s="17">
        <v>3.29478821417667E-2</v>
      </c>
      <c r="D19" s="17">
        <v>3.2773776420652101E-2</v>
      </c>
      <c r="E19" s="17">
        <v>3.2904028169549397E-2</v>
      </c>
      <c r="F19" s="17"/>
      <c r="G19" s="17">
        <v>4.3140430182874799E-2</v>
      </c>
      <c r="H19" s="17">
        <v>4.0630021551885699E-2</v>
      </c>
      <c r="I19" s="17">
        <v>3.5909158554426002E-2</v>
      </c>
      <c r="J19" s="17">
        <v>3.6470574437735701E-2</v>
      </c>
      <c r="K19" s="17">
        <v>2.12887531221508E-2</v>
      </c>
      <c r="L19" s="17">
        <v>2.24930089441325E-2</v>
      </c>
      <c r="M19" s="17"/>
      <c r="N19" s="17">
        <v>2.2242500506642799E-2</v>
      </c>
      <c r="O19" s="17">
        <v>2.57083897519742E-2</v>
      </c>
      <c r="P19" s="17">
        <v>3.2219653780515202E-2</v>
      </c>
      <c r="Q19" s="17">
        <v>5.1429588496203799E-2</v>
      </c>
      <c r="R19" s="17"/>
      <c r="S19" s="17">
        <v>3.8573254480309897E-2</v>
      </c>
      <c r="T19" s="17">
        <v>2.61755684801479E-2</v>
      </c>
      <c r="U19" s="17">
        <v>3.0492722429733499E-2</v>
      </c>
      <c r="V19" s="17">
        <v>2.7225887993981301E-2</v>
      </c>
      <c r="W19" s="17">
        <v>2.5871698256046599E-2</v>
      </c>
      <c r="X19" s="17">
        <v>3.2989722095878499E-2</v>
      </c>
      <c r="Y19" s="17">
        <v>3.4998145807575098E-2</v>
      </c>
      <c r="Z19" s="17">
        <v>3.8111940195837399E-2</v>
      </c>
      <c r="AA19" s="17">
        <v>4.1669228103638399E-2</v>
      </c>
      <c r="AB19" s="17">
        <v>3.0023774575820499E-2</v>
      </c>
      <c r="AC19" s="17">
        <v>3.49670664489415E-2</v>
      </c>
      <c r="AD19" s="17"/>
      <c r="AE19" s="17">
        <v>2.36120496845258E-2</v>
      </c>
      <c r="AF19" s="17">
        <v>2.5476573371578499E-2</v>
      </c>
      <c r="AG19" s="17">
        <v>5.3966202671256402E-2</v>
      </c>
      <c r="AH19" s="17">
        <v>3.9530093246726697E-2</v>
      </c>
      <c r="AI19" s="17">
        <v>3.2660393470614002E-2</v>
      </c>
      <c r="AJ19" s="17">
        <v>7.3002263518019694E-2</v>
      </c>
      <c r="AK19" s="17"/>
      <c r="AL19" s="17">
        <v>2.6140212354820998E-2</v>
      </c>
      <c r="AM19" s="17">
        <v>2.64832458874713E-2</v>
      </c>
      <c r="AN19" s="17">
        <v>1.7629304260439699E-2</v>
      </c>
      <c r="AO19" s="17">
        <v>2.6899384646682501E-2</v>
      </c>
      <c r="AP19" s="17">
        <v>2.95543311346264E-2</v>
      </c>
      <c r="AQ19" s="17">
        <v>1.7466635923030702E-2</v>
      </c>
      <c r="AR19" s="17">
        <v>0</v>
      </c>
      <c r="AS19" s="17"/>
      <c r="AT19" s="17">
        <v>2.46962335299661E-2</v>
      </c>
      <c r="AU19" s="17">
        <v>2.9813645067932999E-2</v>
      </c>
      <c r="AV19" s="17"/>
      <c r="AW19" s="17">
        <v>3.5742479075841299E-2</v>
      </c>
      <c r="AX19" s="17">
        <v>2.9658161098047399E-2</v>
      </c>
      <c r="AY19" s="17">
        <v>4.2770586650281398E-2</v>
      </c>
      <c r="AZ19" s="17">
        <v>4.2363113939849997E-2</v>
      </c>
      <c r="BA19" s="17">
        <v>2.3503057434612E-2</v>
      </c>
      <c r="BB19" s="17">
        <v>2.6982528274193798E-2</v>
      </c>
      <c r="BC19" s="17">
        <v>2.6645183956401801E-2</v>
      </c>
      <c r="BD19" s="17">
        <v>3.9769149294628901E-2</v>
      </c>
      <c r="BE19" s="17"/>
      <c r="BF19" s="17">
        <v>2.6742546767553201E-2</v>
      </c>
      <c r="BG19" s="17">
        <v>2.6493749800823099E-2</v>
      </c>
      <c r="BH19" s="17">
        <v>2.1915138821002302E-2</v>
      </c>
      <c r="BI19" s="17">
        <v>4.1663293476608597E-2</v>
      </c>
      <c r="BJ19" s="17">
        <v>3.6110812187386897E-2</v>
      </c>
      <c r="BK19" s="17">
        <v>4.1941830246071801E-2</v>
      </c>
      <c r="BL19" s="17">
        <v>4.6305038909917197E-2</v>
      </c>
      <c r="BM19" s="17"/>
      <c r="BN19" s="17">
        <v>7.4482698947982304E-2</v>
      </c>
      <c r="BO19" s="17">
        <v>3.2498026356674398E-2</v>
      </c>
      <c r="BP19" s="17">
        <v>3.7192056700082403E-2</v>
      </c>
      <c r="BQ19" s="17">
        <v>2.5423885830260499E-2</v>
      </c>
      <c r="BR19" s="17">
        <v>3.1985237441902799E-2</v>
      </c>
      <c r="BS19" s="17">
        <v>2.2599202601285E-2</v>
      </c>
      <c r="BT19" s="17">
        <v>2.09378153616681E-2</v>
      </c>
      <c r="BU19" s="17">
        <v>2.35315283279308E-2</v>
      </c>
      <c r="BV19" s="17">
        <v>3.2195155213981197E-2</v>
      </c>
      <c r="BW19" s="17">
        <v>3.57473644262132E-2</v>
      </c>
      <c r="BX19" s="17">
        <v>2.2875341699330001E-2</v>
      </c>
      <c r="BY19" s="17">
        <v>2.0546020859371E-2</v>
      </c>
      <c r="BZ19" s="17">
        <v>8.6629300543903005E-3</v>
      </c>
      <c r="CA19" s="17">
        <v>2.2043884410869401E-2</v>
      </c>
      <c r="CB19" s="17">
        <v>1.9013703336076802E-2</v>
      </c>
      <c r="CC19" s="17">
        <v>1.78956918688578E-2</v>
      </c>
      <c r="CD19" s="17">
        <v>0</v>
      </c>
    </row>
    <row r="20" spans="2:82" x14ac:dyDescent="0.35">
      <c r="B20" s="18" t="s">
        <v>114</v>
      </c>
      <c r="C20" s="19">
        <v>1.84875363450312E-2</v>
      </c>
      <c r="D20" s="19">
        <v>2.1394081881840801E-2</v>
      </c>
      <c r="E20" s="19">
        <v>1.5746115669591099E-2</v>
      </c>
      <c r="F20" s="19"/>
      <c r="G20" s="19">
        <v>2.14908931053387E-2</v>
      </c>
      <c r="H20" s="19">
        <v>1.7533948219271001E-2</v>
      </c>
      <c r="I20" s="19">
        <v>2.10035020556011E-2</v>
      </c>
      <c r="J20" s="19">
        <v>2.2004099317611499E-2</v>
      </c>
      <c r="K20" s="19">
        <v>1.3926136269637899E-2</v>
      </c>
      <c r="L20" s="19">
        <v>1.54335464373998E-2</v>
      </c>
      <c r="M20" s="19"/>
      <c r="N20" s="19">
        <v>1.3750210644238099E-2</v>
      </c>
      <c r="O20" s="19">
        <v>1.7494447215997799E-2</v>
      </c>
      <c r="P20" s="19">
        <v>2.1434190314429499E-2</v>
      </c>
      <c r="Q20" s="19">
        <v>2.23491395295418E-2</v>
      </c>
      <c r="R20" s="19"/>
      <c r="S20" s="19">
        <v>2.1300351542143499E-2</v>
      </c>
      <c r="T20" s="19">
        <v>2.5095744310595702E-2</v>
      </c>
      <c r="U20" s="19">
        <v>1.5629493695747398E-2</v>
      </c>
      <c r="V20" s="19">
        <v>1.22526004311033E-2</v>
      </c>
      <c r="W20" s="19">
        <v>2.3964196985523899E-2</v>
      </c>
      <c r="X20" s="19">
        <v>9.9300613174090405E-3</v>
      </c>
      <c r="Y20" s="19">
        <v>2.43729372615718E-2</v>
      </c>
      <c r="Z20" s="19">
        <v>2.3656062068047601E-2</v>
      </c>
      <c r="AA20" s="19">
        <v>1.7697511577926799E-2</v>
      </c>
      <c r="AB20" s="19">
        <v>1.3066055528966E-2</v>
      </c>
      <c r="AC20" s="19">
        <v>1.21221946999618E-2</v>
      </c>
      <c r="AD20" s="19"/>
      <c r="AE20" s="19">
        <v>1.8680089838457301E-2</v>
      </c>
      <c r="AF20" s="19">
        <v>1.4576424895642801E-2</v>
      </c>
      <c r="AG20" s="19">
        <v>2.1769594391801102E-2</v>
      </c>
      <c r="AH20" s="19">
        <v>1.8076648029884099E-2</v>
      </c>
      <c r="AI20" s="19">
        <v>1.8964698441342201E-2</v>
      </c>
      <c r="AJ20" s="19">
        <v>3.9613434035942703E-2</v>
      </c>
      <c r="AK20" s="19"/>
      <c r="AL20" s="19">
        <v>1.44742672317564E-2</v>
      </c>
      <c r="AM20" s="19">
        <v>1.4895226352203601E-2</v>
      </c>
      <c r="AN20" s="19">
        <v>2.1937302812162902E-2</v>
      </c>
      <c r="AO20" s="19">
        <v>0</v>
      </c>
      <c r="AP20" s="19">
        <v>1.3195738830965699E-2</v>
      </c>
      <c r="AQ20" s="19">
        <v>1.20642380840877E-2</v>
      </c>
      <c r="AR20" s="19">
        <v>0</v>
      </c>
      <c r="AS20" s="19"/>
      <c r="AT20" s="19">
        <v>1.5733102751561898E-2</v>
      </c>
      <c r="AU20" s="19">
        <v>1.7244980943182098E-2</v>
      </c>
      <c r="AV20" s="19"/>
      <c r="AW20" s="19">
        <v>2.3434191013717499E-2</v>
      </c>
      <c r="AX20" s="19">
        <v>1.4847927083392699E-2</v>
      </c>
      <c r="AY20" s="19">
        <v>1.5081390065851101E-2</v>
      </c>
      <c r="AZ20" s="19">
        <v>1.9408688270487501E-2</v>
      </c>
      <c r="BA20" s="19">
        <v>1.7941733411819E-2</v>
      </c>
      <c r="BB20" s="19">
        <v>2.0327375361736E-2</v>
      </c>
      <c r="BC20" s="19">
        <v>1.35906395219013E-2</v>
      </c>
      <c r="BD20" s="19">
        <v>1.9256556675097E-2</v>
      </c>
      <c r="BE20" s="19"/>
      <c r="BF20" s="19">
        <v>1.5421874818109201E-2</v>
      </c>
      <c r="BG20" s="19">
        <v>1.9822541694302299E-2</v>
      </c>
      <c r="BH20" s="19">
        <v>4.5994528599851E-3</v>
      </c>
      <c r="BI20" s="19">
        <v>3.13620638688469E-2</v>
      </c>
      <c r="BJ20" s="19">
        <v>2.1607935994865098E-2</v>
      </c>
      <c r="BK20" s="19">
        <v>2.03491868618896E-2</v>
      </c>
      <c r="BL20" s="19">
        <v>2.02486410319795E-2</v>
      </c>
      <c r="BM20" s="19"/>
      <c r="BN20" s="19">
        <v>3.7217906134309899E-2</v>
      </c>
      <c r="BO20" s="19">
        <v>1.6561555787368301E-2</v>
      </c>
      <c r="BP20" s="19">
        <v>1.8605421517676201E-2</v>
      </c>
      <c r="BQ20" s="19">
        <v>1.29901355599917E-2</v>
      </c>
      <c r="BR20" s="19">
        <v>1.7886717852958301E-2</v>
      </c>
      <c r="BS20" s="19">
        <v>2.0254252434596599E-2</v>
      </c>
      <c r="BT20" s="19">
        <v>1.16162156447409E-2</v>
      </c>
      <c r="BU20" s="19">
        <v>1.19419264114558E-2</v>
      </c>
      <c r="BV20" s="19">
        <v>2.4929733010208E-2</v>
      </c>
      <c r="BW20" s="19">
        <v>2.4414303679383E-2</v>
      </c>
      <c r="BX20" s="19">
        <v>1.08139473098926E-2</v>
      </c>
      <c r="BY20" s="19">
        <v>2.05775114030846E-2</v>
      </c>
      <c r="BZ20" s="19">
        <v>7.0958552237880496E-3</v>
      </c>
      <c r="CA20" s="19">
        <v>2.9429336959110701E-2</v>
      </c>
      <c r="CB20" s="19">
        <v>1.8645612217934499E-2</v>
      </c>
      <c r="CC20" s="19">
        <v>0</v>
      </c>
      <c r="CD20" s="19">
        <v>1.6271868899378501E-2</v>
      </c>
    </row>
    <row r="21" spans="2:82" x14ac:dyDescent="0.35">
      <c r="B21" s="16"/>
    </row>
    <row r="22" spans="2:82" x14ac:dyDescent="0.35">
      <c r="B22" t="s">
        <v>119</v>
      </c>
    </row>
    <row r="23" spans="2:82" x14ac:dyDescent="0.35">
      <c r="B23" t="s">
        <v>120</v>
      </c>
    </row>
    <row r="25" spans="2:82" x14ac:dyDescent="0.35">
      <c r="B2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CD19"/>
  <sheetViews>
    <sheetView showGridLines="0" topLeftCell="A6" workbookViewId="0">
      <pane xSplit="2" topLeftCell="W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427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43.5" x14ac:dyDescent="0.35">
      <c r="B9" s="18" t="s">
        <v>422</v>
      </c>
      <c r="C9" s="17">
        <v>0.123477679118219</v>
      </c>
      <c r="D9" s="17">
        <v>0.13556214249239701</v>
      </c>
      <c r="E9" s="17">
        <v>0.11131635455371</v>
      </c>
      <c r="F9" s="17"/>
      <c r="G9" s="17">
        <v>0.13979004391820499</v>
      </c>
      <c r="H9" s="17">
        <v>0.115894817330685</v>
      </c>
      <c r="I9" s="17">
        <v>0.121752600850988</v>
      </c>
      <c r="J9" s="17">
        <v>0.109790036859958</v>
      </c>
      <c r="K9" s="17">
        <v>0.134289982122099</v>
      </c>
      <c r="L9" s="17">
        <v>0.124137850692342</v>
      </c>
      <c r="M9" s="17"/>
      <c r="N9" s="17">
        <v>0.14045290232671401</v>
      </c>
      <c r="O9" s="17">
        <v>0.114114365716771</v>
      </c>
      <c r="P9" s="17">
        <v>0.111644369509625</v>
      </c>
      <c r="Q9" s="17">
        <v>0.125648704377298</v>
      </c>
      <c r="R9" s="17"/>
      <c r="S9" s="17">
        <v>0.13352676518402101</v>
      </c>
      <c r="T9" s="17">
        <v>0.11697695550453099</v>
      </c>
      <c r="U9" s="17">
        <v>0.100078389739245</v>
      </c>
      <c r="V9" s="17">
        <v>0.12337751327191</v>
      </c>
      <c r="W9" s="17">
        <v>0.121917840242247</v>
      </c>
      <c r="X9" s="17">
        <v>0.14276622230097899</v>
      </c>
      <c r="Y9" s="17">
        <v>0.123934436829611</v>
      </c>
      <c r="Z9" s="17">
        <v>0.114543101851802</v>
      </c>
      <c r="AA9" s="17">
        <v>0.117318743955802</v>
      </c>
      <c r="AB9" s="17">
        <v>0.114360356194979</v>
      </c>
      <c r="AC9" s="17">
        <v>0.15340178715709099</v>
      </c>
      <c r="AD9" s="17"/>
      <c r="AE9" s="17">
        <v>0.14109251849597401</v>
      </c>
      <c r="AF9" s="17">
        <v>0.109318658643915</v>
      </c>
      <c r="AG9" s="17">
        <v>0.12248358489048899</v>
      </c>
      <c r="AH9" s="17">
        <v>0.116263824261823</v>
      </c>
      <c r="AI9" s="17">
        <v>0.118299329347825</v>
      </c>
      <c r="AJ9" s="17">
        <v>0.10958774148964499</v>
      </c>
      <c r="AK9" s="17"/>
      <c r="AL9" s="17">
        <v>0.114866913258601</v>
      </c>
      <c r="AM9" s="17">
        <v>0.14446645871634001</v>
      </c>
      <c r="AN9" s="17">
        <v>0.161045827665657</v>
      </c>
      <c r="AO9" s="17">
        <v>0.14247768453456</v>
      </c>
      <c r="AP9" s="17">
        <v>0.146184769515081</v>
      </c>
      <c r="AQ9" s="17">
        <v>0.15954801685122499</v>
      </c>
      <c r="AR9" s="17">
        <v>3.0058960673758201E-2</v>
      </c>
      <c r="AS9" s="17"/>
      <c r="AT9" s="17">
        <v>0.16481512502051099</v>
      </c>
      <c r="AU9" s="17">
        <v>0.11944445901526</v>
      </c>
      <c r="AV9" s="17"/>
      <c r="AW9" s="17">
        <v>0.12239465896705599</v>
      </c>
      <c r="AX9" s="17">
        <v>0.10586293507184499</v>
      </c>
      <c r="AY9" s="17">
        <v>0.158661838834665</v>
      </c>
      <c r="AZ9" s="17">
        <v>0.119419816063838</v>
      </c>
      <c r="BA9" s="17">
        <v>0.12786016575467499</v>
      </c>
      <c r="BB9" s="17">
        <v>0.12057128187494499</v>
      </c>
      <c r="BC9" s="17">
        <v>0.12914080187761701</v>
      </c>
      <c r="BD9" s="17">
        <v>0.130443846360869</v>
      </c>
      <c r="BE9" s="17"/>
      <c r="BF9" s="17">
        <v>0.113535937362249</v>
      </c>
      <c r="BG9" s="17">
        <v>0.14378310743637099</v>
      </c>
      <c r="BH9" s="17">
        <v>0.1293394004791</v>
      </c>
      <c r="BI9" s="17">
        <v>0.12614064164479699</v>
      </c>
      <c r="BJ9" s="17">
        <v>9.9708739527634399E-2</v>
      </c>
      <c r="BK9" s="17">
        <v>0.12043812881088101</v>
      </c>
      <c r="BL9" s="17">
        <v>9.7328657294243295E-2</v>
      </c>
      <c r="BM9" s="17"/>
      <c r="BN9" s="17">
        <v>0.12889139210283401</v>
      </c>
      <c r="BO9" s="17">
        <v>0.139108109756716</v>
      </c>
      <c r="BP9" s="17">
        <v>0.11425942020316</v>
      </c>
      <c r="BQ9" s="17">
        <v>0.13449937690567301</v>
      </c>
      <c r="BR9" s="17">
        <v>0.12240778336597601</v>
      </c>
      <c r="BS9" s="17">
        <v>0.106054798121634</v>
      </c>
      <c r="BT9" s="17">
        <v>0.12846481245093799</v>
      </c>
      <c r="BU9" s="17">
        <v>0.12994715311260399</v>
      </c>
      <c r="BV9" s="17">
        <v>0.129583360613897</v>
      </c>
      <c r="BW9" s="17">
        <v>0.123446738118275</v>
      </c>
      <c r="BX9" s="17">
        <v>0.104263391989662</v>
      </c>
      <c r="BY9" s="17">
        <v>0.14003528724924799</v>
      </c>
      <c r="BZ9" s="17">
        <v>0.100558054583038</v>
      </c>
      <c r="CA9" s="17">
        <v>0.117931667248261</v>
      </c>
      <c r="CB9" s="17">
        <v>0.13464950306845899</v>
      </c>
      <c r="CC9" s="17">
        <v>0.12511112765650101</v>
      </c>
      <c r="CD9" s="17">
        <v>0.227218589470388</v>
      </c>
    </row>
    <row r="10" spans="2:82" ht="43.5" x14ac:dyDescent="0.35">
      <c r="B10" s="18" t="s">
        <v>423</v>
      </c>
      <c r="C10" s="17">
        <v>0.39596985615601998</v>
      </c>
      <c r="D10" s="17">
        <v>0.38301867260018801</v>
      </c>
      <c r="E10" s="17">
        <v>0.40814606211365301</v>
      </c>
      <c r="F10" s="17"/>
      <c r="G10" s="17">
        <v>0.40706773283931202</v>
      </c>
      <c r="H10" s="17">
        <v>0.44479683773934198</v>
      </c>
      <c r="I10" s="17">
        <v>0.39856777923057302</v>
      </c>
      <c r="J10" s="17">
        <v>0.38267050998749103</v>
      </c>
      <c r="K10" s="17">
        <v>0.36509857679713398</v>
      </c>
      <c r="L10" s="17">
        <v>0.37822734649261802</v>
      </c>
      <c r="M10" s="17"/>
      <c r="N10" s="17">
        <v>0.45172608175184997</v>
      </c>
      <c r="O10" s="17">
        <v>0.41359322694149597</v>
      </c>
      <c r="P10" s="17">
        <v>0.36143690559553998</v>
      </c>
      <c r="Q10" s="17">
        <v>0.34705563831779901</v>
      </c>
      <c r="R10" s="17"/>
      <c r="S10" s="17">
        <v>0.43182915958277701</v>
      </c>
      <c r="T10" s="17">
        <v>0.410388395795932</v>
      </c>
      <c r="U10" s="17">
        <v>0.39698321183845497</v>
      </c>
      <c r="V10" s="17">
        <v>0.39778531975125297</v>
      </c>
      <c r="W10" s="17">
        <v>0.36753671308278202</v>
      </c>
      <c r="X10" s="17">
        <v>0.385687982829925</v>
      </c>
      <c r="Y10" s="17">
        <v>0.37357427664653597</v>
      </c>
      <c r="Z10" s="17">
        <v>0.35097915025744703</v>
      </c>
      <c r="AA10" s="17">
        <v>0.39608572807223003</v>
      </c>
      <c r="AB10" s="17">
        <v>0.40160292919759299</v>
      </c>
      <c r="AC10" s="17">
        <v>0.37919720182205902</v>
      </c>
      <c r="AD10" s="17"/>
      <c r="AE10" s="17">
        <v>0.40362645086077797</v>
      </c>
      <c r="AF10" s="17">
        <v>0.41880758548015001</v>
      </c>
      <c r="AG10" s="17">
        <v>0.31896419467160297</v>
      </c>
      <c r="AH10" s="17">
        <v>0.38370232169981699</v>
      </c>
      <c r="AI10" s="17">
        <v>0.397408360453119</v>
      </c>
      <c r="AJ10" s="17">
        <v>0.38260162316247798</v>
      </c>
      <c r="AK10" s="17"/>
      <c r="AL10" s="17">
        <v>0.39333686999179801</v>
      </c>
      <c r="AM10" s="17">
        <v>0.42137290804640198</v>
      </c>
      <c r="AN10" s="17">
        <v>0.45591657209814601</v>
      </c>
      <c r="AO10" s="17">
        <v>0.40423021041193602</v>
      </c>
      <c r="AP10" s="17">
        <v>0.37294380627644402</v>
      </c>
      <c r="AQ10" s="17">
        <v>0.31519899471725299</v>
      </c>
      <c r="AR10" s="17">
        <v>0.49525750022675602</v>
      </c>
      <c r="AS10" s="17"/>
      <c r="AT10" s="17">
        <v>0.44693013543858601</v>
      </c>
      <c r="AU10" s="17">
        <v>0.393200857529867</v>
      </c>
      <c r="AV10" s="17"/>
      <c r="AW10" s="17">
        <v>0.38144155213290198</v>
      </c>
      <c r="AX10" s="17">
        <v>0.40796438018027698</v>
      </c>
      <c r="AY10" s="17">
        <v>0.35625302960856298</v>
      </c>
      <c r="AZ10" s="17">
        <v>0.40163138166135898</v>
      </c>
      <c r="BA10" s="17">
        <v>0.37493554214958702</v>
      </c>
      <c r="BB10" s="17">
        <v>0.390741999504508</v>
      </c>
      <c r="BC10" s="17">
        <v>0.428413675565325</v>
      </c>
      <c r="BD10" s="17">
        <v>0.35454817130037802</v>
      </c>
      <c r="BE10" s="17"/>
      <c r="BF10" s="17">
        <v>0.45693932334663301</v>
      </c>
      <c r="BG10" s="17">
        <v>0.40009108173463698</v>
      </c>
      <c r="BH10" s="17">
        <v>0.39485440612634698</v>
      </c>
      <c r="BI10" s="17">
        <v>0.37306200052314298</v>
      </c>
      <c r="BJ10" s="17">
        <v>0.36771127778728202</v>
      </c>
      <c r="BK10" s="17">
        <v>0.38428811540494401</v>
      </c>
      <c r="BL10" s="17">
        <v>0.36937388888539002</v>
      </c>
      <c r="BM10" s="17"/>
      <c r="BN10" s="17">
        <v>0.358380558302273</v>
      </c>
      <c r="BO10" s="17">
        <v>0.354220792632151</v>
      </c>
      <c r="BP10" s="17">
        <v>0.32137725901605202</v>
      </c>
      <c r="BQ10" s="17">
        <v>0.35697037271255699</v>
      </c>
      <c r="BR10" s="17">
        <v>0.408469550644878</v>
      </c>
      <c r="BS10" s="17">
        <v>0.363568923034848</v>
      </c>
      <c r="BT10" s="17">
        <v>0.38302826354674102</v>
      </c>
      <c r="BU10" s="17">
        <v>0.400157500247942</v>
      </c>
      <c r="BV10" s="17">
        <v>0.390324600357289</v>
      </c>
      <c r="BW10" s="17">
        <v>0.40711863455041097</v>
      </c>
      <c r="BX10" s="17">
        <v>0.43863442932503799</v>
      </c>
      <c r="BY10" s="17">
        <v>0.44762884713458101</v>
      </c>
      <c r="BZ10" s="17">
        <v>0.465204386420775</v>
      </c>
      <c r="CA10" s="25">
        <v>0.49906715079307801</v>
      </c>
      <c r="CB10" s="25">
        <v>0.54446769373105197</v>
      </c>
      <c r="CC10" s="25">
        <v>0.57303242326612103</v>
      </c>
      <c r="CD10" s="25">
        <v>0.51122249338245795</v>
      </c>
    </row>
    <row r="11" spans="2:82" ht="43.5" x14ac:dyDescent="0.35">
      <c r="B11" s="18" t="s">
        <v>424</v>
      </c>
      <c r="C11" s="17">
        <v>0.31843425731136699</v>
      </c>
      <c r="D11" s="17">
        <v>0.30135862564426202</v>
      </c>
      <c r="E11" s="17">
        <v>0.33589798824424699</v>
      </c>
      <c r="F11" s="17"/>
      <c r="G11" s="17">
        <v>0.30102258161129603</v>
      </c>
      <c r="H11" s="17">
        <v>0.294011935876691</v>
      </c>
      <c r="I11" s="17">
        <v>0.30576986720685001</v>
      </c>
      <c r="J11" s="17">
        <v>0.324926292780917</v>
      </c>
      <c r="K11" s="17">
        <v>0.340532987170931</v>
      </c>
      <c r="L11" s="17">
        <v>0.34005631981148898</v>
      </c>
      <c r="M11" s="17"/>
      <c r="N11" s="17">
        <v>0.29988966874967399</v>
      </c>
      <c r="O11" s="17">
        <v>0.31770717319969499</v>
      </c>
      <c r="P11" s="17">
        <v>0.347156010999499</v>
      </c>
      <c r="Q11" s="17">
        <v>0.315559028904706</v>
      </c>
      <c r="R11" s="17"/>
      <c r="S11" s="17">
        <v>0.281049331858021</v>
      </c>
      <c r="T11" s="17">
        <v>0.32501239027226497</v>
      </c>
      <c r="U11" s="17">
        <v>0.32776954290709998</v>
      </c>
      <c r="V11" s="17">
        <v>0.321552335861572</v>
      </c>
      <c r="W11" s="17">
        <v>0.35673796799569801</v>
      </c>
      <c r="X11" s="17">
        <v>0.317076358663685</v>
      </c>
      <c r="Y11" s="17">
        <v>0.32246226665547001</v>
      </c>
      <c r="Z11" s="17">
        <v>0.330146741983743</v>
      </c>
      <c r="AA11" s="17">
        <v>0.31950987487552002</v>
      </c>
      <c r="AB11" s="17">
        <v>0.33258477124753799</v>
      </c>
      <c r="AC11" s="17">
        <v>0.29498306950029102</v>
      </c>
      <c r="AD11" s="17"/>
      <c r="AE11" s="17">
        <v>0.30846235725667998</v>
      </c>
      <c r="AF11" s="17">
        <v>0.32938212379701798</v>
      </c>
      <c r="AG11" s="17">
        <v>0.33008449515774502</v>
      </c>
      <c r="AH11" s="17">
        <v>0.323365881413196</v>
      </c>
      <c r="AI11" s="17">
        <v>0.32182226565277</v>
      </c>
      <c r="AJ11" s="17">
        <v>0.30185085659795702</v>
      </c>
      <c r="AK11" s="17"/>
      <c r="AL11" s="17">
        <v>0.33342396486800502</v>
      </c>
      <c r="AM11" s="17">
        <v>0.29283680051244698</v>
      </c>
      <c r="AN11" s="17">
        <v>0.27592612153555801</v>
      </c>
      <c r="AO11" s="17">
        <v>0.35378699484578902</v>
      </c>
      <c r="AP11" s="17">
        <v>0.34817865710437701</v>
      </c>
      <c r="AQ11" s="17">
        <v>0.32580984411293001</v>
      </c>
      <c r="AR11" s="17">
        <v>0.31586687289791099</v>
      </c>
      <c r="AS11" s="17"/>
      <c r="AT11" s="17">
        <v>0.26327867019308199</v>
      </c>
      <c r="AU11" s="17">
        <v>0.32646558545054</v>
      </c>
      <c r="AV11" s="17"/>
      <c r="AW11" s="17">
        <v>0.30464288807524498</v>
      </c>
      <c r="AX11" s="17">
        <v>0.311290746398726</v>
      </c>
      <c r="AY11" s="17">
        <v>0.33790611033412798</v>
      </c>
      <c r="AZ11" s="17">
        <v>0.31348529527311603</v>
      </c>
      <c r="BA11" s="17">
        <v>0.33919915950990598</v>
      </c>
      <c r="BB11" s="17">
        <v>0.32880929268361397</v>
      </c>
      <c r="BC11" s="17">
        <v>0.309511675596921</v>
      </c>
      <c r="BD11" s="17">
        <v>0.294694909494986</v>
      </c>
      <c r="BE11" s="17"/>
      <c r="BF11" s="17">
        <v>0.30057323505614802</v>
      </c>
      <c r="BG11" s="17">
        <v>0.30228119692605998</v>
      </c>
      <c r="BH11" s="17">
        <v>0.32331669831253301</v>
      </c>
      <c r="BI11" s="17">
        <v>0.31178985039225499</v>
      </c>
      <c r="BJ11" s="17">
        <v>0.353414132975511</v>
      </c>
      <c r="BK11" s="17">
        <v>0.32192270658911798</v>
      </c>
      <c r="BL11" s="17">
        <v>0.34735853101294101</v>
      </c>
      <c r="BM11" s="17"/>
      <c r="BN11" s="17">
        <v>0.27467629485909001</v>
      </c>
      <c r="BO11" s="17">
        <v>0.31040110427011097</v>
      </c>
      <c r="BP11" s="17">
        <v>0.37215903201740103</v>
      </c>
      <c r="BQ11" s="17">
        <v>0.31207345658924202</v>
      </c>
      <c r="BR11" s="17">
        <v>0.308410372772288</v>
      </c>
      <c r="BS11" s="17">
        <v>0.37256284576725701</v>
      </c>
      <c r="BT11" s="17">
        <v>0.32634092334765902</v>
      </c>
      <c r="BU11" s="17">
        <v>0.34056879833237202</v>
      </c>
      <c r="BV11" s="17">
        <v>0.32686550245684698</v>
      </c>
      <c r="BW11" s="17">
        <v>0.32060535462829598</v>
      </c>
      <c r="BX11" s="17">
        <v>0.31459508138891601</v>
      </c>
      <c r="BY11" s="17">
        <v>0.30534351636553902</v>
      </c>
      <c r="BZ11" s="17">
        <v>0.31820180695858102</v>
      </c>
      <c r="CA11" s="17">
        <v>0.30769608899755901</v>
      </c>
      <c r="CB11" s="17">
        <v>0.22749240215031299</v>
      </c>
      <c r="CC11" s="17">
        <v>0.206715959819432</v>
      </c>
      <c r="CD11" s="17">
        <v>0.23000039555179599</v>
      </c>
    </row>
    <row r="12" spans="2:82" ht="29" x14ac:dyDescent="0.35">
      <c r="B12" s="18" t="s">
        <v>425</v>
      </c>
      <c r="C12" s="17">
        <v>6.3142601382774499E-2</v>
      </c>
      <c r="D12" s="17">
        <v>7.2092268996244005E-2</v>
      </c>
      <c r="E12" s="17">
        <v>5.4732922702789601E-2</v>
      </c>
      <c r="F12" s="17"/>
      <c r="G12" s="17">
        <v>6.4885614054076196E-2</v>
      </c>
      <c r="H12" s="17">
        <v>4.6928016315415599E-2</v>
      </c>
      <c r="I12" s="17">
        <v>6.4003689927106894E-2</v>
      </c>
      <c r="J12" s="17">
        <v>7.1892576442537201E-2</v>
      </c>
      <c r="K12" s="17">
        <v>5.9214595284205598E-2</v>
      </c>
      <c r="L12" s="17">
        <v>7.0020755499918402E-2</v>
      </c>
      <c r="M12" s="17"/>
      <c r="N12" s="17">
        <v>4.8926164662746803E-2</v>
      </c>
      <c r="O12" s="17">
        <v>6.2744459816677103E-2</v>
      </c>
      <c r="P12" s="17">
        <v>6.8799949968540899E-2</v>
      </c>
      <c r="Q12" s="17">
        <v>7.3656373645186707E-2</v>
      </c>
      <c r="R12" s="17"/>
      <c r="S12" s="17">
        <v>6.5563817233705995E-2</v>
      </c>
      <c r="T12" s="17">
        <v>5.4540037956230199E-2</v>
      </c>
      <c r="U12" s="17">
        <v>7.4105378315365303E-2</v>
      </c>
      <c r="V12" s="17">
        <v>5.8185517459481098E-2</v>
      </c>
      <c r="W12" s="17">
        <v>6.2929511039502006E-2</v>
      </c>
      <c r="X12" s="17">
        <v>6.7104596918224901E-2</v>
      </c>
      <c r="Y12" s="17">
        <v>6.0644218585907801E-2</v>
      </c>
      <c r="Z12" s="17">
        <v>7.1759326237352095E-2</v>
      </c>
      <c r="AA12" s="17">
        <v>5.81609323988675E-2</v>
      </c>
      <c r="AB12" s="17">
        <v>6.2919329355027906E-2</v>
      </c>
      <c r="AC12" s="17">
        <v>7.0026401793821094E-2</v>
      </c>
      <c r="AD12" s="17"/>
      <c r="AE12" s="17">
        <v>5.94666882846605E-2</v>
      </c>
      <c r="AF12" s="17">
        <v>6.6338439964510304E-2</v>
      </c>
      <c r="AG12" s="17">
        <v>7.3743918313241605E-2</v>
      </c>
      <c r="AH12" s="17">
        <v>5.8806510675734398E-2</v>
      </c>
      <c r="AI12" s="17">
        <v>6.4753939057508203E-2</v>
      </c>
      <c r="AJ12" s="17">
        <v>5.8799944996586299E-2</v>
      </c>
      <c r="AK12" s="17"/>
      <c r="AL12" s="17">
        <v>6.4039894976586298E-2</v>
      </c>
      <c r="AM12" s="17">
        <v>5.6947001469265998E-2</v>
      </c>
      <c r="AN12" s="17">
        <v>6.34509557624654E-2</v>
      </c>
      <c r="AO12" s="17">
        <v>4.4472582564319497E-2</v>
      </c>
      <c r="AP12" s="17">
        <v>4.7867911704037501E-2</v>
      </c>
      <c r="AQ12" s="17">
        <v>9.3078133331104096E-2</v>
      </c>
      <c r="AR12" s="17">
        <v>3.3366509170272299E-2</v>
      </c>
      <c r="AS12" s="17"/>
      <c r="AT12" s="17">
        <v>6.2114897774889002E-2</v>
      </c>
      <c r="AU12" s="17">
        <v>6.2864030730758594E-2</v>
      </c>
      <c r="AV12" s="17"/>
      <c r="AW12" s="17">
        <v>5.47254078816602E-2</v>
      </c>
      <c r="AX12" s="17">
        <v>7.9268104996629604E-2</v>
      </c>
      <c r="AY12" s="17">
        <v>4.0987990736225603E-2</v>
      </c>
      <c r="AZ12" s="17">
        <v>6.2787072829119606E-2</v>
      </c>
      <c r="BA12" s="17">
        <v>6.5878196217093801E-2</v>
      </c>
      <c r="BB12" s="17">
        <v>7.28942663429515E-2</v>
      </c>
      <c r="BC12" s="17">
        <v>5.2859759406177299E-2</v>
      </c>
      <c r="BD12" s="17">
        <v>0.10740673470680601</v>
      </c>
      <c r="BE12" s="17"/>
      <c r="BF12" s="17">
        <v>5.84318412409447E-2</v>
      </c>
      <c r="BG12" s="17">
        <v>5.52915005835743E-2</v>
      </c>
      <c r="BH12" s="17">
        <v>5.9974301694639E-2</v>
      </c>
      <c r="BI12" s="17">
        <v>7.6800520475944697E-2</v>
      </c>
      <c r="BJ12" s="17">
        <v>8.2160836168665402E-2</v>
      </c>
      <c r="BK12" s="17">
        <v>6.6609547631191396E-2</v>
      </c>
      <c r="BL12" s="17">
        <v>6.2146445259461502E-2</v>
      </c>
      <c r="BM12" s="17"/>
      <c r="BN12" s="17">
        <v>4.6453497227789402E-2</v>
      </c>
      <c r="BO12" s="17">
        <v>7.3234890711617706E-2</v>
      </c>
      <c r="BP12" s="17">
        <v>6.5131933684808602E-2</v>
      </c>
      <c r="BQ12" s="17">
        <v>9.9510869172675404E-2</v>
      </c>
      <c r="BR12" s="17">
        <v>6.6953271472487905E-2</v>
      </c>
      <c r="BS12" s="17">
        <v>7.0316825915726106E-2</v>
      </c>
      <c r="BT12" s="17">
        <v>5.4444925491981502E-2</v>
      </c>
      <c r="BU12" s="17">
        <v>5.16925312223981E-2</v>
      </c>
      <c r="BV12" s="17">
        <v>5.4162793780013797E-2</v>
      </c>
      <c r="BW12" s="17">
        <v>6.3754378911739698E-2</v>
      </c>
      <c r="BX12" s="17">
        <v>6.7517388514372695E-2</v>
      </c>
      <c r="BY12" s="17">
        <v>6.3560214500217593E-2</v>
      </c>
      <c r="BZ12" s="17">
        <v>5.8347331670287099E-2</v>
      </c>
      <c r="CA12" s="17">
        <v>1.58383226167325E-2</v>
      </c>
      <c r="CB12" s="17">
        <v>4.6128766616923701E-2</v>
      </c>
      <c r="CC12" s="17">
        <v>5.1869704319682797E-2</v>
      </c>
      <c r="CD12" s="17">
        <v>2.31508557946755E-2</v>
      </c>
    </row>
    <row r="13" spans="2:82" ht="29" x14ac:dyDescent="0.35">
      <c r="B13" s="18" t="s">
        <v>426</v>
      </c>
      <c r="C13" s="17">
        <v>5.3209745080252002E-2</v>
      </c>
      <c r="D13" s="17">
        <v>7.0540860111530407E-2</v>
      </c>
      <c r="E13" s="17">
        <v>3.61845706024762E-2</v>
      </c>
      <c r="F13" s="17"/>
      <c r="G13" s="17">
        <v>3.04500319897343E-2</v>
      </c>
      <c r="H13" s="17">
        <v>3.9006936824735397E-2</v>
      </c>
      <c r="I13" s="17">
        <v>5.0239716656983201E-2</v>
      </c>
      <c r="J13" s="17">
        <v>6.3338848617722196E-2</v>
      </c>
      <c r="K13" s="17">
        <v>7.7217627251698104E-2</v>
      </c>
      <c r="L13" s="17">
        <v>5.79415399509065E-2</v>
      </c>
      <c r="M13" s="17"/>
      <c r="N13" s="17">
        <v>3.6089871038629998E-2</v>
      </c>
      <c r="O13" s="17">
        <v>5.1159426026937703E-2</v>
      </c>
      <c r="P13" s="17">
        <v>6.3177771301685504E-2</v>
      </c>
      <c r="Q13" s="17">
        <v>6.5109357087651198E-2</v>
      </c>
      <c r="R13" s="17"/>
      <c r="S13" s="17">
        <v>4.2541037149834197E-2</v>
      </c>
      <c r="T13" s="17">
        <v>5.1408521151588102E-2</v>
      </c>
      <c r="U13" s="17">
        <v>5.1167906675611503E-2</v>
      </c>
      <c r="V13" s="17">
        <v>5.3534708176524698E-2</v>
      </c>
      <c r="W13" s="17">
        <v>4.5155397613388E-2</v>
      </c>
      <c r="X13" s="17">
        <v>4.1337048298949797E-2</v>
      </c>
      <c r="Y13" s="17">
        <v>7.8278754474350204E-2</v>
      </c>
      <c r="Z13" s="17">
        <v>6.2969533888262999E-2</v>
      </c>
      <c r="AA13" s="17">
        <v>5.33969404136313E-2</v>
      </c>
      <c r="AB13" s="17">
        <v>5.4249404921751399E-2</v>
      </c>
      <c r="AC13" s="17">
        <v>6.80714820546066E-2</v>
      </c>
      <c r="AD13" s="17"/>
      <c r="AE13" s="17">
        <v>5.8271307602704797E-2</v>
      </c>
      <c r="AF13" s="17">
        <v>4.3009635864749297E-2</v>
      </c>
      <c r="AG13" s="17">
        <v>6.0661610349492898E-2</v>
      </c>
      <c r="AH13" s="17">
        <v>5.9602039187117303E-2</v>
      </c>
      <c r="AI13" s="17">
        <v>5.0030934557898102E-2</v>
      </c>
      <c r="AJ13" s="17">
        <v>5.5289381826173198E-2</v>
      </c>
      <c r="AK13" s="17"/>
      <c r="AL13" s="17">
        <v>5.6436709334613797E-2</v>
      </c>
      <c r="AM13" s="17">
        <v>4.64559080419557E-2</v>
      </c>
      <c r="AN13" s="17">
        <v>1.7201155372250101E-2</v>
      </c>
      <c r="AO13" s="17">
        <v>4.6665425606231298E-2</v>
      </c>
      <c r="AP13" s="17">
        <v>6.6594768360571197E-2</v>
      </c>
      <c r="AQ13" s="17">
        <v>8.9520486818329706E-2</v>
      </c>
      <c r="AR13" s="17">
        <v>9.3966262444010504E-2</v>
      </c>
      <c r="AS13" s="17"/>
      <c r="AT13" s="17">
        <v>3.5171084401269502E-2</v>
      </c>
      <c r="AU13" s="17">
        <v>5.5632043632268299E-2</v>
      </c>
      <c r="AV13" s="17"/>
      <c r="AW13" s="17">
        <v>8.1613542393782101E-2</v>
      </c>
      <c r="AX13" s="17">
        <v>5.5008998077054901E-2</v>
      </c>
      <c r="AY13" s="17">
        <v>3.0386552389598E-2</v>
      </c>
      <c r="AZ13" s="17">
        <v>5.1366291592546402E-2</v>
      </c>
      <c r="BA13" s="17">
        <v>6.1113532462945798E-2</v>
      </c>
      <c r="BB13" s="17">
        <v>4.9166596802958401E-2</v>
      </c>
      <c r="BC13" s="17">
        <v>3.8095882245629799E-2</v>
      </c>
      <c r="BD13" s="17">
        <v>1.8993871181835799E-2</v>
      </c>
      <c r="BE13" s="17"/>
      <c r="BF13" s="17">
        <v>3.8027639342909397E-2</v>
      </c>
      <c r="BG13" s="17">
        <v>5.6846227549630403E-2</v>
      </c>
      <c r="BH13" s="17">
        <v>6.6290800135807404E-2</v>
      </c>
      <c r="BI13" s="17">
        <v>5.0663877842350998E-2</v>
      </c>
      <c r="BJ13" s="17">
        <v>3.49444712758121E-2</v>
      </c>
      <c r="BK13" s="17">
        <v>5.5983512607742002E-2</v>
      </c>
      <c r="BL13" s="17">
        <v>6.0945323682998501E-2</v>
      </c>
      <c r="BM13" s="17"/>
      <c r="BN13" s="17">
        <v>7.6580106485356597E-2</v>
      </c>
      <c r="BO13" s="17">
        <v>7.7939004324344197E-2</v>
      </c>
      <c r="BP13" s="17">
        <v>5.7427336446092103E-2</v>
      </c>
      <c r="BQ13" s="17">
        <v>5.2296146519369799E-2</v>
      </c>
      <c r="BR13" s="17">
        <v>5.3144455893814203E-2</v>
      </c>
      <c r="BS13" s="17">
        <v>6.41178995993716E-2</v>
      </c>
      <c r="BT13" s="17">
        <v>7.2638382668005597E-2</v>
      </c>
      <c r="BU13" s="17">
        <v>4.4060116427432301E-2</v>
      </c>
      <c r="BV13" s="17">
        <v>5.5226938161740298E-2</v>
      </c>
      <c r="BW13" s="17">
        <v>4.08209328112955E-2</v>
      </c>
      <c r="BX13" s="17">
        <v>5.0761041310626101E-2</v>
      </c>
      <c r="BY13" s="17">
        <v>2.7073647373762302E-2</v>
      </c>
      <c r="BZ13" s="17">
        <v>4.09246165799418E-2</v>
      </c>
      <c r="CA13" s="17">
        <v>2.8724244763901299E-2</v>
      </c>
      <c r="CB13" s="17">
        <v>3.14583028188462E-2</v>
      </c>
      <c r="CC13" s="17">
        <v>1.2332593973081601E-2</v>
      </c>
      <c r="CD13" s="17">
        <v>8.4076658006823103E-3</v>
      </c>
    </row>
    <row r="14" spans="2:82" x14ac:dyDescent="0.35">
      <c r="B14" s="18" t="s">
        <v>127</v>
      </c>
      <c r="C14" s="19">
        <v>4.5765860951367303E-2</v>
      </c>
      <c r="D14" s="19">
        <v>3.7427430155378201E-2</v>
      </c>
      <c r="E14" s="19">
        <v>5.37221017831249E-2</v>
      </c>
      <c r="F14" s="19"/>
      <c r="G14" s="19">
        <v>5.6783995587375798E-2</v>
      </c>
      <c r="H14" s="19">
        <v>5.9361455913131703E-2</v>
      </c>
      <c r="I14" s="19">
        <v>5.9666346127499097E-2</v>
      </c>
      <c r="J14" s="19">
        <v>4.7381735311374303E-2</v>
      </c>
      <c r="K14" s="19">
        <v>2.3646231373931799E-2</v>
      </c>
      <c r="L14" s="19">
        <v>2.9616187552725801E-2</v>
      </c>
      <c r="M14" s="19"/>
      <c r="N14" s="19">
        <v>2.2915311470385901E-2</v>
      </c>
      <c r="O14" s="19">
        <v>4.0681348298422702E-2</v>
      </c>
      <c r="P14" s="19">
        <v>4.7784992625109997E-2</v>
      </c>
      <c r="Q14" s="19">
        <v>7.2970897667358606E-2</v>
      </c>
      <c r="R14" s="19"/>
      <c r="S14" s="19">
        <v>4.5489888991641601E-2</v>
      </c>
      <c r="T14" s="19">
        <v>4.1673699319453701E-2</v>
      </c>
      <c r="U14" s="19">
        <v>4.98955705242227E-2</v>
      </c>
      <c r="V14" s="19">
        <v>4.5564605479259501E-2</v>
      </c>
      <c r="W14" s="19">
        <v>4.5722570026383101E-2</v>
      </c>
      <c r="X14" s="19">
        <v>4.6027790988235603E-2</v>
      </c>
      <c r="Y14" s="19">
        <v>4.11060468081254E-2</v>
      </c>
      <c r="Z14" s="19">
        <v>6.9602145781392899E-2</v>
      </c>
      <c r="AA14" s="19">
        <v>5.5527780283949502E-2</v>
      </c>
      <c r="AB14" s="19">
        <v>3.4283209083110597E-2</v>
      </c>
      <c r="AC14" s="19">
        <v>3.4320057672131303E-2</v>
      </c>
      <c r="AD14" s="19"/>
      <c r="AE14" s="19">
        <v>2.9080677499203001E-2</v>
      </c>
      <c r="AF14" s="19">
        <v>3.31435562496585E-2</v>
      </c>
      <c r="AG14" s="19">
        <v>9.4062196617428304E-2</v>
      </c>
      <c r="AH14" s="19">
        <v>5.8259422762312003E-2</v>
      </c>
      <c r="AI14" s="19">
        <v>4.7685170930880399E-2</v>
      </c>
      <c r="AJ14" s="19">
        <v>9.1870451927160507E-2</v>
      </c>
      <c r="AK14" s="19"/>
      <c r="AL14" s="19">
        <v>3.7895647570395999E-2</v>
      </c>
      <c r="AM14" s="19">
        <v>3.7920923213589003E-2</v>
      </c>
      <c r="AN14" s="19">
        <v>2.6459367565924201E-2</v>
      </c>
      <c r="AO14" s="19">
        <v>8.3671020371648402E-3</v>
      </c>
      <c r="AP14" s="19">
        <v>1.8230087039488099E-2</v>
      </c>
      <c r="AQ14" s="19">
        <v>1.6844524169158399E-2</v>
      </c>
      <c r="AR14" s="19">
        <v>3.1483894587292602E-2</v>
      </c>
      <c r="AS14" s="19"/>
      <c r="AT14" s="19">
        <v>2.76900871716622E-2</v>
      </c>
      <c r="AU14" s="19">
        <v>4.2393023641305698E-2</v>
      </c>
      <c r="AV14" s="19"/>
      <c r="AW14" s="19">
        <v>5.5181950549354403E-2</v>
      </c>
      <c r="AX14" s="19">
        <v>4.0604835275466697E-2</v>
      </c>
      <c r="AY14" s="19">
        <v>7.5804478096820796E-2</v>
      </c>
      <c r="AZ14" s="19">
        <v>5.1310142580021603E-2</v>
      </c>
      <c r="BA14" s="19">
        <v>3.1013403905792901E-2</v>
      </c>
      <c r="BB14" s="19">
        <v>3.7816562791023897E-2</v>
      </c>
      <c r="BC14" s="19">
        <v>4.1978205308329297E-2</v>
      </c>
      <c r="BD14" s="19">
        <v>9.3912466955125701E-2</v>
      </c>
      <c r="BE14" s="19"/>
      <c r="BF14" s="19">
        <v>3.2492023651116003E-2</v>
      </c>
      <c r="BG14" s="19">
        <v>4.1706885769727302E-2</v>
      </c>
      <c r="BH14" s="19">
        <v>2.6224393251573601E-2</v>
      </c>
      <c r="BI14" s="19">
        <v>6.1543109121509898E-2</v>
      </c>
      <c r="BJ14" s="19">
        <v>6.2060542265095803E-2</v>
      </c>
      <c r="BK14" s="19">
        <v>5.0757988956122997E-2</v>
      </c>
      <c r="BL14" s="19">
        <v>6.2847153864965505E-2</v>
      </c>
      <c r="BM14" s="19"/>
      <c r="BN14" s="19">
        <v>0.115018151022658</v>
      </c>
      <c r="BO14" s="19">
        <v>4.5096098305059902E-2</v>
      </c>
      <c r="BP14" s="19">
        <v>6.9645018632487204E-2</v>
      </c>
      <c r="BQ14" s="19">
        <v>4.46497781004834E-2</v>
      </c>
      <c r="BR14" s="19">
        <v>4.0614565850555701E-2</v>
      </c>
      <c r="BS14" s="19">
        <v>2.3378707561163E-2</v>
      </c>
      <c r="BT14" s="19">
        <v>3.50826924946748E-2</v>
      </c>
      <c r="BU14" s="19">
        <v>3.3573900657251902E-2</v>
      </c>
      <c r="BV14" s="19">
        <v>4.3836804630213097E-2</v>
      </c>
      <c r="BW14" s="19">
        <v>4.4253960979983499E-2</v>
      </c>
      <c r="BX14" s="19">
        <v>2.4228667471385301E-2</v>
      </c>
      <c r="BY14" s="19">
        <v>1.63584873766515E-2</v>
      </c>
      <c r="BZ14" s="19">
        <v>1.6763803787378E-2</v>
      </c>
      <c r="CA14" s="19">
        <v>3.0742525580468898E-2</v>
      </c>
      <c r="CB14" s="19">
        <v>1.58033316144062E-2</v>
      </c>
      <c r="CC14" s="19">
        <v>3.09381909651813E-2</v>
      </c>
      <c r="CD14" s="19">
        <v>0</v>
      </c>
    </row>
    <row r="15" spans="2:82" x14ac:dyDescent="0.35">
      <c r="B15" s="16"/>
    </row>
    <row r="16" spans="2:82" x14ac:dyDescent="0.35">
      <c r="B16" t="s">
        <v>119</v>
      </c>
    </row>
    <row r="17" spans="2:2" x14ac:dyDescent="0.35">
      <c r="B17" t="s">
        <v>120</v>
      </c>
    </row>
    <row r="19" spans="2:2" x14ac:dyDescent="0.35">
      <c r="B19"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D20"/>
  <sheetViews>
    <sheetView showGridLines="0" topLeftCell="A5" workbookViewId="0">
      <pane xSplit="2" topLeftCell="BH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185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178</v>
      </c>
      <c r="C9" s="17">
        <v>7.1642569825596497E-2</v>
      </c>
      <c r="D9" s="17">
        <v>6.6418817012922099E-2</v>
      </c>
      <c r="E9" s="17">
        <v>7.7101688395417603E-2</v>
      </c>
      <c r="F9" s="17"/>
      <c r="G9" s="17">
        <v>0.14290836881987701</v>
      </c>
      <c r="H9" s="17">
        <v>9.0597770166722699E-2</v>
      </c>
      <c r="I9" s="17">
        <v>7.9005614795830195E-2</v>
      </c>
      <c r="J9" s="17">
        <v>6.0595277806027498E-2</v>
      </c>
      <c r="K9" s="17">
        <v>5.3202781282523398E-2</v>
      </c>
      <c r="L9" s="17">
        <v>2.4410503771478301E-2</v>
      </c>
      <c r="M9" s="17"/>
      <c r="N9" s="17">
        <v>7.1342453557157501E-2</v>
      </c>
      <c r="O9" s="17">
        <v>7.6091625966615506E-2</v>
      </c>
      <c r="P9" s="17">
        <v>7.5509817211715097E-2</v>
      </c>
      <c r="Q9" s="17">
        <v>6.3501221726436005E-2</v>
      </c>
      <c r="R9" s="17"/>
      <c r="S9" s="17">
        <v>9.4265337800445395E-2</v>
      </c>
      <c r="T9" s="17">
        <v>7.1935655034973095E-2</v>
      </c>
      <c r="U9" s="17">
        <v>7.4850331893632605E-2</v>
      </c>
      <c r="V9" s="17">
        <v>5.3983518027138098E-2</v>
      </c>
      <c r="W9" s="17">
        <v>7.5120930787896806E-2</v>
      </c>
      <c r="X9" s="17">
        <v>8.4166864677148095E-2</v>
      </c>
      <c r="Y9" s="17">
        <v>6.6641212531893604E-2</v>
      </c>
      <c r="Z9" s="17">
        <v>6.2154877877548802E-2</v>
      </c>
      <c r="AA9" s="17">
        <v>6.4983849649068504E-2</v>
      </c>
      <c r="AB9" s="17">
        <v>5.4975163219685097E-2</v>
      </c>
      <c r="AC9" s="17">
        <v>6.5363173933386004E-2</v>
      </c>
      <c r="AD9" s="17"/>
      <c r="AE9" s="17">
        <v>3.2134764410433503E-2</v>
      </c>
      <c r="AF9" s="17">
        <v>4.3607370075041799E-2</v>
      </c>
      <c r="AG9" s="17">
        <v>4.8181321595338E-2</v>
      </c>
      <c r="AH9" s="17">
        <v>9.8374431196133205E-2</v>
      </c>
      <c r="AI9" s="17">
        <v>0.17648337446930101</v>
      </c>
      <c r="AJ9" s="17">
        <v>0.11212211334634101</v>
      </c>
      <c r="AK9" s="17"/>
      <c r="AL9" s="17">
        <v>5.9537184830801497E-2</v>
      </c>
      <c r="AM9" s="17">
        <v>0.10278850383468199</v>
      </c>
      <c r="AN9" s="17">
        <v>6.3697585641833698E-2</v>
      </c>
      <c r="AO9" s="17">
        <v>0.109918472266868</v>
      </c>
      <c r="AP9" s="17">
        <v>8.5620877301876702E-2</v>
      </c>
      <c r="AQ9" s="17">
        <v>6.4020859836213195E-2</v>
      </c>
      <c r="AR9" s="17">
        <v>0.128536386315937</v>
      </c>
      <c r="AS9" s="17"/>
      <c r="AT9" s="17">
        <v>4.4903261165395697E-2</v>
      </c>
      <c r="AU9" s="17">
        <v>7.4461590249638193E-2</v>
      </c>
      <c r="AV9" s="17"/>
      <c r="AW9" s="17">
        <v>8.9294641675041295E-2</v>
      </c>
      <c r="AX9" s="17">
        <v>2.57506620062278E-2</v>
      </c>
      <c r="AY9" s="17">
        <v>7.3579039982028194E-2</v>
      </c>
      <c r="AZ9" s="17">
        <v>0.101833177938535</v>
      </c>
      <c r="BA9" s="17">
        <v>2.8662873425709699E-2</v>
      </c>
      <c r="BB9" s="17">
        <v>5.9300289655540198E-2</v>
      </c>
      <c r="BC9" s="17">
        <v>7.0548966598702398E-2</v>
      </c>
      <c r="BD9" s="17">
        <v>5.8659292229419298E-2</v>
      </c>
      <c r="BE9" s="17"/>
      <c r="BF9" s="17">
        <v>6.4293832217851496E-2</v>
      </c>
      <c r="BG9" s="17">
        <v>7.5761122073023102E-2</v>
      </c>
      <c r="BH9" s="17">
        <v>5.8275721332875903E-2</v>
      </c>
      <c r="BI9" s="17">
        <v>7.6657576102524203E-2</v>
      </c>
      <c r="BJ9" s="17">
        <v>8.8377277609122604E-2</v>
      </c>
      <c r="BK9" s="17">
        <v>5.1199268853142597E-2</v>
      </c>
      <c r="BL9" s="17">
        <v>0.109076214986252</v>
      </c>
      <c r="BM9" s="17"/>
      <c r="BN9" s="17">
        <v>0.115852563454902</v>
      </c>
      <c r="BO9" s="17">
        <v>0.10331244793016001</v>
      </c>
      <c r="BP9" s="17">
        <v>6.9594047715116999E-2</v>
      </c>
      <c r="BQ9" s="17">
        <v>7.76474957716176E-2</v>
      </c>
      <c r="BR9" s="17">
        <v>7.4651602687482402E-2</v>
      </c>
      <c r="BS9" s="17">
        <v>7.3374679030212095E-2</v>
      </c>
      <c r="BT9" s="17">
        <v>5.2433065632934102E-2</v>
      </c>
      <c r="BU9" s="17">
        <v>8.6450664894322196E-2</v>
      </c>
      <c r="BV9" s="17">
        <v>5.4760150094612298E-2</v>
      </c>
      <c r="BW9" s="17">
        <v>6.4607814158336899E-2</v>
      </c>
      <c r="BX9" s="17">
        <v>4.7734220433133197E-2</v>
      </c>
      <c r="BY9" s="17">
        <v>7.0353015802905899E-2</v>
      </c>
      <c r="BZ9" s="17">
        <v>6.7502607814606097E-2</v>
      </c>
      <c r="CA9" s="17">
        <v>7.0465993753902306E-2</v>
      </c>
      <c r="CB9" s="17">
        <v>4.14802914648894E-2</v>
      </c>
      <c r="CC9" s="17">
        <v>3.2809308438083003E-2</v>
      </c>
      <c r="CD9" s="17">
        <v>8.8379998501043194E-2</v>
      </c>
    </row>
    <row r="10" spans="2:82" x14ac:dyDescent="0.35">
      <c r="B10" s="18" t="s">
        <v>179</v>
      </c>
      <c r="C10" s="17">
        <v>0.14148184322452401</v>
      </c>
      <c r="D10" s="17">
        <v>0.136653862482363</v>
      </c>
      <c r="E10" s="17">
        <v>0.146098329513735</v>
      </c>
      <c r="F10" s="17"/>
      <c r="G10" s="17">
        <v>0.26068629184491898</v>
      </c>
      <c r="H10" s="17">
        <v>0.24391709972592199</v>
      </c>
      <c r="I10" s="17">
        <v>0.13650784651581199</v>
      </c>
      <c r="J10" s="17">
        <v>0.114306585669399</v>
      </c>
      <c r="K10" s="17">
        <v>8.3798306549889998E-2</v>
      </c>
      <c r="L10" s="17">
        <v>4.3958070637570401E-2</v>
      </c>
      <c r="M10" s="17"/>
      <c r="N10" s="17">
        <v>0.14402208155240301</v>
      </c>
      <c r="O10" s="17">
        <v>0.15603143889192</v>
      </c>
      <c r="P10" s="17">
        <v>0.13913951217710999</v>
      </c>
      <c r="Q10" s="17">
        <v>0.12682917940529401</v>
      </c>
      <c r="R10" s="17"/>
      <c r="S10" s="17">
        <v>0.20958791756550799</v>
      </c>
      <c r="T10" s="17">
        <v>0.128147536770299</v>
      </c>
      <c r="U10" s="17">
        <v>0.13325241772744401</v>
      </c>
      <c r="V10" s="17">
        <v>0.132527537884567</v>
      </c>
      <c r="W10" s="17">
        <v>0.14994825264220599</v>
      </c>
      <c r="X10" s="17">
        <v>0.15306121450511001</v>
      </c>
      <c r="Y10" s="17">
        <v>0.12423909328131701</v>
      </c>
      <c r="Z10" s="17">
        <v>0.10170690737776</v>
      </c>
      <c r="AA10" s="17">
        <v>0.12247294142906801</v>
      </c>
      <c r="AB10" s="17">
        <v>0.118689881384477</v>
      </c>
      <c r="AC10" s="17">
        <v>0.122036652999037</v>
      </c>
      <c r="AD10" s="17"/>
      <c r="AE10" s="17">
        <v>7.8577304350995497E-2</v>
      </c>
      <c r="AF10" s="17">
        <v>9.4853345213375295E-2</v>
      </c>
      <c r="AG10" s="17">
        <v>0.13961748123482001</v>
      </c>
      <c r="AH10" s="17">
        <v>0.160080792581176</v>
      </c>
      <c r="AI10" s="17">
        <v>0.30529882227261701</v>
      </c>
      <c r="AJ10" s="17">
        <v>0.17950272266905801</v>
      </c>
      <c r="AK10" s="17"/>
      <c r="AL10" s="17">
        <v>0.108320799863697</v>
      </c>
      <c r="AM10" s="17">
        <v>0.23068732729776201</v>
      </c>
      <c r="AN10" s="17">
        <v>0.21689729336656599</v>
      </c>
      <c r="AO10" s="17">
        <v>0.13325460289837501</v>
      </c>
      <c r="AP10" s="17">
        <v>9.7784326853213005E-2</v>
      </c>
      <c r="AQ10" s="17">
        <v>0.121234405805127</v>
      </c>
      <c r="AR10" s="17">
        <v>0.22201444374857299</v>
      </c>
      <c r="AS10" s="17"/>
      <c r="AT10" s="17">
        <v>0.17744975556373699</v>
      </c>
      <c r="AU10" s="17">
        <v>0.13700775835720899</v>
      </c>
      <c r="AV10" s="17"/>
      <c r="AW10" s="17">
        <v>0.14423405827674099</v>
      </c>
      <c r="AX10" s="17">
        <v>4.8266968801643398E-2</v>
      </c>
      <c r="AY10" s="17">
        <v>0.166613432957125</v>
      </c>
      <c r="AZ10" s="17">
        <v>0.15820152849623501</v>
      </c>
      <c r="BA10" s="17">
        <v>4.5751213547026E-2</v>
      </c>
      <c r="BB10" s="17">
        <v>0.18805784038905901</v>
      </c>
      <c r="BC10" s="17">
        <v>0.17547250003947701</v>
      </c>
      <c r="BD10" s="17">
        <v>0.237043507711417</v>
      </c>
      <c r="BE10" s="17"/>
      <c r="BF10" s="17">
        <v>0.17704469049466201</v>
      </c>
      <c r="BG10" s="17">
        <v>0.175493687170029</v>
      </c>
      <c r="BH10" s="17">
        <v>0.11681275201086901</v>
      </c>
      <c r="BI10" s="17">
        <v>0.138566214125207</v>
      </c>
      <c r="BJ10" s="17">
        <v>0.156301499190968</v>
      </c>
      <c r="BK10" s="17">
        <v>7.6934493086304095E-2</v>
      </c>
      <c r="BL10" s="17">
        <v>0.145201518465325</v>
      </c>
      <c r="BM10" s="17"/>
      <c r="BN10" s="17">
        <v>0.16805178048021099</v>
      </c>
      <c r="BO10" s="17">
        <v>0.11374541484360499</v>
      </c>
      <c r="BP10" s="17">
        <v>0.10911771632596801</v>
      </c>
      <c r="BQ10" s="17">
        <v>0.142828163895626</v>
      </c>
      <c r="BR10" s="17">
        <v>0.15301399031549301</v>
      </c>
      <c r="BS10" s="17">
        <v>0.147540875832949</v>
      </c>
      <c r="BT10" s="17">
        <v>0.13503640858938301</v>
      </c>
      <c r="BU10" s="17">
        <v>0.136131021803372</v>
      </c>
      <c r="BV10" s="17">
        <v>0.14951153508480799</v>
      </c>
      <c r="BW10" s="17">
        <v>0.140173723729827</v>
      </c>
      <c r="BX10" s="17">
        <v>0.16845677108534901</v>
      </c>
      <c r="BY10" s="17">
        <v>0.14905911000691799</v>
      </c>
      <c r="BZ10" s="17">
        <v>0.178020938786145</v>
      </c>
      <c r="CA10" s="17">
        <v>0.14972236297269501</v>
      </c>
      <c r="CB10" s="17">
        <v>0.149072549863797</v>
      </c>
      <c r="CC10" s="17">
        <v>0.14935849995473899</v>
      </c>
      <c r="CD10" s="17">
        <v>0.19901218043174901</v>
      </c>
    </row>
    <row r="11" spans="2:82" x14ac:dyDescent="0.35">
      <c r="B11" s="18" t="s">
        <v>180</v>
      </c>
      <c r="C11" s="17">
        <v>0.127526695974327</v>
      </c>
      <c r="D11" s="17">
        <v>0.145390002516043</v>
      </c>
      <c r="E11" s="17">
        <v>0.109936248686292</v>
      </c>
      <c r="F11" s="17"/>
      <c r="G11" s="17">
        <v>0.193974698949198</v>
      </c>
      <c r="H11" s="17">
        <v>0.21418472192750099</v>
      </c>
      <c r="I11" s="17">
        <v>0.150620772638586</v>
      </c>
      <c r="J11" s="17">
        <v>0.100858292173809</v>
      </c>
      <c r="K11" s="17">
        <v>8.2400107261947395E-2</v>
      </c>
      <c r="L11" s="17">
        <v>4.6122631328650403E-2</v>
      </c>
      <c r="M11" s="17"/>
      <c r="N11" s="17">
        <v>0.151681046051478</v>
      </c>
      <c r="O11" s="17">
        <v>0.12269283669792</v>
      </c>
      <c r="P11" s="17">
        <v>0.141673675958153</v>
      </c>
      <c r="Q11" s="17">
        <v>9.4394589799218498E-2</v>
      </c>
      <c r="R11" s="17"/>
      <c r="S11" s="17">
        <v>0.18407074977259499</v>
      </c>
      <c r="T11" s="17">
        <v>0.12527448311825901</v>
      </c>
      <c r="U11" s="17">
        <v>0.110200186720138</v>
      </c>
      <c r="V11" s="17">
        <v>0.118072260473608</v>
      </c>
      <c r="W11" s="17">
        <v>0.12332853885764899</v>
      </c>
      <c r="X11" s="17">
        <v>0.12640569745758301</v>
      </c>
      <c r="Y11" s="17">
        <v>0.10663325136005</v>
      </c>
      <c r="Z11" s="17">
        <v>0.136817562127071</v>
      </c>
      <c r="AA11" s="17">
        <v>0.124385526373852</v>
      </c>
      <c r="AB11" s="17">
        <v>0.101836315811854</v>
      </c>
      <c r="AC11" s="17">
        <v>9.7811530895570098E-2</v>
      </c>
      <c r="AD11" s="17"/>
      <c r="AE11" s="17">
        <v>9.4208901486110302E-2</v>
      </c>
      <c r="AF11" s="17">
        <v>0.16940062515524801</v>
      </c>
      <c r="AG11" s="17">
        <v>0.112475714033616</v>
      </c>
      <c r="AH11" s="17">
        <v>0.114629066993284</v>
      </c>
      <c r="AI11" s="17">
        <v>0.15590827230562401</v>
      </c>
      <c r="AJ11" s="17">
        <v>0.11930462512074901</v>
      </c>
      <c r="AK11" s="17"/>
      <c r="AL11" s="17">
        <v>0.107813516365247</v>
      </c>
      <c r="AM11" s="17">
        <v>0.17335627204214099</v>
      </c>
      <c r="AN11" s="17">
        <v>0.20646755622421101</v>
      </c>
      <c r="AO11" s="17">
        <v>0.17106304485119</v>
      </c>
      <c r="AP11" s="17">
        <v>0.10909088023098</v>
      </c>
      <c r="AQ11" s="17">
        <v>0.17835876185171701</v>
      </c>
      <c r="AR11" s="17">
        <v>6.5159622450642996E-2</v>
      </c>
      <c r="AS11" s="17"/>
      <c r="AT11" s="17">
        <v>0.22852289067398099</v>
      </c>
      <c r="AU11" s="17">
        <v>0.11590006964427101</v>
      </c>
      <c r="AV11" s="17"/>
      <c r="AW11" s="17">
        <v>0.14547932592194801</v>
      </c>
      <c r="AX11" s="17">
        <v>3.3100837519144999E-2</v>
      </c>
      <c r="AY11" s="17">
        <v>0.170877184560143</v>
      </c>
      <c r="AZ11" s="17">
        <v>0.12421600703758499</v>
      </c>
      <c r="BA11" s="17">
        <v>5.4131308924447501E-2</v>
      </c>
      <c r="BB11" s="17">
        <v>0.17698948099877401</v>
      </c>
      <c r="BC11" s="17">
        <v>0.16488667203284799</v>
      </c>
      <c r="BD11" s="17">
        <v>0.179615670988097</v>
      </c>
      <c r="BE11" s="17"/>
      <c r="BF11" s="17">
        <v>0.18097254551362399</v>
      </c>
      <c r="BG11" s="17">
        <v>0.15401688323205601</v>
      </c>
      <c r="BH11" s="17">
        <v>0.116303707571649</v>
      </c>
      <c r="BI11" s="17">
        <v>0.13156706588421499</v>
      </c>
      <c r="BJ11" s="17">
        <v>0.12791295127150501</v>
      </c>
      <c r="BK11" s="17">
        <v>5.86102667286829E-2</v>
      </c>
      <c r="BL11" s="17">
        <v>0.13258388086508299</v>
      </c>
      <c r="BM11" s="17"/>
      <c r="BN11" s="17">
        <v>9.2239011248719499E-2</v>
      </c>
      <c r="BO11" s="17">
        <v>8.7693234571073295E-2</v>
      </c>
      <c r="BP11" s="17">
        <v>8.4457124871506695E-2</v>
      </c>
      <c r="BQ11" s="17">
        <v>0.122120454428254</v>
      </c>
      <c r="BR11" s="17">
        <v>0.103273450482764</v>
      </c>
      <c r="BS11" s="17">
        <v>0.123529262135466</v>
      </c>
      <c r="BT11" s="17">
        <v>0.135885590665969</v>
      </c>
      <c r="BU11" s="17">
        <v>0.145026156753254</v>
      </c>
      <c r="BV11" s="17">
        <v>0.16424359479100401</v>
      </c>
      <c r="BW11" s="17">
        <v>0.15535207759794101</v>
      </c>
      <c r="BX11" s="17">
        <v>0.17316531776920599</v>
      </c>
      <c r="BY11" s="17">
        <v>0.179207431272326</v>
      </c>
      <c r="BZ11" s="17">
        <v>0.15255273723694099</v>
      </c>
      <c r="CA11" s="17">
        <v>0.148604811434731</v>
      </c>
      <c r="CB11" s="17">
        <v>0.182171348548329</v>
      </c>
      <c r="CC11" s="17">
        <v>0.206812352408695</v>
      </c>
      <c r="CD11" s="17">
        <v>0.17728038118230299</v>
      </c>
    </row>
    <row r="12" spans="2:82" x14ac:dyDescent="0.35">
      <c r="B12" s="18" t="s">
        <v>181</v>
      </c>
      <c r="C12" s="17">
        <v>0.118302766634138</v>
      </c>
      <c r="D12" s="17">
        <v>0.12844564731128399</v>
      </c>
      <c r="E12" s="17">
        <v>0.108784676517948</v>
      </c>
      <c r="F12" s="17"/>
      <c r="G12" s="17">
        <v>0.132566137188249</v>
      </c>
      <c r="H12" s="17">
        <v>0.15816886392912999</v>
      </c>
      <c r="I12" s="17">
        <v>0.143648244343968</v>
      </c>
      <c r="J12" s="17">
        <v>0.12911851276877701</v>
      </c>
      <c r="K12" s="17">
        <v>9.3980302485717204E-2</v>
      </c>
      <c r="L12" s="17">
        <v>6.3324597688652104E-2</v>
      </c>
      <c r="M12" s="17"/>
      <c r="N12" s="17">
        <v>0.15414091414213199</v>
      </c>
      <c r="O12" s="17">
        <v>0.11311253036305</v>
      </c>
      <c r="P12" s="17">
        <v>0.123516149134571</v>
      </c>
      <c r="Q12" s="17">
        <v>8.0293624661893395E-2</v>
      </c>
      <c r="R12" s="17"/>
      <c r="S12" s="17">
        <v>0.13638892668886801</v>
      </c>
      <c r="T12" s="17">
        <v>0.121302096949992</v>
      </c>
      <c r="U12" s="17">
        <v>0.124756715474496</v>
      </c>
      <c r="V12" s="17">
        <v>0.13213018230194601</v>
      </c>
      <c r="W12" s="17">
        <v>0.11828322943012</v>
      </c>
      <c r="X12" s="17">
        <v>0.11415254792884399</v>
      </c>
      <c r="Y12" s="17">
        <v>0.106957098315099</v>
      </c>
      <c r="Z12" s="17">
        <v>0.110736637917206</v>
      </c>
      <c r="AA12" s="17">
        <v>0.10662371958562999</v>
      </c>
      <c r="AB12" s="17">
        <v>0.108814641259392</v>
      </c>
      <c r="AC12" s="17">
        <v>9.9261383207747703E-2</v>
      </c>
      <c r="AD12" s="17"/>
      <c r="AE12" s="17">
        <v>0.108683491874282</v>
      </c>
      <c r="AF12" s="17">
        <v>0.18017285920548901</v>
      </c>
      <c r="AG12" s="17">
        <v>0.10376124847790399</v>
      </c>
      <c r="AH12" s="17">
        <v>8.74991320224736E-2</v>
      </c>
      <c r="AI12" s="17">
        <v>8.6151547841785095E-2</v>
      </c>
      <c r="AJ12" s="17">
        <v>9.7683332925071004E-2</v>
      </c>
      <c r="AK12" s="17"/>
      <c r="AL12" s="17">
        <v>0.111460672584429</v>
      </c>
      <c r="AM12" s="17">
        <v>0.13856193130750799</v>
      </c>
      <c r="AN12" s="17">
        <v>0.16990500661942601</v>
      </c>
      <c r="AO12" s="17">
        <v>8.5818301754375007E-2</v>
      </c>
      <c r="AP12" s="17">
        <v>0.1041980670243</v>
      </c>
      <c r="AQ12" s="17">
        <v>0.15781439608047201</v>
      </c>
      <c r="AR12" s="17">
        <v>0.14905811334490199</v>
      </c>
      <c r="AS12" s="17"/>
      <c r="AT12" s="17">
        <v>0.21467126632456099</v>
      </c>
      <c r="AU12" s="17">
        <v>0.107451779163821</v>
      </c>
      <c r="AV12" s="17"/>
      <c r="AW12" s="17">
        <v>0.11241150968418499</v>
      </c>
      <c r="AX12" s="17">
        <v>5.6332399366876201E-2</v>
      </c>
      <c r="AY12" s="17">
        <v>0.174443347589189</v>
      </c>
      <c r="AZ12" s="17">
        <v>9.6236090652133802E-2</v>
      </c>
      <c r="BA12" s="17">
        <v>6.2826814000459502E-2</v>
      </c>
      <c r="BB12" s="17">
        <v>0.15833180701064201</v>
      </c>
      <c r="BC12" s="17">
        <v>0.19126674585916101</v>
      </c>
      <c r="BD12" s="17">
        <v>0.12896088593431801</v>
      </c>
      <c r="BE12" s="17"/>
      <c r="BF12" s="17">
        <v>0.16332172445643001</v>
      </c>
      <c r="BG12" s="17">
        <v>0.15332236417721801</v>
      </c>
      <c r="BH12" s="17">
        <v>9.9794867821389299E-2</v>
      </c>
      <c r="BI12" s="17">
        <v>8.7310133790504202E-2</v>
      </c>
      <c r="BJ12" s="17">
        <v>0.10331346692473101</v>
      </c>
      <c r="BK12" s="17">
        <v>7.0304325407387305E-2</v>
      </c>
      <c r="BL12" s="17">
        <v>0.110687811410301</v>
      </c>
      <c r="BM12" s="17"/>
      <c r="BN12" s="17">
        <v>6.4712703640753905E-2</v>
      </c>
      <c r="BO12" s="17">
        <v>7.3557419293765899E-2</v>
      </c>
      <c r="BP12" s="17">
        <v>9.4438469022572497E-2</v>
      </c>
      <c r="BQ12" s="17">
        <v>0.116527008128797</v>
      </c>
      <c r="BR12" s="17">
        <v>0.103805704859543</v>
      </c>
      <c r="BS12" s="17">
        <v>0.120707828336084</v>
      </c>
      <c r="BT12" s="17">
        <v>0.106422320994562</v>
      </c>
      <c r="BU12" s="17">
        <v>0.12006233133197999</v>
      </c>
      <c r="BV12" s="17">
        <v>0.12444675673708699</v>
      </c>
      <c r="BW12" s="17">
        <v>0.138024001906003</v>
      </c>
      <c r="BX12" s="17">
        <v>0.134998352488333</v>
      </c>
      <c r="BY12" s="17">
        <v>0.15847598573148899</v>
      </c>
      <c r="BZ12" s="17">
        <v>0.170500920042888</v>
      </c>
      <c r="CA12" s="17">
        <v>0.19423503676617501</v>
      </c>
      <c r="CB12" s="17">
        <v>0.20391531920348899</v>
      </c>
      <c r="CC12" s="17">
        <v>0.22570326186036199</v>
      </c>
      <c r="CD12" s="17">
        <v>0.225747421964233</v>
      </c>
    </row>
    <row r="13" spans="2:82" x14ac:dyDescent="0.35">
      <c r="B13" s="18" t="s">
        <v>182</v>
      </c>
      <c r="C13" s="17">
        <v>5.9707383438895797E-2</v>
      </c>
      <c r="D13" s="17">
        <v>6.7704842700253606E-2</v>
      </c>
      <c r="E13" s="17">
        <v>5.1999289611696899E-2</v>
      </c>
      <c r="F13" s="17"/>
      <c r="G13" s="17">
        <v>4.6729813592279103E-2</v>
      </c>
      <c r="H13" s="17">
        <v>5.7069069440645902E-2</v>
      </c>
      <c r="I13" s="17">
        <v>6.0195771638608599E-2</v>
      </c>
      <c r="J13" s="17">
        <v>7.2349538941499203E-2</v>
      </c>
      <c r="K13" s="17">
        <v>5.5624061093331803E-2</v>
      </c>
      <c r="L13" s="17">
        <v>6.2512641873181396E-2</v>
      </c>
      <c r="M13" s="17"/>
      <c r="N13" s="17">
        <v>7.7102395251402403E-2</v>
      </c>
      <c r="O13" s="17">
        <v>5.29325390050105E-2</v>
      </c>
      <c r="P13" s="17">
        <v>5.3328661534575099E-2</v>
      </c>
      <c r="Q13" s="17">
        <v>5.4561860037250901E-2</v>
      </c>
      <c r="R13" s="17"/>
      <c r="S13" s="17">
        <v>4.3697148875052598E-2</v>
      </c>
      <c r="T13" s="17">
        <v>6.4029604587077293E-2</v>
      </c>
      <c r="U13" s="17">
        <v>5.52758169219882E-2</v>
      </c>
      <c r="V13" s="17">
        <v>5.8761948017032099E-2</v>
      </c>
      <c r="W13" s="17">
        <v>6.5621299135868894E-2</v>
      </c>
      <c r="X13" s="17">
        <v>6.1451873808280398E-2</v>
      </c>
      <c r="Y13" s="17">
        <v>5.9004458313217302E-2</v>
      </c>
      <c r="Z13" s="17">
        <v>5.5534533435433901E-2</v>
      </c>
      <c r="AA13" s="17">
        <v>7.1025298290662994E-2</v>
      </c>
      <c r="AB13" s="17">
        <v>7.3507914018949405E-2</v>
      </c>
      <c r="AC13" s="17">
        <v>4.9598546083631997E-2</v>
      </c>
      <c r="AD13" s="17"/>
      <c r="AE13" s="17">
        <v>6.8698916999996598E-2</v>
      </c>
      <c r="AF13" s="17">
        <v>8.3578739893593906E-2</v>
      </c>
      <c r="AG13" s="17">
        <v>4.9220517405262898E-2</v>
      </c>
      <c r="AH13" s="17">
        <v>6.3329710373742604E-2</v>
      </c>
      <c r="AI13" s="17">
        <v>2.1474993411594898E-2</v>
      </c>
      <c r="AJ13" s="17">
        <v>2.8839713436424101E-2</v>
      </c>
      <c r="AK13" s="17"/>
      <c r="AL13" s="17">
        <v>6.0625029575251302E-2</v>
      </c>
      <c r="AM13" s="17">
        <v>4.6711819298841002E-2</v>
      </c>
      <c r="AN13" s="17">
        <v>9.3127406597778795E-2</v>
      </c>
      <c r="AO13" s="17">
        <v>0.10785457349321401</v>
      </c>
      <c r="AP13" s="17">
        <v>8.5048902256768102E-2</v>
      </c>
      <c r="AQ13" s="17">
        <v>0.106479971655941</v>
      </c>
      <c r="AR13" s="17">
        <v>3.1022111036090799E-2</v>
      </c>
      <c r="AS13" s="17"/>
      <c r="AT13" s="17">
        <v>7.4342861154380699E-2</v>
      </c>
      <c r="AU13" s="17">
        <v>5.8855882022012897E-2</v>
      </c>
      <c r="AV13" s="17"/>
      <c r="AW13" s="17">
        <v>2.8712675774154098E-2</v>
      </c>
      <c r="AX13" s="17">
        <v>6.4806383504577195E-2</v>
      </c>
      <c r="AY13" s="17">
        <v>6.5553308965289006E-2</v>
      </c>
      <c r="AZ13" s="17">
        <v>5.4227087610951699E-2</v>
      </c>
      <c r="BA13" s="17">
        <v>5.9881191440422997E-2</v>
      </c>
      <c r="BB13" s="17">
        <v>7.1589907711935005E-2</v>
      </c>
      <c r="BC13" s="17">
        <v>8.2307734694209406E-2</v>
      </c>
      <c r="BD13" s="17">
        <v>3.1288831644271903E-2</v>
      </c>
      <c r="BE13" s="17"/>
      <c r="BF13" s="17">
        <v>5.7845529399145598E-2</v>
      </c>
      <c r="BG13" s="17">
        <v>6.8065710196829804E-2</v>
      </c>
      <c r="BH13" s="17">
        <v>5.16071689925484E-2</v>
      </c>
      <c r="BI13" s="17">
        <v>5.8345199744203498E-2</v>
      </c>
      <c r="BJ13" s="17">
        <v>5.0896730088790698E-2</v>
      </c>
      <c r="BK13" s="17">
        <v>6.0478511106279297E-2</v>
      </c>
      <c r="BL13" s="17">
        <v>5.4847973996347901E-2</v>
      </c>
      <c r="BM13" s="17"/>
      <c r="BN13" s="17">
        <v>5.1073124078033799E-2</v>
      </c>
      <c r="BO13" s="17">
        <v>3.81812200075606E-2</v>
      </c>
      <c r="BP13" s="17">
        <v>4.4313590788024299E-2</v>
      </c>
      <c r="BQ13" s="17">
        <v>3.97425752320631E-2</v>
      </c>
      <c r="BR13" s="17">
        <v>3.6654036514744998E-2</v>
      </c>
      <c r="BS13" s="17">
        <v>6.9584211222403894E-2</v>
      </c>
      <c r="BT13" s="17">
        <v>5.8772268858932997E-2</v>
      </c>
      <c r="BU13" s="17">
        <v>8.6136492150592103E-2</v>
      </c>
      <c r="BV13" s="17">
        <v>6.5241670041627606E-2</v>
      </c>
      <c r="BW13" s="17">
        <v>7.6051708339101007E-2</v>
      </c>
      <c r="BX13" s="17">
        <v>7.8160788862034605E-2</v>
      </c>
      <c r="BY13" s="17">
        <v>7.5053389389679703E-2</v>
      </c>
      <c r="BZ13" s="17">
        <v>8.3474063107378094E-2</v>
      </c>
      <c r="CA13" s="17">
        <v>5.1990001994844597E-2</v>
      </c>
      <c r="CB13" s="17">
        <v>9.3774855771186494E-2</v>
      </c>
      <c r="CC13" s="17">
        <v>0.13479014979356599</v>
      </c>
      <c r="CD13" s="17">
        <v>0.118294395414448</v>
      </c>
    </row>
    <row r="14" spans="2:82" x14ac:dyDescent="0.35">
      <c r="B14" s="18" t="s">
        <v>183</v>
      </c>
      <c r="C14" s="17">
        <v>0.26013845844201799</v>
      </c>
      <c r="D14" s="17">
        <v>0.25379778687057297</v>
      </c>
      <c r="E14" s="17">
        <v>0.26666482155662202</v>
      </c>
      <c r="F14" s="17"/>
      <c r="G14" s="17">
        <v>0.105157660142208</v>
      </c>
      <c r="H14" s="17">
        <v>0.110339038614106</v>
      </c>
      <c r="I14" s="17">
        <v>0.21382328394971201</v>
      </c>
      <c r="J14" s="17">
        <v>0.29710170935289998</v>
      </c>
      <c r="K14" s="17">
        <v>0.36875061617792698</v>
      </c>
      <c r="L14" s="17">
        <v>0.41950536475754202</v>
      </c>
      <c r="M14" s="17"/>
      <c r="N14" s="17">
        <v>0.223821677243876</v>
      </c>
      <c r="O14" s="17">
        <v>0.25707297528687201</v>
      </c>
      <c r="P14" s="17">
        <v>0.25708083085731598</v>
      </c>
      <c r="Q14" s="17">
        <v>0.30374133916581098</v>
      </c>
      <c r="R14" s="17"/>
      <c r="S14" s="17">
        <v>0.156316810563914</v>
      </c>
      <c r="T14" s="17">
        <v>0.242642063284388</v>
      </c>
      <c r="U14" s="17">
        <v>0.28756202240261902</v>
      </c>
      <c r="V14" s="17">
        <v>0.254425982287946</v>
      </c>
      <c r="W14" s="17">
        <v>0.24475687313396</v>
      </c>
      <c r="X14" s="17">
        <v>0.24919545824610001</v>
      </c>
      <c r="Y14" s="17">
        <v>0.29382987991057702</v>
      </c>
      <c r="Z14" s="17">
        <v>0.29476993056391898</v>
      </c>
      <c r="AA14" s="17">
        <v>0.28128185630514302</v>
      </c>
      <c r="AB14" s="17">
        <v>0.33359407007098901</v>
      </c>
      <c r="AC14" s="17">
        <v>0.35080918238910902</v>
      </c>
      <c r="AD14" s="17"/>
      <c r="AE14" s="17">
        <v>0.361422860329283</v>
      </c>
      <c r="AF14" s="17">
        <v>0.265116334252394</v>
      </c>
      <c r="AG14" s="17">
        <v>0.305328917688236</v>
      </c>
      <c r="AH14" s="17">
        <v>0.26516605284556499</v>
      </c>
      <c r="AI14" s="17">
        <v>6.3355081103860206E-2</v>
      </c>
      <c r="AJ14" s="17">
        <v>0.16380762492141901</v>
      </c>
      <c r="AK14" s="17"/>
      <c r="AL14" s="17">
        <v>0.30939358628376801</v>
      </c>
      <c r="AM14" s="17">
        <v>0.14821238699559799</v>
      </c>
      <c r="AN14" s="17">
        <v>0.15080968817399701</v>
      </c>
      <c r="AO14" s="17">
        <v>0.240400570974524</v>
      </c>
      <c r="AP14" s="17">
        <v>0.31924681240549102</v>
      </c>
      <c r="AQ14" s="17">
        <v>0.23198885401600799</v>
      </c>
      <c r="AR14" s="17">
        <v>0.194458839981797</v>
      </c>
      <c r="AS14" s="17"/>
      <c r="AT14" s="17">
        <v>0.16256205815515801</v>
      </c>
      <c r="AU14" s="17">
        <v>0.27479229417954398</v>
      </c>
      <c r="AV14" s="17"/>
      <c r="AW14" s="17">
        <v>0.21408540446826799</v>
      </c>
      <c r="AX14" s="17">
        <v>0.39915817644385299</v>
      </c>
      <c r="AY14" s="17">
        <v>0.149289214825644</v>
      </c>
      <c r="AZ14" s="17">
        <v>0.25019280195093502</v>
      </c>
      <c r="BA14" s="17">
        <v>0.40928715527203002</v>
      </c>
      <c r="BB14" s="17">
        <v>0.20628782425953199</v>
      </c>
      <c r="BC14" s="17">
        <v>0.199202530529873</v>
      </c>
      <c r="BD14" s="17">
        <v>0.167543365617495</v>
      </c>
      <c r="BE14" s="17"/>
      <c r="BF14" s="17">
        <v>0.194845192770429</v>
      </c>
      <c r="BG14" s="17">
        <v>0.21623660370515199</v>
      </c>
      <c r="BH14" s="17">
        <v>0.31647728216688398</v>
      </c>
      <c r="BI14" s="17">
        <v>0.232861073019243</v>
      </c>
      <c r="BJ14" s="17">
        <v>0.24663779261844199</v>
      </c>
      <c r="BK14" s="17">
        <v>0.35985404162849999</v>
      </c>
      <c r="BL14" s="17">
        <v>0.231180893257276</v>
      </c>
      <c r="BM14" s="17"/>
      <c r="BN14" s="17">
        <v>0.227878682380944</v>
      </c>
      <c r="BO14" s="17">
        <v>0.259587548261974</v>
      </c>
      <c r="BP14" s="17">
        <v>0.33183639102847501</v>
      </c>
      <c r="BQ14" s="17">
        <v>0.27341444140190202</v>
      </c>
      <c r="BR14" s="17">
        <v>0.298647242463499</v>
      </c>
      <c r="BS14" s="17">
        <v>0.27409869836327699</v>
      </c>
      <c r="BT14" s="17">
        <v>0.31564011001939701</v>
      </c>
      <c r="BU14" s="17">
        <v>0.23680985046947001</v>
      </c>
      <c r="BV14" s="17">
        <v>0.25539755514044798</v>
      </c>
      <c r="BW14" s="17">
        <v>0.22678625148711001</v>
      </c>
      <c r="BX14" s="17">
        <v>0.217604791981967</v>
      </c>
      <c r="BY14" s="17">
        <v>0.23672002492407301</v>
      </c>
      <c r="BZ14" s="17">
        <v>0.24398444474426401</v>
      </c>
      <c r="CA14" s="17">
        <v>0.26878259442401797</v>
      </c>
      <c r="CB14" s="17">
        <v>0.18598294586926001</v>
      </c>
      <c r="CC14" s="17">
        <v>0.18995462085453199</v>
      </c>
      <c r="CD14" s="17">
        <v>0.13806731046630699</v>
      </c>
    </row>
    <row r="15" spans="2:82" ht="29" x14ac:dyDescent="0.35">
      <c r="B15" s="18" t="s">
        <v>184</v>
      </c>
      <c r="C15" s="19">
        <v>0.221200282460502</v>
      </c>
      <c r="D15" s="19">
        <v>0.20158904110656101</v>
      </c>
      <c r="E15" s="19">
        <v>0.239414945718289</v>
      </c>
      <c r="F15" s="19"/>
      <c r="G15" s="19">
        <v>0.117977029463271</v>
      </c>
      <c r="H15" s="19">
        <v>0.12572343619597301</v>
      </c>
      <c r="I15" s="19">
        <v>0.216198466117483</v>
      </c>
      <c r="J15" s="19">
        <v>0.225670083287589</v>
      </c>
      <c r="K15" s="19">
        <v>0.26224382514866301</v>
      </c>
      <c r="L15" s="19">
        <v>0.34016618994292502</v>
      </c>
      <c r="M15" s="19"/>
      <c r="N15" s="19">
        <v>0.17788943220155101</v>
      </c>
      <c r="O15" s="19">
        <v>0.22206605378861299</v>
      </c>
      <c r="P15" s="19">
        <v>0.20975135312655999</v>
      </c>
      <c r="Q15" s="19">
        <v>0.27667818520409598</v>
      </c>
      <c r="R15" s="19"/>
      <c r="S15" s="19">
        <v>0.17567310873361699</v>
      </c>
      <c r="T15" s="19">
        <v>0.24666856025501099</v>
      </c>
      <c r="U15" s="19">
        <v>0.21410250885968299</v>
      </c>
      <c r="V15" s="19">
        <v>0.250098571007763</v>
      </c>
      <c r="W15" s="19">
        <v>0.2229408760123</v>
      </c>
      <c r="X15" s="19">
        <v>0.211566343376934</v>
      </c>
      <c r="Y15" s="19">
        <v>0.24269500628784599</v>
      </c>
      <c r="Z15" s="19">
        <v>0.23827955070106199</v>
      </c>
      <c r="AA15" s="19">
        <v>0.229226808366575</v>
      </c>
      <c r="AB15" s="19">
        <v>0.208582014234653</v>
      </c>
      <c r="AC15" s="19">
        <v>0.215119530491518</v>
      </c>
      <c r="AD15" s="19"/>
      <c r="AE15" s="19">
        <v>0.256273760548899</v>
      </c>
      <c r="AF15" s="19">
        <v>0.163270726204857</v>
      </c>
      <c r="AG15" s="19">
        <v>0.24141479956482301</v>
      </c>
      <c r="AH15" s="19">
        <v>0.21092081398762599</v>
      </c>
      <c r="AI15" s="19">
        <v>0.191327908595218</v>
      </c>
      <c r="AJ15" s="19">
        <v>0.29873986758093801</v>
      </c>
      <c r="AK15" s="19"/>
      <c r="AL15" s="19">
        <v>0.242849210496806</v>
      </c>
      <c r="AM15" s="19">
        <v>0.159681759223468</v>
      </c>
      <c r="AN15" s="19">
        <v>9.9095463376186604E-2</v>
      </c>
      <c r="AO15" s="19">
        <v>0.151690433761454</v>
      </c>
      <c r="AP15" s="19">
        <v>0.19901013392737199</v>
      </c>
      <c r="AQ15" s="19">
        <v>0.140102750754523</v>
      </c>
      <c r="AR15" s="19">
        <v>0.20975048312205699</v>
      </c>
      <c r="AS15" s="19"/>
      <c r="AT15" s="19">
        <v>9.7547906962786299E-2</v>
      </c>
      <c r="AU15" s="19">
        <v>0.231530626383503</v>
      </c>
      <c r="AV15" s="19"/>
      <c r="AW15" s="19">
        <v>0.26578238419966299</v>
      </c>
      <c r="AX15" s="19">
        <v>0.372584572357677</v>
      </c>
      <c r="AY15" s="19">
        <v>0.19964447112058201</v>
      </c>
      <c r="AZ15" s="19">
        <v>0.215093306313626</v>
      </c>
      <c r="BA15" s="19">
        <v>0.33945944338990403</v>
      </c>
      <c r="BB15" s="19">
        <v>0.139442849974518</v>
      </c>
      <c r="BC15" s="19">
        <v>0.116314850245729</v>
      </c>
      <c r="BD15" s="19">
        <v>0.196888445874982</v>
      </c>
      <c r="BE15" s="19"/>
      <c r="BF15" s="19">
        <v>0.16167648514785801</v>
      </c>
      <c r="BG15" s="19">
        <v>0.157103629445693</v>
      </c>
      <c r="BH15" s="19">
        <v>0.24072850010378399</v>
      </c>
      <c r="BI15" s="19">
        <v>0.27469273733410199</v>
      </c>
      <c r="BJ15" s="19">
        <v>0.22656028229643899</v>
      </c>
      <c r="BK15" s="19">
        <v>0.322619093189704</v>
      </c>
      <c r="BL15" s="19">
        <v>0.21642170701941399</v>
      </c>
      <c r="BM15" s="19"/>
      <c r="BN15" s="19">
        <v>0.280192134716436</v>
      </c>
      <c r="BO15" s="19">
        <v>0.32392271509186099</v>
      </c>
      <c r="BP15" s="19">
        <v>0.26624266024833698</v>
      </c>
      <c r="BQ15" s="19">
        <v>0.227719861141741</v>
      </c>
      <c r="BR15" s="19">
        <v>0.229953972676473</v>
      </c>
      <c r="BS15" s="19">
        <v>0.191164445079608</v>
      </c>
      <c r="BT15" s="19">
        <v>0.19581023523882199</v>
      </c>
      <c r="BU15" s="19">
        <v>0.18938348259700999</v>
      </c>
      <c r="BV15" s="19">
        <v>0.18639873811041299</v>
      </c>
      <c r="BW15" s="19">
        <v>0.19900442278168101</v>
      </c>
      <c r="BX15" s="19">
        <v>0.179879757379977</v>
      </c>
      <c r="BY15" s="19">
        <v>0.13113104287260899</v>
      </c>
      <c r="BZ15" s="19">
        <v>0.103964288267778</v>
      </c>
      <c r="CA15" s="19">
        <v>0.116199198653634</v>
      </c>
      <c r="CB15" s="19">
        <v>0.14360268927904901</v>
      </c>
      <c r="CC15" s="19">
        <v>6.0571806690021698E-2</v>
      </c>
      <c r="CD15" s="19">
        <v>5.3218312039915797E-2</v>
      </c>
    </row>
    <row r="16" spans="2:82" x14ac:dyDescent="0.35">
      <c r="B16" s="16"/>
    </row>
    <row r="17" spans="2:2" x14ac:dyDescent="0.35">
      <c r="B17" t="s">
        <v>119</v>
      </c>
    </row>
    <row r="18" spans="2:2" x14ac:dyDescent="0.35">
      <c r="B18" t="s">
        <v>120</v>
      </c>
    </row>
    <row r="20" spans="2:2" x14ac:dyDescent="0.35">
      <c r="B20"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E22"/>
  <sheetViews>
    <sheetView showGridLines="0" topLeftCell="A3" workbookViewId="0">
      <pane xSplit="2" topLeftCell="C1" activePane="topRight" state="frozen"/>
      <selection pane="topRight" activeCell="D9" sqref="D9"/>
    </sheetView>
  </sheetViews>
  <sheetFormatPr defaultColWidth="10.90625" defaultRowHeight="14.5" x14ac:dyDescent="0.35"/>
  <cols>
    <col min="2" max="2" width="25.7265625" customWidth="1"/>
    <col min="3" max="5" width="20.7265625" customWidth="1"/>
  </cols>
  <sheetData>
    <row r="2" spans="2:5" ht="40" customHeight="1" x14ac:dyDescent="0.35">
      <c r="D2" s="35" t="s">
        <v>438</v>
      </c>
      <c r="E2" s="32"/>
    </row>
    <row r="6" spans="2:5" ht="50" customHeight="1" x14ac:dyDescent="0.35">
      <c r="B6" s="20" t="s">
        <v>14</v>
      </c>
      <c r="C6" s="20" t="s">
        <v>428</v>
      </c>
      <c r="D6" s="20" t="s">
        <v>429</v>
      </c>
    </row>
    <row r="7" spans="2:5" x14ac:dyDescent="0.35">
      <c r="B7" s="18" t="s">
        <v>430</v>
      </c>
      <c r="C7" s="17">
        <v>0.133234345201826</v>
      </c>
      <c r="D7" s="17">
        <v>0.105897097987782</v>
      </c>
    </row>
    <row r="8" spans="2:5" x14ac:dyDescent="0.35">
      <c r="B8" s="18" t="s">
        <v>431</v>
      </c>
      <c r="C8" s="17">
        <v>0.370126741218054</v>
      </c>
      <c r="D8" s="17">
        <v>0.25581121208733498</v>
      </c>
    </row>
    <row r="9" spans="2:5" x14ac:dyDescent="0.35">
      <c r="B9" s="18" t="s">
        <v>432</v>
      </c>
      <c r="C9" s="17">
        <v>0.28537498754882001</v>
      </c>
      <c r="D9" s="17">
        <v>0.28222701709672798</v>
      </c>
    </row>
    <row r="10" spans="2:5" x14ac:dyDescent="0.35">
      <c r="B10" s="18" t="s">
        <v>433</v>
      </c>
      <c r="C10" s="17">
        <v>0.11184123307456199</v>
      </c>
      <c r="D10" s="17">
        <v>0.23866867277853701</v>
      </c>
    </row>
    <row r="11" spans="2:5" x14ac:dyDescent="0.35">
      <c r="B11" s="18" t="s">
        <v>434</v>
      </c>
      <c r="C11" s="17">
        <v>7.6798801748005296E-2</v>
      </c>
      <c r="D11" s="17">
        <v>9.5325358675210997E-2</v>
      </c>
    </row>
    <row r="12" spans="2:5" x14ac:dyDescent="0.35">
      <c r="B12" s="18" t="s">
        <v>127</v>
      </c>
      <c r="C12" s="17">
        <v>2.2623891208733399E-2</v>
      </c>
      <c r="D12" s="17">
        <v>2.2070641374407E-2</v>
      </c>
    </row>
    <row r="13" spans="2:5" x14ac:dyDescent="0.35">
      <c r="B13" s="23" t="s">
        <v>435</v>
      </c>
      <c r="C13" s="21">
        <v>0.50336108641987998</v>
      </c>
      <c r="D13" s="21">
        <v>0.361708310075117</v>
      </c>
    </row>
    <row r="14" spans="2:5" x14ac:dyDescent="0.35">
      <c r="B14" s="23" t="s">
        <v>436</v>
      </c>
      <c r="C14" s="21">
        <v>0.188640034822567</v>
      </c>
      <c r="D14" s="21">
        <v>0.33399403145374801</v>
      </c>
    </row>
    <row r="15" spans="2:5" x14ac:dyDescent="0.35">
      <c r="B15" s="23" t="s">
        <v>437</v>
      </c>
      <c r="C15" s="22">
        <v>0.31472105159731201</v>
      </c>
      <c r="D15" s="22">
        <v>2.7714278621368799E-2</v>
      </c>
    </row>
    <row r="16" spans="2:5" x14ac:dyDescent="0.35">
      <c r="B16" s="16"/>
      <c r="C16" s="16"/>
      <c r="D16" s="16"/>
    </row>
    <row r="17" spans="2:2" x14ac:dyDescent="0.35">
      <c r="B17" t="s">
        <v>119</v>
      </c>
    </row>
    <row r="18" spans="2:2" x14ac:dyDescent="0.35">
      <c r="B18" t="s">
        <v>120</v>
      </c>
    </row>
    <row r="22" spans="2:2" x14ac:dyDescent="0.35">
      <c r="B22"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CD22"/>
  <sheetViews>
    <sheetView showGridLines="0" topLeftCell="A2" workbookViewId="0">
      <pane xSplit="2" topLeftCell="V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439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430</v>
      </c>
      <c r="C9" s="17">
        <v>0.105897097987782</v>
      </c>
      <c r="D9" s="17">
        <v>0.14544059355872199</v>
      </c>
      <c r="E9" s="17">
        <v>6.6224395174937195E-2</v>
      </c>
      <c r="F9" s="17"/>
      <c r="G9" s="17">
        <v>0.110404972278699</v>
      </c>
      <c r="H9" s="17">
        <v>0.124920543629629</v>
      </c>
      <c r="I9" s="17">
        <v>9.8405310669134202E-2</v>
      </c>
      <c r="J9" s="17">
        <v>9.4386772405377697E-2</v>
      </c>
      <c r="K9" s="17">
        <v>0.106481436776466</v>
      </c>
      <c r="L9" s="17">
        <v>0.102463305243019</v>
      </c>
      <c r="M9" s="17"/>
      <c r="N9" s="17">
        <v>9.5487839655701401E-2</v>
      </c>
      <c r="O9" s="17">
        <v>9.9145755271921293E-2</v>
      </c>
      <c r="P9" s="17">
        <v>0.115171807451319</v>
      </c>
      <c r="Q9" s="17">
        <v>0.114397654438924</v>
      </c>
      <c r="R9" s="17"/>
      <c r="S9" s="17">
        <v>0.132823104520293</v>
      </c>
      <c r="T9" s="17">
        <v>9.0877195173014597E-2</v>
      </c>
      <c r="U9" s="17">
        <v>0.105215655612965</v>
      </c>
      <c r="V9" s="17">
        <v>0.110516334044713</v>
      </c>
      <c r="W9" s="17">
        <v>9.0087976136833697E-2</v>
      </c>
      <c r="X9" s="17">
        <v>0.104160278886422</v>
      </c>
      <c r="Y9" s="17">
        <v>0.105452241978402</v>
      </c>
      <c r="Z9" s="17">
        <v>0.10525085711259501</v>
      </c>
      <c r="AA9" s="17">
        <v>0.11058104171055499</v>
      </c>
      <c r="AB9" s="17">
        <v>9.9356394690022401E-2</v>
      </c>
      <c r="AC9" s="17">
        <v>8.5123172214788406E-2</v>
      </c>
      <c r="AD9" s="17"/>
      <c r="AE9" s="17">
        <v>0.11257208730978201</v>
      </c>
      <c r="AF9" s="17">
        <v>9.0420317035501602E-2</v>
      </c>
      <c r="AG9" s="17">
        <v>0.12286456530904299</v>
      </c>
      <c r="AH9" s="17">
        <v>0.113305710889074</v>
      </c>
      <c r="AI9" s="17">
        <v>9.4803410166303004E-2</v>
      </c>
      <c r="AJ9" s="17">
        <v>0.14307505121250899</v>
      </c>
      <c r="AK9" s="17"/>
      <c r="AL9" s="17">
        <v>9.7156165902665403E-2</v>
      </c>
      <c r="AM9" s="17">
        <v>0.11508662595187</v>
      </c>
      <c r="AN9" s="17">
        <v>0.11697814827589199</v>
      </c>
      <c r="AO9" s="17">
        <v>0.19373662599126801</v>
      </c>
      <c r="AP9" s="17">
        <v>0.13068667982630899</v>
      </c>
      <c r="AQ9" s="17">
        <v>0.19743437077578899</v>
      </c>
      <c r="AR9" s="17">
        <v>0.18492661209980399</v>
      </c>
      <c r="AS9" s="17"/>
      <c r="AT9" s="17">
        <v>0.15541269485550299</v>
      </c>
      <c r="AU9" s="17">
        <v>0.101149351192246</v>
      </c>
      <c r="AV9" s="17"/>
      <c r="AW9" s="17">
        <v>0.120477210326269</v>
      </c>
      <c r="AX9" s="17">
        <v>0.104183378657405</v>
      </c>
      <c r="AY9" s="17">
        <v>7.9124498789430703E-2</v>
      </c>
      <c r="AZ9" s="17">
        <v>9.8612478194502806E-2</v>
      </c>
      <c r="BA9" s="17">
        <v>0.10846614519249299</v>
      </c>
      <c r="BB9" s="17">
        <v>0.10682696434764399</v>
      </c>
      <c r="BC9" s="17">
        <v>0.108365832584551</v>
      </c>
      <c r="BD9" s="17">
        <v>0.12536455013948999</v>
      </c>
      <c r="BE9" s="17"/>
      <c r="BF9" s="17">
        <v>0.10475586444038799</v>
      </c>
      <c r="BG9" s="17">
        <v>0.12882782808807799</v>
      </c>
      <c r="BH9" s="17">
        <v>0.11595788377473699</v>
      </c>
      <c r="BI9" s="17">
        <v>7.9619098279737399E-2</v>
      </c>
      <c r="BJ9" s="17">
        <v>6.5651253888148797E-2</v>
      </c>
      <c r="BK9" s="17">
        <v>9.7835037598047694E-2</v>
      </c>
      <c r="BL9" s="17">
        <v>9.9990522080134897E-2</v>
      </c>
      <c r="BM9" s="17"/>
      <c r="BN9" s="17">
        <v>0.13642129074786699</v>
      </c>
      <c r="BO9" s="17">
        <v>0.116957238905199</v>
      </c>
      <c r="BP9" s="17">
        <v>0.108660104601046</v>
      </c>
      <c r="BQ9" s="17">
        <v>0.107887964971145</v>
      </c>
      <c r="BR9" s="17">
        <v>9.7343923517853301E-2</v>
      </c>
      <c r="BS9" s="17">
        <v>9.8134156349777804E-2</v>
      </c>
      <c r="BT9" s="17">
        <v>0.101618888429872</v>
      </c>
      <c r="BU9" s="17">
        <v>0.108482912943557</v>
      </c>
      <c r="BV9" s="17">
        <v>9.7525181999206095E-2</v>
      </c>
      <c r="BW9" s="17">
        <v>9.2408510944508304E-2</v>
      </c>
      <c r="BX9" s="17">
        <v>0.101722540632196</v>
      </c>
      <c r="BY9" s="17">
        <v>0.10974001346736199</v>
      </c>
      <c r="BZ9" s="17">
        <v>8.7402224740814605E-2</v>
      </c>
      <c r="CA9" s="17">
        <v>0.112782970659179</v>
      </c>
      <c r="CB9" s="17">
        <v>0.12183437058341801</v>
      </c>
      <c r="CC9" s="17">
        <v>0.13155163142975701</v>
      </c>
      <c r="CD9" s="17">
        <v>0.13871503322988499</v>
      </c>
    </row>
    <row r="10" spans="2:82" x14ac:dyDescent="0.35">
      <c r="B10" s="18" t="s">
        <v>431</v>
      </c>
      <c r="C10" s="17">
        <v>0.25581121208733498</v>
      </c>
      <c r="D10" s="17">
        <v>0.28143633860297501</v>
      </c>
      <c r="E10" s="17">
        <v>0.23211287134465799</v>
      </c>
      <c r="F10" s="17"/>
      <c r="G10" s="17">
        <v>0.31706049589590102</v>
      </c>
      <c r="H10" s="17">
        <v>0.28856773086770499</v>
      </c>
      <c r="I10" s="17">
        <v>0.25937019785955101</v>
      </c>
      <c r="J10" s="17">
        <v>0.212012143474889</v>
      </c>
      <c r="K10" s="17">
        <v>0.219111091871073</v>
      </c>
      <c r="L10" s="17">
        <v>0.245870160391676</v>
      </c>
      <c r="M10" s="17"/>
      <c r="N10" s="17">
        <v>0.255020320741148</v>
      </c>
      <c r="O10" s="17">
        <v>0.258045894576166</v>
      </c>
      <c r="P10" s="17">
        <v>0.25872905813976699</v>
      </c>
      <c r="Q10" s="17">
        <v>0.25439613942072098</v>
      </c>
      <c r="R10" s="17"/>
      <c r="S10" s="17">
        <v>0.261327642528074</v>
      </c>
      <c r="T10" s="17">
        <v>0.25660868064354297</v>
      </c>
      <c r="U10" s="17">
        <v>0.25712101167176499</v>
      </c>
      <c r="V10" s="17">
        <v>0.26694706298006599</v>
      </c>
      <c r="W10" s="17">
        <v>0.26311025576118702</v>
      </c>
      <c r="X10" s="17">
        <v>0.27343213640484498</v>
      </c>
      <c r="Y10" s="17">
        <v>0.2395786843562</v>
      </c>
      <c r="Z10" s="17">
        <v>0.27496609971710601</v>
      </c>
      <c r="AA10" s="17">
        <v>0.23608228625140301</v>
      </c>
      <c r="AB10" s="17">
        <v>0.24533229563254599</v>
      </c>
      <c r="AC10" s="17">
        <v>0.24542080687835199</v>
      </c>
      <c r="AD10" s="17"/>
      <c r="AE10" s="17">
        <v>0.24717839335242001</v>
      </c>
      <c r="AF10" s="17">
        <v>0.26065756508499499</v>
      </c>
      <c r="AG10" s="17">
        <v>0.27956422680467702</v>
      </c>
      <c r="AH10" s="17">
        <v>0.252245595582064</v>
      </c>
      <c r="AI10" s="17">
        <v>0.26636870012581998</v>
      </c>
      <c r="AJ10" s="17">
        <v>0.234082863966454</v>
      </c>
      <c r="AK10" s="17"/>
      <c r="AL10" s="17">
        <v>0.247329691396423</v>
      </c>
      <c r="AM10" s="17">
        <v>0.28871407454046599</v>
      </c>
      <c r="AN10" s="17">
        <v>0.29499390456961699</v>
      </c>
      <c r="AO10" s="17">
        <v>0.31530822622829002</v>
      </c>
      <c r="AP10" s="17">
        <v>0.20200965256926301</v>
      </c>
      <c r="AQ10" s="17">
        <v>0.25091816937610401</v>
      </c>
      <c r="AR10" s="17">
        <v>0.22658972407026601</v>
      </c>
      <c r="AS10" s="17"/>
      <c r="AT10" s="17">
        <v>0.29784057233588401</v>
      </c>
      <c r="AU10" s="17">
        <v>0.25209176309871201</v>
      </c>
      <c r="AV10" s="17"/>
      <c r="AW10" s="17">
        <v>0.27052058532328699</v>
      </c>
      <c r="AX10" s="17">
        <v>0.21983951821258599</v>
      </c>
      <c r="AY10" s="17">
        <v>0.23049093295186701</v>
      </c>
      <c r="AZ10" s="17">
        <v>0.24431896637891501</v>
      </c>
      <c r="BA10" s="17">
        <v>0.24843753767440799</v>
      </c>
      <c r="BB10" s="17">
        <v>0.27877779036720701</v>
      </c>
      <c r="BC10" s="17">
        <v>0.268511976686169</v>
      </c>
      <c r="BD10" s="17">
        <v>0.25306378094902099</v>
      </c>
      <c r="BE10" s="17"/>
      <c r="BF10" s="17">
        <v>0.27567094963925198</v>
      </c>
      <c r="BG10" s="17">
        <v>0.26207590482673299</v>
      </c>
      <c r="BH10" s="17">
        <v>0.28458818228958399</v>
      </c>
      <c r="BI10" s="17">
        <v>0.20810781249288801</v>
      </c>
      <c r="BJ10" s="17">
        <v>0.25141690483731</v>
      </c>
      <c r="BK10" s="17">
        <v>0.22953132579507901</v>
      </c>
      <c r="BL10" s="17">
        <v>0.26550687088962299</v>
      </c>
      <c r="BM10" s="17"/>
      <c r="BN10" s="17">
        <v>0.24559679327101999</v>
      </c>
      <c r="BO10" s="17">
        <v>0.27531831668771101</v>
      </c>
      <c r="BP10" s="17">
        <v>0.25489542532891102</v>
      </c>
      <c r="BQ10" s="17">
        <v>0.268512828513635</v>
      </c>
      <c r="BR10" s="17">
        <v>0.24338183640200001</v>
      </c>
      <c r="BS10" s="17">
        <v>0.28142418546293502</v>
      </c>
      <c r="BT10" s="17">
        <v>0.26307532356968899</v>
      </c>
      <c r="BU10" s="17">
        <v>0.26198235212120902</v>
      </c>
      <c r="BV10" s="17">
        <v>0.20366512103609299</v>
      </c>
      <c r="BW10" s="17">
        <v>0.28135224843975298</v>
      </c>
      <c r="BX10" s="17">
        <v>0.2674899930247</v>
      </c>
      <c r="BY10" s="17">
        <v>0.22635921748749699</v>
      </c>
      <c r="BZ10" s="17">
        <v>0.23513874690971001</v>
      </c>
      <c r="CA10" s="17">
        <v>0.28550791340952397</v>
      </c>
      <c r="CB10" s="17">
        <v>0.26870816416368698</v>
      </c>
      <c r="CC10" s="17">
        <v>0.25746853055237201</v>
      </c>
      <c r="CD10" s="17">
        <v>0.229434620058696</v>
      </c>
    </row>
    <row r="11" spans="2:82" x14ac:dyDescent="0.35">
      <c r="B11" s="18" t="s">
        <v>432</v>
      </c>
      <c r="C11" s="17">
        <v>0.28222701709672798</v>
      </c>
      <c r="D11" s="17">
        <v>0.254301623650458</v>
      </c>
      <c r="E11" s="17">
        <v>0.309499104420139</v>
      </c>
      <c r="F11" s="17"/>
      <c r="G11" s="17">
        <v>0.28526910098206099</v>
      </c>
      <c r="H11" s="17">
        <v>0.26054640502142701</v>
      </c>
      <c r="I11" s="17">
        <v>0.301309445018967</v>
      </c>
      <c r="J11" s="17">
        <v>0.29129587438139998</v>
      </c>
      <c r="K11" s="17">
        <v>0.27600922115048498</v>
      </c>
      <c r="L11" s="17">
        <v>0.279170834271949</v>
      </c>
      <c r="M11" s="17"/>
      <c r="N11" s="17">
        <v>0.25775984318824502</v>
      </c>
      <c r="O11" s="17">
        <v>0.27711608041252001</v>
      </c>
      <c r="P11" s="17">
        <v>0.28988081617768202</v>
      </c>
      <c r="Q11" s="17">
        <v>0.30705221543926398</v>
      </c>
      <c r="R11" s="17"/>
      <c r="S11" s="17">
        <v>0.29579460024881199</v>
      </c>
      <c r="T11" s="17">
        <v>0.27500408673480398</v>
      </c>
      <c r="U11" s="17">
        <v>0.27154378437599203</v>
      </c>
      <c r="V11" s="17">
        <v>0.27535335816234702</v>
      </c>
      <c r="W11" s="17">
        <v>0.27916289116688903</v>
      </c>
      <c r="X11" s="17">
        <v>0.28905299199524498</v>
      </c>
      <c r="Y11" s="17">
        <v>0.28492808748570497</v>
      </c>
      <c r="Z11" s="17">
        <v>0.309758822300851</v>
      </c>
      <c r="AA11" s="17">
        <v>0.28592942495292101</v>
      </c>
      <c r="AB11" s="17">
        <v>0.256852729007293</v>
      </c>
      <c r="AC11" s="17">
        <v>0.28689952150881398</v>
      </c>
      <c r="AD11" s="17"/>
      <c r="AE11" s="17">
        <v>0.26761609853104001</v>
      </c>
      <c r="AF11" s="17">
        <v>0.27733120132601502</v>
      </c>
      <c r="AG11" s="17">
        <v>0.31684822241260402</v>
      </c>
      <c r="AH11" s="17">
        <v>0.30044915897507102</v>
      </c>
      <c r="AI11" s="17">
        <v>0.29062993689718802</v>
      </c>
      <c r="AJ11" s="17">
        <v>0.27850565914129899</v>
      </c>
      <c r="AK11" s="17"/>
      <c r="AL11" s="17">
        <v>0.283519870248992</v>
      </c>
      <c r="AM11" s="17">
        <v>0.27607265638284501</v>
      </c>
      <c r="AN11" s="17">
        <v>0.26891571088159399</v>
      </c>
      <c r="AO11" s="17">
        <v>0.24738510830903801</v>
      </c>
      <c r="AP11" s="17">
        <v>0.24202540819878299</v>
      </c>
      <c r="AQ11" s="17">
        <v>0.225319751047836</v>
      </c>
      <c r="AR11" s="17">
        <v>0.33460586550896798</v>
      </c>
      <c r="AS11" s="17"/>
      <c r="AT11" s="17">
        <v>0.25484143231427803</v>
      </c>
      <c r="AU11" s="17">
        <v>0.283935282058278</v>
      </c>
      <c r="AV11" s="17"/>
      <c r="AW11" s="17">
        <v>0.27011738226166399</v>
      </c>
      <c r="AX11" s="17">
        <v>0.289881603091724</v>
      </c>
      <c r="AY11" s="17">
        <v>0.312140144818701</v>
      </c>
      <c r="AZ11" s="17">
        <v>0.29049642015535598</v>
      </c>
      <c r="BA11" s="17">
        <v>0.27755717436490301</v>
      </c>
      <c r="BB11" s="17">
        <v>0.29052853834131398</v>
      </c>
      <c r="BC11" s="17">
        <v>0.26189409433574401</v>
      </c>
      <c r="BD11" s="17">
        <v>0.31948009404882499</v>
      </c>
      <c r="BE11" s="17"/>
      <c r="BF11" s="17">
        <v>0.26166647704838603</v>
      </c>
      <c r="BG11" s="17">
        <v>0.26494304178504702</v>
      </c>
      <c r="BH11" s="17">
        <v>0.258260374892963</v>
      </c>
      <c r="BI11" s="17">
        <v>0.32454326977343301</v>
      </c>
      <c r="BJ11" s="17">
        <v>0.32023121345776201</v>
      </c>
      <c r="BK11" s="17">
        <v>0.29794532014210401</v>
      </c>
      <c r="BL11" s="17">
        <v>0.293283482576708</v>
      </c>
      <c r="BM11" s="17"/>
      <c r="BN11" s="17">
        <v>0.30899803895135902</v>
      </c>
      <c r="BO11" s="17">
        <v>0.28507473258556298</v>
      </c>
      <c r="BP11" s="17">
        <v>0.31106260294275201</v>
      </c>
      <c r="BQ11" s="17">
        <v>0.297583762436334</v>
      </c>
      <c r="BR11" s="17">
        <v>0.27883394361305203</v>
      </c>
      <c r="BS11" s="17">
        <v>0.27981682460351998</v>
      </c>
      <c r="BT11" s="17">
        <v>0.29042516850688099</v>
      </c>
      <c r="BU11" s="17">
        <v>0.27282064977977699</v>
      </c>
      <c r="BV11" s="17">
        <v>0.30636033941326202</v>
      </c>
      <c r="BW11" s="17">
        <v>0.267980526961489</v>
      </c>
      <c r="BX11" s="17">
        <v>0.24607277878564801</v>
      </c>
      <c r="BY11" s="17">
        <v>0.234448524867886</v>
      </c>
      <c r="BZ11" s="17">
        <v>0.269586680877554</v>
      </c>
      <c r="CA11" s="17">
        <v>0.26995089436615499</v>
      </c>
      <c r="CB11" s="17">
        <v>0.21839239124804899</v>
      </c>
      <c r="CC11" s="17">
        <v>0.20396319910569</v>
      </c>
      <c r="CD11" s="17">
        <v>0.22182315532599201</v>
      </c>
    </row>
    <row r="12" spans="2:82" x14ac:dyDescent="0.35">
      <c r="B12" s="18" t="s">
        <v>433</v>
      </c>
      <c r="C12" s="17">
        <v>0.23866867277853701</v>
      </c>
      <c r="D12" s="17">
        <v>0.21416306525786899</v>
      </c>
      <c r="E12" s="17">
        <v>0.26255651215567399</v>
      </c>
      <c r="F12" s="17"/>
      <c r="G12" s="17">
        <v>0.189203675280852</v>
      </c>
      <c r="H12" s="17">
        <v>0.21818154305131701</v>
      </c>
      <c r="I12" s="17">
        <v>0.22060924733641299</v>
      </c>
      <c r="J12" s="17">
        <v>0.269013460317303</v>
      </c>
      <c r="K12" s="17">
        <v>0.27234462450347902</v>
      </c>
      <c r="L12" s="17">
        <v>0.25555077268635701</v>
      </c>
      <c r="M12" s="17"/>
      <c r="N12" s="17">
        <v>0.27907375427220799</v>
      </c>
      <c r="O12" s="17">
        <v>0.25533203523114201</v>
      </c>
      <c r="P12" s="17">
        <v>0.214165897959538</v>
      </c>
      <c r="Q12" s="17">
        <v>0.20075872572661699</v>
      </c>
      <c r="R12" s="17"/>
      <c r="S12" s="17">
        <v>0.196913756708986</v>
      </c>
      <c r="T12" s="17">
        <v>0.26409973185816499</v>
      </c>
      <c r="U12" s="17">
        <v>0.24094571521573799</v>
      </c>
      <c r="V12" s="17">
        <v>0.25339847905816498</v>
      </c>
      <c r="W12" s="17">
        <v>0.24739293536748</v>
      </c>
      <c r="X12" s="17">
        <v>0.228990470260137</v>
      </c>
      <c r="Y12" s="17">
        <v>0.24637836588506101</v>
      </c>
      <c r="Z12" s="17">
        <v>0.186735116296041</v>
      </c>
      <c r="AA12" s="17">
        <v>0.246375588428243</v>
      </c>
      <c r="AB12" s="17">
        <v>0.267142194602142</v>
      </c>
      <c r="AC12" s="17">
        <v>0.24274673179533399</v>
      </c>
      <c r="AD12" s="17"/>
      <c r="AE12" s="17">
        <v>0.26135971805061697</v>
      </c>
      <c r="AF12" s="17">
        <v>0.25913007750630102</v>
      </c>
      <c r="AG12" s="17">
        <v>0.15039664434606201</v>
      </c>
      <c r="AH12" s="17">
        <v>0.206242830077007</v>
      </c>
      <c r="AI12" s="17">
        <v>0.232961445322445</v>
      </c>
      <c r="AJ12" s="17">
        <v>0.216813410185213</v>
      </c>
      <c r="AK12" s="17"/>
      <c r="AL12" s="17">
        <v>0.25535890580945703</v>
      </c>
      <c r="AM12" s="17">
        <v>0.210265094837019</v>
      </c>
      <c r="AN12" s="17">
        <v>0.23503312906192</v>
      </c>
      <c r="AO12" s="17">
        <v>0.18084789524825801</v>
      </c>
      <c r="AP12" s="17">
        <v>0.30534841457869699</v>
      </c>
      <c r="AQ12" s="17">
        <v>0.17747273941056299</v>
      </c>
      <c r="AR12" s="17">
        <v>0.12442858175377799</v>
      </c>
      <c r="AS12" s="17"/>
      <c r="AT12" s="17">
        <v>0.190513908517216</v>
      </c>
      <c r="AU12" s="17">
        <v>0.24610576017045899</v>
      </c>
      <c r="AV12" s="17"/>
      <c r="AW12" s="17">
        <v>0.22248376361387301</v>
      </c>
      <c r="AX12" s="17">
        <v>0.25782566529489798</v>
      </c>
      <c r="AY12" s="17">
        <v>0.23646387076519501</v>
      </c>
      <c r="AZ12" s="17">
        <v>0.24884700213338301</v>
      </c>
      <c r="BA12" s="17">
        <v>0.25024248228155699</v>
      </c>
      <c r="BB12" s="17">
        <v>0.21891085659548201</v>
      </c>
      <c r="BC12" s="17">
        <v>0.235618887591556</v>
      </c>
      <c r="BD12" s="17">
        <v>0.20676550603079799</v>
      </c>
      <c r="BE12" s="17"/>
      <c r="BF12" s="17">
        <v>0.25642753423431103</v>
      </c>
      <c r="BG12" s="17">
        <v>0.23457622961527799</v>
      </c>
      <c r="BH12" s="17">
        <v>0.235439422168118</v>
      </c>
      <c r="BI12" s="17">
        <v>0.25099587032574</v>
      </c>
      <c r="BJ12" s="17">
        <v>0.237334410457752</v>
      </c>
      <c r="BK12" s="17">
        <v>0.24087102463632701</v>
      </c>
      <c r="BL12" s="17">
        <v>0.219656939360277</v>
      </c>
      <c r="BM12" s="17"/>
      <c r="BN12" s="17">
        <v>0.16331767175156101</v>
      </c>
      <c r="BO12" s="17">
        <v>0.18210403883654899</v>
      </c>
      <c r="BP12" s="17">
        <v>0.218097465255741</v>
      </c>
      <c r="BQ12" s="17">
        <v>0.21392372332998899</v>
      </c>
      <c r="BR12" s="17">
        <v>0.25252412287395298</v>
      </c>
      <c r="BS12" s="17">
        <v>0.25888720112600799</v>
      </c>
      <c r="BT12" s="17">
        <v>0.25200967771555599</v>
      </c>
      <c r="BU12" s="17">
        <v>0.24714967648507899</v>
      </c>
      <c r="BV12" s="17">
        <v>0.27062893648123698</v>
      </c>
      <c r="BW12" s="17">
        <v>0.24941088426101601</v>
      </c>
      <c r="BX12" s="17">
        <v>0.26543743524386099</v>
      </c>
      <c r="BY12" s="17">
        <v>0.29767514282489999</v>
      </c>
      <c r="BZ12" s="17">
        <v>0.29735132459548902</v>
      </c>
      <c r="CA12" s="17">
        <v>0.21934227485031399</v>
      </c>
      <c r="CB12" s="17">
        <v>0.29610356793429898</v>
      </c>
      <c r="CC12" s="17">
        <v>0.21222437223816201</v>
      </c>
      <c r="CD12" s="17">
        <v>0.295564210758197</v>
      </c>
    </row>
    <row r="13" spans="2:82" x14ac:dyDescent="0.35">
      <c r="B13" s="18" t="s">
        <v>434</v>
      </c>
      <c r="C13" s="17">
        <v>9.5325358675210997E-2</v>
      </c>
      <c r="D13" s="17">
        <v>8.9131308792994204E-2</v>
      </c>
      <c r="E13" s="17">
        <v>0.101451292212872</v>
      </c>
      <c r="F13" s="17"/>
      <c r="G13" s="17">
        <v>6.8253582183483999E-2</v>
      </c>
      <c r="H13" s="17">
        <v>8.0543588038242506E-2</v>
      </c>
      <c r="I13" s="17">
        <v>9.48313821910267E-2</v>
      </c>
      <c r="J13" s="17">
        <v>0.110720955452054</v>
      </c>
      <c r="K13" s="17">
        <v>0.111307774932021</v>
      </c>
      <c r="L13" s="17">
        <v>0.102467357297425</v>
      </c>
      <c r="M13" s="17"/>
      <c r="N13" s="17">
        <v>0.100735352200467</v>
      </c>
      <c r="O13" s="17">
        <v>9.4153158655970196E-2</v>
      </c>
      <c r="P13" s="17">
        <v>9.8008333926688104E-2</v>
      </c>
      <c r="Q13" s="17">
        <v>8.78497068490246E-2</v>
      </c>
      <c r="R13" s="17"/>
      <c r="S13" s="17">
        <v>9.5752348542325796E-2</v>
      </c>
      <c r="T13" s="17">
        <v>9.42586342703641E-2</v>
      </c>
      <c r="U13" s="17">
        <v>0.10028976892317901</v>
      </c>
      <c r="V13" s="17">
        <v>7.2204552482231898E-2</v>
      </c>
      <c r="W13" s="17">
        <v>9.8984886513113199E-2</v>
      </c>
      <c r="X13" s="17">
        <v>7.90530051774649E-2</v>
      </c>
      <c r="Y13" s="17">
        <v>0.103252911336809</v>
      </c>
      <c r="Z13" s="17">
        <v>9.8744203885617596E-2</v>
      </c>
      <c r="AA13" s="17">
        <v>9.2253878251795901E-2</v>
      </c>
      <c r="AB13" s="17">
        <v>0.11071355785369801</v>
      </c>
      <c r="AC13" s="17">
        <v>0.116012179552051</v>
      </c>
      <c r="AD13" s="17"/>
      <c r="AE13" s="17">
        <v>9.9221985828105097E-2</v>
      </c>
      <c r="AF13" s="17">
        <v>9.6829563786502107E-2</v>
      </c>
      <c r="AG13" s="17">
        <v>8.8029776436236301E-2</v>
      </c>
      <c r="AH13" s="17">
        <v>9.5850979769811995E-2</v>
      </c>
      <c r="AI13" s="17">
        <v>9.3219939542720495E-2</v>
      </c>
      <c r="AJ13" s="17">
        <v>7.1042065341212504E-2</v>
      </c>
      <c r="AK13" s="17"/>
      <c r="AL13" s="17">
        <v>9.9526412487485005E-2</v>
      </c>
      <c r="AM13" s="17">
        <v>8.9048892665808399E-2</v>
      </c>
      <c r="AN13" s="17">
        <v>7.5649170086635797E-2</v>
      </c>
      <c r="AO13" s="17">
        <v>5.2473671766791602E-2</v>
      </c>
      <c r="AP13" s="17">
        <v>0.115184041250146</v>
      </c>
      <c r="AQ13" s="17">
        <v>0.14345226982355799</v>
      </c>
      <c r="AR13" s="17">
        <v>0.129449216567184</v>
      </c>
      <c r="AS13" s="17"/>
      <c r="AT13" s="17">
        <v>9.1524932825510205E-2</v>
      </c>
      <c r="AU13" s="17">
        <v>9.6416964407359695E-2</v>
      </c>
      <c r="AV13" s="17"/>
      <c r="AW13" s="17">
        <v>8.7185645902124104E-2</v>
      </c>
      <c r="AX13" s="17">
        <v>0.10702267103553501</v>
      </c>
      <c r="AY13" s="17">
        <v>0.114639019410786</v>
      </c>
      <c r="AZ13" s="17">
        <v>9.2605383457559295E-2</v>
      </c>
      <c r="BA13" s="17">
        <v>0.10146497822110501</v>
      </c>
      <c r="BB13" s="17">
        <v>8.5808170727748004E-2</v>
      </c>
      <c r="BC13" s="17">
        <v>0.105314432265405</v>
      </c>
      <c r="BD13" s="17">
        <v>6.3791322206699905E-2</v>
      </c>
      <c r="BE13" s="17"/>
      <c r="BF13" s="17">
        <v>8.8584524013000404E-2</v>
      </c>
      <c r="BG13" s="17">
        <v>9.4446152293495497E-2</v>
      </c>
      <c r="BH13" s="17">
        <v>9.2774258520178995E-2</v>
      </c>
      <c r="BI13" s="17">
        <v>0.11089750636375501</v>
      </c>
      <c r="BJ13" s="17">
        <v>9.9304770870322995E-2</v>
      </c>
      <c r="BK13" s="17">
        <v>0.102149049585155</v>
      </c>
      <c r="BL13" s="17">
        <v>8.1986907410942E-2</v>
      </c>
      <c r="BM13" s="17"/>
      <c r="BN13" s="17">
        <v>9.1638988238632396E-2</v>
      </c>
      <c r="BO13" s="17">
        <v>0.10553730785702101</v>
      </c>
      <c r="BP13" s="17">
        <v>8.3526423194882696E-2</v>
      </c>
      <c r="BQ13" s="17">
        <v>8.8920455771469606E-2</v>
      </c>
      <c r="BR13" s="17">
        <v>0.10873779736998</v>
      </c>
      <c r="BS13" s="17">
        <v>6.83159097220222E-2</v>
      </c>
      <c r="BT13" s="17">
        <v>7.8131573716948094E-2</v>
      </c>
      <c r="BU13" s="17">
        <v>9.3832957080120905E-2</v>
      </c>
      <c r="BV13" s="17">
        <v>0.102908900159237</v>
      </c>
      <c r="BW13" s="17">
        <v>8.7612642354999798E-2</v>
      </c>
      <c r="BX13" s="17">
        <v>0.105802438572952</v>
      </c>
      <c r="BY13" s="17">
        <v>0.129252302199588</v>
      </c>
      <c r="BZ13" s="17">
        <v>0.102742970555316</v>
      </c>
      <c r="CA13" s="17">
        <v>0.10260439748236801</v>
      </c>
      <c r="CB13" s="17">
        <v>9.0976907146556499E-2</v>
      </c>
      <c r="CC13" s="17">
        <v>0.188945522693416</v>
      </c>
      <c r="CD13" s="17">
        <v>0.11446298062723</v>
      </c>
    </row>
    <row r="14" spans="2:82" x14ac:dyDescent="0.35">
      <c r="B14" s="18" t="s">
        <v>127</v>
      </c>
      <c r="C14" s="17">
        <v>2.2070641374407E-2</v>
      </c>
      <c r="D14" s="17">
        <v>1.5527070136983101E-2</v>
      </c>
      <c r="E14" s="17">
        <v>2.81558246917188E-2</v>
      </c>
      <c r="F14" s="17"/>
      <c r="G14" s="17">
        <v>2.9808173379001601E-2</v>
      </c>
      <c r="H14" s="17">
        <v>2.7240189391679302E-2</v>
      </c>
      <c r="I14" s="17">
        <v>2.54744169249084E-2</v>
      </c>
      <c r="J14" s="17">
        <v>2.2570793968976901E-2</v>
      </c>
      <c r="K14" s="17">
        <v>1.47458507664771E-2</v>
      </c>
      <c r="L14" s="17">
        <v>1.4477570109573399E-2</v>
      </c>
      <c r="M14" s="17"/>
      <c r="N14" s="17">
        <v>1.19228899422304E-2</v>
      </c>
      <c r="O14" s="17">
        <v>1.62070758522797E-2</v>
      </c>
      <c r="P14" s="17">
        <v>2.4044086345005499E-2</v>
      </c>
      <c r="Q14" s="17">
        <v>3.5545558125450002E-2</v>
      </c>
      <c r="R14" s="17"/>
      <c r="S14" s="17">
        <v>1.73885474515088E-2</v>
      </c>
      <c r="T14" s="17">
        <v>1.9151671320108601E-2</v>
      </c>
      <c r="U14" s="17">
        <v>2.4884064200361201E-2</v>
      </c>
      <c r="V14" s="17">
        <v>2.1580213272476799E-2</v>
      </c>
      <c r="W14" s="17">
        <v>2.1261055054496401E-2</v>
      </c>
      <c r="X14" s="17">
        <v>2.5311117275885999E-2</v>
      </c>
      <c r="Y14" s="17">
        <v>2.0409708957823298E-2</v>
      </c>
      <c r="Z14" s="17">
        <v>2.4544900687790298E-2</v>
      </c>
      <c r="AA14" s="17">
        <v>2.8777780405081398E-2</v>
      </c>
      <c r="AB14" s="17">
        <v>2.0602828214297798E-2</v>
      </c>
      <c r="AC14" s="17">
        <v>2.3797588050661001E-2</v>
      </c>
      <c r="AD14" s="17"/>
      <c r="AE14" s="17">
        <v>1.20517169280364E-2</v>
      </c>
      <c r="AF14" s="17">
        <v>1.56312752606859E-2</v>
      </c>
      <c r="AG14" s="17">
        <v>4.2296564691378102E-2</v>
      </c>
      <c r="AH14" s="17">
        <v>3.1905724706972498E-2</v>
      </c>
      <c r="AI14" s="17">
        <v>2.2016567945524E-2</v>
      </c>
      <c r="AJ14" s="17">
        <v>5.6480950153312198E-2</v>
      </c>
      <c r="AK14" s="17"/>
      <c r="AL14" s="17">
        <v>1.7108954154978501E-2</v>
      </c>
      <c r="AM14" s="17">
        <v>2.0812655621991999E-2</v>
      </c>
      <c r="AN14" s="17">
        <v>8.4299371243404704E-3</v>
      </c>
      <c r="AO14" s="17">
        <v>1.0248472456355E-2</v>
      </c>
      <c r="AP14" s="17">
        <v>4.7458035768014901E-3</v>
      </c>
      <c r="AQ14" s="17">
        <v>5.4026995661496302E-3</v>
      </c>
      <c r="AR14" s="17">
        <v>0</v>
      </c>
      <c r="AS14" s="17"/>
      <c r="AT14" s="17">
        <v>9.8664591516093008E-3</v>
      </c>
      <c r="AU14" s="17">
        <v>2.0300879072945598E-2</v>
      </c>
      <c r="AV14" s="17"/>
      <c r="AW14" s="17">
        <v>2.92154125727833E-2</v>
      </c>
      <c r="AX14" s="17">
        <v>2.1247163707851801E-2</v>
      </c>
      <c r="AY14" s="17">
        <v>2.71415332640202E-2</v>
      </c>
      <c r="AZ14" s="17">
        <v>2.5119749680283202E-2</v>
      </c>
      <c r="BA14" s="17">
        <v>1.3831682265534301E-2</v>
      </c>
      <c r="BB14" s="17">
        <v>1.9147679620604499E-2</v>
      </c>
      <c r="BC14" s="17">
        <v>2.0294776536576201E-2</v>
      </c>
      <c r="BD14" s="17">
        <v>3.1534746625165998E-2</v>
      </c>
      <c r="BE14" s="17"/>
      <c r="BF14" s="17">
        <v>1.28946506246631E-2</v>
      </c>
      <c r="BG14" s="17">
        <v>1.51308433913694E-2</v>
      </c>
      <c r="BH14" s="17">
        <v>1.2979878354418301E-2</v>
      </c>
      <c r="BI14" s="17">
        <v>2.58364427644464E-2</v>
      </c>
      <c r="BJ14" s="17">
        <v>2.6061446488704999E-2</v>
      </c>
      <c r="BK14" s="17">
        <v>3.1668242243286897E-2</v>
      </c>
      <c r="BL14" s="17">
        <v>3.9575277682315002E-2</v>
      </c>
      <c r="BM14" s="17"/>
      <c r="BN14" s="17">
        <v>5.4027217039560198E-2</v>
      </c>
      <c r="BO14" s="17">
        <v>3.5008365127956097E-2</v>
      </c>
      <c r="BP14" s="17">
        <v>2.3757978676667402E-2</v>
      </c>
      <c r="BQ14" s="17">
        <v>2.31712649774269E-2</v>
      </c>
      <c r="BR14" s="17">
        <v>1.9178376223161701E-2</v>
      </c>
      <c r="BS14" s="17">
        <v>1.34217227357371E-2</v>
      </c>
      <c r="BT14" s="17">
        <v>1.4739368061054201E-2</v>
      </c>
      <c r="BU14" s="17">
        <v>1.5731451590257E-2</v>
      </c>
      <c r="BV14" s="17">
        <v>1.8911520910964898E-2</v>
      </c>
      <c r="BW14" s="17">
        <v>2.1235187038233901E-2</v>
      </c>
      <c r="BX14" s="17">
        <v>1.34748137406437E-2</v>
      </c>
      <c r="BY14" s="17">
        <v>2.52479915276678E-3</v>
      </c>
      <c r="BZ14" s="17">
        <v>7.7780523211163103E-3</v>
      </c>
      <c r="CA14" s="17">
        <v>9.8115492324594E-3</v>
      </c>
      <c r="CB14" s="17">
        <v>3.9845989239903797E-3</v>
      </c>
      <c r="CC14" s="17">
        <v>5.8467439806044299E-3</v>
      </c>
      <c r="CD14" s="17">
        <v>0</v>
      </c>
    </row>
    <row r="15" spans="2:82" x14ac:dyDescent="0.35">
      <c r="B15" s="18" t="s">
        <v>435</v>
      </c>
      <c r="C15" s="21">
        <v>0.361708310075117</v>
      </c>
      <c r="D15" s="21">
        <v>0.42687693216169598</v>
      </c>
      <c r="E15" s="21">
        <v>0.29833726651959502</v>
      </c>
      <c r="F15" s="21"/>
      <c r="G15" s="21">
        <v>0.42746546817460102</v>
      </c>
      <c r="H15" s="21">
        <v>0.413488274497334</v>
      </c>
      <c r="I15" s="21">
        <v>0.357775508528685</v>
      </c>
      <c r="J15" s="21">
        <v>0.30639891588026702</v>
      </c>
      <c r="K15" s="21">
        <v>0.32559252864753802</v>
      </c>
      <c r="L15" s="21">
        <v>0.34833346563469503</v>
      </c>
      <c r="M15" s="21"/>
      <c r="N15" s="21">
        <v>0.35050816039684901</v>
      </c>
      <c r="O15" s="21">
        <v>0.35719164984808799</v>
      </c>
      <c r="P15" s="21">
        <v>0.37390086559108598</v>
      </c>
      <c r="Q15" s="21">
        <v>0.368793793859645</v>
      </c>
      <c r="R15" s="21"/>
      <c r="S15" s="21">
        <v>0.394150747048367</v>
      </c>
      <c r="T15" s="21">
        <v>0.34748587581655799</v>
      </c>
      <c r="U15" s="21">
        <v>0.36233666728473002</v>
      </c>
      <c r="V15" s="21">
        <v>0.37746339702477899</v>
      </c>
      <c r="W15" s="21">
        <v>0.35319823189802002</v>
      </c>
      <c r="X15" s="21">
        <v>0.37759241529126802</v>
      </c>
      <c r="Y15" s="21">
        <v>0.34503092633460097</v>
      </c>
      <c r="Z15" s="21">
        <v>0.38021695682970003</v>
      </c>
      <c r="AA15" s="21">
        <v>0.34666332796195798</v>
      </c>
      <c r="AB15" s="21">
        <v>0.34468869032256899</v>
      </c>
      <c r="AC15" s="21">
        <v>0.33054397909313998</v>
      </c>
      <c r="AD15" s="21"/>
      <c r="AE15" s="21">
        <v>0.359750480662202</v>
      </c>
      <c r="AF15" s="21">
        <v>0.35107788212049701</v>
      </c>
      <c r="AG15" s="21">
        <v>0.40242879211372001</v>
      </c>
      <c r="AH15" s="21">
        <v>0.36555130647113698</v>
      </c>
      <c r="AI15" s="21">
        <v>0.36117211029212298</v>
      </c>
      <c r="AJ15" s="21">
        <v>0.37715791517896302</v>
      </c>
      <c r="AK15" s="21"/>
      <c r="AL15" s="21">
        <v>0.34448585729908798</v>
      </c>
      <c r="AM15" s="21">
        <v>0.40380070049233602</v>
      </c>
      <c r="AN15" s="21">
        <v>0.41197205284550897</v>
      </c>
      <c r="AO15" s="21">
        <v>0.50904485221955798</v>
      </c>
      <c r="AP15" s="21">
        <v>0.332696332395572</v>
      </c>
      <c r="AQ15" s="21">
        <v>0.44835254015189302</v>
      </c>
      <c r="AR15" s="21">
        <v>0.411516336170069</v>
      </c>
      <c r="AS15" s="21"/>
      <c r="AT15" s="21">
        <v>0.45325326719138698</v>
      </c>
      <c r="AU15" s="21">
        <v>0.353241114290958</v>
      </c>
      <c r="AV15" s="21"/>
      <c r="AW15" s="21">
        <v>0.390997795649555</v>
      </c>
      <c r="AX15" s="21">
        <v>0.32402289686999097</v>
      </c>
      <c r="AY15" s="21">
        <v>0.30961543174129802</v>
      </c>
      <c r="AZ15" s="21">
        <v>0.34293144457341801</v>
      </c>
      <c r="BA15" s="21">
        <v>0.356903682866901</v>
      </c>
      <c r="BB15" s="21">
        <v>0.38560475471485101</v>
      </c>
      <c r="BC15" s="21">
        <v>0.37687780927072001</v>
      </c>
      <c r="BD15" s="21">
        <v>0.37842833108851098</v>
      </c>
      <c r="BE15" s="21"/>
      <c r="BF15" s="21">
        <v>0.38042681407964002</v>
      </c>
      <c r="BG15" s="21">
        <v>0.39090373291481001</v>
      </c>
      <c r="BH15" s="21">
        <v>0.40054606606432103</v>
      </c>
      <c r="BI15" s="21">
        <v>0.28772691077262502</v>
      </c>
      <c r="BJ15" s="21">
        <v>0.31706815872545802</v>
      </c>
      <c r="BK15" s="21">
        <v>0.32736636339312603</v>
      </c>
      <c r="BL15" s="21">
        <v>0.36549739296975797</v>
      </c>
      <c r="BM15" s="21"/>
      <c r="BN15" s="21">
        <v>0.38201808401888698</v>
      </c>
      <c r="BO15" s="21">
        <v>0.39227555559291</v>
      </c>
      <c r="BP15" s="21">
        <v>0.36355552992995699</v>
      </c>
      <c r="BQ15" s="21">
        <v>0.37640079348478001</v>
      </c>
      <c r="BR15" s="21">
        <v>0.34072575991985299</v>
      </c>
      <c r="BS15" s="21">
        <v>0.37955834181271297</v>
      </c>
      <c r="BT15" s="21">
        <v>0.36469421199956098</v>
      </c>
      <c r="BU15" s="21">
        <v>0.37046526506476601</v>
      </c>
      <c r="BV15" s="21">
        <v>0.30119030303529898</v>
      </c>
      <c r="BW15" s="21">
        <v>0.37376075938426101</v>
      </c>
      <c r="BX15" s="21">
        <v>0.36921253365689599</v>
      </c>
      <c r="BY15" s="21">
        <v>0.336099230954859</v>
      </c>
      <c r="BZ15" s="21">
        <v>0.32254097165052498</v>
      </c>
      <c r="CA15" s="21">
        <v>0.398290884068703</v>
      </c>
      <c r="CB15" s="21">
        <v>0.39054253474710499</v>
      </c>
      <c r="CC15" s="21">
        <v>0.38902016198212902</v>
      </c>
      <c r="CD15" s="21">
        <v>0.36814965328858101</v>
      </c>
    </row>
    <row r="16" spans="2:82" x14ac:dyDescent="0.35">
      <c r="B16" s="18" t="s">
        <v>436</v>
      </c>
      <c r="C16" s="21">
        <v>0.33399403145374801</v>
      </c>
      <c r="D16" s="21">
        <v>0.30329437405086301</v>
      </c>
      <c r="E16" s="21">
        <v>0.36400780436854602</v>
      </c>
      <c r="F16" s="21"/>
      <c r="G16" s="21">
        <v>0.25745725746433601</v>
      </c>
      <c r="H16" s="21">
        <v>0.298725131089559</v>
      </c>
      <c r="I16" s="21">
        <v>0.31544062952743901</v>
      </c>
      <c r="J16" s="21">
        <v>0.37973441576935701</v>
      </c>
      <c r="K16" s="21">
        <v>0.3836523994355</v>
      </c>
      <c r="L16" s="21">
        <v>0.35801812998378202</v>
      </c>
      <c r="M16" s="21"/>
      <c r="N16" s="21">
        <v>0.37980910647267502</v>
      </c>
      <c r="O16" s="21">
        <v>0.34948519388711202</v>
      </c>
      <c r="P16" s="21">
        <v>0.31217423188622601</v>
      </c>
      <c r="Q16" s="21">
        <v>0.28860843257564101</v>
      </c>
      <c r="R16" s="21"/>
      <c r="S16" s="21">
        <v>0.29266610525131198</v>
      </c>
      <c r="T16" s="21">
        <v>0.358358366128529</v>
      </c>
      <c r="U16" s="21">
        <v>0.34123548413891702</v>
      </c>
      <c r="V16" s="21">
        <v>0.32560303154039699</v>
      </c>
      <c r="W16" s="21">
        <v>0.34637782188059402</v>
      </c>
      <c r="X16" s="21">
        <v>0.30804347543760202</v>
      </c>
      <c r="Y16" s="21">
        <v>0.34963127722186998</v>
      </c>
      <c r="Z16" s="21">
        <v>0.285479320181659</v>
      </c>
      <c r="AA16" s="21">
        <v>0.33862946668003902</v>
      </c>
      <c r="AB16" s="21">
        <v>0.37785575245584002</v>
      </c>
      <c r="AC16" s="21">
        <v>0.35875891134738502</v>
      </c>
      <c r="AD16" s="21"/>
      <c r="AE16" s="21">
        <v>0.36058170387872202</v>
      </c>
      <c r="AF16" s="21">
        <v>0.355959641292803</v>
      </c>
      <c r="AG16" s="21">
        <v>0.238426420782298</v>
      </c>
      <c r="AH16" s="21">
        <v>0.30209380984681899</v>
      </c>
      <c r="AI16" s="21">
        <v>0.32618138486516601</v>
      </c>
      <c r="AJ16" s="21">
        <v>0.28785547552642599</v>
      </c>
      <c r="AK16" s="21"/>
      <c r="AL16" s="21">
        <v>0.35488531829694198</v>
      </c>
      <c r="AM16" s="21">
        <v>0.29931398750282701</v>
      </c>
      <c r="AN16" s="21">
        <v>0.310682299148556</v>
      </c>
      <c r="AO16" s="21">
        <v>0.233321567015049</v>
      </c>
      <c r="AP16" s="21">
        <v>0.42053245582884302</v>
      </c>
      <c r="AQ16" s="21">
        <v>0.32092500923412098</v>
      </c>
      <c r="AR16" s="21">
        <v>0.25387779832096302</v>
      </c>
      <c r="AS16" s="21"/>
      <c r="AT16" s="21">
        <v>0.282038841342726</v>
      </c>
      <c r="AU16" s="21">
        <v>0.34252272457781902</v>
      </c>
      <c r="AV16" s="21"/>
      <c r="AW16" s="21">
        <v>0.30966940951599797</v>
      </c>
      <c r="AX16" s="21">
        <v>0.36484833633043301</v>
      </c>
      <c r="AY16" s="21">
        <v>0.35110289017598001</v>
      </c>
      <c r="AZ16" s="21">
        <v>0.34145238559094199</v>
      </c>
      <c r="BA16" s="21">
        <v>0.35170746050266199</v>
      </c>
      <c r="BB16" s="21">
        <v>0.30471902732322997</v>
      </c>
      <c r="BC16" s="21">
        <v>0.34093331985696002</v>
      </c>
      <c r="BD16" s="21">
        <v>0.27055682823749799</v>
      </c>
      <c r="BE16" s="21"/>
      <c r="BF16" s="21">
        <v>0.34501205824731201</v>
      </c>
      <c r="BG16" s="21">
        <v>0.32902238190877298</v>
      </c>
      <c r="BH16" s="21">
        <v>0.32821368068829698</v>
      </c>
      <c r="BI16" s="21">
        <v>0.36189337668949501</v>
      </c>
      <c r="BJ16" s="21">
        <v>0.33663918132807502</v>
      </c>
      <c r="BK16" s="21">
        <v>0.34302007422148201</v>
      </c>
      <c r="BL16" s="21">
        <v>0.30164384677121903</v>
      </c>
      <c r="BM16" s="21"/>
      <c r="BN16" s="21">
        <v>0.25495665999019401</v>
      </c>
      <c r="BO16" s="21">
        <v>0.287641346693571</v>
      </c>
      <c r="BP16" s="21">
        <v>0.30162388845062399</v>
      </c>
      <c r="BQ16" s="21">
        <v>0.302844179101459</v>
      </c>
      <c r="BR16" s="21">
        <v>0.361261920243933</v>
      </c>
      <c r="BS16" s="21">
        <v>0.32720311084803</v>
      </c>
      <c r="BT16" s="21">
        <v>0.330141251432504</v>
      </c>
      <c r="BU16" s="21">
        <v>0.34098263356519998</v>
      </c>
      <c r="BV16" s="21">
        <v>0.37353783664047402</v>
      </c>
      <c r="BW16" s="21">
        <v>0.33702352661601598</v>
      </c>
      <c r="BX16" s="21">
        <v>0.371239873816813</v>
      </c>
      <c r="BY16" s="21">
        <v>0.42692744502448798</v>
      </c>
      <c r="BZ16" s="21">
        <v>0.40009429515080502</v>
      </c>
      <c r="CA16" s="21">
        <v>0.32194667233268198</v>
      </c>
      <c r="CB16" s="21">
        <v>0.38708047508085602</v>
      </c>
      <c r="CC16" s="21">
        <v>0.40116989493157701</v>
      </c>
      <c r="CD16" s="21">
        <v>0.41002719138542698</v>
      </c>
    </row>
    <row r="17" spans="2:82" x14ac:dyDescent="0.35">
      <c r="B17" s="18" t="s">
        <v>437</v>
      </c>
      <c r="C17" s="22">
        <v>2.7714278621368799E-2</v>
      </c>
      <c r="D17" s="22">
        <v>0.123582558110833</v>
      </c>
      <c r="E17" s="22">
        <v>-6.5670537848950994E-2</v>
      </c>
      <c r="F17" s="22"/>
      <c r="G17" s="22">
        <v>0.17000821071026401</v>
      </c>
      <c r="H17" s="22">
        <v>0.11476314340777501</v>
      </c>
      <c r="I17" s="22">
        <v>4.2334879001245503E-2</v>
      </c>
      <c r="J17" s="22">
        <v>-7.33354998890898E-2</v>
      </c>
      <c r="K17" s="22">
        <v>-5.8059870787961203E-2</v>
      </c>
      <c r="L17" s="22">
        <v>-9.68466434908671E-3</v>
      </c>
      <c r="M17" s="22"/>
      <c r="N17" s="22">
        <v>-2.93009460758261E-2</v>
      </c>
      <c r="O17" s="22">
        <v>7.7064559609752404E-3</v>
      </c>
      <c r="P17" s="22">
        <v>6.1726633704859403E-2</v>
      </c>
      <c r="Q17" s="22">
        <v>8.0185361284003401E-2</v>
      </c>
      <c r="R17" s="22"/>
      <c r="S17" s="22">
        <v>0.10148464179705501</v>
      </c>
      <c r="T17" s="22">
        <v>-1.08724903119717E-2</v>
      </c>
      <c r="U17" s="22">
        <v>2.1101183145812601E-2</v>
      </c>
      <c r="V17" s="22">
        <v>5.18603654843817E-2</v>
      </c>
      <c r="W17" s="22">
        <v>6.8204100174267803E-3</v>
      </c>
      <c r="X17" s="22">
        <v>6.9548939853665906E-2</v>
      </c>
      <c r="Y17" s="22">
        <v>-4.6003508872684597E-3</v>
      </c>
      <c r="Z17" s="22">
        <v>9.4737636648041704E-2</v>
      </c>
      <c r="AA17" s="22">
        <v>8.0338612819193505E-3</v>
      </c>
      <c r="AB17" s="22">
        <v>-3.3167062133271502E-2</v>
      </c>
      <c r="AC17" s="22">
        <v>-2.8214932254245199E-2</v>
      </c>
      <c r="AD17" s="22"/>
      <c r="AE17" s="22">
        <v>-8.31223216519961E-4</v>
      </c>
      <c r="AF17" s="22">
        <v>-4.8817591723058799E-3</v>
      </c>
      <c r="AG17" s="22">
        <v>0.16400237133142101</v>
      </c>
      <c r="AH17" s="22">
        <v>6.3457496624318002E-2</v>
      </c>
      <c r="AI17" s="22">
        <v>3.4990725426956998E-2</v>
      </c>
      <c r="AJ17" s="22">
        <v>8.9302439652536994E-2</v>
      </c>
      <c r="AK17" s="22"/>
      <c r="AL17" s="22">
        <v>-1.0399460997853899E-2</v>
      </c>
      <c r="AM17" s="22">
        <v>0.104486712989508</v>
      </c>
      <c r="AN17" s="22">
        <v>0.10128975369695301</v>
      </c>
      <c r="AO17" s="22">
        <v>0.27572328520450901</v>
      </c>
      <c r="AP17" s="22">
        <v>-8.7836123433271004E-2</v>
      </c>
      <c r="AQ17" s="22">
        <v>0.12742753091777201</v>
      </c>
      <c r="AR17" s="22">
        <v>0.157638537849106</v>
      </c>
      <c r="AS17" s="22"/>
      <c r="AT17" s="22">
        <v>0.17121442584866001</v>
      </c>
      <c r="AU17" s="22">
        <v>1.0718389713139201E-2</v>
      </c>
      <c r="AV17" s="22"/>
      <c r="AW17" s="22">
        <v>8.1328386133557903E-2</v>
      </c>
      <c r="AX17" s="22">
        <v>-4.0825439460442398E-2</v>
      </c>
      <c r="AY17" s="22">
        <v>-4.1487458434682198E-2</v>
      </c>
      <c r="AZ17" s="22">
        <v>1.4790589824758E-3</v>
      </c>
      <c r="BA17" s="22">
        <v>5.1962223642389397E-3</v>
      </c>
      <c r="BB17" s="22">
        <v>8.0885727391620602E-2</v>
      </c>
      <c r="BC17" s="22">
        <v>3.59444894137591E-2</v>
      </c>
      <c r="BD17" s="22">
        <v>0.107871502851013</v>
      </c>
      <c r="BE17" s="22"/>
      <c r="BF17" s="22">
        <v>3.5414755832328101E-2</v>
      </c>
      <c r="BG17" s="22">
        <v>6.1881351006036797E-2</v>
      </c>
      <c r="BH17" s="22">
        <v>7.2332385376023794E-2</v>
      </c>
      <c r="BI17" s="22">
        <v>-7.4166465916869803E-2</v>
      </c>
      <c r="BJ17" s="22">
        <v>-1.9571022602616801E-2</v>
      </c>
      <c r="BK17" s="22">
        <v>-1.5653710828355899E-2</v>
      </c>
      <c r="BL17" s="22">
        <v>6.3853546198539501E-2</v>
      </c>
      <c r="BM17" s="22"/>
      <c r="BN17" s="22">
        <v>0.127061424028693</v>
      </c>
      <c r="BO17" s="22">
        <v>0.104634208899339</v>
      </c>
      <c r="BP17" s="22">
        <v>6.1931641479333402E-2</v>
      </c>
      <c r="BQ17" s="22">
        <v>7.3556614383321298E-2</v>
      </c>
      <c r="BR17" s="22">
        <v>-2.0536160324080399E-2</v>
      </c>
      <c r="BS17" s="22">
        <v>5.23552309646826E-2</v>
      </c>
      <c r="BT17" s="22">
        <v>3.4552960567056999E-2</v>
      </c>
      <c r="BU17" s="22">
        <v>2.9482631499566599E-2</v>
      </c>
      <c r="BV17" s="22">
        <v>-7.2347533605175401E-2</v>
      </c>
      <c r="BW17" s="22">
        <v>3.6737232768245101E-2</v>
      </c>
      <c r="BX17" s="22">
        <v>-2.0273401599170699E-3</v>
      </c>
      <c r="BY17" s="22">
        <v>-9.0828214069628904E-2</v>
      </c>
      <c r="BZ17" s="22">
        <v>-7.7553323500280005E-2</v>
      </c>
      <c r="CA17" s="22">
        <v>7.6344211736020406E-2</v>
      </c>
      <c r="CB17" s="22">
        <v>3.4620596662494601E-3</v>
      </c>
      <c r="CC17" s="22">
        <v>-1.2149732949448599E-2</v>
      </c>
      <c r="CD17" s="22">
        <v>-4.1877538096846099E-2</v>
      </c>
    </row>
    <row r="18" spans="2:82" x14ac:dyDescent="0.35">
      <c r="B18" s="16"/>
    </row>
    <row r="19" spans="2:82" x14ac:dyDescent="0.35">
      <c r="B19" t="s">
        <v>119</v>
      </c>
    </row>
    <row r="20" spans="2:82" x14ac:dyDescent="0.35">
      <c r="B20" t="s">
        <v>120</v>
      </c>
    </row>
    <row r="22" spans="2:82" x14ac:dyDescent="0.35">
      <c r="B22"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CD22"/>
  <sheetViews>
    <sheetView showGridLines="0" workbookViewId="0">
      <pane xSplit="2" topLeftCell="V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440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430</v>
      </c>
      <c r="C9" s="17">
        <v>0.133234345201826</v>
      </c>
      <c r="D9" s="17">
        <v>0.139452518333152</v>
      </c>
      <c r="E9" s="17">
        <v>0.12701584683114001</v>
      </c>
      <c r="F9" s="17"/>
      <c r="G9" s="17">
        <v>0.16103717468623499</v>
      </c>
      <c r="H9" s="17">
        <v>0.211194112376347</v>
      </c>
      <c r="I9" s="17">
        <v>0.14584923512051201</v>
      </c>
      <c r="J9" s="17">
        <v>0.113091984549355</v>
      </c>
      <c r="K9" s="17">
        <v>0.102330476857754</v>
      </c>
      <c r="L9" s="17">
        <v>7.8161803975814806E-2</v>
      </c>
      <c r="M9" s="17"/>
      <c r="N9" s="17">
        <v>0.18104276038595701</v>
      </c>
      <c r="O9" s="17">
        <v>0.115622615784607</v>
      </c>
      <c r="P9" s="17">
        <v>0.118934482019644</v>
      </c>
      <c r="Q9" s="17">
        <v>0.113044728915681</v>
      </c>
      <c r="R9" s="17"/>
      <c r="S9" s="17">
        <v>0.18114818961163801</v>
      </c>
      <c r="T9" s="17">
        <v>0.119300659100983</v>
      </c>
      <c r="U9" s="17">
        <v>0.12108247252179399</v>
      </c>
      <c r="V9" s="17">
        <v>0.106908667595039</v>
      </c>
      <c r="W9" s="17">
        <v>0.12394904427352101</v>
      </c>
      <c r="X9" s="17">
        <v>0.145741909832283</v>
      </c>
      <c r="Y9" s="17">
        <v>0.122948216331338</v>
      </c>
      <c r="Z9" s="17">
        <v>0.13839464286546099</v>
      </c>
      <c r="AA9" s="17">
        <v>0.138949250692214</v>
      </c>
      <c r="AB9" s="17">
        <v>0.11694462189929</v>
      </c>
      <c r="AC9" s="17">
        <v>0.113119244831902</v>
      </c>
      <c r="AD9" s="17"/>
      <c r="AE9" s="17">
        <v>0.12436688044861401</v>
      </c>
      <c r="AF9" s="17">
        <v>0.12904657031998401</v>
      </c>
      <c r="AG9" s="17">
        <v>0.13745668348315401</v>
      </c>
      <c r="AH9" s="17">
        <v>0.15027976852841399</v>
      </c>
      <c r="AI9" s="17">
        <v>0.14804866820745</v>
      </c>
      <c r="AJ9" s="17">
        <v>0.13771912323473101</v>
      </c>
      <c r="AK9" s="17"/>
      <c r="AL9" s="17">
        <v>0.10410854656351901</v>
      </c>
      <c r="AM9" s="17">
        <v>0.193574849470111</v>
      </c>
      <c r="AN9" s="17">
        <v>0.24920181924477899</v>
      </c>
      <c r="AO9" s="17">
        <v>0.17629721435262299</v>
      </c>
      <c r="AP9" s="17">
        <v>8.6607314132504498E-2</v>
      </c>
      <c r="AQ9" s="17">
        <v>0.19877513592455501</v>
      </c>
      <c r="AR9" s="17">
        <v>0.25231958718389003</v>
      </c>
      <c r="AS9" s="17"/>
      <c r="AT9" s="17">
        <v>0.25543603354348199</v>
      </c>
      <c r="AU9" s="17">
        <v>0.119667447831293</v>
      </c>
      <c r="AV9" s="17"/>
      <c r="AW9" s="17">
        <v>0.108850080835296</v>
      </c>
      <c r="AX9" s="17">
        <v>7.4790842488255294E-2</v>
      </c>
      <c r="AY9" s="17">
        <v>0.14717377004938101</v>
      </c>
      <c r="AZ9" s="17">
        <v>0.11152705756563699</v>
      </c>
      <c r="BA9" s="17">
        <v>8.5635370460797E-2</v>
      </c>
      <c r="BB9" s="17">
        <v>0.144999663064483</v>
      </c>
      <c r="BC9" s="17">
        <v>0.23953236164182201</v>
      </c>
      <c r="BD9" s="17">
        <v>0.17595179992902901</v>
      </c>
      <c r="BE9" s="17"/>
      <c r="BF9" s="17">
        <v>0.153180711107962</v>
      </c>
      <c r="BG9" s="17">
        <v>0.18510108102596301</v>
      </c>
      <c r="BH9" s="17">
        <v>0.105110116772359</v>
      </c>
      <c r="BI9" s="17">
        <v>0.12508657219092201</v>
      </c>
      <c r="BJ9" s="17">
        <v>9.6649294190963797E-2</v>
      </c>
      <c r="BK9" s="17">
        <v>9.9458698986131994E-2</v>
      </c>
      <c r="BL9" s="17">
        <v>9.7530365068504002E-2</v>
      </c>
      <c r="BM9" s="17"/>
      <c r="BN9" s="17">
        <v>0.13854820212090899</v>
      </c>
      <c r="BO9" s="17">
        <v>0.12586177516927799</v>
      </c>
      <c r="BP9" s="17">
        <v>9.6746300035732105E-2</v>
      </c>
      <c r="BQ9" s="17">
        <v>0.115504391731777</v>
      </c>
      <c r="BR9" s="17">
        <v>0.11203049954541799</v>
      </c>
      <c r="BS9" s="17">
        <v>0.107632265545319</v>
      </c>
      <c r="BT9" s="17">
        <v>0.11090245253202601</v>
      </c>
      <c r="BU9" s="17">
        <v>0.12239018643576299</v>
      </c>
      <c r="BV9" s="17">
        <v>9.8784710763848801E-2</v>
      </c>
      <c r="BW9" s="17">
        <v>0.12866242462506899</v>
      </c>
      <c r="BX9" s="17">
        <v>0.14678430266151399</v>
      </c>
      <c r="BY9" s="17">
        <v>0.19692722384463601</v>
      </c>
      <c r="BZ9" s="17">
        <v>9.7007605094525398E-2</v>
      </c>
      <c r="CA9" s="17">
        <v>0.18748431028408999</v>
      </c>
      <c r="CB9" s="17">
        <v>0.27286579444063902</v>
      </c>
      <c r="CC9" s="17">
        <v>0.41761328315976998</v>
      </c>
      <c r="CD9" s="17">
        <v>0.42064342574003699</v>
      </c>
    </row>
    <row r="10" spans="2:82" x14ac:dyDescent="0.35">
      <c r="B10" s="18" t="s">
        <v>431</v>
      </c>
      <c r="C10" s="17">
        <v>0.370126741218054</v>
      </c>
      <c r="D10" s="17">
        <v>0.36459639914639702</v>
      </c>
      <c r="E10" s="17">
        <v>0.37601765689347799</v>
      </c>
      <c r="F10" s="17"/>
      <c r="G10" s="17">
        <v>0.44308330641229099</v>
      </c>
      <c r="H10" s="17">
        <v>0.42852868075099798</v>
      </c>
      <c r="I10" s="17">
        <v>0.39886487696498502</v>
      </c>
      <c r="J10" s="17">
        <v>0.349049391930494</v>
      </c>
      <c r="K10" s="17">
        <v>0.33324316641025598</v>
      </c>
      <c r="L10" s="17">
        <v>0.29278466696808098</v>
      </c>
      <c r="M10" s="17"/>
      <c r="N10" s="17">
        <v>0.40097648352482201</v>
      </c>
      <c r="O10" s="17">
        <v>0.37830280509548903</v>
      </c>
      <c r="P10" s="17">
        <v>0.37503078777148802</v>
      </c>
      <c r="Q10" s="17">
        <v>0.32520486518853298</v>
      </c>
      <c r="R10" s="17"/>
      <c r="S10" s="17">
        <v>0.41042808833186201</v>
      </c>
      <c r="T10" s="17">
        <v>0.36960417893224001</v>
      </c>
      <c r="U10" s="17">
        <v>0.32376378396918798</v>
      </c>
      <c r="V10" s="17">
        <v>0.36275772030552</v>
      </c>
      <c r="W10" s="17">
        <v>0.39628070997413001</v>
      </c>
      <c r="X10" s="17">
        <v>0.35776277819867902</v>
      </c>
      <c r="Y10" s="17">
        <v>0.35930782039676301</v>
      </c>
      <c r="Z10" s="17">
        <v>0.34507576588104499</v>
      </c>
      <c r="AA10" s="17">
        <v>0.355802090447907</v>
      </c>
      <c r="AB10" s="17">
        <v>0.389864395084768</v>
      </c>
      <c r="AC10" s="17">
        <v>0.364180216145498</v>
      </c>
      <c r="AD10" s="17"/>
      <c r="AE10" s="17">
        <v>0.330751069902537</v>
      </c>
      <c r="AF10" s="17">
        <v>0.42546971922625298</v>
      </c>
      <c r="AG10" s="17">
        <v>0.34910907075074299</v>
      </c>
      <c r="AH10" s="17">
        <v>0.36021127311700202</v>
      </c>
      <c r="AI10" s="17">
        <v>0.393773504827372</v>
      </c>
      <c r="AJ10" s="17">
        <v>0.39272112379885299</v>
      </c>
      <c r="AK10" s="17"/>
      <c r="AL10" s="17">
        <v>0.36662983929555198</v>
      </c>
      <c r="AM10" s="17">
        <v>0.40492089212286603</v>
      </c>
      <c r="AN10" s="17">
        <v>0.40596505010671602</v>
      </c>
      <c r="AO10" s="17">
        <v>0.47331679727473303</v>
      </c>
      <c r="AP10" s="17">
        <v>0.350180483043115</v>
      </c>
      <c r="AQ10" s="17">
        <v>0.313875044544009</v>
      </c>
      <c r="AR10" s="17">
        <v>0.27587206393723801</v>
      </c>
      <c r="AS10" s="17"/>
      <c r="AT10" s="17">
        <v>0.41025958298014098</v>
      </c>
      <c r="AU10" s="17">
        <v>0.36623751366597601</v>
      </c>
      <c r="AV10" s="17"/>
      <c r="AW10" s="17">
        <v>0.325811896991206</v>
      </c>
      <c r="AX10" s="17">
        <v>0.262428786887489</v>
      </c>
      <c r="AY10" s="17">
        <v>0.39366919720272597</v>
      </c>
      <c r="AZ10" s="17">
        <v>0.39522363526876703</v>
      </c>
      <c r="BA10" s="17">
        <v>0.29743152211252399</v>
      </c>
      <c r="BB10" s="17">
        <v>0.42463231351855901</v>
      </c>
      <c r="BC10" s="17">
        <v>0.41096389137721201</v>
      </c>
      <c r="BD10" s="17">
        <v>0.33681842363499798</v>
      </c>
      <c r="BE10" s="17"/>
      <c r="BF10" s="17">
        <v>0.44346584588723298</v>
      </c>
      <c r="BG10" s="17">
        <v>0.39249354652090501</v>
      </c>
      <c r="BH10" s="17">
        <v>0.33494979754953802</v>
      </c>
      <c r="BI10" s="17">
        <v>0.38228765816614402</v>
      </c>
      <c r="BJ10" s="17">
        <v>0.38144848527288699</v>
      </c>
      <c r="BK10" s="17">
        <v>0.306441793390613</v>
      </c>
      <c r="BL10" s="17">
        <v>0.36235837343188998</v>
      </c>
      <c r="BM10" s="17"/>
      <c r="BN10" s="17">
        <v>0.295441154453702</v>
      </c>
      <c r="BO10" s="17">
        <v>0.31100294896305902</v>
      </c>
      <c r="BP10" s="17">
        <v>0.32701485308918399</v>
      </c>
      <c r="BQ10" s="17">
        <v>0.32854478568807499</v>
      </c>
      <c r="BR10" s="17">
        <v>0.38101510023052698</v>
      </c>
      <c r="BS10" s="17">
        <v>0.37346815381956899</v>
      </c>
      <c r="BT10" s="17">
        <v>0.41380090422583399</v>
      </c>
      <c r="BU10" s="17">
        <v>0.418945632724815</v>
      </c>
      <c r="BV10" s="17">
        <v>0.40585343249043299</v>
      </c>
      <c r="BW10" s="17">
        <v>0.40420062341581903</v>
      </c>
      <c r="BX10" s="17">
        <v>0.39692862943717799</v>
      </c>
      <c r="BY10" s="17">
        <v>0.38942299506985401</v>
      </c>
      <c r="BZ10" s="17">
        <v>0.437144189873788</v>
      </c>
      <c r="CA10" s="17">
        <v>0.44790056916758503</v>
      </c>
      <c r="CB10" s="17">
        <v>0.448935257982984</v>
      </c>
      <c r="CC10" s="17">
        <v>0.354712263809418</v>
      </c>
      <c r="CD10" s="17">
        <v>0.34849800498144301</v>
      </c>
    </row>
    <row r="11" spans="2:82" x14ac:dyDescent="0.35">
      <c r="B11" s="18" t="s">
        <v>432</v>
      </c>
      <c r="C11" s="17">
        <v>0.28537498754882001</v>
      </c>
      <c r="D11" s="17">
        <v>0.27105738682123398</v>
      </c>
      <c r="E11" s="17">
        <v>0.29995767900402698</v>
      </c>
      <c r="F11" s="17"/>
      <c r="G11" s="17">
        <v>0.246587295302239</v>
      </c>
      <c r="H11" s="17">
        <v>0.208679497698843</v>
      </c>
      <c r="I11" s="17">
        <v>0.27721882830362099</v>
      </c>
      <c r="J11" s="17">
        <v>0.29150671545634199</v>
      </c>
      <c r="K11" s="17">
        <v>0.30546521909694002</v>
      </c>
      <c r="L11" s="17">
        <v>0.36167580158257501</v>
      </c>
      <c r="M11" s="17"/>
      <c r="N11" s="17">
        <v>0.24594988325162101</v>
      </c>
      <c r="O11" s="17">
        <v>0.28882863703397799</v>
      </c>
      <c r="P11" s="17">
        <v>0.28797910390125298</v>
      </c>
      <c r="Q11" s="17">
        <v>0.32138973310199798</v>
      </c>
      <c r="R11" s="17"/>
      <c r="S11" s="17">
        <v>0.23320691726765999</v>
      </c>
      <c r="T11" s="17">
        <v>0.29874904185395401</v>
      </c>
      <c r="U11" s="17">
        <v>0.29269477626400497</v>
      </c>
      <c r="V11" s="17">
        <v>0.30947968266081599</v>
      </c>
      <c r="W11" s="17">
        <v>0.27974888087787603</v>
      </c>
      <c r="X11" s="17">
        <v>0.29755717537974802</v>
      </c>
      <c r="Y11" s="17">
        <v>0.28565998071354398</v>
      </c>
      <c r="Z11" s="17">
        <v>0.314581603646089</v>
      </c>
      <c r="AA11" s="17">
        <v>0.287348602811973</v>
      </c>
      <c r="AB11" s="17">
        <v>0.28708777230992599</v>
      </c>
      <c r="AC11" s="17">
        <v>0.300833978041532</v>
      </c>
      <c r="AD11" s="17"/>
      <c r="AE11" s="17">
        <v>0.30768357994003098</v>
      </c>
      <c r="AF11" s="17">
        <v>0.26345489465815197</v>
      </c>
      <c r="AG11" s="17">
        <v>0.29572231565047702</v>
      </c>
      <c r="AH11" s="17">
        <v>0.28800584480953001</v>
      </c>
      <c r="AI11" s="17">
        <v>0.27107811492698097</v>
      </c>
      <c r="AJ11" s="17">
        <v>0.224611511641641</v>
      </c>
      <c r="AK11" s="17"/>
      <c r="AL11" s="17">
        <v>0.30351052462236</v>
      </c>
      <c r="AM11" s="17">
        <v>0.237363185171765</v>
      </c>
      <c r="AN11" s="17">
        <v>0.21267207812048</v>
      </c>
      <c r="AO11" s="17">
        <v>0.16817633891161299</v>
      </c>
      <c r="AP11" s="17">
        <v>0.31953391890611099</v>
      </c>
      <c r="AQ11" s="17">
        <v>0.29106259402943102</v>
      </c>
      <c r="AR11" s="17">
        <v>0.31739542140388299</v>
      </c>
      <c r="AS11" s="17"/>
      <c r="AT11" s="17">
        <v>0.194349351605108</v>
      </c>
      <c r="AU11" s="17">
        <v>0.29570575047799202</v>
      </c>
      <c r="AV11" s="17"/>
      <c r="AW11" s="17">
        <v>0.28598169272587798</v>
      </c>
      <c r="AX11" s="17">
        <v>0.38975975689175701</v>
      </c>
      <c r="AY11" s="17">
        <v>0.28118153948066898</v>
      </c>
      <c r="AZ11" s="17">
        <v>0.28152980805597799</v>
      </c>
      <c r="BA11" s="17">
        <v>0.35150243712715301</v>
      </c>
      <c r="BB11" s="17">
        <v>0.26291083051872699</v>
      </c>
      <c r="BC11" s="17">
        <v>0.21753316542040299</v>
      </c>
      <c r="BD11" s="17">
        <v>0.26887897803503502</v>
      </c>
      <c r="BE11" s="17"/>
      <c r="BF11" s="17">
        <v>0.230212045906248</v>
      </c>
      <c r="BG11" s="17">
        <v>0.25057577519761698</v>
      </c>
      <c r="BH11" s="17">
        <v>0.30078310375791401</v>
      </c>
      <c r="BI11" s="17">
        <v>0.29211233633156197</v>
      </c>
      <c r="BJ11" s="17">
        <v>0.31558041197888098</v>
      </c>
      <c r="BK11" s="17">
        <v>0.33342870219970999</v>
      </c>
      <c r="BL11" s="17">
        <v>0.30982721372276101</v>
      </c>
      <c r="BM11" s="17"/>
      <c r="BN11" s="17">
        <v>0.31838567003305701</v>
      </c>
      <c r="BO11" s="17">
        <v>0.30424246841645303</v>
      </c>
      <c r="BP11" s="17">
        <v>0.31058622271997399</v>
      </c>
      <c r="BQ11" s="17">
        <v>0.33054404270604398</v>
      </c>
      <c r="BR11" s="17">
        <v>0.29701022994633303</v>
      </c>
      <c r="BS11" s="17">
        <v>0.30423429858537199</v>
      </c>
      <c r="BT11" s="17">
        <v>0.26580844182506902</v>
      </c>
      <c r="BU11" s="17">
        <v>0.28428059727803501</v>
      </c>
      <c r="BV11" s="17">
        <v>0.27005948525840701</v>
      </c>
      <c r="BW11" s="17">
        <v>0.27824033465956099</v>
      </c>
      <c r="BX11" s="17">
        <v>0.27300744880563699</v>
      </c>
      <c r="BY11" s="17">
        <v>0.24983487967225901</v>
      </c>
      <c r="BZ11" s="17">
        <v>0.26516548130980899</v>
      </c>
      <c r="CA11" s="17">
        <v>0.21790713822570701</v>
      </c>
      <c r="CB11" s="17">
        <v>0.15225583123873601</v>
      </c>
      <c r="CC11" s="17">
        <v>0.122427073398146</v>
      </c>
      <c r="CD11" s="17">
        <v>0.133787315313107</v>
      </c>
    </row>
    <row r="12" spans="2:82" x14ac:dyDescent="0.35">
      <c r="B12" s="18" t="s">
        <v>433</v>
      </c>
      <c r="C12" s="17">
        <v>0.11184123307456199</v>
      </c>
      <c r="D12" s="17">
        <v>0.114053285285468</v>
      </c>
      <c r="E12" s="17">
        <v>0.10983576701031</v>
      </c>
      <c r="F12" s="17"/>
      <c r="G12" s="17">
        <v>8.8550428455525104E-2</v>
      </c>
      <c r="H12" s="17">
        <v>8.4703074919438404E-2</v>
      </c>
      <c r="I12" s="17">
        <v>9.6954271094101499E-2</v>
      </c>
      <c r="J12" s="17">
        <v>0.13342624154660199</v>
      </c>
      <c r="K12" s="17">
        <v>0.13048195365733001</v>
      </c>
      <c r="L12" s="17">
        <v>0.13143086188078801</v>
      </c>
      <c r="M12" s="17"/>
      <c r="N12" s="17">
        <v>9.5831108863502601E-2</v>
      </c>
      <c r="O12" s="17">
        <v>0.12132718563515001</v>
      </c>
      <c r="P12" s="17">
        <v>0.119518258580207</v>
      </c>
      <c r="Q12" s="17">
        <v>0.112804906434555</v>
      </c>
      <c r="R12" s="17"/>
      <c r="S12" s="17">
        <v>9.9252383201848093E-2</v>
      </c>
      <c r="T12" s="17">
        <v>0.115379615699629</v>
      </c>
      <c r="U12" s="17">
        <v>0.14138205966475501</v>
      </c>
      <c r="V12" s="17">
        <v>0.112551766023525</v>
      </c>
      <c r="W12" s="17">
        <v>0.11437188251724099</v>
      </c>
      <c r="X12" s="17">
        <v>0.117347258657528</v>
      </c>
      <c r="Y12" s="17">
        <v>0.102296111012358</v>
      </c>
      <c r="Z12" s="17">
        <v>9.6627333400247803E-2</v>
      </c>
      <c r="AA12" s="17">
        <v>0.111170293847434</v>
      </c>
      <c r="AB12" s="17">
        <v>0.120398680367125</v>
      </c>
      <c r="AC12" s="17">
        <v>9.6868705907782404E-2</v>
      </c>
      <c r="AD12" s="17"/>
      <c r="AE12" s="17">
        <v>0.122533922131772</v>
      </c>
      <c r="AF12" s="17">
        <v>0.1104714971251</v>
      </c>
      <c r="AG12" s="17">
        <v>9.8118089291854102E-2</v>
      </c>
      <c r="AH12" s="17">
        <v>0.101529719335251</v>
      </c>
      <c r="AI12" s="17">
        <v>0.105554335634768</v>
      </c>
      <c r="AJ12" s="17">
        <v>0.10477611911922501</v>
      </c>
      <c r="AK12" s="17"/>
      <c r="AL12" s="17">
        <v>0.12332811793382099</v>
      </c>
      <c r="AM12" s="17">
        <v>8.7677650769521803E-2</v>
      </c>
      <c r="AN12" s="17">
        <v>7.5213838365526406E-2</v>
      </c>
      <c r="AO12" s="17">
        <v>9.2420155577964E-2</v>
      </c>
      <c r="AP12" s="17">
        <v>0.12503562444671901</v>
      </c>
      <c r="AQ12" s="17">
        <v>9.8518046661915798E-2</v>
      </c>
      <c r="AR12" s="17">
        <v>6.1299416223888799E-2</v>
      </c>
      <c r="AS12" s="17"/>
      <c r="AT12" s="17">
        <v>8.1370876541750403E-2</v>
      </c>
      <c r="AU12" s="17">
        <v>0.11604203581535499</v>
      </c>
      <c r="AV12" s="17"/>
      <c r="AW12" s="17">
        <v>0.137728073069769</v>
      </c>
      <c r="AX12" s="17">
        <v>0.13145407158167099</v>
      </c>
      <c r="AY12" s="17">
        <v>0.107641415417456</v>
      </c>
      <c r="AZ12" s="17">
        <v>0.11868377682523699</v>
      </c>
      <c r="BA12" s="17">
        <v>0.13267531928017301</v>
      </c>
      <c r="BB12" s="17">
        <v>9.20438941324732E-2</v>
      </c>
      <c r="BC12" s="17">
        <v>6.9621012410248401E-2</v>
      </c>
      <c r="BD12" s="17">
        <v>0.13468287816966201</v>
      </c>
      <c r="BE12" s="17"/>
      <c r="BF12" s="17">
        <v>0.10922579081094801</v>
      </c>
      <c r="BG12" s="17">
        <v>8.6270684472367007E-2</v>
      </c>
      <c r="BH12" s="17">
        <v>0.12826866937225201</v>
      </c>
      <c r="BI12" s="17">
        <v>0.117496885118554</v>
      </c>
      <c r="BJ12" s="17">
        <v>0.121683963870412</v>
      </c>
      <c r="BK12" s="17">
        <v>0.126603233731887</v>
      </c>
      <c r="BL12" s="17">
        <v>0.12766899861247399</v>
      </c>
      <c r="BM12" s="17"/>
      <c r="BN12" s="17">
        <v>8.4928356068511499E-2</v>
      </c>
      <c r="BO12" s="17">
        <v>0.13256427262501999</v>
      </c>
      <c r="BP12" s="17">
        <v>0.14535880830528</v>
      </c>
      <c r="BQ12" s="17">
        <v>0.118408814344653</v>
      </c>
      <c r="BR12" s="17">
        <v>0.10681222327921</v>
      </c>
      <c r="BS12" s="17">
        <v>0.12686769231704401</v>
      </c>
      <c r="BT12" s="17">
        <v>0.114322286212935</v>
      </c>
      <c r="BU12" s="17">
        <v>0.113011143319695</v>
      </c>
      <c r="BV12" s="17">
        <v>0.118643941699083</v>
      </c>
      <c r="BW12" s="17">
        <v>0.103932268977634</v>
      </c>
      <c r="BX12" s="17">
        <v>0.107970825839036</v>
      </c>
      <c r="BY12" s="17">
        <v>9.7145964387079994E-2</v>
      </c>
      <c r="BZ12" s="17">
        <v>0.12258491907964</v>
      </c>
      <c r="CA12" s="17">
        <v>9.0328370703233907E-2</v>
      </c>
      <c r="CB12" s="17">
        <v>8.26732630486397E-2</v>
      </c>
      <c r="CC12" s="17">
        <v>6.3350360093281696E-2</v>
      </c>
      <c r="CD12" s="17">
        <v>5.307687947169E-2</v>
      </c>
    </row>
    <row r="13" spans="2:82" x14ac:dyDescent="0.35">
      <c r="B13" s="18" t="s">
        <v>434</v>
      </c>
      <c r="C13" s="17">
        <v>7.6798801748005296E-2</v>
      </c>
      <c r="D13" s="17">
        <v>9.3321831286694995E-2</v>
      </c>
      <c r="E13" s="17">
        <v>5.9864138899719699E-2</v>
      </c>
      <c r="F13" s="17"/>
      <c r="G13" s="17">
        <v>2.9871107059966501E-2</v>
      </c>
      <c r="H13" s="17">
        <v>4.0702744143819802E-2</v>
      </c>
      <c r="I13" s="17">
        <v>6.0752258044683101E-2</v>
      </c>
      <c r="J13" s="17">
        <v>8.6493694420529205E-2</v>
      </c>
      <c r="K13" s="17">
        <v>0.11552037794806</v>
      </c>
      <c r="L13" s="17">
        <v>0.11646392814701299</v>
      </c>
      <c r="M13" s="17"/>
      <c r="N13" s="17">
        <v>6.6607647614893004E-2</v>
      </c>
      <c r="O13" s="17">
        <v>7.8868878417104396E-2</v>
      </c>
      <c r="P13" s="17">
        <v>7.5413240948869406E-2</v>
      </c>
      <c r="Q13" s="17">
        <v>8.6843430796121696E-2</v>
      </c>
      <c r="R13" s="17"/>
      <c r="S13" s="17">
        <v>5.7190706027250897E-2</v>
      </c>
      <c r="T13" s="17">
        <v>8.1020775680773399E-2</v>
      </c>
      <c r="U13" s="17">
        <v>9.5900911774943504E-2</v>
      </c>
      <c r="V13" s="17">
        <v>8.5726497166821597E-2</v>
      </c>
      <c r="W13" s="17">
        <v>6.7651056803375895E-2</v>
      </c>
      <c r="X13" s="17">
        <v>5.3086472561885097E-2</v>
      </c>
      <c r="Y13" s="17">
        <v>9.9644475733109E-2</v>
      </c>
      <c r="Z13" s="17">
        <v>7.6373633249330497E-2</v>
      </c>
      <c r="AA13" s="17">
        <v>7.8459633232218107E-2</v>
      </c>
      <c r="AB13" s="17">
        <v>6.8352000339834199E-2</v>
      </c>
      <c r="AC13" s="17">
        <v>0.104344046447716</v>
      </c>
      <c r="AD13" s="17"/>
      <c r="AE13" s="17">
        <v>9.9960947692159199E-2</v>
      </c>
      <c r="AF13" s="17">
        <v>5.8692602364017701E-2</v>
      </c>
      <c r="AG13" s="17">
        <v>7.6385599400821499E-2</v>
      </c>
      <c r="AH13" s="17">
        <v>6.7821537293672796E-2</v>
      </c>
      <c r="AI13" s="17">
        <v>5.8438758054927799E-2</v>
      </c>
      <c r="AJ13" s="17">
        <v>9.1664880857586298E-2</v>
      </c>
      <c r="AK13" s="17"/>
      <c r="AL13" s="17">
        <v>8.4465463648093597E-2</v>
      </c>
      <c r="AM13" s="17">
        <v>5.5501317762685E-2</v>
      </c>
      <c r="AN13" s="17">
        <v>4.21381180118083E-2</v>
      </c>
      <c r="AO13" s="17">
        <v>8.9789493883067797E-2</v>
      </c>
      <c r="AP13" s="17">
        <v>0.118642659471551</v>
      </c>
      <c r="AQ13" s="17">
        <v>9.2366479273939595E-2</v>
      </c>
      <c r="AR13" s="17">
        <v>9.3113511251099998E-2</v>
      </c>
      <c r="AS13" s="17"/>
      <c r="AT13" s="17">
        <v>4.7272579774643997E-2</v>
      </c>
      <c r="AU13" s="17">
        <v>8.1542328606608594E-2</v>
      </c>
      <c r="AV13" s="17"/>
      <c r="AW13" s="17">
        <v>0.109104807707323</v>
      </c>
      <c r="AX13" s="17">
        <v>0.119478965189173</v>
      </c>
      <c r="AY13" s="17">
        <v>4.41186213254397E-2</v>
      </c>
      <c r="AZ13" s="17">
        <v>7.1575107609498201E-2</v>
      </c>
      <c r="BA13" s="17">
        <v>0.113863752500565</v>
      </c>
      <c r="BB13" s="17">
        <v>5.6039824402756698E-2</v>
      </c>
      <c r="BC13" s="17">
        <v>4.1034680031444497E-2</v>
      </c>
      <c r="BD13" s="17">
        <v>3.7497391826722501E-2</v>
      </c>
      <c r="BE13" s="17"/>
      <c r="BF13" s="17">
        <v>5.16794821838562E-2</v>
      </c>
      <c r="BG13" s="17">
        <v>6.8547695255157998E-2</v>
      </c>
      <c r="BH13" s="17">
        <v>0.116885346154446</v>
      </c>
      <c r="BI13" s="17">
        <v>6.1385086570752999E-2</v>
      </c>
      <c r="BJ13" s="17">
        <v>5.5285676785919398E-2</v>
      </c>
      <c r="BK13" s="17">
        <v>9.9707635491574798E-2</v>
      </c>
      <c r="BL13" s="17">
        <v>6.9664293762614002E-2</v>
      </c>
      <c r="BM13" s="17"/>
      <c r="BN13" s="17">
        <v>9.23912946309359E-2</v>
      </c>
      <c r="BO13" s="17">
        <v>0.100710731088359</v>
      </c>
      <c r="BP13" s="17">
        <v>9.6799697293405498E-2</v>
      </c>
      <c r="BQ13" s="17">
        <v>7.8428193482567604E-2</v>
      </c>
      <c r="BR13" s="17">
        <v>7.7261419449327004E-2</v>
      </c>
      <c r="BS13" s="17">
        <v>7.5720851807515199E-2</v>
      </c>
      <c r="BT13" s="17">
        <v>8.2276898887660002E-2</v>
      </c>
      <c r="BU13" s="17">
        <v>5.0157581237692199E-2</v>
      </c>
      <c r="BV13" s="17">
        <v>8.3353424704124907E-2</v>
      </c>
      <c r="BW13" s="17">
        <v>6.4367644965982199E-2</v>
      </c>
      <c r="BX13" s="17">
        <v>6.9892120501691399E-2</v>
      </c>
      <c r="BY13" s="17">
        <v>6.4144137873403895E-2</v>
      </c>
      <c r="BZ13" s="17">
        <v>7.4658406445652498E-2</v>
      </c>
      <c r="CA13" s="17">
        <v>4.2752113149274698E-2</v>
      </c>
      <c r="CB13" s="17">
        <v>3.45547373381535E-2</v>
      </c>
      <c r="CC13" s="17">
        <v>3.6050275558780397E-2</v>
      </c>
      <c r="CD13" s="17">
        <v>4.3994374493723898E-2</v>
      </c>
    </row>
    <row r="14" spans="2:82" x14ac:dyDescent="0.35">
      <c r="B14" s="18" t="s">
        <v>127</v>
      </c>
      <c r="C14" s="17">
        <v>2.2623891208733399E-2</v>
      </c>
      <c r="D14" s="17">
        <v>1.75185791270542E-2</v>
      </c>
      <c r="E14" s="17">
        <v>2.7308911361325301E-2</v>
      </c>
      <c r="F14" s="17"/>
      <c r="G14" s="17">
        <v>3.0870688083743401E-2</v>
      </c>
      <c r="H14" s="17">
        <v>2.61918901105542E-2</v>
      </c>
      <c r="I14" s="17">
        <v>2.0360530472097901E-2</v>
      </c>
      <c r="J14" s="17">
        <v>2.6431972096676502E-2</v>
      </c>
      <c r="K14" s="17">
        <v>1.2958806029659301E-2</v>
      </c>
      <c r="L14" s="17">
        <v>1.9482937445727402E-2</v>
      </c>
      <c r="M14" s="17"/>
      <c r="N14" s="17">
        <v>9.5921163592038103E-3</v>
      </c>
      <c r="O14" s="17">
        <v>1.7049878033671601E-2</v>
      </c>
      <c r="P14" s="17">
        <v>2.31241267785386E-2</v>
      </c>
      <c r="Q14" s="17">
        <v>4.0712335563111997E-2</v>
      </c>
      <c r="R14" s="17"/>
      <c r="S14" s="17">
        <v>1.87737155597416E-2</v>
      </c>
      <c r="T14" s="17">
        <v>1.5945728732421401E-2</v>
      </c>
      <c r="U14" s="17">
        <v>2.5175995805314599E-2</v>
      </c>
      <c r="V14" s="17">
        <v>2.25756662482792E-2</v>
      </c>
      <c r="W14" s="17">
        <v>1.7998425553855502E-2</v>
      </c>
      <c r="X14" s="17">
        <v>2.8504405369877198E-2</v>
      </c>
      <c r="Y14" s="17">
        <v>3.0143395812887601E-2</v>
      </c>
      <c r="Z14" s="17">
        <v>2.8947020957827301E-2</v>
      </c>
      <c r="AA14" s="17">
        <v>2.8270128968254499E-2</v>
      </c>
      <c r="AB14" s="17">
        <v>1.7352529999057401E-2</v>
      </c>
      <c r="AC14" s="17">
        <v>2.0653808625570098E-2</v>
      </c>
      <c r="AD14" s="17"/>
      <c r="AE14" s="17">
        <v>1.4703599884886899E-2</v>
      </c>
      <c r="AF14" s="17">
        <v>1.2864716306492699E-2</v>
      </c>
      <c r="AG14" s="17">
        <v>4.3208241422950502E-2</v>
      </c>
      <c r="AH14" s="17">
        <v>3.2151856916130102E-2</v>
      </c>
      <c r="AI14" s="17">
        <v>2.3106618348501699E-2</v>
      </c>
      <c r="AJ14" s="17">
        <v>4.8507241347964102E-2</v>
      </c>
      <c r="AK14" s="17"/>
      <c r="AL14" s="17">
        <v>1.79575079366542E-2</v>
      </c>
      <c r="AM14" s="17">
        <v>2.0962104703051401E-2</v>
      </c>
      <c r="AN14" s="17">
        <v>1.48090961506906E-2</v>
      </c>
      <c r="AO14" s="17">
        <v>0</v>
      </c>
      <c r="AP14" s="17">
        <v>0</v>
      </c>
      <c r="AQ14" s="17">
        <v>5.4026995661496302E-3</v>
      </c>
      <c r="AR14" s="17">
        <v>0</v>
      </c>
      <c r="AS14" s="17"/>
      <c r="AT14" s="17">
        <v>1.13115755548746E-2</v>
      </c>
      <c r="AU14" s="17">
        <v>2.0804923602775499E-2</v>
      </c>
      <c r="AV14" s="17"/>
      <c r="AW14" s="17">
        <v>3.25234486705272E-2</v>
      </c>
      <c r="AX14" s="17">
        <v>2.20875769616545E-2</v>
      </c>
      <c r="AY14" s="17">
        <v>2.62154565243282E-2</v>
      </c>
      <c r="AZ14" s="17">
        <v>2.1460614674882899E-2</v>
      </c>
      <c r="BA14" s="17">
        <v>1.8891598518788001E-2</v>
      </c>
      <c r="BB14" s="17">
        <v>1.9373474363002002E-2</v>
      </c>
      <c r="BC14" s="17">
        <v>2.13148891188699E-2</v>
      </c>
      <c r="BD14" s="17">
        <v>4.6170528404553497E-2</v>
      </c>
      <c r="BE14" s="17"/>
      <c r="BF14" s="17">
        <v>1.2236124103753101E-2</v>
      </c>
      <c r="BG14" s="17">
        <v>1.7011217527989699E-2</v>
      </c>
      <c r="BH14" s="17">
        <v>1.4002966393491001E-2</v>
      </c>
      <c r="BI14" s="17">
        <v>2.1631461622064901E-2</v>
      </c>
      <c r="BJ14" s="17">
        <v>2.9352167900936199E-2</v>
      </c>
      <c r="BK14" s="17">
        <v>3.43599362000825E-2</v>
      </c>
      <c r="BL14" s="17">
        <v>3.2950755401756598E-2</v>
      </c>
      <c r="BM14" s="17"/>
      <c r="BN14" s="17">
        <v>7.0305322692883795E-2</v>
      </c>
      <c r="BO14" s="17">
        <v>2.56178037378306E-2</v>
      </c>
      <c r="BP14" s="17">
        <v>2.3494118556424099E-2</v>
      </c>
      <c r="BQ14" s="17">
        <v>2.85697720468839E-2</v>
      </c>
      <c r="BR14" s="17">
        <v>2.5870527549186301E-2</v>
      </c>
      <c r="BS14" s="17">
        <v>1.2076737925180299E-2</v>
      </c>
      <c r="BT14" s="17">
        <v>1.2889016316475699E-2</v>
      </c>
      <c r="BU14" s="17">
        <v>1.1214859003999E-2</v>
      </c>
      <c r="BV14" s="17">
        <v>2.3305005084103499E-2</v>
      </c>
      <c r="BW14" s="17">
        <v>2.0596703355934401E-2</v>
      </c>
      <c r="BX14" s="17">
        <v>5.4166727549438904E-3</v>
      </c>
      <c r="BY14" s="17">
        <v>2.52479915276678E-3</v>
      </c>
      <c r="BZ14" s="17">
        <v>3.4393981965844499E-3</v>
      </c>
      <c r="CA14" s="17">
        <v>1.36274984701101E-2</v>
      </c>
      <c r="CB14" s="17">
        <v>8.7151159508475195E-3</v>
      </c>
      <c r="CC14" s="17">
        <v>5.8467439806044299E-3</v>
      </c>
      <c r="CD14" s="17">
        <v>0</v>
      </c>
    </row>
    <row r="15" spans="2:82" x14ac:dyDescent="0.35">
      <c r="B15" s="18" t="s">
        <v>435</v>
      </c>
      <c r="C15" s="21">
        <v>0.50336108641987998</v>
      </c>
      <c r="D15" s="21">
        <v>0.50404891747954905</v>
      </c>
      <c r="E15" s="21">
        <v>0.50303350372461897</v>
      </c>
      <c r="F15" s="21"/>
      <c r="G15" s="21">
        <v>0.60412048109852601</v>
      </c>
      <c r="H15" s="21">
        <v>0.63972279312734504</v>
      </c>
      <c r="I15" s="21">
        <v>0.54471411208549703</v>
      </c>
      <c r="J15" s="21">
        <v>0.46214137647984899</v>
      </c>
      <c r="K15" s="21">
        <v>0.43557364326801101</v>
      </c>
      <c r="L15" s="21">
        <v>0.37094647094389599</v>
      </c>
      <c r="M15" s="21"/>
      <c r="N15" s="21">
        <v>0.58201924391077897</v>
      </c>
      <c r="O15" s="21">
        <v>0.493925420880096</v>
      </c>
      <c r="P15" s="21">
        <v>0.49396526979113198</v>
      </c>
      <c r="Q15" s="21">
        <v>0.43824959410421299</v>
      </c>
      <c r="R15" s="21"/>
      <c r="S15" s="21">
        <v>0.59157627794349998</v>
      </c>
      <c r="T15" s="21">
        <v>0.48890483803322299</v>
      </c>
      <c r="U15" s="21">
        <v>0.44484625649098303</v>
      </c>
      <c r="V15" s="21">
        <v>0.46966638790055898</v>
      </c>
      <c r="W15" s="21">
        <v>0.52022975424765106</v>
      </c>
      <c r="X15" s="21">
        <v>0.50350468803096204</v>
      </c>
      <c r="Y15" s="21">
        <v>0.48225603672810202</v>
      </c>
      <c r="Z15" s="21">
        <v>0.48347040874650599</v>
      </c>
      <c r="AA15" s="21">
        <v>0.49475134114012098</v>
      </c>
      <c r="AB15" s="21">
        <v>0.506809016984058</v>
      </c>
      <c r="AC15" s="21">
        <v>0.4772994609774</v>
      </c>
      <c r="AD15" s="21"/>
      <c r="AE15" s="21">
        <v>0.45511795035115099</v>
      </c>
      <c r="AF15" s="21">
        <v>0.55451628954623799</v>
      </c>
      <c r="AG15" s="21">
        <v>0.48656575423389697</v>
      </c>
      <c r="AH15" s="21">
        <v>0.51049104164541603</v>
      </c>
      <c r="AI15" s="21">
        <v>0.54182217303482205</v>
      </c>
      <c r="AJ15" s="21">
        <v>0.53044024703358394</v>
      </c>
      <c r="AK15" s="21"/>
      <c r="AL15" s="21">
        <v>0.47073838585907102</v>
      </c>
      <c r="AM15" s="21">
        <v>0.59849574159297703</v>
      </c>
      <c r="AN15" s="21">
        <v>0.65516686935149504</v>
      </c>
      <c r="AO15" s="21">
        <v>0.64961401162735499</v>
      </c>
      <c r="AP15" s="21">
        <v>0.436787797175619</v>
      </c>
      <c r="AQ15" s="21">
        <v>0.51265018046856403</v>
      </c>
      <c r="AR15" s="21">
        <v>0.52819165112112798</v>
      </c>
      <c r="AS15" s="21"/>
      <c r="AT15" s="21">
        <v>0.66569561652362297</v>
      </c>
      <c r="AU15" s="21">
        <v>0.48590496149726897</v>
      </c>
      <c r="AV15" s="21"/>
      <c r="AW15" s="21">
        <v>0.43466197782650201</v>
      </c>
      <c r="AX15" s="21">
        <v>0.33721962937574501</v>
      </c>
      <c r="AY15" s="21">
        <v>0.54084296725210701</v>
      </c>
      <c r="AZ15" s="21">
        <v>0.50675069283440299</v>
      </c>
      <c r="BA15" s="21">
        <v>0.38306689257332099</v>
      </c>
      <c r="BB15" s="21">
        <v>0.56963197658304099</v>
      </c>
      <c r="BC15" s="21">
        <v>0.65049625301903402</v>
      </c>
      <c r="BD15" s="21">
        <v>0.51277022356402702</v>
      </c>
      <c r="BE15" s="21"/>
      <c r="BF15" s="21">
        <v>0.59664655699519498</v>
      </c>
      <c r="BG15" s="21">
        <v>0.57759462754686797</v>
      </c>
      <c r="BH15" s="21">
        <v>0.440059914321898</v>
      </c>
      <c r="BI15" s="21">
        <v>0.50737423035706597</v>
      </c>
      <c r="BJ15" s="21">
        <v>0.47809777946385101</v>
      </c>
      <c r="BK15" s="21">
        <v>0.40590049237674503</v>
      </c>
      <c r="BL15" s="21">
        <v>0.45988873850039402</v>
      </c>
      <c r="BM15" s="21"/>
      <c r="BN15" s="21">
        <v>0.43398935657461102</v>
      </c>
      <c r="BO15" s="21">
        <v>0.43686472413233701</v>
      </c>
      <c r="BP15" s="21">
        <v>0.42376115312491602</v>
      </c>
      <c r="BQ15" s="21">
        <v>0.444049177419851</v>
      </c>
      <c r="BR15" s="21">
        <v>0.49304559977594398</v>
      </c>
      <c r="BS15" s="21">
        <v>0.48110041936488901</v>
      </c>
      <c r="BT15" s="21">
        <v>0.52470335675785995</v>
      </c>
      <c r="BU15" s="21">
        <v>0.54133581916057905</v>
      </c>
      <c r="BV15" s="21">
        <v>0.50463814325428202</v>
      </c>
      <c r="BW15" s="21">
        <v>0.53286304804088802</v>
      </c>
      <c r="BX15" s="21">
        <v>0.54371293209869198</v>
      </c>
      <c r="BY15" s="21">
        <v>0.58635021891449002</v>
      </c>
      <c r="BZ15" s="21">
        <v>0.534151794968313</v>
      </c>
      <c r="CA15" s="21">
        <v>0.63538487945167499</v>
      </c>
      <c r="CB15" s="21">
        <v>0.72180105242362302</v>
      </c>
      <c r="CC15" s="21">
        <v>0.77232554696918698</v>
      </c>
      <c r="CD15" s="21">
        <v>0.769141430721479</v>
      </c>
    </row>
    <row r="16" spans="2:82" x14ac:dyDescent="0.35">
      <c r="B16" s="18" t="s">
        <v>436</v>
      </c>
      <c r="C16" s="21">
        <v>0.188640034822567</v>
      </c>
      <c r="D16" s="21">
        <v>0.20737511657216301</v>
      </c>
      <c r="E16" s="21">
        <v>0.16969990591002901</v>
      </c>
      <c r="F16" s="21"/>
      <c r="G16" s="21">
        <v>0.118421535515492</v>
      </c>
      <c r="H16" s="21">
        <v>0.12540581906325801</v>
      </c>
      <c r="I16" s="21">
        <v>0.157706529138785</v>
      </c>
      <c r="J16" s="21">
        <v>0.219919935967132</v>
      </c>
      <c r="K16" s="21">
        <v>0.24600233160539001</v>
      </c>
      <c r="L16" s="21">
        <v>0.24789479002780199</v>
      </c>
      <c r="M16" s="21"/>
      <c r="N16" s="21">
        <v>0.16243875647839601</v>
      </c>
      <c r="O16" s="21">
        <v>0.20019606405225401</v>
      </c>
      <c r="P16" s="21">
        <v>0.19493149952907701</v>
      </c>
      <c r="Q16" s="21">
        <v>0.19964833723067599</v>
      </c>
      <c r="R16" s="21"/>
      <c r="S16" s="21">
        <v>0.156443089229099</v>
      </c>
      <c r="T16" s="21">
        <v>0.196400391380402</v>
      </c>
      <c r="U16" s="21">
        <v>0.23728297143969801</v>
      </c>
      <c r="V16" s="21">
        <v>0.198278263190346</v>
      </c>
      <c r="W16" s="21">
        <v>0.182022939320617</v>
      </c>
      <c r="X16" s="21">
        <v>0.17043373121941299</v>
      </c>
      <c r="Y16" s="21">
        <v>0.201940586745467</v>
      </c>
      <c r="Z16" s="21">
        <v>0.17300096664957801</v>
      </c>
      <c r="AA16" s="21">
        <v>0.18962992707965201</v>
      </c>
      <c r="AB16" s="21">
        <v>0.188750680706959</v>
      </c>
      <c r="AC16" s="21">
        <v>0.20121275235549799</v>
      </c>
      <c r="AD16" s="21"/>
      <c r="AE16" s="21">
        <v>0.22249486982393099</v>
      </c>
      <c r="AF16" s="21">
        <v>0.16916409948911801</v>
      </c>
      <c r="AG16" s="21">
        <v>0.17450368869267599</v>
      </c>
      <c r="AH16" s="21">
        <v>0.169351256628924</v>
      </c>
      <c r="AI16" s="21">
        <v>0.163993093689696</v>
      </c>
      <c r="AJ16" s="21">
        <v>0.196440999976811</v>
      </c>
      <c r="AK16" s="21"/>
      <c r="AL16" s="21">
        <v>0.20779358158191399</v>
      </c>
      <c r="AM16" s="21">
        <v>0.14317896853220699</v>
      </c>
      <c r="AN16" s="21">
        <v>0.117351956377335</v>
      </c>
      <c r="AO16" s="21">
        <v>0.18220964946103199</v>
      </c>
      <c r="AP16" s="21">
        <v>0.24367828391827001</v>
      </c>
      <c r="AQ16" s="21">
        <v>0.190884525935855</v>
      </c>
      <c r="AR16" s="21">
        <v>0.154412927474989</v>
      </c>
      <c r="AS16" s="21"/>
      <c r="AT16" s="21">
        <v>0.12864345631639401</v>
      </c>
      <c r="AU16" s="21">
        <v>0.197584364421964</v>
      </c>
      <c r="AV16" s="21"/>
      <c r="AW16" s="21">
        <v>0.24683288077709301</v>
      </c>
      <c r="AX16" s="21">
        <v>0.250933036770844</v>
      </c>
      <c r="AY16" s="21">
        <v>0.15176003674289601</v>
      </c>
      <c r="AZ16" s="21">
        <v>0.19025888443473499</v>
      </c>
      <c r="BA16" s="21">
        <v>0.246539071780738</v>
      </c>
      <c r="BB16" s="21">
        <v>0.14808371853523</v>
      </c>
      <c r="BC16" s="21">
        <v>0.110655692441693</v>
      </c>
      <c r="BD16" s="21">
        <v>0.172180269996385</v>
      </c>
      <c r="BE16" s="21"/>
      <c r="BF16" s="21">
        <v>0.16090527299480401</v>
      </c>
      <c r="BG16" s="21">
        <v>0.15481837972752499</v>
      </c>
      <c r="BH16" s="21">
        <v>0.24515401552669799</v>
      </c>
      <c r="BI16" s="21">
        <v>0.178881971689307</v>
      </c>
      <c r="BJ16" s="21">
        <v>0.176969640656332</v>
      </c>
      <c r="BK16" s="21">
        <v>0.226310869223462</v>
      </c>
      <c r="BL16" s="21">
        <v>0.19733329237508801</v>
      </c>
      <c r="BM16" s="21"/>
      <c r="BN16" s="21">
        <v>0.177319650699447</v>
      </c>
      <c r="BO16" s="21">
        <v>0.23327500371338</v>
      </c>
      <c r="BP16" s="21">
        <v>0.24215850559868499</v>
      </c>
      <c r="BQ16" s="21">
        <v>0.19683700782722</v>
      </c>
      <c r="BR16" s="21">
        <v>0.18407364272853699</v>
      </c>
      <c r="BS16" s="21">
        <v>0.20258854412455901</v>
      </c>
      <c r="BT16" s="21">
        <v>0.19659918510059499</v>
      </c>
      <c r="BU16" s="21">
        <v>0.16316872455738701</v>
      </c>
      <c r="BV16" s="21">
        <v>0.20199736640320801</v>
      </c>
      <c r="BW16" s="21">
        <v>0.16829991394361701</v>
      </c>
      <c r="BX16" s="21">
        <v>0.177862946340728</v>
      </c>
      <c r="BY16" s="21">
        <v>0.16129010226048399</v>
      </c>
      <c r="BZ16" s="21">
        <v>0.197243325525293</v>
      </c>
      <c r="CA16" s="21">
        <v>0.13308048385250901</v>
      </c>
      <c r="CB16" s="21">
        <v>0.117228000386793</v>
      </c>
      <c r="CC16" s="21">
        <v>9.94006356520621E-2</v>
      </c>
      <c r="CD16" s="21">
        <v>9.7071253965413898E-2</v>
      </c>
    </row>
    <row r="17" spans="2:82" x14ac:dyDescent="0.35">
      <c r="B17" s="18" t="s">
        <v>437</v>
      </c>
      <c r="C17" s="22">
        <v>0.31472105159731201</v>
      </c>
      <c r="D17" s="22">
        <v>0.29667380090738699</v>
      </c>
      <c r="E17" s="22">
        <v>0.33333359781458899</v>
      </c>
      <c r="F17" s="22"/>
      <c r="G17" s="22">
        <v>0.485698945583034</v>
      </c>
      <c r="H17" s="22">
        <v>0.51431697406408605</v>
      </c>
      <c r="I17" s="22">
        <v>0.387007582946712</v>
      </c>
      <c r="J17" s="22">
        <v>0.24222144051271799</v>
      </c>
      <c r="K17" s="22">
        <v>0.18957131166262101</v>
      </c>
      <c r="L17" s="22">
        <v>0.123051680916094</v>
      </c>
      <c r="M17" s="22"/>
      <c r="N17" s="22">
        <v>0.41958048743238402</v>
      </c>
      <c r="O17" s="22">
        <v>0.29372935682784201</v>
      </c>
      <c r="P17" s="22">
        <v>0.29903377026205502</v>
      </c>
      <c r="Q17" s="22">
        <v>0.238601256873537</v>
      </c>
      <c r="R17" s="22"/>
      <c r="S17" s="22">
        <v>0.43513318871440099</v>
      </c>
      <c r="T17" s="22">
        <v>0.29250444665282099</v>
      </c>
      <c r="U17" s="22">
        <v>0.20756328505128499</v>
      </c>
      <c r="V17" s="22">
        <v>0.27138812471021201</v>
      </c>
      <c r="W17" s="22">
        <v>0.33820681492703403</v>
      </c>
      <c r="X17" s="22">
        <v>0.33307095681154902</v>
      </c>
      <c r="Y17" s="22">
        <v>0.28031544998263502</v>
      </c>
      <c r="Z17" s="22">
        <v>0.31046944209692701</v>
      </c>
      <c r="AA17" s="22">
        <v>0.305121414060469</v>
      </c>
      <c r="AB17" s="22">
        <v>0.31805833627709801</v>
      </c>
      <c r="AC17" s="22">
        <v>0.27608670862190199</v>
      </c>
      <c r="AD17" s="22"/>
      <c r="AE17" s="22">
        <v>0.23262308052722</v>
      </c>
      <c r="AF17" s="22">
        <v>0.38535219005712001</v>
      </c>
      <c r="AG17" s="22">
        <v>0.31206206554122101</v>
      </c>
      <c r="AH17" s="22">
        <v>0.341139785016492</v>
      </c>
      <c r="AI17" s="22">
        <v>0.377829079345126</v>
      </c>
      <c r="AJ17" s="22">
        <v>0.33399924705677198</v>
      </c>
      <c r="AK17" s="22"/>
      <c r="AL17" s="22">
        <v>0.262944804277157</v>
      </c>
      <c r="AM17" s="22">
        <v>0.45531677306077001</v>
      </c>
      <c r="AN17" s="22">
        <v>0.53781491297415995</v>
      </c>
      <c r="AO17" s="22">
        <v>0.46740436216632297</v>
      </c>
      <c r="AP17" s="22">
        <v>0.19310951325734901</v>
      </c>
      <c r="AQ17" s="22">
        <v>0.321765654532709</v>
      </c>
      <c r="AR17" s="22">
        <v>0.37377872364613901</v>
      </c>
      <c r="AS17" s="22"/>
      <c r="AT17" s="22">
        <v>0.53705216020722901</v>
      </c>
      <c r="AU17" s="22">
        <v>0.288320597075305</v>
      </c>
      <c r="AV17" s="22"/>
      <c r="AW17" s="22">
        <v>0.18782909704941</v>
      </c>
      <c r="AX17" s="22">
        <v>8.6286592604900195E-2</v>
      </c>
      <c r="AY17" s="22">
        <v>0.389082930509211</v>
      </c>
      <c r="AZ17" s="22">
        <v>0.31649180839966801</v>
      </c>
      <c r="BA17" s="22">
        <v>0.13652782079258399</v>
      </c>
      <c r="BB17" s="22">
        <v>0.42154825804781199</v>
      </c>
      <c r="BC17" s="22">
        <v>0.53984056057734098</v>
      </c>
      <c r="BD17" s="22">
        <v>0.34058995356764199</v>
      </c>
      <c r="BE17" s="22"/>
      <c r="BF17" s="22">
        <v>0.43574128400039103</v>
      </c>
      <c r="BG17" s="22">
        <v>0.42277624781934298</v>
      </c>
      <c r="BH17" s="22">
        <v>0.19490589879520001</v>
      </c>
      <c r="BI17" s="22">
        <v>0.328492258667759</v>
      </c>
      <c r="BJ17" s="22">
        <v>0.30112813880751899</v>
      </c>
      <c r="BK17" s="22">
        <v>0.179589623153284</v>
      </c>
      <c r="BL17" s="22">
        <v>0.26255544612530601</v>
      </c>
      <c r="BM17" s="22"/>
      <c r="BN17" s="22">
        <v>0.25666970587516402</v>
      </c>
      <c r="BO17" s="22">
        <v>0.20358972041895701</v>
      </c>
      <c r="BP17" s="22">
        <v>0.18160264752623101</v>
      </c>
      <c r="BQ17" s="22">
        <v>0.24721216959263101</v>
      </c>
      <c r="BR17" s="22">
        <v>0.30897195704740699</v>
      </c>
      <c r="BS17" s="22">
        <v>0.27851187524033</v>
      </c>
      <c r="BT17" s="22">
        <v>0.32810417165726402</v>
      </c>
      <c r="BU17" s="22">
        <v>0.37816709460319198</v>
      </c>
      <c r="BV17" s="22">
        <v>0.30264077685107299</v>
      </c>
      <c r="BW17" s="22">
        <v>0.36456313409727098</v>
      </c>
      <c r="BX17" s="22">
        <v>0.36584998575796401</v>
      </c>
      <c r="BY17" s="22">
        <v>0.425060116654006</v>
      </c>
      <c r="BZ17" s="22">
        <v>0.33690846944302</v>
      </c>
      <c r="CA17" s="22">
        <v>0.50230439559916595</v>
      </c>
      <c r="CB17" s="22">
        <v>0.60457305203682998</v>
      </c>
      <c r="CC17" s="22">
        <v>0.67292491131712495</v>
      </c>
      <c r="CD17" s="22">
        <v>0.67207017675606495</v>
      </c>
    </row>
    <row r="18" spans="2:82" x14ac:dyDescent="0.35">
      <c r="B18" s="16"/>
    </row>
    <row r="19" spans="2:82" x14ac:dyDescent="0.35">
      <c r="B19" t="s">
        <v>119</v>
      </c>
    </row>
    <row r="20" spans="2:82" x14ac:dyDescent="0.35">
      <c r="B20" t="s">
        <v>120</v>
      </c>
    </row>
    <row r="22" spans="2:82" x14ac:dyDescent="0.35">
      <c r="B22"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CD23"/>
  <sheetViews>
    <sheetView showGridLines="0" topLeftCell="A12" workbookViewId="0">
      <pane xSplit="2" topLeftCell="C1" activePane="topRight" state="frozen"/>
      <selection pane="topRight" activeCell="B23" sqref="B2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449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441</v>
      </c>
      <c r="C9" s="17">
        <v>0.49334143978038503</v>
      </c>
      <c r="D9" s="17">
        <v>0.45949804377690001</v>
      </c>
      <c r="E9" s="17">
        <v>0.52656327377571999</v>
      </c>
      <c r="F9" s="17"/>
      <c r="G9" s="17">
        <v>0.47212951847566498</v>
      </c>
      <c r="H9" s="17">
        <v>0.49929259172696799</v>
      </c>
      <c r="I9" s="17">
        <v>0.507870175376407</v>
      </c>
      <c r="J9" s="17">
        <v>0.47210607325993698</v>
      </c>
      <c r="K9" s="17">
        <v>0.474353518939367</v>
      </c>
      <c r="L9" s="17">
        <v>0.52067575699777602</v>
      </c>
      <c r="M9" s="17"/>
      <c r="N9" s="17">
        <v>0.51063814027204801</v>
      </c>
      <c r="O9" s="17">
        <v>0.49245946817820602</v>
      </c>
      <c r="P9" s="17">
        <v>0.47844813089254801</v>
      </c>
      <c r="Q9" s="17">
        <v>0.48536494724085799</v>
      </c>
      <c r="R9" s="17"/>
      <c r="S9" s="17">
        <v>0.48791357717691602</v>
      </c>
      <c r="T9" s="17">
        <v>0.50935038587040105</v>
      </c>
      <c r="U9" s="17">
        <v>0.511165468682657</v>
      </c>
      <c r="V9" s="17">
        <v>0.50495725712061301</v>
      </c>
      <c r="W9" s="17">
        <v>0.46720806312930402</v>
      </c>
      <c r="X9" s="17">
        <v>0.48421682071022298</v>
      </c>
      <c r="Y9" s="17">
        <v>0.47684932556447102</v>
      </c>
      <c r="Z9" s="17">
        <v>0.50237982417914795</v>
      </c>
      <c r="AA9" s="17">
        <v>0.48695204944645099</v>
      </c>
      <c r="AB9" s="17">
        <v>0.48289215960833998</v>
      </c>
      <c r="AC9" s="17">
        <v>0.52504603823342899</v>
      </c>
      <c r="AD9" s="17"/>
      <c r="AE9" s="17">
        <v>0.490253871655499</v>
      </c>
      <c r="AF9" s="17">
        <v>0.50246345242530899</v>
      </c>
      <c r="AG9" s="17">
        <v>0.45940266201284902</v>
      </c>
      <c r="AH9" s="17">
        <v>0.496900109483223</v>
      </c>
      <c r="AI9" s="17">
        <v>0.51625269182857902</v>
      </c>
      <c r="AJ9" s="17">
        <v>0.43618243342013602</v>
      </c>
      <c r="AK9" s="17"/>
      <c r="AL9" s="17">
        <v>0.49639844954274998</v>
      </c>
      <c r="AM9" s="17">
        <v>0.52000107991202305</v>
      </c>
      <c r="AN9" s="17">
        <v>0.496166694674602</v>
      </c>
      <c r="AO9" s="17">
        <v>0.52009679190243197</v>
      </c>
      <c r="AP9" s="17">
        <v>0.53247711616731497</v>
      </c>
      <c r="AQ9" s="17">
        <v>0.43832416670907098</v>
      </c>
      <c r="AR9" s="17">
        <v>0.44210385355874599</v>
      </c>
      <c r="AS9" s="17"/>
      <c r="AT9" s="17">
        <v>0.466845532346082</v>
      </c>
      <c r="AU9" s="17">
        <v>0.50024350982872601</v>
      </c>
      <c r="AV9" s="17"/>
      <c r="AW9" s="17">
        <v>0.42477424714968898</v>
      </c>
      <c r="AX9" s="17">
        <v>0.51684835930733197</v>
      </c>
      <c r="AY9" s="17">
        <v>0.489655186865111</v>
      </c>
      <c r="AZ9" s="17">
        <v>0.48575660643542601</v>
      </c>
      <c r="BA9" s="17">
        <v>0.51304587780614297</v>
      </c>
      <c r="BB9" s="17">
        <v>0.50248402519019497</v>
      </c>
      <c r="BC9" s="17">
        <v>0.52718114293310203</v>
      </c>
      <c r="BD9" s="17">
        <v>0.46138162968893498</v>
      </c>
      <c r="BE9" s="17"/>
      <c r="BF9" s="17">
        <v>0.48356450129502099</v>
      </c>
      <c r="BG9" s="17">
        <v>0.50207042780678601</v>
      </c>
      <c r="BH9" s="17">
        <v>0.47150904805420202</v>
      </c>
      <c r="BI9" s="17">
        <v>0.51625932028332999</v>
      </c>
      <c r="BJ9" s="17">
        <v>0.49876023966577698</v>
      </c>
      <c r="BK9" s="17">
        <v>0.49758741083761698</v>
      </c>
      <c r="BL9" s="17">
        <v>0.47795711997225299</v>
      </c>
      <c r="BM9" s="17"/>
      <c r="BN9" s="17">
        <v>0.37811290334833503</v>
      </c>
      <c r="BO9" s="17">
        <v>0.473534136786737</v>
      </c>
      <c r="BP9" s="17">
        <v>0.46940467003263098</v>
      </c>
      <c r="BQ9" s="17">
        <v>0.48897477389529498</v>
      </c>
      <c r="BR9" s="17">
        <v>0.50108165674597205</v>
      </c>
      <c r="BS9" s="17">
        <v>0.53228431343750504</v>
      </c>
      <c r="BT9" s="17">
        <v>0.47940313546366198</v>
      </c>
      <c r="BU9" s="17">
        <v>0.51592575364146998</v>
      </c>
      <c r="BV9" s="17">
        <v>0.53652798490902498</v>
      </c>
      <c r="BW9" s="17">
        <v>0.490580995077462</v>
      </c>
      <c r="BX9" s="17">
        <v>0.51168670799527305</v>
      </c>
      <c r="BY9" s="17">
        <v>0.47997881759674699</v>
      </c>
      <c r="BZ9" s="17">
        <v>0.51171125648796301</v>
      </c>
      <c r="CA9" s="17">
        <v>0.51976330818153904</v>
      </c>
      <c r="CB9" s="17">
        <v>0.52756599523742798</v>
      </c>
      <c r="CC9" s="17">
        <v>0.54847499654832699</v>
      </c>
      <c r="CD9" s="17">
        <v>0.64408300186568301</v>
      </c>
    </row>
    <row r="10" spans="2:82" ht="43.5" x14ac:dyDescent="0.35">
      <c r="B10" s="18" t="s">
        <v>442</v>
      </c>
      <c r="C10" s="17">
        <v>0.40437649746357002</v>
      </c>
      <c r="D10" s="17">
        <v>0.3794125713341</v>
      </c>
      <c r="E10" s="17">
        <v>0.42956720418128103</v>
      </c>
      <c r="F10" s="17"/>
      <c r="G10" s="17">
        <v>0.37060554559267</v>
      </c>
      <c r="H10" s="17">
        <v>0.37128439665851898</v>
      </c>
      <c r="I10" s="17">
        <v>0.38314107932924502</v>
      </c>
      <c r="J10" s="17">
        <v>0.36261209060671001</v>
      </c>
      <c r="K10" s="17">
        <v>0.41709501607275501</v>
      </c>
      <c r="L10" s="17">
        <v>0.49629582792778798</v>
      </c>
      <c r="M10" s="17"/>
      <c r="N10" s="17">
        <v>0.41210672449795699</v>
      </c>
      <c r="O10" s="17">
        <v>0.40468417882342</v>
      </c>
      <c r="P10" s="17">
        <v>0.39419600592052401</v>
      </c>
      <c r="Q10" s="17">
        <v>0.40302263447162101</v>
      </c>
      <c r="R10" s="17"/>
      <c r="S10" s="17">
        <v>0.39539228238081098</v>
      </c>
      <c r="T10" s="17">
        <v>0.43153583026673198</v>
      </c>
      <c r="U10" s="17">
        <v>0.39846652398656301</v>
      </c>
      <c r="V10" s="17">
        <v>0.40820995431978102</v>
      </c>
      <c r="W10" s="17">
        <v>0.40255430031348399</v>
      </c>
      <c r="X10" s="17">
        <v>0.40191312288345998</v>
      </c>
      <c r="Y10" s="17">
        <v>0.40327954620366302</v>
      </c>
      <c r="Z10" s="17">
        <v>0.41016655794918599</v>
      </c>
      <c r="AA10" s="17">
        <v>0.38486269511905602</v>
      </c>
      <c r="AB10" s="17">
        <v>0.41004684832378602</v>
      </c>
      <c r="AC10" s="17">
        <v>0.39913523448744598</v>
      </c>
      <c r="AD10" s="17"/>
      <c r="AE10" s="17">
        <v>0.43473994692612</v>
      </c>
      <c r="AF10" s="17">
        <v>0.37436884465832199</v>
      </c>
      <c r="AG10" s="17">
        <v>0.38386415099229698</v>
      </c>
      <c r="AH10" s="17">
        <v>0.41992159794932998</v>
      </c>
      <c r="AI10" s="17">
        <v>0.40329013700441302</v>
      </c>
      <c r="AJ10" s="17">
        <v>0.33569191490640998</v>
      </c>
      <c r="AK10" s="17"/>
      <c r="AL10" s="17">
        <v>0.41117631863649901</v>
      </c>
      <c r="AM10" s="17">
        <v>0.40798622187975198</v>
      </c>
      <c r="AN10" s="17">
        <v>0.43401179838000797</v>
      </c>
      <c r="AO10" s="17">
        <v>0.401141103772784</v>
      </c>
      <c r="AP10" s="17">
        <v>0.458257028935243</v>
      </c>
      <c r="AQ10" s="17">
        <v>0.32596583104348698</v>
      </c>
      <c r="AR10" s="17">
        <v>0.44255618183056</v>
      </c>
      <c r="AS10" s="17"/>
      <c r="AT10" s="17">
        <v>0.37943178674384098</v>
      </c>
      <c r="AU10" s="17">
        <v>0.411640857084208</v>
      </c>
      <c r="AV10" s="17"/>
      <c r="AW10" s="17">
        <v>0.35234617671010598</v>
      </c>
      <c r="AX10" s="17">
        <v>0.54659270262279003</v>
      </c>
      <c r="AY10" s="17">
        <v>0.346098817152445</v>
      </c>
      <c r="AZ10" s="17">
        <v>0.38586578217391898</v>
      </c>
      <c r="BA10" s="17">
        <v>0.47333221064074399</v>
      </c>
      <c r="BB10" s="17">
        <v>0.36184355209841701</v>
      </c>
      <c r="BC10" s="17">
        <v>0.41920519603691803</v>
      </c>
      <c r="BD10" s="17">
        <v>0.34919757838746202</v>
      </c>
      <c r="BE10" s="17"/>
      <c r="BF10" s="17">
        <v>0.39562537428830602</v>
      </c>
      <c r="BG10" s="17">
        <v>0.39181974801246999</v>
      </c>
      <c r="BH10" s="17">
        <v>0.38444835546362999</v>
      </c>
      <c r="BI10" s="17">
        <v>0.41522535403174399</v>
      </c>
      <c r="BJ10" s="17">
        <v>0.39254742462026898</v>
      </c>
      <c r="BK10" s="17">
        <v>0.44358928382131302</v>
      </c>
      <c r="BL10" s="17">
        <v>0.39949506938356499</v>
      </c>
      <c r="BM10" s="17"/>
      <c r="BN10" s="17">
        <v>0.33089412740735402</v>
      </c>
      <c r="BO10" s="17">
        <v>0.42345591219867201</v>
      </c>
      <c r="BP10" s="17">
        <v>0.441568846746906</v>
      </c>
      <c r="BQ10" s="17">
        <v>0.38970307950274202</v>
      </c>
      <c r="BR10" s="17">
        <v>0.41806491311969202</v>
      </c>
      <c r="BS10" s="17">
        <v>0.41947915111820999</v>
      </c>
      <c r="BT10" s="17">
        <v>0.37508305949815102</v>
      </c>
      <c r="BU10" s="17">
        <v>0.409740663427135</v>
      </c>
      <c r="BV10" s="17">
        <v>0.42036043583325</v>
      </c>
      <c r="BW10" s="17">
        <v>0.40067033493304699</v>
      </c>
      <c r="BX10" s="17">
        <v>0.40573123545564099</v>
      </c>
      <c r="BY10" s="17">
        <v>0.39938703099983702</v>
      </c>
      <c r="BZ10" s="17">
        <v>0.40029482339901501</v>
      </c>
      <c r="CA10" s="17">
        <v>0.39309502971162902</v>
      </c>
      <c r="CB10" s="17">
        <v>0.45695423110619698</v>
      </c>
      <c r="CC10" s="17">
        <v>0.43876651954329399</v>
      </c>
      <c r="CD10" s="17">
        <v>0.41432484609104903</v>
      </c>
    </row>
    <row r="11" spans="2:82" ht="29" x14ac:dyDescent="0.35">
      <c r="B11" s="18" t="s">
        <v>443</v>
      </c>
      <c r="C11" s="17">
        <v>0.37161111108287498</v>
      </c>
      <c r="D11" s="17">
        <v>0.38484708283651903</v>
      </c>
      <c r="E11" s="17">
        <v>0.35855750514525198</v>
      </c>
      <c r="F11" s="17"/>
      <c r="G11" s="17">
        <v>0.39910434577213599</v>
      </c>
      <c r="H11" s="17">
        <v>0.39316468065600702</v>
      </c>
      <c r="I11" s="17">
        <v>0.38179243717337003</v>
      </c>
      <c r="J11" s="17">
        <v>0.36128516670426802</v>
      </c>
      <c r="K11" s="17">
        <v>0.367942834207929</v>
      </c>
      <c r="L11" s="17">
        <v>0.33844649152961398</v>
      </c>
      <c r="M11" s="17"/>
      <c r="N11" s="17">
        <v>0.40824434522309599</v>
      </c>
      <c r="O11" s="17">
        <v>0.39277807971015699</v>
      </c>
      <c r="P11" s="17">
        <v>0.3367806027088</v>
      </c>
      <c r="Q11" s="17">
        <v>0.33859627444498402</v>
      </c>
      <c r="R11" s="17"/>
      <c r="S11" s="17">
        <v>0.42179360850117298</v>
      </c>
      <c r="T11" s="17">
        <v>0.36010470354683899</v>
      </c>
      <c r="U11" s="17">
        <v>0.35173393397623998</v>
      </c>
      <c r="V11" s="17">
        <v>0.35171024570440801</v>
      </c>
      <c r="W11" s="17">
        <v>0.36557130233701002</v>
      </c>
      <c r="X11" s="17">
        <v>0.36602739960632102</v>
      </c>
      <c r="Y11" s="17">
        <v>0.36233120441483102</v>
      </c>
      <c r="Z11" s="17">
        <v>0.371800392897914</v>
      </c>
      <c r="AA11" s="17">
        <v>0.36748007886193201</v>
      </c>
      <c r="AB11" s="17">
        <v>0.38911623426367398</v>
      </c>
      <c r="AC11" s="17">
        <v>0.33119561709428202</v>
      </c>
      <c r="AD11" s="17"/>
      <c r="AE11" s="17">
        <v>0.367865605489263</v>
      </c>
      <c r="AF11" s="17">
        <v>0.38248311613054897</v>
      </c>
      <c r="AG11" s="17">
        <v>0.34596718111924502</v>
      </c>
      <c r="AH11" s="17">
        <v>0.38669934747964002</v>
      </c>
      <c r="AI11" s="17">
        <v>0.38007266699585601</v>
      </c>
      <c r="AJ11" s="17">
        <v>0.33001202401637802</v>
      </c>
      <c r="AK11" s="17"/>
      <c r="AL11" s="17">
        <v>0.37299014852212697</v>
      </c>
      <c r="AM11" s="17">
        <v>0.40437317423829899</v>
      </c>
      <c r="AN11" s="17">
        <v>0.383367058816799</v>
      </c>
      <c r="AO11" s="17">
        <v>0.343974253017238</v>
      </c>
      <c r="AP11" s="17">
        <v>0.26285176197316501</v>
      </c>
      <c r="AQ11" s="17">
        <v>0.319300243664839</v>
      </c>
      <c r="AR11" s="17">
        <v>0.47014943821975003</v>
      </c>
      <c r="AS11" s="17"/>
      <c r="AT11" s="17">
        <v>0.388071502843788</v>
      </c>
      <c r="AU11" s="17">
        <v>0.373087702210605</v>
      </c>
      <c r="AV11" s="17"/>
      <c r="AW11" s="17">
        <v>0.36911622456308302</v>
      </c>
      <c r="AX11" s="17">
        <v>0.37545945944947101</v>
      </c>
      <c r="AY11" s="17">
        <v>0.407999102314967</v>
      </c>
      <c r="AZ11" s="17">
        <v>0.36039436645334599</v>
      </c>
      <c r="BA11" s="17">
        <v>0.33564215539926801</v>
      </c>
      <c r="BB11" s="17">
        <v>0.40038161261446098</v>
      </c>
      <c r="BC11" s="17">
        <v>0.399272929783344</v>
      </c>
      <c r="BD11" s="17">
        <v>0.34625671759344101</v>
      </c>
      <c r="BE11" s="17"/>
      <c r="BF11" s="17">
        <v>0.39309403390807002</v>
      </c>
      <c r="BG11" s="17">
        <v>0.40393074364001103</v>
      </c>
      <c r="BH11" s="17">
        <v>0.37199984668809899</v>
      </c>
      <c r="BI11" s="17">
        <v>0.35911102045055998</v>
      </c>
      <c r="BJ11" s="17">
        <v>0.351376949143756</v>
      </c>
      <c r="BK11" s="17">
        <v>0.33374878776033501</v>
      </c>
      <c r="BL11" s="17">
        <v>0.35336279107908097</v>
      </c>
      <c r="BM11" s="17"/>
      <c r="BN11" s="17">
        <v>0.31472404609177201</v>
      </c>
      <c r="BO11" s="17">
        <v>0.31922266624228202</v>
      </c>
      <c r="BP11" s="17">
        <v>0.35972644683624799</v>
      </c>
      <c r="BQ11" s="17">
        <v>0.36543536410486899</v>
      </c>
      <c r="BR11" s="17">
        <v>0.355023621881145</v>
      </c>
      <c r="BS11" s="17">
        <v>0.37112010088420599</v>
      </c>
      <c r="BT11" s="17">
        <v>0.35859329473024698</v>
      </c>
      <c r="BU11" s="17">
        <v>0.41444727132333897</v>
      </c>
      <c r="BV11" s="17">
        <v>0.349380769742064</v>
      </c>
      <c r="BW11" s="17">
        <v>0.39806300627308999</v>
      </c>
      <c r="BX11" s="17">
        <v>0.40915310459554499</v>
      </c>
      <c r="BY11" s="17">
        <v>0.417751167825202</v>
      </c>
      <c r="BZ11" s="17">
        <v>0.41814374181282299</v>
      </c>
      <c r="CA11" s="17">
        <v>0.39295031652458901</v>
      </c>
      <c r="CB11" s="17">
        <v>0.47652696537877098</v>
      </c>
      <c r="CC11" s="17">
        <v>0.490409506337873</v>
      </c>
      <c r="CD11" s="17">
        <v>0.43631552258197998</v>
      </c>
    </row>
    <row r="12" spans="2:82" ht="29" x14ac:dyDescent="0.35">
      <c r="B12" s="18" t="s">
        <v>444</v>
      </c>
      <c r="C12" s="17">
        <v>0.25939174518164798</v>
      </c>
      <c r="D12" s="17">
        <v>0.270261268059374</v>
      </c>
      <c r="E12" s="17">
        <v>0.24865527350487701</v>
      </c>
      <c r="F12" s="17"/>
      <c r="G12" s="17">
        <v>0.19735777836700699</v>
      </c>
      <c r="H12" s="17">
        <v>0.192469300626046</v>
      </c>
      <c r="I12" s="17">
        <v>0.22380435901450299</v>
      </c>
      <c r="J12" s="17">
        <v>0.27883726291583699</v>
      </c>
      <c r="K12" s="17">
        <v>0.28983125397555598</v>
      </c>
      <c r="L12" s="17">
        <v>0.34765145910724898</v>
      </c>
      <c r="M12" s="17"/>
      <c r="N12" s="17">
        <v>0.27149471071937598</v>
      </c>
      <c r="O12" s="17">
        <v>0.27370664025869201</v>
      </c>
      <c r="P12" s="17">
        <v>0.248107020606572</v>
      </c>
      <c r="Q12" s="17">
        <v>0.24105954328778101</v>
      </c>
      <c r="R12" s="17"/>
      <c r="S12" s="17">
        <v>0.20359391916365999</v>
      </c>
      <c r="T12" s="17">
        <v>0.28594825514823902</v>
      </c>
      <c r="U12" s="17">
        <v>0.29159949995818402</v>
      </c>
      <c r="V12" s="17">
        <v>0.259954751202431</v>
      </c>
      <c r="W12" s="17">
        <v>0.27397083363744101</v>
      </c>
      <c r="X12" s="17">
        <v>0.22527963597942299</v>
      </c>
      <c r="Y12" s="17">
        <v>0.284390805445634</v>
      </c>
      <c r="Z12" s="17">
        <v>0.24496837471484001</v>
      </c>
      <c r="AA12" s="17">
        <v>0.24480068889316101</v>
      </c>
      <c r="AB12" s="17">
        <v>0.27923451679255401</v>
      </c>
      <c r="AC12" s="17">
        <v>0.31196591516206801</v>
      </c>
      <c r="AD12" s="17"/>
      <c r="AE12" s="17">
        <v>0.31080389731379698</v>
      </c>
      <c r="AF12" s="17">
        <v>0.27104486348277701</v>
      </c>
      <c r="AG12" s="17">
        <v>0.20269472633845001</v>
      </c>
      <c r="AH12" s="17">
        <v>0.21412582166623501</v>
      </c>
      <c r="AI12" s="17">
        <v>0.21627906727808199</v>
      </c>
      <c r="AJ12" s="17">
        <v>0.16733960960881999</v>
      </c>
      <c r="AK12" s="17"/>
      <c r="AL12" s="17">
        <v>0.27924067515135698</v>
      </c>
      <c r="AM12" s="17">
        <v>0.208054458436573</v>
      </c>
      <c r="AN12" s="17">
        <v>0.22342446569673</v>
      </c>
      <c r="AO12" s="17">
        <v>0.26720706075821998</v>
      </c>
      <c r="AP12" s="17">
        <v>0.42187202176661198</v>
      </c>
      <c r="AQ12" s="17">
        <v>0.31965570706965002</v>
      </c>
      <c r="AR12" s="17">
        <v>0.25834968969022198</v>
      </c>
      <c r="AS12" s="17"/>
      <c r="AT12" s="17">
        <v>0.24007281717492199</v>
      </c>
      <c r="AU12" s="17">
        <v>0.264565216304611</v>
      </c>
      <c r="AV12" s="17"/>
      <c r="AW12" s="17">
        <v>0.27815634836326603</v>
      </c>
      <c r="AX12" s="17">
        <v>0.35847408126738101</v>
      </c>
      <c r="AY12" s="17">
        <v>0.22805426174506599</v>
      </c>
      <c r="AZ12" s="17">
        <v>0.24504206840729401</v>
      </c>
      <c r="BA12" s="17">
        <v>0.33525173062486502</v>
      </c>
      <c r="BB12" s="17">
        <v>0.234119573190057</v>
      </c>
      <c r="BC12" s="17">
        <v>0.20288485149806201</v>
      </c>
      <c r="BD12" s="17">
        <v>0.181533697262792</v>
      </c>
      <c r="BE12" s="17"/>
      <c r="BF12" s="17">
        <v>0.24759773093075399</v>
      </c>
      <c r="BG12" s="17">
        <v>0.22731733964739001</v>
      </c>
      <c r="BH12" s="17">
        <v>0.31630998988468001</v>
      </c>
      <c r="BI12" s="17">
        <v>0.26119523091527003</v>
      </c>
      <c r="BJ12" s="17">
        <v>0.240996826019375</v>
      </c>
      <c r="BK12" s="17">
        <v>0.29428320052691498</v>
      </c>
      <c r="BL12" s="17">
        <v>0.24605259307737701</v>
      </c>
      <c r="BM12" s="17"/>
      <c r="BN12" s="17">
        <v>0.233953494318037</v>
      </c>
      <c r="BO12" s="17">
        <v>0.27088442808353802</v>
      </c>
      <c r="BP12" s="17">
        <v>0.31313826172952403</v>
      </c>
      <c r="BQ12" s="17">
        <v>0.254090697112273</v>
      </c>
      <c r="BR12" s="17">
        <v>0.26154308420360101</v>
      </c>
      <c r="BS12" s="17">
        <v>0.25459293969615099</v>
      </c>
      <c r="BT12" s="17">
        <v>0.25717966462550101</v>
      </c>
      <c r="BU12" s="17">
        <v>0.23695951898852699</v>
      </c>
      <c r="BV12" s="17">
        <v>0.24240429642403799</v>
      </c>
      <c r="BW12" s="17">
        <v>0.27275556244786903</v>
      </c>
      <c r="BX12" s="17">
        <v>0.27318054733209202</v>
      </c>
      <c r="BY12" s="17">
        <v>0.27086940626020201</v>
      </c>
      <c r="BZ12" s="17">
        <v>0.29488886112195301</v>
      </c>
      <c r="CA12" s="17">
        <v>0.26971116813401902</v>
      </c>
      <c r="CB12" s="17">
        <v>0.27404223021804902</v>
      </c>
      <c r="CC12" s="17">
        <v>0.15527865741500199</v>
      </c>
      <c r="CD12" s="17">
        <v>0.19511852486617601</v>
      </c>
    </row>
    <row r="13" spans="2:82" ht="29" x14ac:dyDescent="0.35">
      <c r="B13" s="18" t="s">
        <v>445</v>
      </c>
      <c r="C13" s="17">
        <v>0.21231838574099701</v>
      </c>
      <c r="D13" s="17">
        <v>0.23431031177808301</v>
      </c>
      <c r="E13" s="17">
        <v>0.19153535957515999</v>
      </c>
      <c r="F13" s="17"/>
      <c r="G13" s="17">
        <v>0.25800010976800197</v>
      </c>
      <c r="H13" s="17">
        <v>0.23822638929509601</v>
      </c>
      <c r="I13" s="17">
        <v>0.200480476126083</v>
      </c>
      <c r="J13" s="17">
        <v>0.200578185779104</v>
      </c>
      <c r="K13" s="17">
        <v>0.20282428794746499</v>
      </c>
      <c r="L13" s="17">
        <v>0.18651344107024101</v>
      </c>
      <c r="M13" s="17"/>
      <c r="N13" s="17">
        <v>0.24183729855967101</v>
      </c>
      <c r="O13" s="17">
        <v>0.197475262848825</v>
      </c>
      <c r="P13" s="17">
        <v>0.20546560593449201</v>
      </c>
      <c r="Q13" s="17">
        <v>0.20220899591435601</v>
      </c>
      <c r="R13" s="17"/>
      <c r="S13" s="17">
        <v>0.23313909805494201</v>
      </c>
      <c r="T13" s="17">
        <v>0.21246573251598599</v>
      </c>
      <c r="U13" s="17">
        <v>0.20820093834254699</v>
      </c>
      <c r="V13" s="17">
        <v>0.186562684490232</v>
      </c>
      <c r="W13" s="17">
        <v>0.201835706025981</v>
      </c>
      <c r="X13" s="17">
        <v>0.24639397587724299</v>
      </c>
      <c r="Y13" s="17">
        <v>0.19529506561307999</v>
      </c>
      <c r="Z13" s="17">
        <v>0.19661842621805001</v>
      </c>
      <c r="AA13" s="17">
        <v>0.21393536488777301</v>
      </c>
      <c r="AB13" s="17">
        <v>0.213591668390854</v>
      </c>
      <c r="AC13" s="17">
        <v>0.196246483257768</v>
      </c>
      <c r="AD13" s="17"/>
      <c r="AE13" s="17">
        <v>0.218317565516186</v>
      </c>
      <c r="AF13" s="17">
        <v>0.21024332675520299</v>
      </c>
      <c r="AG13" s="17">
        <v>0.21000393635775899</v>
      </c>
      <c r="AH13" s="17">
        <v>0.195051297305531</v>
      </c>
      <c r="AI13" s="17">
        <v>0.22138732383332799</v>
      </c>
      <c r="AJ13" s="17">
        <v>0.178246917297364</v>
      </c>
      <c r="AK13" s="17"/>
      <c r="AL13" s="17">
        <v>0.201013413626808</v>
      </c>
      <c r="AM13" s="17">
        <v>0.24532348537203499</v>
      </c>
      <c r="AN13" s="17">
        <v>0.27332276498920199</v>
      </c>
      <c r="AO13" s="17">
        <v>0.27312011909974099</v>
      </c>
      <c r="AP13" s="17">
        <v>0.17798746892909401</v>
      </c>
      <c r="AQ13" s="17">
        <v>0.20080505151759101</v>
      </c>
      <c r="AR13" s="17">
        <v>0.240261408273267</v>
      </c>
      <c r="AS13" s="17"/>
      <c r="AT13" s="17">
        <v>0.277893553724406</v>
      </c>
      <c r="AU13" s="17">
        <v>0.20607328943584299</v>
      </c>
      <c r="AV13" s="17"/>
      <c r="AW13" s="17">
        <v>0.17109970144265901</v>
      </c>
      <c r="AX13" s="17">
        <v>0.19373281845941701</v>
      </c>
      <c r="AY13" s="17">
        <v>0.21760477177377599</v>
      </c>
      <c r="AZ13" s="17">
        <v>0.201753430251814</v>
      </c>
      <c r="BA13" s="17">
        <v>0.185673181033432</v>
      </c>
      <c r="BB13" s="17">
        <v>0.25611216912425699</v>
      </c>
      <c r="BC13" s="17">
        <v>0.25577012757691497</v>
      </c>
      <c r="BD13" s="17">
        <v>0.19660503693047601</v>
      </c>
      <c r="BE13" s="17"/>
      <c r="BF13" s="17">
        <v>0.234871322813336</v>
      </c>
      <c r="BG13" s="17">
        <v>0.23100188365260399</v>
      </c>
      <c r="BH13" s="17">
        <v>0.20757931396240301</v>
      </c>
      <c r="BI13" s="17">
        <v>0.18721211054477699</v>
      </c>
      <c r="BJ13" s="17">
        <v>0.21135482705390601</v>
      </c>
      <c r="BK13" s="17">
        <v>0.190818460179146</v>
      </c>
      <c r="BL13" s="17">
        <v>0.193736648128983</v>
      </c>
      <c r="BM13" s="17"/>
      <c r="BN13" s="17">
        <v>0.179773834428406</v>
      </c>
      <c r="BO13" s="17">
        <v>0.21418044035143599</v>
      </c>
      <c r="BP13" s="17">
        <v>0.189833901861967</v>
      </c>
      <c r="BQ13" s="17">
        <v>0.20996059929154201</v>
      </c>
      <c r="BR13" s="17">
        <v>0.19654729514168801</v>
      </c>
      <c r="BS13" s="17">
        <v>0.226192580787449</v>
      </c>
      <c r="BT13" s="17">
        <v>0.21661719260506801</v>
      </c>
      <c r="BU13" s="17">
        <v>0.24496445346999299</v>
      </c>
      <c r="BV13" s="17">
        <v>0.18808764093959099</v>
      </c>
      <c r="BW13" s="17">
        <v>0.21392075417821099</v>
      </c>
      <c r="BX13" s="17">
        <v>0.20530549930442801</v>
      </c>
      <c r="BY13" s="17">
        <v>0.248994188299721</v>
      </c>
      <c r="BZ13" s="17">
        <v>0.27822491029320401</v>
      </c>
      <c r="CA13" s="17">
        <v>0.20346912913271401</v>
      </c>
      <c r="CB13" s="17">
        <v>0.29038534084240403</v>
      </c>
      <c r="CC13" s="17">
        <v>0.29673152709652201</v>
      </c>
      <c r="CD13" s="17">
        <v>0.26906684869959202</v>
      </c>
    </row>
    <row r="14" spans="2:82" ht="29" x14ac:dyDescent="0.35">
      <c r="B14" s="18" t="s">
        <v>446</v>
      </c>
      <c r="C14" s="17">
        <v>0.157945835087727</v>
      </c>
      <c r="D14" s="17">
        <v>0.151079256367014</v>
      </c>
      <c r="E14" s="17">
        <v>0.164047335252483</v>
      </c>
      <c r="F14" s="17"/>
      <c r="G14" s="17">
        <v>0.17301638414859399</v>
      </c>
      <c r="H14" s="17">
        <v>0.179415989075253</v>
      </c>
      <c r="I14" s="17">
        <v>0.17587583537755</v>
      </c>
      <c r="J14" s="17">
        <v>0.17604436765456999</v>
      </c>
      <c r="K14" s="17">
        <v>0.14920015761614699</v>
      </c>
      <c r="L14" s="17">
        <v>0.107094952757477</v>
      </c>
      <c r="M14" s="17"/>
      <c r="N14" s="17">
        <v>0.189407270079649</v>
      </c>
      <c r="O14" s="17">
        <v>0.171317468118271</v>
      </c>
      <c r="P14" s="17">
        <v>0.14193608056192</v>
      </c>
      <c r="Q14" s="17">
        <v>0.125163132109435</v>
      </c>
      <c r="R14" s="17"/>
      <c r="S14" s="17">
        <v>0.16304163622781301</v>
      </c>
      <c r="T14" s="17">
        <v>0.160735616061809</v>
      </c>
      <c r="U14" s="17">
        <v>0.155803742375139</v>
      </c>
      <c r="V14" s="17">
        <v>0.16267010464596901</v>
      </c>
      <c r="W14" s="17">
        <v>0.168508490065091</v>
      </c>
      <c r="X14" s="17">
        <v>0.14035420047430999</v>
      </c>
      <c r="Y14" s="17">
        <v>0.15085816014676001</v>
      </c>
      <c r="Z14" s="17">
        <v>0.14266631943178901</v>
      </c>
      <c r="AA14" s="17">
        <v>0.17372032449479699</v>
      </c>
      <c r="AB14" s="17">
        <v>0.147194055603727</v>
      </c>
      <c r="AC14" s="17">
        <v>0.159890912537721</v>
      </c>
      <c r="AD14" s="17"/>
      <c r="AE14" s="17">
        <v>0.14894908107737401</v>
      </c>
      <c r="AF14" s="17">
        <v>0.18941884260556599</v>
      </c>
      <c r="AG14" s="17">
        <v>0.124858896536629</v>
      </c>
      <c r="AH14" s="17">
        <v>0.147325335408728</v>
      </c>
      <c r="AI14" s="17">
        <v>0.16094930839194799</v>
      </c>
      <c r="AJ14" s="17">
        <v>0.157258248150772</v>
      </c>
      <c r="AK14" s="17"/>
      <c r="AL14" s="17">
        <v>0.14738301560749201</v>
      </c>
      <c r="AM14" s="17">
        <v>0.177195341919933</v>
      </c>
      <c r="AN14" s="17">
        <v>0.22816522252874499</v>
      </c>
      <c r="AO14" s="17">
        <v>0.20147729704567399</v>
      </c>
      <c r="AP14" s="17">
        <v>0.181766102391308</v>
      </c>
      <c r="AQ14" s="17">
        <v>0.159540360464902</v>
      </c>
      <c r="AR14" s="17">
        <v>0.31625482276058298</v>
      </c>
      <c r="AS14" s="17"/>
      <c r="AT14" s="17">
        <v>0.211975866208098</v>
      </c>
      <c r="AU14" s="17">
        <v>0.15249493881083401</v>
      </c>
      <c r="AV14" s="17"/>
      <c r="AW14" s="17">
        <v>0.15706110963699299</v>
      </c>
      <c r="AX14" s="17">
        <v>7.0989561059192699E-2</v>
      </c>
      <c r="AY14" s="17">
        <v>0.18370192827993201</v>
      </c>
      <c r="AZ14" s="17">
        <v>0.184593633168083</v>
      </c>
      <c r="BA14" s="17">
        <v>0.13148367489899701</v>
      </c>
      <c r="BB14" s="17">
        <v>0.14896748800446599</v>
      </c>
      <c r="BC14" s="17">
        <v>0.165417669109927</v>
      </c>
      <c r="BD14" s="17">
        <v>0.15754473068147401</v>
      </c>
      <c r="BE14" s="17"/>
      <c r="BF14" s="17">
        <v>0.197671625357072</v>
      </c>
      <c r="BG14" s="17">
        <v>0.16099304847228299</v>
      </c>
      <c r="BH14" s="17">
        <v>0.16171539656106601</v>
      </c>
      <c r="BI14" s="17">
        <v>0.16500325671050201</v>
      </c>
      <c r="BJ14" s="17">
        <v>0.160552670972857</v>
      </c>
      <c r="BK14" s="17">
        <v>0.129454329901045</v>
      </c>
      <c r="BL14" s="17">
        <v>0.14390896360466501</v>
      </c>
      <c r="BM14" s="17"/>
      <c r="BN14" s="17">
        <v>0.124700006572926</v>
      </c>
      <c r="BO14" s="17">
        <v>0.13036747612722299</v>
      </c>
      <c r="BP14" s="17">
        <v>0.12563747254837099</v>
      </c>
      <c r="BQ14" s="17">
        <v>0.14495610078944299</v>
      </c>
      <c r="BR14" s="17">
        <v>0.149512579841282</v>
      </c>
      <c r="BS14" s="17">
        <v>0.15869746232852899</v>
      </c>
      <c r="BT14" s="17">
        <v>0.15397408779497401</v>
      </c>
      <c r="BU14" s="17">
        <v>0.16637230018017901</v>
      </c>
      <c r="BV14" s="17">
        <v>0.15411831970343501</v>
      </c>
      <c r="BW14" s="17">
        <v>0.18651737127770801</v>
      </c>
      <c r="BX14" s="17">
        <v>0.17684680739228001</v>
      </c>
      <c r="BY14" s="17">
        <v>0.24144945475511101</v>
      </c>
      <c r="BZ14" s="17">
        <v>0.200085951893753</v>
      </c>
      <c r="CA14" s="17">
        <v>0.199625271130076</v>
      </c>
      <c r="CB14" s="17">
        <v>0.20580191871283099</v>
      </c>
      <c r="CC14" s="17">
        <v>0.20034510608706399</v>
      </c>
      <c r="CD14" s="17">
        <v>0.18653480871122899</v>
      </c>
    </row>
    <row r="15" spans="2:82" ht="29" x14ac:dyDescent="0.35">
      <c r="B15" s="18" t="s">
        <v>447</v>
      </c>
      <c r="C15" s="17">
        <v>0.11493740828059799</v>
      </c>
      <c r="D15" s="17">
        <v>0.100810320618179</v>
      </c>
      <c r="E15" s="17">
        <v>0.12872353522504301</v>
      </c>
      <c r="F15" s="17"/>
      <c r="G15" s="17">
        <v>0.18999858077356099</v>
      </c>
      <c r="H15" s="17">
        <v>0.151882443311047</v>
      </c>
      <c r="I15" s="17">
        <v>0.121068319072236</v>
      </c>
      <c r="J15" s="17">
        <v>8.6418725384251605E-2</v>
      </c>
      <c r="K15" s="17">
        <v>8.9847804791466396E-2</v>
      </c>
      <c r="L15" s="17">
        <v>7.0183071643845005E-2</v>
      </c>
      <c r="M15" s="17"/>
      <c r="N15" s="17">
        <v>0.123462038845294</v>
      </c>
      <c r="O15" s="17">
        <v>0.105383629051563</v>
      </c>
      <c r="P15" s="17">
        <v>0.122960552506079</v>
      </c>
      <c r="Q15" s="17">
        <v>0.109303348551925</v>
      </c>
      <c r="R15" s="17"/>
      <c r="S15" s="17">
        <v>0.148975876684036</v>
      </c>
      <c r="T15" s="17">
        <v>8.9750974590405E-2</v>
      </c>
      <c r="U15" s="17">
        <v>0.119114516285395</v>
      </c>
      <c r="V15" s="17">
        <v>0.117513527002939</v>
      </c>
      <c r="W15" s="17">
        <v>0.12306097853223801</v>
      </c>
      <c r="X15" s="17">
        <v>0.109925852096286</v>
      </c>
      <c r="Y15" s="17">
        <v>0.117847504258624</v>
      </c>
      <c r="Z15" s="17">
        <v>0.107628204916854</v>
      </c>
      <c r="AA15" s="17">
        <v>9.8608562998128702E-2</v>
      </c>
      <c r="AB15" s="17">
        <v>0.102147605597252</v>
      </c>
      <c r="AC15" s="17">
        <v>0.12563210008436601</v>
      </c>
      <c r="AD15" s="17"/>
      <c r="AE15" s="17">
        <v>9.1625912217823999E-2</v>
      </c>
      <c r="AF15" s="17">
        <v>0.120428386371394</v>
      </c>
      <c r="AG15" s="17">
        <v>0.12637700145459599</v>
      </c>
      <c r="AH15" s="17">
        <v>0.109461842924584</v>
      </c>
      <c r="AI15" s="17">
        <v>0.14607110981886001</v>
      </c>
      <c r="AJ15" s="17">
        <v>0.14731880242166501</v>
      </c>
      <c r="AK15" s="17"/>
      <c r="AL15" s="17">
        <v>9.22117261272241E-2</v>
      </c>
      <c r="AM15" s="17">
        <v>0.15818563187895199</v>
      </c>
      <c r="AN15" s="17">
        <v>0.17133116872624499</v>
      </c>
      <c r="AO15" s="17">
        <v>0.19951726769120301</v>
      </c>
      <c r="AP15" s="17">
        <v>0.147539901226201</v>
      </c>
      <c r="AQ15" s="17">
        <v>0.20331950568791199</v>
      </c>
      <c r="AR15" s="17">
        <v>0.100278221107924</v>
      </c>
      <c r="AS15" s="17"/>
      <c r="AT15" s="17">
        <v>0.19778970320994199</v>
      </c>
      <c r="AU15" s="17">
        <v>0.10521848062629</v>
      </c>
      <c r="AV15" s="17"/>
      <c r="AW15" s="17">
        <v>0.106872608509391</v>
      </c>
      <c r="AX15" s="17">
        <v>7.1365575041278703E-2</v>
      </c>
      <c r="AY15" s="17">
        <v>0.148553928537249</v>
      </c>
      <c r="AZ15" s="17">
        <v>0.115364318399462</v>
      </c>
      <c r="BA15" s="17">
        <v>6.7902388008611106E-2</v>
      </c>
      <c r="BB15" s="17">
        <v>0.143705554905635</v>
      </c>
      <c r="BC15" s="17">
        <v>0.14678877755623401</v>
      </c>
      <c r="BD15" s="17">
        <v>0.13075043054538199</v>
      </c>
      <c r="BE15" s="17"/>
      <c r="BF15" s="17">
        <v>0.123032195702095</v>
      </c>
      <c r="BG15" s="17">
        <v>0.12263947661427201</v>
      </c>
      <c r="BH15" s="17">
        <v>0.119517244512997</v>
      </c>
      <c r="BI15" s="17">
        <v>0.13049907057381499</v>
      </c>
      <c r="BJ15" s="17">
        <v>0.11884237358604401</v>
      </c>
      <c r="BK15" s="17">
        <v>8.7038280374495E-2</v>
      </c>
      <c r="BL15" s="17">
        <v>0.12101111439935699</v>
      </c>
      <c r="BM15" s="17"/>
      <c r="BN15" s="17">
        <v>0.12332118098704099</v>
      </c>
      <c r="BO15" s="17">
        <v>0.110450321399956</v>
      </c>
      <c r="BP15" s="17">
        <v>0.10972795580575501</v>
      </c>
      <c r="BQ15" s="17">
        <v>0.116535097477731</v>
      </c>
      <c r="BR15" s="17">
        <v>0.103937289132345</v>
      </c>
      <c r="BS15" s="17">
        <v>0.105602770252822</v>
      </c>
      <c r="BT15" s="17">
        <v>0.13327542550256999</v>
      </c>
      <c r="BU15" s="17">
        <v>0.131143703527</v>
      </c>
      <c r="BV15" s="17">
        <v>0.10523696294226401</v>
      </c>
      <c r="BW15" s="17">
        <v>0.10381015268385101</v>
      </c>
      <c r="BX15" s="17">
        <v>0.118959359237641</v>
      </c>
      <c r="BY15" s="17">
        <v>0.131686595322071</v>
      </c>
      <c r="BZ15" s="17">
        <v>0.13343398584069999</v>
      </c>
      <c r="CA15" s="17">
        <v>0.161507448427051</v>
      </c>
      <c r="CB15" s="17">
        <v>9.3777664616942993E-2</v>
      </c>
      <c r="CC15" s="17">
        <v>0.153781263465811</v>
      </c>
      <c r="CD15" s="17">
        <v>0.11078078368040201</v>
      </c>
    </row>
    <row r="16" spans="2:82" ht="43.5" x14ac:dyDescent="0.35">
      <c r="B16" s="18" t="s">
        <v>448</v>
      </c>
      <c r="C16" s="17">
        <v>9.9201965449126905E-2</v>
      </c>
      <c r="D16" s="17">
        <v>0.110882369401357</v>
      </c>
      <c r="E16" s="17">
        <v>8.8109820643158004E-2</v>
      </c>
      <c r="F16" s="17"/>
      <c r="G16" s="17">
        <v>5.4906219944447998E-2</v>
      </c>
      <c r="H16" s="17">
        <v>7.5535074768760105E-2</v>
      </c>
      <c r="I16" s="17">
        <v>0.104628517530691</v>
      </c>
      <c r="J16" s="17">
        <v>0.117622907283463</v>
      </c>
      <c r="K16" s="17">
        <v>0.120890482661973</v>
      </c>
      <c r="L16" s="17">
        <v>0.113884416657037</v>
      </c>
      <c r="M16" s="17"/>
      <c r="N16" s="17">
        <v>8.4750812425838498E-2</v>
      </c>
      <c r="O16" s="17">
        <v>0.100389648799666</v>
      </c>
      <c r="P16" s="17">
        <v>0.113720644156473</v>
      </c>
      <c r="Q16" s="17">
        <v>0.10243197502012601</v>
      </c>
      <c r="R16" s="17"/>
      <c r="S16" s="17">
        <v>9.02000175410137E-2</v>
      </c>
      <c r="T16" s="17">
        <v>0.109014511048146</v>
      </c>
      <c r="U16" s="17">
        <v>9.1463955271088596E-2</v>
      </c>
      <c r="V16" s="17">
        <v>0.101375804569985</v>
      </c>
      <c r="W16" s="17">
        <v>9.9151138406596895E-2</v>
      </c>
      <c r="X16" s="17">
        <v>8.5111059736508995E-2</v>
      </c>
      <c r="Y16" s="17">
        <v>0.11117571908424</v>
      </c>
      <c r="Z16" s="17">
        <v>0.111627756361884</v>
      </c>
      <c r="AA16" s="17">
        <v>9.4953813874427195E-2</v>
      </c>
      <c r="AB16" s="17">
        <v>9.9080674816300604E-2</v>
      </c>
      <c r="AC16" s="17">
        <v>0.110177583131798</v>
      </c>
      <c r="AD16" s="17"/>
      <c r="AE16" s="17">
        <v>0.10411511787487</v>
      </c>
      <c r="AF16" s="17">
        <v>9.1534930476984799E-2</v>
      </c>
      <c r="AG16" s="17">
        <v>0.114366643232786</v>
      </c>
      <c r="AH16" s="17">
        <v>8.7192253456562105E-2</v>
      </c>
      <c r="AI16" s="17">
        <v>9.6828712861077706E-2</v>
      </c>
      <c r="AJ16" s="17">
        <v>0.12499087909781401</v>
      </c>
      <c r="AK16" s="17"/>
      <c r="AL16" s="17">
        <v>0.110276963797487</v>
      </c>
      <c r="AM16" s="17">
        <v>7.8675202538519395E-2</v>
      </c>
      <c r="AN16" s="17">
        <v>5.1342652482417601E-2</v>
      </c>
      <c r="AO16" s="17">
        <v>3.9186891288385699E-2</v>
      </c>
      <c r="AP16" s="17">
        <v>8.8583417279543497E-2</v>
      </c>
      <c r="AQ16" s="17">
        <v>6.6889382328873107E-2</v>
      </c>
      <c r="AR16" s="17">
        <v>0.126631852143336</v>
      </c>
      <c r="AS16" s="17"/>
      <c r="AT16" s="17">
        <v>6.2895905150044201E-2</v>
      </c>
      <c r="AU16" s="17">
        <v>0.10392728089955799</v>
      </c>
      <c r="AV16" s="17"/>
      <c r="AW16" s="17">
        <v>0.112124787546902</v>
      </c>
      <c r="AX16" s="17">
        <v>9.2872747584864801E-2</v>
      </c>
      <c r="AY16" s="17">
        <v>7.6140073279548304E-2</v>
      </c>
      <c r="AZ16" s="17">
        <v>0.105772516959193</v>
      </c>
      <c r="BA16" s="17">
        <v>0.111610755239751</v>
      </c>
      <c r="BB16" s="17">
        <v>8.7605040415478494E-2</v>
      </c>
      <c r="BC16" s="17">
        <v>8.1029588167237293E-2</v>
      </c>
      <c r="BD16" s="17">
        <v>0.102113952411255</v>
      </c>
      <c r="BE16" s="17"/>
      <c r="BF16" s="17">
        <v>8.9205857380772594E-2</v>
      </c>
      <c r="BG16" s="17">
        <v>9.6244134463334699E-2</v>
      </c>
      <c r="BH16" s="17">
        <v>0.101198600680128</v>
      </c>
      <c r="BI16" s="17">
        <v>0.10440094076067399</v>
      </c>
      <c r="BJ16" s="17">
        <v>9.2117572002071005E-2</v>
      </c>
      <c r="BK16" s="17">
        <v>0.108119629143167</v>
      </c>
      <c r="BL16" s="17">
        <v>0.104045059701541</v>
      </c>
      <c r="BM16" s="17"/>
      <c r="BN16" s="17">
        <v>0.14682361440097599</v>
      </c>
      <c r="BO16" s="17">
        <v>7.9295064616341601E-2</v>
      </c>
      <c r="BP16" s="17">
        <v>7.0349766521366E-2</v>
      </c>
      <c r="BQ16" s="17">
        <v>0.100696328933295</v>
      </c>
      <c r="BR16" s="17">
        <v>9.7637789846321099E-2</v>
      </c>
      <c r="BS16" s="17">
        <v>0.12092700580834601</v>
      </c>
      <c r="BT16" s="17">
        <v>0.128135874544825</v>
      </c>
      <c r="BU16" s="17">
        <v>9.2022293155147303E-2</v>
      </c>
      <c r="BV16" s="17">
        <v>9.0876879221753304E-2</v>
      </c>
      <c r="BW16" s="17">
        <v>0.10103199519086099</v>
      </c>
      <c r="BX16" s="17">
        <v>9.3858961315241005E-2</v>
      </c>
      <c r="BY16" s="17">
        <v>8.5764089113594302E-2</v>
      </c>
      <c r="BZ16" s="17">
        <v>8.7212562149562106E-2</v>
      </c>
      <c r="CA16" s="17">
        <v>6.7728739853352399E-2</v>
      </c>
      <c r="CB16" s="17">
        <v>6.9543028447157998E-2</v>
      </c>
      <c r="CC16" s="17">
        <v>7.7211126078969794E-2</v>
      </c>
      <c r="CD16" s="17">
        <v>7.6532485810712397E-2</v>
      </c>
    </row>
    <row r="17" spans="2:82" x14ac:dyDescent="0.35">
      <c r="B17" s="18" t="s">
        <v>127</v>
      </c>
      <c r="C17" s="17">
        <v>9.2815267285338801E-2</v>
      </c>
      <c r="D17" s="17">
        <v>8.3000660309650295E-2</v>
      </c>
      <c r="E17" s="17">
        <v>0.10226937783137</v>
      </c>
      <c r="F17" s="17"/>
      <c r="G17" s="17">
        <v>7.8928897044394306E-2</v>
      </c>
      <c r="H17" s="17">
        <v>8.40901249733602E-2</v>
      </c>
      <c r="I17" s="17">
        <v>9.5317904410700996E-2</v>
      </c>
      <c r="J17" s="17">
        <v>0.10687288874994701</v>
      </c>
      <c r="K17" s="17">
        <v>9.4063065220705205E-2</v>
      </c>
      <c r="L17" s="17">
        <v>9.4823307185672598E-2</v>
      </c>
      <c r="M17" s="17"/>
      <c r="N17" s="17">
        <v>6.3473402286572694E-2</v>
      </c>
      <c r="O17" s="17">
        <v>8.7121279176456998E-2</v>
      </c>
      <c r="P17" s="17">
        <v>9.1948634815283203E-2</v>
      </c>
      <c r="Q17" s="17">
        <v>0.13059947271418501</v>
      </c>
      <c r="R17" s="17"/>
      <c r="S17" s="17">
        <v>7.0069762539870697E-2</v>
      </c>
      <c r="T17" s="17">
        <v>8.7146819926484598E-2</v>
      </c>
      <c r="U17" s="17">
        <v>8.9986867263902703E-2</v>
      </c>
      <c r="V17" s="17">
        <v>0.104375279212292</v>
      </c>
      <c r="W17" s="17">
        <v>9.0660553528844001E-2</v>
      </c>
      <c r="X17" s="17">
        <v>0.10266889414670501</v>
      </c>
      <c r="Y17" s="17">
        <v>0.100045269237965</v>
      </c>
      <c r="Z17" s="17">
        <v>9.1368232399351296E-2</v>
      </c>
      <c r="AA17" s="17">
        <v>0.11929919800946399</v>
      </c>
      <c r="AB17" s="17">
        <v>8.3169553803940297E-2</v>
      </c>
      <c r="AC17" s="17">
        <v>9.2368995917609803E-2</v>
      </c>
      <c r="AD17" s="17"/>
      <c r="AE17" s="17">
        <v>8.5342177660292506E-2</v>
      </c>
      <c r="AF17" s="17">
        <v>8.1741139715558395E-2</v>
      </c>
      <c r="AG17" s="17">
        <v>0.128681378690613</v>
      </c>
      <c r="AH17" s="17">
        <v>0.105431305434337</v>
      </c>
      <c r="AI17" s="17">
        <v>7.9347365767004102E-2</v>
      </c>
      <c r="AJ17" s="17">
        <v>0.12744033744031999</v>
      </c>
      <c r="AK17" s="17"/>
      <c r="AL17" s="17">
        <v>9.5670696724436302E-2</v>
      </c>
      <c r="AM17" s="17">
        <v>6.3427662787975903E-2</v>
      </c>
      <c r="AN17" s="17">
        <v>3.8803226312644698E-2</v>
      </c>
      <c r="AO17" s="17">
        <v>8.6640592654257206E-2</v>
      </c>
      <c r="AP17" s="17">
        <v>5.1996984555971099E-2</v>
      </c>
      <c r="AQ17" s="17">
        <v>4.6384443486364703E-2</v>
      </c>
      <c r="AR17" s="17">
        <v>0</v>
      </c>
      <c r="AS17" s="17"/>
      <c r="AT17" s="17">
        <v>4.6376554264470599E-2</v>
      </c>
      <c r="AU17" s="17">
        <v>9.2494689895623802E-2</v>
      </c>
      <c r="AV17" s="17"/>
      <c r="AW17" s="17">
        <v>0.117495172150623</v>
      </c>
      <c r="AX17" s="17">
        <v>8.7054444499307104E-2</v>
      </c>
      <c r="AY17" s="17">
        <v>0.123245748351565</v>
      </c>
      <c r="AZ17" s="17">
        <v>9.6445037891969301E-2</v>
      </c>
      <c r="BA17" s="17">
        <v>0.103197097834605</v>
      </c>
      <c r="BB17" s="17">
        <v>7.7469053549035202E-2</v>
      </c>
      <c r="BC17" s="17">
        <v>6.5953745105083297E-2</v>
      </c>
      <c r="BD17" s="17">
        <v>0.11510537456497601</v>
      </c>
      <c r="BE17" s="17"/>
      <c r="BF17" s="17">
        <v>7.7488632037914798E-2</v>
      </c>
      <c r="BG17" s="17">
        <v>8.0083461555159496E-2</v>
      </c>
      <c r="BH17" s="17">
        <v>8.8563657230803006E-2</v>
      </c>
      <c r="BI17" s="17">
        <v>7.5309726868345098E-2</v>
      </c>
      <c r="BJ17" s="17">
        <v>0.100410093177093</v>
      </c>
      <c r="BK17" s="17">
        <v>0.11879201238688999</v>
      </c>
      <c r="BL17" s="17">
        <v>0.105162252962837</v>
      </c>
      <c r="BM17" s="17"/>
      <c r="BN17" s="17">
        <v>0.15069161327569899</v>
      </c>
      <c r="BO17" s="17">
        <v>0.119379662353335</v>
      </c>
      <c r="BP17" s="17">
        <v>0.123183124248178</v>
      </c>
      <c r="BQ17" s="17">
        <v>0.107779856326049</v>
      </c>
      <c r="BR17" s="17">
        <v>9.4081836723008003E-2</v>
      </c>
      <c r="BS17" s="17">
        <v>5.7665398814907197E-2</v>
      </c>
      <c r="BT17" s="17">
        <v>8.4916269613154294E-2</v>
      </c>
      <c r="BU17" s="17">
        <v>6.6466935420752798E-2</v>
      </c>
      <c r="BV17" s="17">
        <v>9.25971206928142E-2</v>
      </c>
      <c r="BW17" s="17">
        <v>7.33813292497561E-2</v>
      </c>
      <c r="BX17" s="17">
        <v>6.9880128657022894E-2</v>
      </c>
      <c r="BY17" s="17">
        <v>6.8174146993883397E-2</v>
      </c>
      <c r="BZ17" s="17">
        <v>4.1668203670819498E-2</v>
      </c>
      <c r="CA17" s="17">
        <v>5.7084893256883797E-2</v>
      </c>
      <c r="CB17" s="17">
        <v>4.38937993086531E-2</v>
      </c>
      <c r="CC17" s="17">
        <v>5.6828015936464103E-2</v>
      </c>
      <c r="CD17" s="17">
        <v>2.3168629392455099E-2</v>
      </c>
    </row>
    <row r="18" spans="2:82" x14ac:dyDescent="0.35">
      <c r="B18" s="18" t="s">
        <v>137</v>
      </c>
      <c r="C18" s="19">
        <v>6.9006813262203403E-3</v>
      </c>
      <c r="D18" s="19">
        <v>8.2673561853132196E-3</v>
      </c>
      <c r="E18" s="19">
        <v>5.2019198118994801E-3</v>
      </c>
      <c r="F18" s="19"/>
      <c r="G18" s="19">
        <v>1.7458609867078601E-3</v>
      </c>
      <c r="H18" s="19">
        <v>5.4684036925965402E-3</v>
      </c>
      <c r="I18" s="19">
        <v>5.3138595030121196E-3</v>
      </c>
      <c r="J18" s="19">
        <v>7.9445269338158306E-3</v>
      </c>
      <c r="K18" s="19">
        <v>1.3222729917783499E-2</v>
      </c>
      <c r="L18" s="19">
        <v>7.6845224744667697E-3</v>
      </c>
      <c r="M18" s="19"/>
      <c r="N18" s="19">
        <v>1.2102477662630701E-2</v>
      </c>
      <c r="O18" s="19">
        <v>6.19342255658413E-3</v>
      </c>
      <c r="P18" s="19">
        <v>4.2444588874843599E-3</v>
      </c>
      <c r="Q18" s="19">
        <v>4.4687176173674702E-3</v>
      </c>
      <c r="R18" s="19"/>
      <c r="S18" s="19">
        <v>5.2836593150036902E-3</v>
      </c>
      <c r="T18" s="19">
        <v>1.17077450790154E-2</v>
      </c>
      <c r="U18" s="19">
        <v>1.05258717113699E-2</v>
      </c>
      <c r="V18" s="19">
        <v>5.4413696061318103E-3</v>
      </c>
      <c r="W18" s="19">
        <v>1.0403831430159599E-2</v>
      </c>
      <c r="X18" s="19">
        <v>5.2658110327887296E-3</v>
      </c>
      <c r="Y18" s="19">
        <v>5.5556150728942799E-3</v>
      </c>
      <c r="Z18" s="19">
        <v>0</v>
      </c>
      <c r="AA18" s="19">
        <v>9.7352617277745301E-3</v>
      </c>
      <c r="AB18" s="19">
        <v>3.3380010332367299E-3</v>
      </c>
      <c r="AC18" s="19">
        <v>3.6117189175176598E-3</v>
      </c>
      <c r="AD18" s="19"/>
      <c r="AE18" s="19">
        <v>9.7643729959901292E-3</v>
      </c>
      <c r="AF18" s="19">
        <v>7.4858818503358302E-3</v>
      </c>
      <c r="AG18" s="19">
        <v>4.7309283327095497E-3</v>
      </c>
      <c r="AH18" s="19">
        <v>2.1072144893070702E-3</v>
      </c>
      <c r="AI18" s="19">
        <v>3.66950565746533E-3</v>
      </c>
      <c r="AJ18" s="19">
        <v>7.6505058593320198E-3</v>
      </c>
      <c r="AK18" s="19"/>
      <c r="AL18" s="19">
        <v>8.6098759987416999E-3</v>
      </c>
      <c r="AM18" s="19">
        <v>2.9054755164236602E-3</v>
      </c>
      <c r="AN18" s="19">
        <v>0</v>
      </c>
      <c r="AO18" s="19">
        <v>0</v>
      </c>
      <c r="AP18" s="19">
        <v>9.2132324804573198E-3</v>
      </c>
      <c r="AQ18" s="19">
        <v>2.0452913310139199E-2</v>
      </c>
      <c r="AR18" s="19">
        <v>2.8774510385234001E-2</v>
      </c>
      <c r="AS18" s="19"/>
      <c r="AT18" s="19">
        <v>1.7994956198211401E-3</v>
      </c>
      <c r="AU18" s="19">
        <v>7.3201979444474496E-3</v>
      </c>
      <c r="AV18" s="19"/>
      <c r="AW18" s="19">
        <v>1.27507225355439E-2</v>
      </c>
      <c r="AX18" s="19">
        <v>1.6928094442070999E-2</v>
      </c>
      <c r="AY18" s="19">
        <v>0</v>
      </c>
      <c r="AZ18" s="19">
        <v>6.4406805906346504E-3</v>
      </c>
      <c r="BA18" s="19">
        <v>5.38697054149102E-3</v>
      </c>
      <c r="BB18" s="19">
        <v>8.2848023590607108E-3</v>
      </c>
      <c r="BC18" s="19">
        <v>2.4059837577753E-3</v>
      </c>
      <c r="BD18" s="19">
        <v>0</v>
      </c>
      <c r="BE18" s="19"/>
      <c r="BF18" s="19">
        <v>9.3945482016745702E-3</v>
      </c>
      <c r="BG18" s="19">
        <v>2.2517748083405202E-3</v>
      </c>
      <c r="BH18" s="19">
        <v>1.1553719562015801E-2</v>
      </c>
      <c r="BI18" s="19">
        <v>4.6924009101666202E-3</v>
      </c>
      <c r="BJ18" s="19">
        <v>6.2732097530481699E-3</v>
      </c>
      <c r="BK18" s="19">
        <v>1.1108698795305801E-2</v>
      </c>
      <c r="BL18" s="19">
        <v>4.9249210285126502E-3</v>
      </c>
      <c r="BM18" s="19"/>
      <c r="BN18" s="19">
        <v>3.6651523044927401E-3</v>
      </c>
      <c r="BO18" s="19">
        <v>8.2616894285692903E-3</v>
      </c>
      <c r="BP18" s="19">
        <v>4.1097550436247502E-3</v>
      </c>
      <c r="BQ18" s="19">
        <v>5.1012013804762101E-3</v>
      </c>
      <c r="BR18" s="19">
        <v>7.6350645492083997E-3</v>
      </c>
      <c r="BS18" s="19">
        <v>5.6060782247034898E-3</v>
      </c>
      <c r="BT18" s="19">
        <v>1.05953511970796E-2</v>
      </c>
      <c r="BU18" s="19">
        <v>5.9740210981325901E-3</v>
      </c>
      <c r="BV18" s="19">
        <v>7.8829173972843909E-3</v>
      </c>
      <c r="BW18" s="19">
        <v>7.97379140423095E-3</v>
      </c>
      <c r="BX18" s="19">
        <v>6.9584978085987202E-3</v>
      </c>
      <c r="BY18" s="19">
        <v>1.25584838615808E-2</v>
      </c>
      <c r="BZ18" s="19">
        <v>0</v>
      </c>
      <c r="CA18" s="19">
        <v>4.2210875975665398E-3</v>
      </c>
      <c r="CB18" s="19">
        <v>3.4062616375481599E-3</v>
      </c>
      <c r="CC18" s="19">
        <v>0</v>
      </c>
      <c r="CD18" s="19">
        <v>1.362043185362E-2</v>
      </c>
    </row>
    <row r="19" spans="2:82" x14ac:dyDescent="0.35">
      <c r="B19" s="16"/>
    </row>
    <row r="20" spans="2:82" x14ac:dyDescent="0.35">
      <c r="B20" t="s">
        <v>119</v>
      </c>
    </row>
    <row r="21" spans="2:82" x14ac:dyDescent="0.35">
      <c r="B21" t="s">
        <v>120</v>
      </c>
    </row>
    <row r="23" spans="2:82" x14ac:dyDescent="0.35">
      <c r="B23"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CD18"/>
  <sheetViews>
    <sheetView showGridLines="0" topLeftCell="A6" workbookViewId="0">
      <pane xSplit="2" topLeftCell="V1" activePane="topRight" state="frozen"/>
      <selection pane="topRight" activeCell="B18" sqref="B1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190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3832</v>
      </c>
      <c r="D7" s="10">
        <v>1768</v>
      </c>
      <c r="E7" s="10">
        <v>2045</v>
      </c>
      <c r="F7" s="10"/>
      <c r="G7" s="10">
        <v>838</v>
      </c>
      <c r="H7" s="10">
        <v>868</v>
      </c>
      <c r="I7" s="10">
        <v>691</v>
      </c>
      <c r="J7" s="10">
        <v>639</v>
      </c>
      <c r="K7" s="10">
        <v>375</v>
      </c>
      <c r="L7" s="10">
        <v>421</v>
      </c>
      <c r="M7" s="10"/>
      <c r="N7" s="10">
        <v>674</v>
      </c>
      <c r="O7" s="10">
        <v>948</v>
      </c>
      <c r="P7" s="10">
        <v>901</v>
      </c>
      <c r="Q7" s="10">
        <v>1291</v>
      </c>
      <c r="R7" s="10"/>
      <c r="S7" s="10">
        <v>667</v>
      </c>
      <c r="T7" s="10">
        <v>486</v>
      </c>
      <c r="U7" s="10">
        <v>312</v>
      </c>
      <c r="V7" s="10">
        <v>323</v>
      </c>
      <c r="W7" s="10">
        <v>281</v>
      </c>
      <c r="X7" s="10">
        <v>392</v>
      </c>
      <c r="Y7" s="10">
        <v>307</v>
      </c>
      <c r="Z7" s="10">
        <v>169</v>
      </c>
      <c r="AA7" s="10">
        <v>429</v>
      </c>
      <c r="AB7" s="10">
        <v>283</v>
      </c>
      <c r="AC7" s="10">
        <v>183</v>
      </c>
      <c r="AD7" s="10"/>
      <c r="AE7" s="10" t="s">
        <v>115</v>
      </c>
      <c r="AF7" s="10" t="s">
        <v>115</v>
      </c>
      <c r="AG7" s="10">
        <v>807</v>
      </c>
      <c r="AH7" s="10">
        <v>862</v>
      </c>
      <c r="AI7" s="10">
        <v>1805</v>
      </c>
      <c r="AJ7" s="10">
        <v>268</v>
      </c>
      <c r="AK7" s="10"/>
      <c r="AL7" s="10">
        <v>2134</v>
      </c>
      <c r="AM7" s="10">
        <v>1103</v>
      </c>
      <c r="AN7" s="10">
        <v>192</v>
      </c>
      <c r="AO7" s="10">
        <v>35</v>
      </c>
      <c r="AP7" s="10">
        <v>49</v>
      </c>
      <c r="AQ7" s="10">
        <v>47</v>
      </c>
      <c r="AR7" s="10">
        <v>21</v>
      </c>
      <c r="AS7" s="10"/>
      <c r="AT7" s="10">
        <v>212</v>
      </c>
      <c r="AU7" s="10">
        <v>3498</v>
      </c>
      <c r="AV7" s="10"/>
      <c r="AW7" s="10">
        <v>597</v>
      </c>
      <c r="AX7" s="10">
        <v>153</v>
      </c>
      <c r="AY7" s="10">
        <v>153</v>
      </c>
      <c r="AZ7" s="10">
        <v>1316</v>
      </c>
      <c r="BA7" s="10">
        <v>297</v>
      </c>
      <c r="BB7" s="10">
        <v>623</v>
      </c>
      <c r="BC7" s="10">
        <v>604</v>
      </c>
      <c r="BD7" s="10">
        <v>89</v>
      </c>
      <c r="BE7" s="10"/>
      <c r="BF7" s="10">
        <v>453</v>
      </c>
      <c r="BG7" s="10">
        <v>1110</v>
      </c>
      <c r="BH7" s="10">
        <v>353</v>
      </c>
      <c r="BI7" s="10">
        <v>263</v>
      </c>
      <c r="BJ7" s="10">
        <v>440</v>
      </c>
      <c r="BK7" s="10">
        <v>686</v>
      </c>
      <c r="BL7" s="10">
        <v>527</v>
      </c>
      <c r="BM7" s="10"/>
      <c r="BN7" s="10">
        <v>355</v>
      </c>
      <c r="BO7" s="10">
        <v>427</v>
      </c>
      <c r="BP7" s="10">
        <v>361</v>
      </c>
      <c r="BQ7" s="10">
        <v>517</v>
      </c>
      <c r="BR7" s="10">
        <v>451</v>
      </c>
      <c r="BS7" s="10">
        <v>357</v>
      </c>
      <c r="BT7" s="10">
        <v>243</v>
      </c>
      <c r="BU7" s="10">
        <v>189</v>
      </c>
      <c r="BV7" s="10">
        <v>162</v>
      </c>
      <c r="BW7" s="10">
        <v>217</v>
      </c>
      <c r="BX7" s="10">
        <v>141</v>
      </c>
      <c r="BY7" s="10">
        <v>81</v>
      </c>
      <c r="BZ7" s="10">
        <v>54</v>
      </c>
      <c r="CA7" s="10">
        <v>49</v>
      </c>
      <c r="CB7" s="10">
        <v>52</v>
      </c>
      <c r="CC7" s="10">
        <v>16</v>
      </c>
      <c r="CD7" s="10">
        <v>15</v>
      </c>
    </row>
    <row r="8" spans="2:82" ht="30" customHeight="1" x14ac:dyDescent="0.35">
      <c r="B8" s="11" t="s">
        <v>19</v>
      </c>
      <c r="C8" s="11">
        <v>3927</v>
      </c>
      <c r="D8" s="11">
        <v>1870</v>
      </c>
      <c r="E8" s="11">
        <v>2037</v>
      </c>
      <c r="F8" s="11"/>
      <c r="G8" s="11">
        <v>880</v>
      </c>
      <c r="H8" s="11">
        <v>911</v>
      </c>
      <c r="I8" s="11">
        <v>716</v>
      </c>
      <c r="J8" s="11">
        <v>636</v>
      </c>
      <c r="K8" s="11">
        <v>362</v>
      </c>
      <c r="L8" s="11">
        <v>422</v>
      </c>
      <c r="M8" s="11"/>
      <c r="N8" s="11">
        <v>648</v>
      </c>
      <c r="O8" s="11">
        <v>942</v>
      </c>
      <c r="P8" s="11">
        <v>952</v>
      </c>
      <c r="Q8" s="11">
        <v>1366</v>
      </c>
      <c r="R8" s="11"/>
      <c r="S8" s="11">
        <v>735</v>
      </c>
      <c r="T8" s="11">
        <v>483</v>
      </c>
      <c r="U8" s="11">
        <v>301</v>
      </c>
      <c r="V8" s="11">
        <v>324</v>
      </c>
      <c r="W8" s="11">
        <v>270</v>
      </c>
      <c r="X8" s="11">
        <v>378</v>
      </c>
      <c r="Y8" s="11">
        <v>327</v>
      </c>
      <c r="Z8" s="11">
        <v>196</v>
      </c>
      <c r="AA8" s="11">
        <v>428</v>
      </c>
      <c r="AB8" s="11">
        <v>303</v>
      </c>
      <c r="AC8" s="11">
        <v>182</v>
      </c>
      <c r="AD8" s="11"/>
      <c r="AE8" s="11" t="s">
        <v>115</v>
      </c>
      <c r="AF8" s="11" t="s">
        <v>115</v>
      </c>
      <c r="AG8" s="11">
        <v>838</v>
      </c>
      <c r="AH8" s="11">
        <v>882</v>
      </c>
      <c r="AI8" s="11">
        <v>1842</v>
      </c>
      <c r="AJ8" s="11">
        <v>273</v>
      </c>
      <c r="AK8" s="11"/>
      <c r="AL8" s="11">
        <v>2168</v>
      </c>
      <c r="AM8" s="11">
        <v>1140</v>
      </c>
      <c r="AN8" s="11">
        <v>201</v>
      </c>
      <c r="AO8" s="11">
        <v>38</v>
      </c>
      <c r="AP8" s="11">
        <v>48</v>
      </c>
      <c r="AQ8" s="11">
        <v>49</v>
      </c>
      <c r="AR8" s="11">
        <v>21</v>
      </c>
      <c r="AS8" s="11"/>
      <c r="AT8" s="11">
        <v>225</v>
      </c>
      <c r="AU8" s="11">
        <v>3576</v>
      </c>
      <c r="AV8" s="11"/>
      <c r="AW8" s="11">
        <v>613</v>
      </c>
      <c r="AX8" s="11">
        <v>155</v>
      </c>
      <c r="AY8" s="11">
        <v>157</v>
      </c>
      <c r="AZ8" s="11">
        <v>1343</v>
      </c>
      <c r="BA8" s="11">
        <v>298</v>
      </c>
      <c r="BB8" s="11">
        <v>645</v>
      </c>
      <c r="BC8" s="11">
        <v>625</v>
      </c>
      <c r="BD8" s="11">
        <v>90</v>
      </c>
      <c r="BE8" s="11"/>
      <c r="BF8" s="11">
        <v>466</v>
      </c>
      <c r="BG8" s="11">
        <v>1129</v>
      </c>
      <c r="BH8" s="11">
        <v>359</v>
      </c>
      <c r="BI8" s="11">
        <v>272</v>
      </c>
      <c r="BJ8" s="11">
        <v>453</v>
      </c>
      <c r="BK8" s="11">
        <v>700</v>
      </c>
      <c r="BL8" s="11">
        <v>548</v>
      </c>
      <c r="BM8" s="11"/>
      <c r="BN8" s="11">
        <v>374</v>
      </c>
      <c r="BO8" s="11">
        <v>443</v>
      </c>
      <c r="BP8" s="11">
        <v>370</v>
      </c>
      <c r="BQ8" s="11">
        <v>530</v>
      </c>
      <c r="BR8" s="11">
        <v>460</v>
      </c>
      <c r="BS8" s="11">
        <v>365</v>
      </c>
      <c r="BT8" s="11">
        <v>249</v>
      </c>
      <c r="BU8" s="11">
        <v>193</v>
      </c>
      <c r="BV8" s="11">
        <v>164</v>
      </c>
      <c r="BW8" s="11">
        <v>220</v>
      </c>
      <c r="BX8" s="11">
        <v>142</v>
      </c>
      <c r="BY8" s="11">
        <v>81</v>
      </c>
      <c r="BZ8" s="11">
        <v>53</v>
      </c>
      <c r="CA8" s="11">
        <v>49</v>
      </c>
      <c r="CB8" s="11">
        <v>52</v>
      </c>
      <c r="CC8" s="11">
        <v>16</v>
      </c>
      <c r="CD8" s="11">
        <v>16</v>
      </c>
    </row>
    <row r="9" spans="2:82" ht="29" x14ac:dyDescent="0.35">
      <c r="B9" s="18" t="s">
        <v>186</v>
      </c>
      <c r="C9" s="17">
        <v>6.2946510715573001E-2</v>
      </c>
      <c r="D9" s="17">
        <v>6.0241145246955098E-2</v>
      </c>
      <c r="E9" s="17">
        <v>6.60213001315402E-2</v>
      </c>
      <c r="F9" s="17"/>
      <c r="G9" s="17">
        <v>9.0233990619020807E-2</v>
      </c>
      <c r="H9" s="17">
        <v>8.8430445235158195E-2</v>
      </c>
      <c r="I9" s="17">
        <v>6.7938214335580005E-2</v>
      </c>
      <c r="J9" s="17">
        <v>3.5433020675071897E-2</v>
      </c>
      <c r="K9" s="17">
        <v>3.0533123176418701E-2</v>
      </c>
      <c r="L9" s="17">
        <v>1.18869614058179E-2</v>
      </c>
      <c r="M9" s="17"/>
      <c r="N9" s="17">
        <v>0.114236441141919</v>
      </c>
      <c r="O9" s="17">
        <v>6.2674485144638997E-2</v>
      </c>
      <c r="P9" s="17">
        <v>6.5167024557897399E-2</v>
      </c>
      <c r="Q9" s="17">
        <v>3.7304326419131999E-2</v>
      </c>
      <c r="R9" s="17"/>
      <c r="S9" s="17">
        <v>9.3356505723933406E-2</v>
      </c>
      <c r="T9" s="17">
        <v>6.4502546585495202E-2</v>
      </c>
      <c r="U9" s="17">
        <v>7.6214428951350804E-2</v>
      </c>
      <c r="V9" s="17">
        <v>3.67586159635023E-2</v>
      </c>
      <c r="W9" s="17">
        <v>4.9407827753187299E-2</v>
      </c>
      <c r="X9" s="17">
        <v>4.6796457688315002E-2</v>
      </c>
      <c r="Y9" s="17">
        <v>8.2260057217759502E-2</v>
      </c>
      <c r="Z9" s="17">
        <v>3.5450358449578001E-2</v>
      </c>
      <c r="AA9" s="17">
        <v>3.8020973046279001E-2</v>
      </c>
      <c r="AB9" s="17">
        <v>8.1999949575441294E-2</v>
      </c>
      <c r="AC9" s="17">
        <v>3.6310354697679598E-2</v>
      </c>
      <c r="AD9" s="17"/>
      <c r="AE9" s="17" t="s">
        <v>116</v>
      </c>
      <c r="AF9" s="17" t="s">
        <v>116</v>
      </c>
      <c r="AG9" s="17">
        <v>4.2630172088070503E-2</v>
      </c>
      <c r="AH9" s="17">
        <v>5.20821175584242E-2</v>
      </c>
      <c r="AI9" s="17">
        <v>7.7974164772695406E-2</v>
      </c>
      <c r="AJ9" s="17">
        <v>5.8845424575720597E-2</v>
      </c>
      <c r="AK9" s="17"/>
      <c r="AL9" s="17">
        <v>4.9611557013882999E-2</v>
      </c>
      <c r="AM9" s="17">
        <v>7.8880531068003107E-2</v>
      </c>
      <c r="AN9" s="17">
        <v>0.10039325513464301</v>
      </c>
      <c r="AO9" s="17">
        <v>0.168003815713404</v>
      </c>
      <c r="AP9" s="17">
        <v>0.20453986317563599</v>
      </c>
      <c r="AQ9" s="17">
        <v>6.7624178994420497E-2</v>
      </c>
      <c r="AR9" s="17">
        <v>0.10306956240486299</v>
      </c>
      <c r="AS9" s="17"/>
      <c r="AT9" s="17">
        <v>0.16664894499233401</v>
      </c>
      <c r="AU9" s="17">
        <v>5.7389034031421898E-2</v>
      </c>
      <c r="AV9" s="17"/>
      <c r="AW9" s="17">
        <v>4.0373501014696903E-2</v>
      </c>
      <c r="AX9" s="17">
        <v>1.9577965666017699E-2</v>
      </c>
      <c r="AY9" s="17">
        <v>5.7337016649340197E-2</v>
      </c>
      <c r="AZ9" s="17">
        <v>7.4310421691786005E-2</v>
      </c>
      <c r="BA9" s="17">
        <v>1.6802952311567299E-2</v>
      </c>
      <c r="BB9" s="17">
        <v>7.33919624975444E-2</v>
      </c>
      <c r="BC9" s="17">
        <v>8.8365755191731704E-2</v>
      </c>
      <c r="BD9" s="17">
        <v>3.2855661594683901E-2</v>
      </c>
      <c r="BE9" s="17"/>
      <c r="BF9" s="17">
        <v>8.0592101339324304E-2</v>
      </c>
      <c r="BG9" s="17">
        <v>7.7031028620727998E-2</v>
      </c>
      <c r="BH9" s="17">
        <v>6.4572146695724295E-2</v>
      </c>
      <c r="BI9" s="17">
        <v>3.8830681560373101E-2</v>
      </c>
      <c r="BJ9" s="17">
        <v>6.7594984966837995E-2</v>
      </c>
      <c r="BK9" s="17">
        <v>3.9178946547796301E-2</v>
      </c>
      <c r="BL9" s="17">
        <v>5.63405971433526E-2</v>
      </c>
      <c r="BM9" s="17"/>
      <c r="BN9" s="17">
        <v>6.0885772071625897E-2</v>
      </c>
      <c r="BO9" s="17">
        <v>2.54713534666219E-2</v>
      </c>
      <c r="BP9" s="17">
        <v>2.4773690707125401E-2</v>
      </c>
      <c r="BQ9" s="17">
        <v>5.1119218460433401E-2</v>
      </c>
      <c r="BR9" s="17">
        <v>4.4836712713982603E-2</v>
      </c>
      <c r="BS9" s="17">
        <v>7.9349429533082202E-2</v>
      </c>
      <c r="BT9" s="17">
        <v>6.6846963881823096E-2</v>
      </c>
      <c r="BU9" s="17">
        <v>0.117814391758749</v>
      </c>
      <c r="BV9" s="17">
        <v>9.3152049677955706E-2</v>
      </c>
      <c r="BW9" s="17">
        <v>5.5933973793165302E-2</v>
      </c>
      <c r="BX9" s="17">
        <v>9.1662767028726097E-2</v>
      </c>
      <c r="BY9" s="17">
        <v>0.16211024404020299</v>
      </c>
      <c r="BZ9" s="17">
        <v>0.182667046560019</v>
      </c>
      <c r="CA9" s="17">
        <v>0.16265364933851401</v>
      </c>
      <c r="CB9" s="17">
        <v>0.120109067630521</v>
      </c>
      <c r="CC9" s="17">
        <v>0.18266727967455201</v>
      </c>
      <c r="CD9" s="17">
        <v>0.25898083622694801</v>
      </c>
    </row>
    <row r="10" spans="2:82" ht="29" x14ac:dyDescent="0.35">
      <c r="B10" s="18" t="s">
        <v>187</v>
      </c>
      <c r="C10" s="17">
        <v>0.25207275110209199</v>
      </c>
      <c r="D10" s="17">
        <v>0.26504948312908899</v>
      </c>
      <c r="E10" s="17">
        <v>0.24153610062317901</v>
      </c>
      <c r="F10" s="17"/>
      <c r="G10" s="17">
        <v>0.34283301995443999</v>
      </c>
      <c r="H10" s="17">
        <v>0.365290340890919</v>
      </c>
      <c r="I10" s="17">
        <v>0.29556590518661802</v>
      </c>
      <c r="J10" s="17">
        <v>0.16804164047812201</v>
      </c>
      <c r="K10" s="17">
        <v>6.1337958127372499E-2</v>
      </c>
      <c r="L10" s="17">
        <v>3.5008033157904503E-2</v>
      </c>
      <c r="M10" s="17"/>
      <c r="N10" s="17">
        <v>0.390625194033631</v>
      </c>
      <c r="O10" s="17">
        <v>0.28521048587129599</v>
      </c>
      <c r="P10" s="17">
        <v>0.28148754017708</v>
      </c>
      <c r="Q10" s="17">
        <v>0.144772198672529</v>
      </c>
      <c r="R10" s="17"/>
      <c r="S10" s="17">
        <v>0.33582616848893598</v>
      </c>
      <c r="T10" s="17">
        <v>0.22457989515629001</v>
      </c>
      <c r="U10" s="17">
        <v>0.208645540780103</v>
      </c>
      <c r="V10" s="17">
        <v>0.22145772899171501</v>
      </c>
      <c r="W10" s="17">
        <v>0.27010352493723</v>
      </c>
      <c r="X10" s="17">
        <v>0.27058807354988101</v>
      </c>
      <c r="Y10" s="17">
        <v>0.21837270636422301</v>
      </c>
      <c r="Z10" s="17">
        <v>0.23829900217164399</v>
      </c>
      <c r="AA10" s="17">
        <v>0.240320748434487</v>
      </c>
      <c r="AB10" s="17">
        <v>0.22279249126019701</v>
      </c>
      <c r="AC10" s="17">
        <v>0.19955988971251901</v>
      </c>
      <c r="AD10" s="17"/>
      <c r="AE10" s="17" t="s">
        <v>116</v>
      </c>
      <c r="AF10" s="17" t="s">
        <v>116</v>
      </c>
      <c r="AG10" s="17">
        <v>0.18033005320718601</v>
      </c>
      <c r="AH10" s="17">
        <v>0.180036641988677</v>
      </c>
      <c r="AI10" s="17">
        <v>0.32976657023623501</v>
      </c>
      <c r="AJ10" s="17">
        <v>0.226654685519868</v>
      </c>
      <c r="AK10" s="17"/>
      <c r="AL10" s="17">
        <v>0.20698622825285401</v>
      </c>
      <c r="AM10" s="17">
        <v>0.32722934574213303</v>
      </c>
      <c r="AN10" s="17">
        <v>0.38575567161402002</v>
      </c>
      <c r="AO10" s="17">
        <v>0.36656714389517497</v>
      </c>
      <c r="AP10" s="17">
        <v>0.29696907085435997</v>
      </c>
      <c r="AQ10" s="17">
        <v>0.45480309595743301</v>
      </c>
      <c r="AR10" s="17">
        <v>0.288165631624475</v>
      </c>
      <c r="AS10" s="17"/>
      <c r="AT10" s="17">
        <v>0.42367356716448801</v>
      </c>
      <c r="AU10" s="17">
        <v>0.243333388285354</v>
      </c>
      <c r="AV10" s="17"/>
      <c r="AW10" s="17">
        <v>0.17511565835899801</v>
      </c>
      <c r="AX10" s="17">
        <v>1.9796860017795601E-2</v>
      </c>
      <c r="AY10" s="17">
        <v>0.228710434218418</v>
      </c>
      <c r="AZ10" s="17">
        <v>0.23275656021451699</v>
      </c>
      <c r="BA10" s="17">
        <v>7.8492571144977694E-2</v>
      </c>
      <c r="BB10" s="17">
        <v>0.39346511301299802</v>
      </c>
      <c r="BC10" s="17">
        <v>0.37334535420161802</v>
      </c>
      <c r="BD10" s="17">
        <v>0.22315133553672201</v>
      </c>
      <c r="BE10" s="17"/>
      <c r="BF10" s="17">
        <v>0.36764349590086198</v>
      </c>
      <c r="BG10" s="17">
        <v>0.32956831291078598</v>
      </c>
      <c r="BH10" s="17">
        <v>0.245819689515866</v>
      </c>
      <c r="BI10" s="17">
        <v>0.248168547270366</v>
      </c>
      <c r="BJ10" s="17">
        <v>0.21445060799393501</v>
      </c>
      <c r="BK10" s="17">
        <v>0.10061420267250799</v>
      </c>
      <c r="BL10" s="17">
        <v>0.22483105803473</v>
      </c>
      <c r="BM10" s="17"/>
      <c r="BN10" s="17">
        <v>0.149801264881994</v>
      </c>
      <c r="BO10" s="17">
        <v>0.15870757036001201</v>
      </c>
      <c r="BP10" s="17">
        <v>0.13758917178625901</v>
      </c>
      <c r="BQ10" s="17">
        <v>0.20577407101706</v>
      </c>
      <c r="BR10" s="17">
        <v>0.23464831770880001</v>
      </c>
      <c r="BS10" s="17">
        <v>0.28408385421256899</v>
      </c>
      <c r="BT10" s="17">
        <v>0.27933900353983698</v>
      </c>
      <c r="BU10" s="17">
        <v>0.30871577716448001</v>
      </c>
      <c r="BV10" s="17">
        <v>0.41677089120176902</v>
      </c>
      <c r="BW10" s="17">
        <v>0.41027734751237299</v>
      </c>
      <c r="BX10" s="17">
        <v>0.391512087192883</v>
      </c>
      <c r="BY10" s="17">
        <v>0.43331396172521103</v>
      </c>
      <c r="BZ10" s="17">
        <v>0.459024425688703</v>
      </c>
      <c r="CA10" s="17">
        <v>0.55339857569530904</v>
      </c>
      <c r="CB10" s="17">
        <v>0.48634246516916102</v>
      </c>
      <c r="CC10" s="17">
        <v>0.37501134709864398</v>
      </c>
      <c r="CD10" s="17">
        <v>0.65964030917385197</v>
      </c>
    </row>
    <row r="11" spans="2:82" ht="29" x14ac:dyDescent="0.35">
      <c r="B11" s="18" t="s">
        <v>188</v>
      </c>
      <c r="C11" s="17">
        <v>0.16027277964410899</v>
      </c>
      <c r="D11" s="17">
        <v>0.175025033987072</v>
      </c>
      <c r="E11" s="17">
        <v>0.14633111933147999</v>
      </c>
      <c r="F11" s="17"/>
      <c r="G11" s="17">
        <v>0.26716078729392201</v>
      </c>
      <c r="H11" s="17">
        <v>0.217878712516752</v>
      </c>
      <c r="I11" s="17">
        <v>0.14856017682369499</v>
      </c>
      <c r="J11" s="17">
        <v>0.10448505288485201</v>
      </c>
      <c r="K11" s="17">
        <v>5.6241523772736203E-2</v>
      </c>
      <c r="L11" s="17">
        <v>6.3797345173204796E-3</v>
      </c>
      <c r="M11" s="17"/>
      <c r="N11" s="17">
        <v>0.184589968977663</v>
      </c>
      <c r="O11" s="17">
        <v>0.18176919840480699</v>
      </c>
      <c r="P11" s="17">
        <v>0.163108492848554</v>
      </c>
      <c r="Q11" s="17">
        <v>0.13122251553793399</v>
      </c>
      <c r="R11" s="17"/>
      <c r="S11" s="17">
        <v>0.16815620137960899</v>
      </c>
      <c r="T11" s="17">
        <v>0.15174373532551</v>
      </c>
      <c r="U11" s="17">
        <v>0.18318071014561299</v>
      </c>
      <c r="V11" s="17">
        <v>0.14019146328212401</v>
      </c>
      <c r="W11" s="17">
        <v>0.17555566502942899</v>
      </c>
      <c r="X11" s="17">
        <v>0.182071071419554</v>
      </c>
      <c r="Y11" s="17">
        <v>0.15105416453379999</v>
      </c>
      <c r="Z11" s="17">
        <v>0.13650599545469599</v>
      </c>
      <c r="AA11" s="17">
        <v>0.16631924818846899</v>
      </c>
      <c r="AB11" s="17">
        <v>0.13013935666809001</v>
      </c>
      <c r="AC11" s="17">
        <v>0.15911330937739601</v>
      </c>
      <c r="AD11" s="17"/>
      <c r="AE11" s="17" t="s">
        <v>116</v>
      </c>
      <c r="AF11" s="17" t="s">
        <v>116</v>
      </c>
      <c r="AG11" s="17">
        <v>0.13742427702114901</v>
      </c>
      <c r="AH11" s="17">
        <v>0.13148660760413799</v>
      </c>
      <c r="AI11" s="17">
        <v>0.180752820161379</v>
      </c>
      <c r="AJ11" s="17">
        <v>0.19879313156423001</v>
      </c>
      <c r="AK11" s="17"/>
      <c r="AL11" s="17">
        <v>0.145820905507242</v>
      </c>
      <c r="AM11" s="17">
        <v>0.185279692805635</v>
      </c>
      <c r="AN11" s="17">
        <v>0.19756958041252401</v>
      </c>
      <c r="AO11" s="17">
        <v>0.111419795544534</v>
      </c>
      <c r="AP11" s="17">
        <v>0.14922365113413799</v>
      </c>
      <c r="AQ11" s="17">
        <v>0.215674273087332</v>
      </c>
      <c r="AR11" s="17">
        <v>9.6459562581701894E-2</v>
      </c>
      <c r="AS11" s="17"/>
      <c r="AT11" s="17">
        <v>0.16909496459557299</v>
      </c>
      <c r="AU11" s="17">
        <v>0.16106928336044399</v>
      </c>
      <c r="AV11" s="17"/>
      <c r="AW11" s="17">
        <v>0.14648786043595599</v>
      </c>
      <c r="AX11" s="17">
        <v>0</v>
      </c>
      <c r="AY11" s="17">
        <v>0.189399816921407</v>
      </c>
      <c r="AZ11" s="17">
        <v>0.191375039879709</v>
      </c>
      <c r="BA11" s="17">
        <v>2.5123041501172099E-2</v>
      </c>
      <c r="BB11" s="17">
        <v>0.17759553641702699</v>
      </c>
      <c r="BC11" s="17">
        <v>0.181212647696012</v>
      </c>
      <c r="BD11" s="17">
        <v>0.192156829702681</v>
      </c>
      <c r="BE11" s="17"/>
      <c r="BF11" s="17">
        <v>0.17530821935152899</v>
      </c>
      <c r="BG11" s="17">
        <v>0.19797587221951199</v>
      </c>
      <c r="BH11" s="17">
        <v>0.141605607803066</v>
      </c>
      <c r="BI11" s="17">
        <v>0.154878940969738</v>
      </c>
      <c r="BJ11" s="17">
        <v>0.18880599861283201</v>
      </c>
      <c r="BK11" s="17">
        <v>6.7149354702275496E-2</v>
      </c>
      <c r="BL11" s="17">
        <v>0.18013111083070199</v>
      </c>
      <c r="BM11" s="17"/>
      <c r="BN11" s="17">
        <v>0.15326498840168301</v>
      </c>
      <c r="BO11" s="17">
        <v>0.118691872427006</v>
      </c>
      <c r="BP11" s="17">
        <v>0.12580331819103699</v>
      </c>
      <c r="BQ11" s="17">
        <v>0.18239810309760901</v>
      </c>
      <c r="BR11" s="17">
        <v>0.160981472186183</v>
      </c>
      <c r="BS11" s="17">
        <v>0.20826264509511</v>
      </c>
      <c r="BT11" s="17">
        <v>0.161054008556196</v>
      </c>
      <c r="BU11" s="17">
        <v>0.17463572556082099</v>
      </c>
      <c r="BV11" s="17">
        <v>0.14528339010333899</v>
      </c>
      <c r="BW11" s="17">
        <v>0.21525279560124599</v>
      </c>
      <c r="BX11" s="17">
        <v>0.15810274388578799</v>
      </c>
      <c r="BY11" s="17">
        <v>0.18786346446264399</v>
      </c>
      <c r="BZ11" s="17">
        <v>9.0904819463978201E-2</v>
      </c>
      <c r="CA11" s="17">
        <v>9.9323867898353596E-2</v>
      </c>
      <c r="CB11" s="17">
        <v>0.27362169392732499</v>
      </c>
      <c r="CC11" s="17">
        <v>0.25507144001396698</v>
      </c>
      <c r="CD11" s="17">
        <v>0</v>
      </c>
    </row>
    <row r="12" spans="2:82" x14ac:dyDescent="0.35">
      <c r="B12" s="18" t="s">
        <v>189</v>
      </c>
      <c r="C12" s="17">
        <v>0.43032678900362498</v>
      </c>
      <c r="D12" s="17">
        <v>0.41985119607624299</v>
      </c>
      <c r="E12" s="17">
        <v>0.440984774426468</v>
      </c>
      <c r="F12" s="17"/>
      <c r="G12" s="17">
        <v>0.220590005739314</v>
      </c>
      <c r="H12" s="17">
        <v>0.23031281984468999</v>
      </c>
      <c r="I12" s="17">
        <v>0.36915196791393801</v>
      </c>
      <c r="J12" s="17">
        <v>0.58547058187720802</v>
      </c>
      <c r="K12" s="17">
        <v>0.75575885612774696</v>
      </c>
      <c r="L12" s="17">
        <v>0.88990407679679695</v>
      </c>
      <c r="M12" s="17"/>
      <c r="N12" s="17">
        <v>0.235933626958517</v>
      </c>
      <c r="O12" s="17">
        <v>0.37761368667228601</v>
      </c>
      <c r="P12" s="17">
        <v>0.397835356599824</v>
      </c>
      <c r="Q12" s="17">
        <v>0.58149728550147695</v>
      </c>
      <c r="R12" s="17"/>
      <c r="S12" s="17">
        <v>0.29836635581471799</v>
      </c>
      <c r="T12" s="17">
        <v>0.48127933125085898</v>
      </c>
      <c r="U12" s="17">
        <v>0.46619795525080698</v>
      </c>
      <c r="V12" s="17">
        <v>0.502743833831089</v>
      </c>
      <c r="W12" s="17">
        <v>0.40989564897035602</v>
      </c>
      <c r="X12" s="17">
        <v>0.393379551147993</v>
      </c>
      <c r="Y12" s="17">
        <v>0.44053740496640797</v>
      </c>
      <c r="Z12" s="17">
        <v>0.49038132689896302</v>
      </c>
      <c r="AA12" s="17">
        <v>0.47376495457053602</v>
      </c>
      <c r="AB12" s="17">
        <v>0.47976798501707602</v>
      </c>
      <c r="AC12" s="17">
        <v>0.47926457005920298</v>
      </c>
      <c r="AD12" s="17"/>
      <c r="AE12" s="17" t="s">
        <v>116</v>
      </c>
      <c r="AF12" s="17" t="s">
        <v>116</v>
      </c>
      <c r="AG12" s="17">
        <v>0.54974907243393201</v>
      </c>
      <c r="AH12" s="17">
        <v>0.56568482166996203</v>
      </c>
      <c r="AI12" s="17">
        <v>0.326165144251572</v>
      </c>
      <c r="AJ12" s="17">
        <v>0.38265587458683598</v>
      </c>
      <c r="AK12" s="17"/>
      <c r="AL12" s="17">
        <v>0.51619393422043502</v>
      </c>
      <c r="AM12" s="17">
        <v>0.320510227254653</v>
      </c>
      <c r="AN12" s="17">
        <v>0.26125646692308602</v>
      </c>
      <c r="AO12" s="17">
        <v>0.32209988667901601</v>
      </c>
      <c r="AP12" s="17">
        <v>0.30851659939478898</v>
      </c>
      <c r="AQ12" s="17">
        <v>0.24286297150687999</v>
      </c>
      <c r="AR12" s="17">
        <v>0.512305243388961</v>
      </c>
      <c r="AS12" s="17"/>
      <c r="AT12" s="17">
        <v>0.17164265325866501</v>
      </c>
      <c r="AU12" s="17">
        <v>0.453638467750482</v>
      </c>
      <c r="AV12" s="17"/>
      <c r="AW12" s="17">
        <v>0.50123478958622003</v>
      </c>
      <c r="AX12" s="17">
        <v>0.90309559937128503</v>
      </c>
      <c r="AY12" s="17">
        <v>0.41783215959271802</v>
      </c>
      <c r="AZ12" s="17">
        <v>0.38830681014821</v>
      </c>
      <c r="BA12" s="17">
        <v>0.81798733516588595</v>
      </c>
      <c r="BB12" s="17">
        <v>0.29453767852926699</v>
      </c>
      <c r="BC12" s="17">
        <v>0.28638440657012498</v>
      </c>
      <c r="BD12" s="17">
        <v>0.473872772496508</v>
      </c>
      <c r="BE12" s="17"/>
      <c r="BF12" s="17">
        <v>0.28412849129373702</v>
      </c>
      <c r="BG12" s="17">
        <v>0.31682255134481202</v>
      </c>
      <c r="BH12" s="17">
        <v>0.45654376432131599</v>
      </c>
      <c r="BI12" s="17">
        <v>0.42095138515338298</v>
      </c>
      <c r="BJ12" s="17">
        <v>0.43650903506151201</v>
      </c>
      <c r="BK12" s="17">
        <v>0.68091580377508698</v>
      </c>
      <c r="BL12" s="17">
        <v>0.45061152045421499</v>
      </c>
      <c r="BM12" s="17"/>
      <c r="BN12" s="17">
        <v>0.51518518395005897</v>
      </c>
      <c r="BO12" s="17">
        <v>0.61874205596104304</v>
      </c>
      <c r="BP12" s="17">
        <v>0.62268743811004101</v>
      </c>
      <c r="BQ12" s="17">
        <v>0.48244867467138303</v>
      </c>
      <c r="BR12" s="17">
        <v>0.47469529248612202</v>
      </c>
      <c r="BS12" s="17">
        <v>0.34937598861234098</v>
      </c>
      <c r="BT12" s="17">
        <v>0.43591194937474698</v>
      </c>
      <c r="BU12" s="17">
        <v>0.320036716721324</v>
      </c>
      <c r="BV12" s="17">
        <v>0.274120731098627</v>
      </c>
      <c r="BW12" s="17">
        <v>0.21162341186800701</v>
      </c>
      <c r="BX12" s="17">
        <v>0.27335410699157597</v>
      </c>
      <c r="BY12" s="17">
        <v>0.123841655711874</v>
      </c>
      <c r="BZ12" s="17">
        <v>0.21001644347417101</v>
      </c>
      <c r="CA12" s="17">
        <v>9.4662964423381193E-2</v>
      </c>
      <c r="CB12" s="17">
        <v>7.9218237670519803E-2</v>
      </c>
      <c r="CC12" s="17">
        <v>0.18724993321283701</v>
      </c>
      <c r="CD12" s="17">
        <v>0</v>
      </c>
    </row>
    <row r="13" spans="2:82" x14ac:dyDescent="0.35">
      <c r="B13" s="18" t="s">
        <v>138</v>
      </c>
      <c r="C13" s="19">
        <v>9.4381169534600601E-2</v>
      </c>
      <c r="D13" s="19">
        <v>7.9833141560641405E-2</v>
      </c>
      <c r="E13" s="19">
        <v>0.10512670548733299</v>
      </c>
      <c r="F13" s="19"/>
      <c r="G13" s="19">
        <v>7.9182196393303206E-2</v>
      </c>
      <c r="H13" s="19">
        <v>9.8087681512480998E-2</v>
      </c>
      <c r="I13" s="19">
        <v>0.118783735740169</v>
      </c>
      <c r="J13" s="19">
        <v>0.106569704084746</v>
      </c>
      <c r="K13" s="19">
        <v>9.6128538795726096E-2</v>
      </c>
      <c r="L13" s="19">
        <v>5.68211941221601E-2</v>
      </c>
      <c r="M13" s="19"/>
      <c r="N13" s="19">
        <v>7.4614768888269706E-2</v>
      </c>
      <c r="O13" s="19">
        <v>9.2732143906971196E-2</v>
      </c>
      <c r="P13" s="19">
        <v>9.24015858166439E-2</v>
      </c>
      <c r="Q13" s="19">
        <v>0.105203673868928</v>
      </c>
      <c r="R13" s="19"/>
      <c r="S13" s="19">
        <v>0.104294768592802</v>
      </c>
      <c r="T13" s="19">
        <v>7.7894491681845507E-2</v>
      </c>
      <c r="U13" s="19">
        <v>6.5761364872125902E-2</v>
      </c>
      <c r="V13" s="19">
        <v>9.8848357931569902E-2</v>
      </c>
      <c r="W13" s="19">
        <v>9.5037333309797994E-2</v>
      </c>
      <c r="X13" s="19">
        <v>0.10716484619425801</v>
      </c>
      <c r="Y13" s="19">
        <v>0.107775666917809</v>
      </c>
      <c r="Z13" s="19">
        <v>9.93633170251189E-2</v>
      </c>
      <c r="AA13" s="19">
        <v>8.1574075760229098E-2</v>
      </c>
      <c r="AB13" s="19">
        <v>8.5300217479195597E-2</v>
      </c>
      <c r="AC13" s="19">
        <v>0.12575187615320199</v>
      </c>
      <c r="AD13" s="19"/>
      <c r="AE13" s="19" t="s">
        <v>116</v>
      </c>
      <c r="AF13" s="19" t="s">
        <v>116</v>
      </c>
      <c r="AG13" s="19">
        <v>8.9866425249663498E-2</v>
      </c>
      <c r="AH13" s="19">
        <v>7.0709811178797904E-2</v>
      </c>
      <c r="AI13" s="19">
        <v>8.5341300578117896E-2</v>
      </c>
      <c r="AJ13" s="19">
        <v>0.13305088375334501</v>
      </c>
      <c r="AK13" s="19"/>
      <c r="AL13" s="19">
        <v>8.1387375005586099E-2</v>
      </c>
      <c r="AM13" s="19">
        <v>8.8100203129576699E-2</v>
      </c>
      <c r="AN13" s="19">
        <v>5.5025025915727298E-2</v>
      </c>
      <c r="AO13" s="19">
        <v>3.1909358167871597E-2</v>
      </c>
      <c r="AP13" s="19">
        <v>4.0750815441077198E-2</v>
      </c>
      <c r="AQ13" s="19">
        <v>1.9035480453933998E-2</v>
      </c>
      <c r="AR13" s="19">
        <v>0</v>
      </c>
      <c r="AS13" s="19"/>
      <c r="AT13" s="19">
        <v>6.8939869988939903E-2</v>
      </c>
      <c r="AU13" s="19">
        <v>8.4569826572298806E-2</v>
      </c>
      <c r="AV13" s="19"/>
      <c r="AW13" s="19">
        <v>0.13678819060413</v>
      </c>
      <c r="AX13" s="19">
        <v>5.7529574944901199E-2</v>
      </c>
      <c r="AY13" s="19">
        <v>0.106720572618117</v>
      </c>
      <c r="AZ13" s="19">
        <v>0.11325116806577799</v>
      </c>
      <c r="BA13" s="19">
        <v>6.1594099876396601E-2</v>
      </c>
      <c r="BB13" s="19">
        <v>6.1009709543163898E-2</v>
      </c>
      <c r="BC13" s="19">
        <v>7.0691836340513098E-2</v>
      </c>
      <c r="BD13" s="19">
        <v>7.7963400669405297E-2</v>
      </c>
      <c r="BE13" s="19"/>
      <c r="BF13" s="19">
        <v>9.2327692114547194E-2</v>
      </c>
      <c r="BG13" s="19">
        <v>7.8602234904162599E-2</v>
      </c>
      <c r="BH13" s="19">
        <v>9.1458791664028705E-2</v>
      </c>
      <c r="BI13" s="19">
        <v>0.13717044504614101</v>
      </c>
      <c r="BJ13" s="19">
        <v>9.2639373364882802E-2</v>
      </c>
      <c r="BK13" s="19">
        <v>0.11214169230233299</v>
      </c>
      <c r="BL13" s="19">
        <v>8.8085713537000399E-2</v>
      </c>
      <c r="BM13" s="19"/>
      <c r="BN13" s="19">
        <v>0.120862790694638</v>
      </c>
      <c r="BO13" s="19">
        <v>7.8387147785317399E-2</v>
      </c>
      <c r="BP13" s="19">
        <v>8.9146381205537306E-2</v>
      </c>
      <c r="BQ13" s="19">
        <v>7.8259932753515393E-2</v>
      </c>
      <c r="BR13" s="19">
        <v>8.4838204904912506E-2</v>
      </c>
      <c r="BS13" s="19">
        <v>7.8928082546897302E-2</v>
      </c>
      <c r="BT13" s="19">
        <v>5.6848074647398099E-2</v>
      </c>
      <c r="BU13" s="19">
        <v>7.8797388794626805E-2</v>
      </c>
      <c r="BV13" s="19">
        <v>7.0672937918308795E-2</v>
      </c>
      <c r="BW13" s="19">
        <v>0.106912471225208</v>
      </c>
      <c r="BX13" s="19">
        <v>8.5368294901026903E-2</v>
      </c>
      <c r="BY13" s="19">
        <v>9.2870674060067604E-2</v>
      </c>
      <c r="BZ13" s="19">
        <v>5.7387264813128801E-2</v>
      </c>
      <c r="CA13" s="19">
        <v>8.9960942644441794E-2</v>
      </c>
      <c r="CB13" s="19">
        <v>4.0708535602473901E-2</v>
      </c>
      <c r="CC13" s="19">
        <v>0</v>
      </c>
      <c r="CD13" s="19">
        <v>8.1378854599200495E-2</v>
      </c>
    </row>
    <row r="14" spans="2:82" x14ac:dyDescent="0.35">
      <c r="B14" s="16" t="s">
        <v>451</v>
      </c>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CD21"/>
  <sheetViews>
    <sheetView showGridLines="0" topLeftCell="A5" workbookViewId="0">
      <pane xSplit="2" topLeftCell="AB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202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t="s">
        <v>198</v>
      </c>
      <c r="AF7" s="10" t="s">
        <v>199</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t="s">
        <v>200</v>
      </c>
      <c r="AF8" s="11" t="s">
        <v>201</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58" x14ac:dyDescent="0.35">
      <c r="B9" s="18" t="s">
        <v>192</v>
      </c>
      <c r="C9" s="17">
        <v>0.40813745630141501</v>
      </c>
      <c r="D9" s="17">
        <v>0.41190148075858801</v>
      </c>
      <c r="E9" s="17">
        <v>0.40449081902503498</v>
      </c>
      <c r="F9" s="17"/>
      <c r="G9" s="17">
        <v>0.40052115519551801</v>
      </c>
      <c r="H9" s="17">
        <v>0.45592203574977302</v>
      </c>
      <c r="I9" s="17">
        <v>0.41346149341289501</v>
      </c>
      <c r="J9" s="17">
        <v>0.39462849559317198</v>
      </c>
      <c r="K9" s="17">
        <v>0.37660412879692301</v>
      </c>
      <c r="L9" s="17">
        <v>0.360100883125201</v>
      </c>
      <c r="M9" s="17"/>
      <c r="N9" s="17">
        <v>0.42033894699208402</v>
      </c>
      <c r="O9" s="17">
        <v>0.43294085986901198</v>
      </c>
      <c r="P9" s="17">
        <v>0.40374736105307402</v>
      </c>
      <c r="Q9" s="17">
        <v>0.388168403351694</v>
      </c>
      <c r="R9" s="17"/>
      <c r="S9" s="17">
        <v>0.39177657912738201</v>
      </c>
      <c r="T9" s="17">
        <v>0.401663848352801</v>
      </c>
      <c r="U9" s="17">
        <v>0.42773047799269598</v>
      </c>
      <c r="V9" s="17">
        <v>0.38726287347314597</v>
      </c>
      <c r="W9" s="17">
        <v>0.38601877806682999</v>
      </c>
      <c r="X9" s="17">
        <v>0.39648270884895398</v>
      </c>
      <c r="Y9" s="17">
        <v>0.40991247089719002</v>
      </c>
      <c r="Z9" s="17">
        <v>0.47455165075004802</v>
      </c>
      <c r="AA9" s="17">
        <v>0.42670064126144902</v>
      </c>
      <c r="AB9" s="17">
        <v>0.43265170409395598</v>
      </c>
      <c r="AC9" s="17">
        <v>0.39225089763386001</v>
      </c>
      <c r="AD9" s="17"/>
      <c r="AE9" s="17" t="s">
        <v>116</v>
      </c>
      <c r="AF9" s="17" t="s">
        <v>116</v>
      </c>
      <c r="AG9" s="17">
        <v>0.42158805044550901</v>
      </c>
      <c r="AH9" s="17">
        <v>0.42774299277049899</v>
      </c>
      <c r="AI9" s="17">
        <v>0.41281413566442898</v>
      </c>
      <c r="AJ9" s="17">
        <v>0.27183000672261998</v>
      </c>
      <c r="AK9" s="17"/>
      <c r="AL9" s="17">
        <v>0.420033990726773</v>
      </c>
      <c r="AM9" s="17">
        <v>0.417201701083589</v>
      </c>
      <c r="AN9" s="17">
        <v>0.43204010306131302</v>
      </c>
      <c r="AO9" s="17">
        <v>0.32186095898732597</v>
      </c>
      <c r="AP9" s="17">
        <v>0.47413229531079298</v>
      </c>
      <c r="AQ9" s="17">
        <v>0.51376474083521495</v>
      </c>
      <c r="AR9" s="17">
        <v>0.24346056976760899</v>
      </c>
      <c r="AS9" s="17"/>
      <c r="AT9" s="17">
        <v>0.398186534185345</v>
      </c>
      <c r="AU9" s="17">
        <v>0.41339977236480202</v>
      </c>
      <c r="AV9" s="17"/>
      <c r="AW9" s="17">
        <v>0.37054221322596498</v>
      </c>
      <c r="AX9" s="17">
        <v>0.33572637521439602</v>
      </c>
      <c r="AY9" s="17">
        <v>0.42725115055186902</v>
      </c>
      <c r="AZ9" s="17">
        <v>0.41971487040787903</v>
      </c>
      <c r="BA9" s="17">
        <v>0.33804661231266397</v>
      </c>
      <c r="BB9" s="17">
        <v>0.40716361647261001</v>
      </c>
      <c r="BC9" s="17">
        <v>0.47092323527063601</v>
      </c>
      <c r="BD9" s="17">
        <v>0.388389813493076</v>
      </c>
      <c r="BE9" s="17"/>
      <c r="BF9" s="17">
        <v>0.45121018343396901</v>
      </c>
      <c r="BG9" s="17">
        <v>0.42217741056798103</v>
      </c>
      <c r="BH9" s="17">
        <v>0.40938145978946</v>
      </c>
      <c r="BI9" s="17">
        <v>0.40095709805627999</v>
      </c>
      <c r="BJ9" s="17">
        <v>0.412518116159794</v>
      </c>
      <c r="BK9" s="17">
        <v>0.35919500379839298</v>
      </c>
      <c r="BL9" s="17">
        <v>0.403757840596358</v>
      </c>
      <c r="BM9" s="17"/>
      <c r="BN9" s="17">
        <v>0.388605683531205</v>
      </c>
      <c r="BO9" s="17">
        <v>0.412021646638279</v>
      </c>
      <c r="BP9" s="17">
        <v>0.41836546740248798</v>
      </c>
      <c r="BQ9" s="17">
        <v>0.365278078865303</v>
      </c>
      <c r="BR9" s="17">
        <v>0.37598332775176202</v>
      </c>
      <c r="BS9" s="17">
        <v>0.47505186912854802</v>
      </c>
      <c r="BT9" s="17">
        <v>0.41735143798376101</v>
      </c>
      <c r="BU9" s="17">
        <v>0.42050884652765402</v>
      </c>
      <c r="BV9" s="17">
        <v>0.45489197690521199</v>
      </c>
      <c r="BW9" s="17">
        <v>0.40033751294625602</v>
      </c>
      <c r="BX9" s="17">
        <v>0.49719968353182298</v>
      </c>
      <c r="BY9" s="17">
        <v>0.40316446582112703</v>
      </c>
      <c r="BZ9" s="17">
        <v>0.40828440184139397</v>
      </c>
      <c r="CA9" s="17">
        <v>0.32842406604096702</v>
      </c>
      <c r="CB9" s="17">
        <v>0.47907283300224801</v>
      </c>
      <c r="CC9" s="17">
        <v>0.50812537280353098</v>
      </c>
      <c r="CD9" s="17">
        <v>0.392588386232821</v>
      </c>
    </row>
    <row r="10" spans="2:82" ht="72.5" x14ac:dyDescent="0.35">
      <c r="B10" s="18" t="s">
        <v>193</v>
      </c>
      <c r="C10" s="17">
        <v>0.38687223340938498</v>
      </c>
      <c r="D10" s="17">
        <v>0.39419582756691302</v>
      </c>
      <c r="E10" s="17">
        <v>0.38082016059933199</v>
      </c>
      <c r="F10" s="17"/>
      <c r="G10" s="17">
        <v>0.39816686649495198</v>
      </c>
      <c r="H10" s="17">
        <v>0.41905247377563398</v>
      </c>
      <c r="I10" s="17">
        <v>0.37826032879960902</v>
      </c>
      <c r="J10" s="17">
        <v>0.35790935676091601</v>
      </c>
      <c r="K10" s="17">
        <v>0.372355871951837</v>
      </c>
      <c r="L10" s="17">
        <v>0.36605312407315699</v>
      </c>
      <c r="M10" s="17"/>
      <c r="N10" s="17">
        <v>0.44601569828526599</v>
      </c>
      <c r="O10" s="17">
        <v>0.40510789314173701</v>
      </c>
      <c r="P10" s="17">
        <v>0.39454007727944701</v>
      </c>
      <c r="Q10" s="17">
        <v>0.34181012458768101</v>
      </c>
      <c r="R10" s="17"/>
      <c r="S10" s="17">
        <v>0.38236996295165399</v>
      </c>
      <c r="T10" s="17">
        <v>0.40327667675717799</v>
      </c>
      <c r="U10" s="17">
        <v>0.36625408253970598</v>
      </c>
      <c r="V10" s="17">
        <v>0.37013145884000997</v>
      </c>
      <c r="W10" s="17">
        <v>0.35273987553316599</v>
      </c>
      <c r="X10" s="17">
        <v>0.38652455266768498</v>
      </c>
      <c r="Y10" s="17">
        <v>0.43138432318323799</v>
      </c>
      <c r="Z10" s="17">
        <v>0.35119828213369098</v>
      </c>
      <c r="AA10" s="17">
        <v>0.38964384928107398</v>
      </c>
      <c r="AB10" s="17">
        <v>0.416281880128618</v>
      </c>
      <c r="AC10" s="17">
        <v>0.38066437113639801</v>
      </c>
      <c r="AD10" s="17"/>
      <c r="AE10" s="17" t="s">
        <v>116</v>
      </c>
      <c r="AF10" s="17" t="s">
        <v>116</v>
      </c>
      <c r="AG10" s="17">
        <v>0.39222053043647598</v>
      </c>
      <c r="AH10" s="17">
        <v>0.417069892529982</v>
      </c>
      <c r="AI10" s="17">
        <v>0.39113073132648701</v>
      </c>
      <c r="AJ10" s="17">
        <v>0.244032299664696</v>
      </c>
      <c r="AK10" s="17"/>
      <c r="AL10" s="17">
        <v>0.40578323394882598</v>
      </c>
      <c r="AM10" s="17">
        <v>0.38609042123167397</v>
      </c>
      <c r="AN10" s="17">
        <v>0.41826500291729501</v>
      </c>
      <c r="AO10" s="17">
        <v>0.32537466853625602</v>
      </c>
      <c r="AP10" s="17">
        <v>0.38955265086420199</v>
      </c>
      <c r="AQ10" s="17">
        <v>0.40299229158071398</v>
      </c>
      <c r="AR10" s="17">
        <v>0.29333321829751302</v>
      </c>
      <c r="AS10" s="17"/>
      <c r="AT10" s="17">
        <v>0.331497715394452</v>
      </c>
      <c r="AU10" s="17">
        <v>0.39573111875775402</v>
      </c>
      <c r="AV10" s="17"/>
      <c r="AW10" s="17">
        <v>0.37329159560052599</v>
      </c>
      <c r="AX10" s="17">
        <v>0.35103672600747399</v>
      </c>
      <c r="AY10" s="17">
        <v>0.36877541870150199</v>
      </c>
      <c r="AZ10" s="17">
        <v>0.387366867623055</v>
      </c>
      <c r="BA10" s="17">
        <v>0.355728038402851</v>
      </c>
      <c r="BB10" s="17">
        <v>0.39062276645983901</v>
      </c>
      <c r="BC10" s="17">
        <v>0.42214826142583001</v>
      </c>
      <c r="BD10" s="17">
        <v>0.39716098780742298</v>
      </c>
      <c r="BE10" s="17"/>
      <c r="BF10" s="17">
        <v>0.44356960996412798</v>
      </c>
      <c r="BG10" s="17">
        <v>0.42277240459371601</v>
      </c>
      <c r="BH10" s="17">
        <v>0.33109395229913802</v>
      </c>
      <c r="BI10" s="17">
        <v>0.36610452009286998</v>
      </c>
      <c r="BJ10" s="17">
        <v>0.35500386066345202</v>
      </c>
      <c r="BK10" s="17">
        <v>0.342818122422691</v>
      </c>
      <c r="BL10" s="17">
        <v>0.39382168386440503</v>
      </c>
      <c r="BM10" s="17"/>
      <c r="BN10" s="17">
        <v>0.32446721600233203</v>
      </c>
      <c r="BO10" s="17">
        <v>0.35073275976054802</v>
      </c>
      <c r="BP10" s="17">
        <v>0.34634651473508699</v>
      </c>
      <c r="BQ10" s="17">
        <v>0.37810791488293699</v>
      </c>
      <c r="BR10" s="17">
        <v>0.408185957196253</v>
      </c>
      <c r="BS10" s="17">
        <v>0.44538573191293801</v>
      </c>
      <c r="BT10" s="17">
        <v>0.40148792050541798</v>
      </c>
      <c r="BU10" s="17">
        <v>0.38924757539031801</v>
      </c>
      <c r="BV10" s="17">
        <v>0.41005560216907799</v>
      </c>
      <c r="BW10" s="17">
        <v>0.42293757792104902</v>
      </c>
      <c r="BX10" s="17">
        <v>0.37445408603458802</v>
      </c>
      <c r="BY10" s="17">
        <v>0.452786177194688</v>
      </c>
      <c r="BZ10" s="17">
        <v>0.42238836723011902</v>
      </c>
      <c r="CA10" s="17">
        <v>0.38200475302235598</v>
      </c>
      <c r="CB10" s="17">
        <v>0.534633860744401</v>
      </c>
      <c r="CC10" s="17">
        <v>0.57428928407651703</v>
      </c>
      <c r="CD10" s="17">
        <v>0.44509208690219698</v>
      </c>
    </row>
    <row r="11" spans="2:82" ht="43.5" x14ac:dyDescent="0.35">
      <c r="B11" s="18" t="s">
        <v>194</v>
      </c>
      <c r="C11" s="17">
        <v>0.346171169878216</v>
      </c>
      <c r="D11" s="17">
        <v>0.34645426236467802</v>
      </c>
      <c r="E11" s="17">
        <v>0.34630082067775497</v>
      </c>
      <c r="F11" s="17"/>
      <c r="G11" s="17">
        <v>0.28731069756544297</v>
      </c>
      <c r="H11" s="17">
        <v>0.34951728033302798</v>
      </c>
      <c r="I11" s="17">
        <v>0.36848851811010502</v>
      </c>
      <c r="J11" s="17">
        <v>0.38340406379688002</v>
      </c>
      <c r="K11" s="17">
        <v>0.40050229341622001</v>
      </c>
      <c r="L11" s="17">
        <v>0.317831586369069</v>
      </c>
      <c r="M11" s="17"/>
      <c r="N11" s="17">
        <v>0.37070234148980202</v>
      </c>
      <c r="O11" s="17">
        <v>0.344972375426356</v>
      </c>
      <c r="P11" s="17">
        <v>0.35576506739221098</v>
      </c>
      <c r="Q11" s="17">
        <v>0.32947121686135999</v>
      </c>
      <c r="R11" s="17"/>
      <c r="S11" s="17">
        <v>0.36243813218992199</v>
      </c>
      <c r="T11" s="17">
        <v>0.30476455019880799</v>
      </c>
      <c r="U11" s="17">
        <v>0.34149833956964099</v>
      </c>
      <c r="V11" s="17">
        <v>0.34450905441400298</v>
      </c>
      <c r="W11" s="17">
        <v>0.310375058708875</v>
      </c>
      <c r="X11" s="17">
        <v>0.34717619619636098</v>
      </c>
      <c r="Y11" s="17">
        <v>0.38341568396168701</v>
      </c>
      <c r="Z11" s="17">
        <v>0.32460418115942002</v>
      </c>
      <c r="AA11" s="17">
        <v>0.35354758781092899</v>
      </c>
      <c r="AB11" s="17">
        <v>0.36870953742576901</v>
      </c>
      <c r="AC11" s="17">
        <v>0.35555717333323</v>
      </c>
      <c r="AD11" s="17"/>
      <c r="AE11" s="17" t="s">
        <v>116</v>
      </c>
      <c r="AF11" s="17" t="s">
        <v>116</v>
      </c>
      <c r="AG11" s="17">
        <v>0.35393977747100902</v>
      </c>
      <c r="AH11" s="17">
        <v>0.32662142735858501</v>
      </c>
      <c r="AI11" s="17">
        <v>0.37297834386613699</v>
      </c>
      <c r="AJ11" s="17">
        <v>0.20452157880197899</v>
      </c>
      <c r="AK11" s="17"/>
      <c r="AL11" s="17">
        <v>0.37377597508829302</v>
      </c>
      <c r="AM11" s="17">
        <v>0.319085953495857</v>
      </c>
      <c r="AN11" s="17">
        <v>0.35770509103399201</v>
      </c>
      <c r="AO11" s="17">
        <v>0.46074842552217099</v>
      </c>
      <c r="AP11" s="17">
        <v>0.366608077879233</v>
      </c>
      <c r="AQ11" s="17">
        <v>0.33845407841914998</v>
      </c>
      <c r="AR11" s="17">
        <v>0.48461864533495302</v>
      </c>
      <c r="AS11" s="17"/>
      <c r="AT11" s="17">
        <v>0.36086307192974798</v>
      </c>
      <c r="AU11" s="17">
        <v>0.347780147149442</v>
      </c>
      <c r="AV11" s="17"/>
      <c r="AW11" s="17">
        <v>0.318392731192083</v>
      </c>
      <c r="AX11" s="17">
        <v>0.24388741337054901</v>
      </c>
      <c r="AY11" s="17">
        <v>0.36985007824416499</v>
      </c>
      <c r="AZ11" s="17">
        <v>0.35312157401352501</v>
      </c>
      <c r="BA11" s="17">
        <v>0.30215267246891803</v>
      </c>
      <c r="BB11" s="17">
        <v>0.36727078959315301</v>
      </c>
      <c r="BC11" s="17">
        <v>0.37736578155017603</v>
      </c>
      <c r="BD11" s="17">
        <v>0.34493976152988298</v>
      </c>
      <c r="BE11" s="17"/>
      <c r="BF11" s="17">
        <v>0.35580507871523398</v>
      </c>
      <c r="BG11" s="17">
        <v>0.35846044343307598</v>
      </c>
      <c r="BH11" s="17">
        <v>0.38705137047642202</v>
      </c>
      <c r="BI11" s="17">
        <v>0.32775425426517202</v>
      </c>
      <c r="BJ11" s="17">
        <v>0.36423753341408999</v>
      </c>
      <c r="BK11" s="17">
        <v>0.33372090289491002</v>
      </c>
      <c r="BL11" s="17">
        <v>0.29515522969685198</v>
      </c>
      <c r="BM11" s="17"/>
      <c r="BN11" s="17">
        <v>0.29034753565863503</v>
      </c>
      <c r="BO11" s="17">
        <v>0.31088038227255799</v>
      </c>
      <c r="BP11" s="17">
        <v>0.30026042706864298</v>
      </c>
      <c r="BQ11" s="17">
        <v>0.34319693848807198</v>
      </c>
      <c r="BR11" s="17">
        <v>0.375794985372364</v>
      </c>
      <c r="BS11" s="17">
        <v>0.36717323099427002</v>
      </c>
      <c r="BT11" s="17">
        <v>0.39650397599337001</v>
      </c>
      <c r="BU11" s="17">
        <v>0.33425991485951501</v>
      </c>
      <c r="BV11" s="17">
        <v>0.31059760394028102</v>
      </c>
      <c r="BW11" s="17">
        <v>0.38863242648853302</v>
      </c>
      <c r="BX11" s="17">
        <v>0.41499797825658502</v>
      </c>
      <c r="BY11" s="17">
        <v>0.48396402174560899</v>
      </c>
      <c r="BZ11" s="17">
        <v>0.410117348668885</v>
      </c>
      <c r="CA11" s="17">
        <v>0.37102634952556202</v>
      </c>
      <c r="CB11" s="17">
        <v>0.36299733457250399</v>
      </c>
      <c r="CC11" s="17">
        <v>0.32417269676459598</v>
      </c>
      <c r="CD11" s="17">
        <v>0.37674993401304002</v>
      </c>
    </row>
    <row r="12" spans="2:82" ht="58" x14ac:dyDescent="0.35">
      <c r="B12" s="18" t="s">
        <v>195</v>
      </c>
      <c r="C12" s="17">
        <v>0.27589498133964202</v>
      </c>
      <c r="D12" s="17">
        <v>0.243098082943349</v>
      </c>
      <c r="E12" s="17">
        <v>0.30663552970795099</v>
      </c>
      <c r="F12" s="17"/>
      <c r="G12" s="17">
        <v>0.29010086304253602</v>
      </c>
      <c r="H12" s="17">
        <v>0.335234947736339</v>
      </c>
      <c r="I12" s="17">
        <v>0.26964095607221999</v>
      </c>
      <c r="J12" s="17">
        <v>0.27680145096320902</v>
      </c>
      <c r="K12" s="17">
        <v>0.214148595901373</v>
      </c>
      <c r="L12" s="17">
        <v>0.18303533053927101</v>
      </c>
      <c r="M12" s="17"/>
      <c r="N12" s="17">
        <v>0.32088757445542399</v>
      </c>
      <c r="O12" s="17">
        <v>0.277499548466422</v>
      </c>
      <c r="P12" s="17">
        <v>0.28727345911472602</v>
      </c>
      <c r="Q12" s="17">
        <v>0.24543148337996201</v>
      </c>
      <c r="R12" s="17"/>
      <c r="S12" s="17">
        <v>0.27832202183587001</v>
      </c>
      <c r="T12" s="17">
        <v>0.27793244160568098</v>
      </c>
      <c r="U12" s="17">
        <v>0.26361072558792498</v>
      </c>
      <c r="V12" s="17">
        <v>0.27203025757599097</v>
      </c>
      <c r="W12" s="17">
        <v>0.30427522347477498</v>
      </c>
      <c r="X12" s="17">
        <v>0.30915580789943198</v>
      </c>
      <c r="Y12" s="17">
        <v>0.28922515473147398</v>
      </c>
      <c r="Z12" s="17">
        <v>0.22072186881900199</v>
      </c>
      <c r="AA12" s="17">
        <v>0.28617213166328698</v>
      </c>
      <c r="AB12" s="17">
        <v>0.24730955299260299</v>
      </c>
      <c r="AC12" s="17">
        <v>0.23833616663055801</v>
      </c>
      <c r="AD12" s="17"/>
      <c r="AE12" s="17" t="s">
        <v>116</v>
      </c>
      <c r="AF12" s="17" t="s">
        <v>116</v>
      </c>
      <c r="AG12" s="17">
        <v>0.24496777280974</v>
      </c>
      <c r="AH12" s="17">
        <v>0.24380029008068599</v>
      </c>
      <c r="AI12" s="17">
        <v>0.32102146223022898</v>
      </c>
      <c r="AJ12" s="17">
        <v>0.170028439851762</v>
      </c>
      <c r="AK12" s="17"/>
      <c r="AL12" s="17">
        <v>0.28719495404152101</v>
      </c>
      <c r="AM12" s="17">
        <v>0.27884564396081701</v>
      </c>
      <c r="AN12" s="17">
        <v>0.27554015972688201</v>
      </c>
      <c r="AO12" s="17">
        <v>0.20520445721868899</v>
      </c>
      <c r="AP12" s="17">
        <v>0.35607636945342802</v>
      </c>
      <c r="AQ12" s="17">
        <v>0.17975467332207801</v>
      </c>
      <c r="AR12" s="17">
        <v>0.14557803968510499</v>
      </c>
      <c r="AS12" s="17"/>
      <c r="AT12" s="17">
        <v>0.274426370616285</v>
      </c>
      <c r="AU12" s="17">
        <v>0.27945665078934601</v>
      </c>
      <c r="AV12" s="17"/>
      <c r="AW12" s="17">
        <v>0.24333984703231001</v>
      </c>
      <c r="AX12" s="17">
        <v>0.18041948125670501</v>
      </c>
      <c r="AY12" s="17">
        <v>0.33579611062442399</v>
      </c>
      <c r="AZ12" s="17">
        <v>0.28235141368379002</v>
      </c>
      <c r="BA12" s="17">
        <v>0.17941342857405501</v>
      </c>
      <c r="BB12" s="17">
        <v>0.29446384042824397</v>
      </c>
      <c r="BC12" s="17">
        <v>0.32179687668274798</v>
      </c>
      <c r="BD12" s="17">
        <v>0.32718537225896699</v>
      </c>
      <c r="BE12" s="17"/>
      <c r="BF12" s="17">
        <v>0.28144484676298798</v>
      </c>
      <c r="BG12" s="17">
        <v>0.29149462560267603</v>
      </c>
      <c r="BH12" s="17">
        <v>0.297929165604573</v>
      </c>
      <c r="BI12" s="17">
        <v>0.21447224509882901</v>
      </c>
      <c r="BJ12" s="17">
        <v>0.30600577217934</v>
      </c>
      <c r="BK12" s="17">
        <v>0.235182576904686</v>
      </c>
      <c r="BL12" s="17">
        <v>0.28063887986377001</v>
      </c>
      <c r="BM12" s="17"/>
      <c r="BN12" s="17">
        <v>0.24521761857976801</v>
      </c>
      <c r="BO12" s="17">
        <v>0.235470489341568</v>
      </c>
      <c r="BP12" s="17">
        <v>0.25425828892673003</v>
      </c>
      <c r="BQ12" s="17">
        <v>0.29256039377995702</v>
      </c>
      <c r="BR12" s="17">
        <v>0.26106368566578803</v>
      </c>
      <c r="BS12" s="17">
        <v>0.30303817168719799</v>
      </c>
      <c r="BT12" s="17">
        <v>0.28134228370262299</v>
      </c>
      <c r="BU12" s="17">
        <v>0.272953476505782</v>
      </c>
      <c r="BV12" s="17">
        <v>0.26855776382917002</v>
      </c>
      <c r="BW12" s="17">
        <v>0.33159773015101701</v>
      </c>
      <c r="BX12" s="17">
        <v>0.29448645263665402</v>
      </c>
      <c r="BY12" s="17">
        <v>0.39023924791338099</v>
      </c>
      <c r="BZ12" s="17">
        <v>0.24087354856957799</v>
      </c>
      <c r="CA12" s="17">
        <v>0.36665705493737999</v>
      </c>
      <c r="CB12" s="17">
        <v>0.36407296086681801</v>
      </c>
      <c r="CC12" s="17">
        <v>0.23692751424269201</v>
      </c>
      <c r="CD12" s="17">
        <v>0.184209465242958</v>
      </c>
    </row>
    <row r="13" spans="2:82" ht="43.5" x14ac:dyDescent="0.35">
      <c r="B13" s="18" t="s">
        <v>196</v>
      </c>
      <c r="C13" s="17">
        <v>0.21175886742427599</v>
      </c>
      <c r="D13" s="17">
        <v>0.22173872468686001</v>
      </c>
      <c r="E13" s="17">
        <v>0.20299358258737599</v>
      </c>
      <c r="F13" s="17"/>
      <c r="G13" s="17">
        <v>0.24076343994872301</v>
      </c>
      <c r="H13" s="17">
        <v>0.219754375558464</v>
      </c>
      <c r="I13" s="17">
        <v>0.20741344872940201</v>
      </c>
      <c r="J13" s="17">
        <v>0.22094517599633301</v>
      </c>
      <c r="K13" s="17">
        <v>0.19858800350820599</v>
      </c>
      <c r="L13" s="17">
        <v>0.14136593438683301</v>
      </c>
      <c r="M13" s="17"/>
      <c r="N13" s="17">
        <v>0.25883239197165497</v>
      </c>
      <c r="O13" s="17">
        <v>0.22890346067037101</v>
      </c>
      <c r="P13" s="17">
        <v>0.22820622577276101</v>
      </c>
      <c r="Q13" s="17">
        <v>0.16753846830367</v>
      </c>
      <c r="R13" s="17"/>
      <c r="S13" s="17">
        <v>0.25268463510221301</v>
      </c>
      <c r="T13" s="17">
        <v>0.173683995580004</v>
      </c>
      <c r="U13" s="17">
        <v>0.194107371300767</v>
      </c>
      <c r="V13" s="17">
        <v>0.183121391888934</v>
      </c>
      <c r="W13" s="17">
        <v>0.17059788256296601</v>
      </c>
      <c r="X13" s="17">
        <v>0.25193677115424501</v>
      </c>
      <c r="Y13" s="17">
        <v>0.22760755959723</v>
      </c>
      <c r="Z13" s="17">
        <v>0.20220554107385699</v>
      </c>
      <c r="AA13" s="17">
        <v>0.20332949613762299</v>
      </c>
      <c r="AB13" s="17">
        <v>0.19648777517101401</v>
      </c>
      <c r="AC13" s="17">
        <v>0.23409597435728499</v>
      </c>
      <c r="AD13" s="17"/>
      <c r="AE13" s="17" t="s">
        <v>116</v>
      </c>
      <c r="AF13" s="17" t="s">
        <v>116</v>
      </c>
      <c r="AG13" s="17">
        <v>0.18945588103814601</v>
      </c>
      <c r="AH13" s="17">
        <v>0.23931739210369499</v>
      </c>
      <c r="AI13" s="17">
        <v>0.22090113382296001</v>
      </c>
      <c r="AJ13" s="17">
        <v>0.129445738297265</v>
      </c>
      <c r="AK13" s="17"/>
      <c r="AL13" s="17">
        <v>0.20564300878789399</v>
      </c>
      <c r="AM13" s="17">
        <v>0.22884792479097299</v>
      </c>
      <c r="AN13" s="17">
        <v>0.246978069342809</v>
      </c>
      <c r="AO13" s="17">
        <v>0.26179991984981199</v>
      </c>
      <c r="AP13" s="17">
        <v>0.35479513911591998</v>
      </c>
      <c r="AQ13" s="17">
        <v>0.240381602863003</v>
      </c>
      <c r="AR13" s="17">
        <v>0.33447432602751898</v>
      </c>
      <c r="AS13" s="17"/>
      <c r="AT13" s="17">
        <v>0.30968511323766101</v>
      </c>
      <c r="AU13" s="17">
        <v>0.207138188444625</v>
      </c>
      <c r="AV13" s="17"/>
      <c r="AW13" s="17">
        <v>0.18469291095927601</v>
      </c>
      <c r="AX13" s="17">
        <v>0.125927197568351</v>
      </c>
      <c r="AY13" s="17">
        <v>0.272460233870506</v>
      </c>
      <c r="AZ13" s="17">
        <v>0.218423800767552</v>
      </c>
      <c r="BA13" s="17">
        <v>0.143306433419256</v>
      </c>
      <c r="BB13" s="17">
        <v>0.24350673584211399</v>
      </c>
      <c r="BC13" s="17">
        <v>0.23585728288080901</v>
      </c>
      <c r="BD13" s="17">
        <v>0.17070949614288899</v>
      </c>
      <c r="BE13" s="17"/>
      <c r="BF13" s="17">
        <v>0.26945957201732301</v>
      </c>
      <c r="BG13" s="17">
        <v>0.25252259654020398</v>
      </c>
      <c r="BH13" s="17">
        <v>0.18747128758658099</v>
      </c>
      <c r="BI13" s="17">
        <v>0.20078170250677599</v>
      </c>
      <c r="BJ13" s="17">
        <v>0.19110033186181599</v>
      </c>
      <c r="BK13" s="17">
        <v>0.15622114478681201</v>
      </c>
      <c r="BL13" s="17">
        <v>0.18756869064208601</v>
      </c>
      <c r="BM13" s="17"/>
      <c r="BN13" s="17">
        <v>0.15843344014312299</v>
      </c>
      <c r="BO13" s="17">
        <v>0.1631904186882</v>
      </c>
      <c r="BP13" s="17">
        <v>0.16559019679692799</v>
      </c>
      <c r="BQ13" s="17">
        <v>0.19565114237404299</v>
      </c>
      <c r="BR13" s="17">
        <v>0.20662610611382501</v>
      </c>
      <c r="BS13" s="17">
        <v>0.24992901224560099</v>
      </c>
      <c r="BT13" s="17">
        <v>0.20431353532343699</v>
      </c>
      <c r="BU13" s="17">
        <v>0.30294406514508798</v>
      </c>
      <c r="BV13" s="17">
        <v>0.20999385606875801</v>
      </c>
      <c r="BW13" s="17">
        <v>0.25001188680388298</v>
      </c>
      <c r="BX13" s="17">
        <v>0.29018598262364598</v>
      </c>
      <c r="BY13" s="17">
        <v>0.275199369087957</v>
      </c>
      <c r="BZ13" s="17">
        <v>0.16953650855315999</v>
      </c>
      <c r="CA13" s="17">
        <v>0.280948460559591</v>
      </c>
      <c r="CB13" s="17">
        <v>0.364698080355361</v>
      </c>
      <c r="CC13" s="17">
        <v>0.56941468879614998</v>
      </c>
      <c r="CD13" s="17">
        <v>0.40804715146870502</v>
      </c>
    </row>
    <row r="14" spans="2:82" ht="43.5" x14ac:dyDescent="0.35">
      <c r="B14" s="18" t="s">
        <v>197</v>
      </c>
      <c r="C14" s="17">
        <v>0.109662706067453</v>
      </c>
      <c r="D14" s="17">
        <v>0.12617438947031201</v>
      </c>
      <c r="E14" s="17">
        <v>9.4080058946108006E-2</v>
      </c>
      <c r="F14" s="17"/>
      <c r="G14" s="17">
        <v>0.17969500360764601</v>
      </c>
      <c r="H14" s="17">
        <v>0.15828639114016199</v>
      </c>
      <c r="I14" s="17">
        <v>8.5683110623109404E-2</v>
      </c>
      <c r="J14" s="17">
        <v>6.2026762682492603E-2</v>
      </c>
      <c r="K14" s="17">
        <v>5.59153283507361E-2</v>
      </c>
      <c r="L14" s="17">
        <v>2.3213236008625501E-2</v>
      </c>
      <c r="M14" s="17"/>
      <c r="N14" s="17">
        <v>0.15422433051800899</v>
      </c>
      <c r="O14" s="17">
        <v>0.114738091132519</v>
      </c>
      <c r="P14" s="17">
        <v>0.119882014182704</v>
      </c>
      <c r="Q14" s="17">
        <v>7.6887205110836396E-2</v>
      </c>
      <c r="R14" s="17"/>
      <c r="S14" s="17">
        <v>0.16049769980167899</v>
      </c>
      <c r="T14" s="17">
        <v>9.43656146083795E-2</v>
      </c>
      <c r="U14" s="17">
        <v>6.5471168446018704E-2</v>
      </c>
      <c r="V14" s="17">
        <v>0.114230310374984</v>
      </c>
      <c r="W14" s="17">
        <v>9.2240857173866E-2</v>
      </c>
      <c r="X14" s="17">
        <v>0.10443826545652</v>
      </c>
      <c r="Y14" s="17">
        <v>9.2847295936303795E-2</v>
      </c>
      <c r="Z14" s="17">
        <v>6.9411955727355604E-2</v>
      </c>
      <c r="AA14" s="17">
        <v>0.115066910444413</v>
      </c>
      <c r="AB14" s="17">
        <v>0.117133526203023</v>
      </c>
      <c r="AC14" s="17">
        <v>9.6542246767735804E-2</v>
      </c>
      <c r="AD14" s="17"/>
      <c r="AE14" s="17" t="s">
        <v>116</v>
      </c>
      <c r="AF14" s="17" t="s">
        <v>116</v>
      </c>
      <c r="AG14" s="17">
        <v>9.0072308852864602E-2</v>
      </c>
      <c r="AH14" s="17">
        <v>0.112047829244615</v>
      </c>
      <c r="AI14" s="17">
        <v>0.1197585640795</v>
      </c>
      <c r="AJ14" s="17">
        <v>9.3981369377597906E-2</v>
      </c>
      <c r="AK14" s="17"/>
      <c r="AL14" s="17">
        <v>8.2244572001602206E-2</v>
      </c>
      <c r="AM14" s="17">
        <v>0.14026843454246399</v>
      </c>
      <c r="AN14" s="17">
        <v>0.238894837646903</v>
      </c>
      <c r="AO14" s="17">
        <v>0.191553355551592</v>
      </c>
      <c r="AP14" s="17">
        <v>0.143449095617151</v>
      </c>
      <c r="AQ14" s="17">
        <v>0.15040462300377599</v>
      </c>
      <c r="AR14" s="17">
        <v>0.14630866421550601</v>
      </c>
      <c r="AS14" s="17"/>
      <c r="AT14" s="17">
        <v>0.27411448460069299</v>
      </c>
      <c r="AU14" s="17">
        <v>0.100405303671181</v>
      </c>
      <c r="AV14" s="17"/>
      <c r="AW14" s="17">
        <v>0.105645295150465</v>
      </c>
      <c r="AX14" s="17">
        <v>3.2528848073983901E-2</v>
      </c>
      <c r="AY14" s="17">
        <v>6.1153125784783498E-2</v>
      </c>
      <c r="AZ14" s="17">
        <v>0.114070248645585</v>
      </c>
      <c r="BA14" s="17">
        <v>3.04920962113845E-2</v>
      </c>
      <c r="BB14" s="17">
        <v>0.136166241264982</v>
      </c>
      <c r="BC14" s="17">
        <v>0.148300268067104</v>
      </c>
      <c r="BD14" s="17">
        <v>9.4637438729148995E-2</v>
      </c>
      <c r="BE14" s="17"/>
      <c r="BF14" s="17">
        <v>0.14675456658803099</v>
      </c>
      <c r="BG14" s="17">
        <v>0.124047553855161</v>
      </c>
      <c r="BH14" s="17">
        <v>0.136538687544005</v>
      </c>
      <c r="BI14" s="17">
        <v>0.11903896154716601</v>
      </c>
      <c r="BJ14" s="17">
        <v>0.11050559990907199</v>
      </c>
      <c r="BK14" s="17">
        <v>4.9315812494849301E-2</v>
      </c>
      <c r="BL14" s="17">
        <v>0.10228758517362101</v>
      </c>
      <c r="BM14" s="17"/>
      <c r="BN14" s="17">
        <v>8.61227122845247E-2</v>
      </c>
      <c r="BO14" s="17">
        <v>7.4930066911121807E-2</v>
      </c>
      <c r="BP14" s="17">
        <v>5.9160703635916197E-2</v>
      </c>
      <c r="BQ14" s="17">
        <v>0.103456697502199</v>
      </c>
      <c r="BR14" s="17">
        <v>0.12623703119676299</v>
      </c>
      <c r="BS14" s="17">
        <v>0.114040961194558</v>
      </c>
      <c r="BT14" s="17">
        <v>0.13747578959138801</v>
      </c>
      <c r="BU14" s="17">
        <v>0.13089627352706101</v>
      </c>
      <c r="BV14" s="17">
        <v>6.6088945805231405E-2</v>
      </c>
      <c r="BW14" s="17">
        <v>0.14443813815385501</v>
      </c>
      <c r="BX14" s="17">
        <v>0.15510441354578899</v>
      </c>
      <c r="BY14" s="17">
        <v>0.21030512139702601</v>
      </c>
      <c r="BZ14" s="17">
        <v>0.158078924649771</v>
      </c>
      <c r="CA14" s="17">
        <v>0.13083317573456699</v>
      </c>
      <c r="CB14" s="17">
        <v>0.25483340254854397</v>
      </c>
      <c r="CC14" s="17">
        <v>0.23907516457867001</v>
      </c>
      <c r="CD14" s="17">
        <v>0.20737975171654399</v>
      </c>
    </row>
    <row r="15" spans="2:82" x14ac:dyDescent="0.35">
      <c r="B15" s="18" t="s">
        <v>147</v>
      </c>
      <c r="C15" s="17">
        <v>6.82016476494723E-2</v>
      </c>
      <c r="D15" s="17">
        <v>6.7214968894517904E-2</v>
      </c>
      <c r="E15" s="17">
        <v>6.8120614742634505E-2</v>
      </c>
      <c r="F15" s="17"/>
      <c r="G15" s="17">
        <v>7.5735500935058805E-2</v>
      </c>
      <c r="H15" s="17">
        <v>4.6410607995697101E-2</v>
      </c>
      <c r="I15" s="17">
        <v>7.3086548852879296E-2</v>
      </c>
      <c r="J15" s="17">
        <v>8.2787124246795005E-2</v>
      </c>
      <c r="K15" s="17">
        <v>6.9083812423614596E-2</v>
      </c>
      <c r="L15" s="17">
        <v>6.8581517841111606E-2</v>
      </c>
      <c r="M15" s="17"/>
      <c r="N15" s="17">
        <v>4.4694527475204401E-2</v>
      </c>
      <c r="O15" s="17">
        <v>6.5792907259690905E-2</v>
      </c>
      <c r="P15" s="17">
        <v>5.54300141094341E-2</v>
      </c>
      <c r="Q15" s="17">
        <v>8.9163310414516E-2</v>
      </c>
      <c r="R15" s="17"/>
      <c r="S15" s="17">
        <v>7.5348720855027598E-2</v>
      </c>
      <c r="T15" s="17">
        <v>6.4429071378309805E-2</v>
      </c>
      <c r="U15" s="17">
        <v>5.4920439486773401E-2</v>
      </c>
      <c r="V15" s="17">
        <v>6.28522978251633E-2</v>
      </c>
      <c r="W15" s="17">
        <v>8.4236880690493704E-2</v>
      </c>
      <c r="X15" s="17">
        <v>6.9691775024438102E-2</v>
      </c>
      <c r="Y15" s="17">
        <v>4.1203425548072499E-2</v>
      </c>
      <c r="Z15" s="17">
        <v>7.1296116037333102E-2</v>
      </c>
      <c r="AA15" s="17">
        <v>7.4176777692998894E-2</v>
      </c>
      <c r="AB15" s="17">
        <v>7.0949135351324702E-2</v>
      </c>
      <c r="AC15" s="17">
        <v>8.02343014030205E-2</v>
      </c>
      <c r="AD15" s="17"/>
      <c r="AE15" s="17" t="s">
        <v>116</v>
      </c>
      <c r="AF15" s="17" t="s">
        <v>116</v>
      </c>
      <c r="AG15" s="17">
        <v>7.8346596020510903E-2</v>
      </c>
      <c r="AH15" s="17">
        <v>6.8602678951385707E-2</v>
      </c>
      <c r="AI15" s="17">
        <v>4.4887147583351598E-2</v>
      </c>
      <c r="AJ15" s="17">
        <v>0.193147402339295</v>
      </c>
      <c r="AK15" s="17"/>
      <c r="AL15" s="17">
        <v>6.4360349884898402E-2</v>
      </c>
      <c r="AM15" s="17">
        <v>4.5142123255552599E-2</v>
      </c>
      <c r="AN15" s="17">
        <v>3.0960287847393301E-2</v>
      </c>
      <c r="AO15" s="17">
        <v>2.3409083901653201E-2</v>
      </c>
      <c r="AP15" s="17">
        <v>0</v>
      </c>
      <c r="AQ15" s="17">
        <v>4.2888081451896501E-2</v>
      </c>
      <c r="AR15" s="17">
        <v>4.2940811698232301E-2</v>
      </c>
      <c r="AS15" s="17"/>
      <c r="AT15" s="17">
        <v>4.40022237406699E-2</v>
      </c>
      <c r="AU15" s="17">
        <v>6.4506167527050004E-2</v>
      </c>
      <c r="AV15" s="17"/>
      <c r="AW15" s="17">
        <v>8.9267114906692799E-2</v>
      </c>
      <c r="AX15" s="17">
        <v>6.4151067624719602E-2</v>
      </c>
      <c r="AY15" s="17">
        <v>4.9162528080626301E-2</v>
      </c>
      <c r="AZ15" s="17">
        <v>7.6431656428467706E-2</v>
      </c>
      <c r="BA15" s="17">
        <v>8.9870854952792095E-2</v>
      </c>
      <c r="BB15" s="17">
        <v>5.3793172811771102E-2</v>
      </c>
      <c r="BC15" s="17">
        <v>3.7063186682761498E-2</v>
      </c>
      <c r="BD15" s="17">
        <v>9.0579146500790506E-2</v>
      </c>
      <c r="BE15" s="17"/>
      <c r="BF15" s="17">
        <v>4.9501254685288799E-2</v>
      </c>
      <c r="BG15" s="17">
        <v>5.5094573019088697E-2</v>
      </c>
      <c r="BH15" s="17">
        <v>8.2781685255048795E-2</v>
      </c>
      <c r="BI15" s="17">
        <v>6.7552916539436902E-2</v>
      </c>
      <c r="BJ15" s="17">
        <v>6.7764470668879195E-2</v>
      </c>
      <c r="BK15" s="17">
        <v>9.6534229265116303E-2</v>
      </c>
      <c r="BL15" s="17">
        <v>6.6182454697080603E-2</v>
      </c>
      <c r="BM15" s="17"/>
      <c r="BN15" s="17">
        <v>9.6210043909523799E-2</v>
      </c>
      <c r="BO15" s="17">
        <v>7.6315763442826395E-2</v>
      </c>
      <c r="BP15" s="17">
        <v>7.5230177383353303E-2</v>
      </c>
      <c r="BQ15" s="17">
        <v>6.2788676752298198E-2</v>
      </c>
      <c r="BR15" s="17">
        <v>5.6271419730863199E-2</v>
      </c>
      <c r="BS15" s="17">
        <v>2.4857707593520399E-2</v>
      </c>
      <c r="BT15" s="17">
        <v>5.8216538493810401E-2</v>
      </c>
      <c r="BU15" s="17">
        <v>6.4155860344197194E-2</v>
      </c>
      <c r="BV15" s="17">
        <v>4.7821592029652298E-2</v>
      </c>
      <c r="BW15" s="17">
        <v>6.9217359422185307E-2</v>
      </c>
      <c r="BX15" s="17">
        <v>5.0212387863349903E-2</v>
      </c>
      <c r="BY15" s="17">
        <v>3.6335042619096203E-2</v>
      </c>
      <c r="BZ15" s="17">
        <v>1.6329792138311799E-2</v>
      </c>
      <c r="CA15" s="17">
        <v>7.0076905369008499E-2</v>
      </c>
      <c r="CB15" s="17">
        <v>1.9369958790013402E-2</v>
      </c>
      <c r="CC15" s="17">
        <v>0</v>
      </c>
      <c r="CD15" s="17">
        <v>8.1378854599200495E-2</v>
      </c>
    </row>
    <row r="16" spans="2:82" x14ac:dyDescent="0.35">
      <c r="B16" s="18" t="s">
        <v>114</v>
      </c>
      <c r="C16" s="19">
        <v>0.14233034900979499</v>
      </c>
      <c r="D16" s="19">
        <v>0.13699578936404899</v>
      </c>
      <c r="E16" s="19">
        <v>0.14780544972781801</v>
      </c>
      <c r="F16" s="19"/>
      <c r="G16" s="19">
        <v>9.7911168740202698E-2</v>
      </c>
      <c r="H16" s="19">
        <v>0.103384022696659</v>
      </c>
      <c r="I16" s="19">
        <v>0.150405733947688</v>
      </c>
      <c r="J16" s="19">
        <v>0.15743835372495801</v>
      </c>
      <c r="K16" s="19">
        <v>0.19762292970936399</v>
      </c>
      <c r="L16" s="19">
        <v>0.23091554445210599</v>
      </c>
      <c r="M16" s="19"/>
      <c r="N16" s="19">
        <v>0.10874757569287601</v>
      </c>
      <c r="O16" s="19">
        <v>0.13620201949667901</v>
      </c>
      <c r="P16" s="19">
        <v>0.124907026627809</v>
      </c>
      <c r="Q16" s="19">
        <v>0.17387550616776701</v>
      </c>
      <c r="R16" s="19"/>
      <c r="S16" s="19">
        <v>9.7800110992015701E-2</v>
      </c>
      <c r="T16" s="19">
        <v>0.168299763655094</v>
      </c>
      <c r="U16" s="19">
        <v>0.16969288189947601</v>
      </c>
      <c r="V16" s="19">
        <v>0.154174210408938</v>
      </c>
      <c r="W16" s="19">
        <v>0.15493703692420099</v>
      </c>
      <c r="X16" s="19">
        <v>0.116250369721991</v>
      </c>
      <c r="Y16" s="19">
        <v>0.139610820532238</v>
      </c>
      <c r="Z16" s="19">
        <v>0.17660757941746799</v>
      </c>
      <c r="AA16" s="19">
        <v>0.164358394661031</v>
      </c>
      <c r="AB16" s="19">
        <v>0.114842429729162</v>
      </c>
      <c r="AC16" s="19">
        <v>0.182608325296791</v>
      </c>
      <c r="AD16" s="19"/>
      <c r="AE16" s="19" t="s">
        <v>116</v>
      </c>
      <c r="AF16" s="19" t="s">
        <v>116</v>
      </c>
      <c r="AG16" s="19">
        <v>0.12884706478492799</v>
      </c>
      <c r="AH16" s="19">
        <v>0.13446419593268899</v>
      </c>
      <c r="AI16" s="19">
        <v>0.128673742188225</v>
      </c>
      <c r="AJ16" s="19">
        <v>0.30140664678681001</v>
      </c>
      <c r="AK16" s="19"/>
      <c r="AL16" s="19">
        <v>0.14072522425883399</v>
      </c>
      <c r="AM16" s="19">
        <v>0.13671734168897701</v>
      </c>
      <c r="AN16" s="19">
        <v>8.3741436758033E-2</v>
      </c>
      <c r="AO16" s="19">
        <v>8.1269516632393804E-2</v>
      </c>
      <c r="AP16" s="19">
        <v>0.146004456923369</v>
      </c>
      <c r="AQ16" s="19">
        <v>1.9695360255703499E-2</v>
      </c>
      <c r="AR16" s="19">
        <v>0.18492787323729301</v>
      </c>
      <c r="AS16" s="19"/>
      <c r="AT16" s="19">
        <v>7.1371152556709894E-2</v>
      </c>
      <c r="AU16" s="19">
        <v>0.14523212223412199</v>
      </c>
      <c r="AV16" s="19"/>
      <c r="AW16" s="19">
        <v>0.173651621686672</v>
      </c>
      <c r="AX16" s="19">
        <v>0.221072313992315</v>
      </c>
      <c r="AY16" s="19">
        <v>0.115864776637817</v>
      </c>
      <c r="AZ16" s="19">
        <v>0.13976703332319401</v>
      </c>
      <c r="BA16" s="19">
        <v>0.26893097723514198</v>
      </c>
      <c r="BB16" s="19">
        <v>9.7991341688526801E-2</v>
      </c>
      <c r="BC16" s="19">
        <v>0.100535759557131</v>
      </c>
      <c r="BD16" s="19">
        <v>6.9072364893576002E-2</v>
      </c>
      <c r="BE16" s="19"/>
      <c r="BF16" s="19">
        <v>0.115665051485644</v>
      </c>
      <c r="BG16" s="19">
        <v>0.122396262469358</v>
      </c>
      <c r="BH16" s="19">
        <v>0.13019051289222799</v>
      </c>
      <c r="BI16" s="19">
        <v>0.165540506816335</v>
      </c>
      <c r="BJ16" s="19">
        <v>0.11558038729152401</v>
      </c>
      <c r="BK16" s="19">
        <v>0.20215051952587099</v>
      </c>
      <c r="BL16" s="19">
        <v>0.14920948901109399</v>
      </c>
      <c r="BM16" s="19"/>
      <c r="BN16" s="19">
        <v>0.192511634167918</v>
      </c>
      <c r="BO16" s="19">
        <v>0.18062073737847101</v>
      </c>
      <c r="BP16" s="19">
        <v>0.17569543870253401</v>
      </c>
      <c r="BQ16" s="19">
        <v>0.128210885892931</v>
      </c>
      <c r="BR16" s="19">
        <v>0.144610956651439</v>
      </c>
      <c r="BS16" s="19">
        <v>0.13538322262618199</v>
      </c>
      <c r="BT16" s="19">
        <v>0.111314278822764</v>
      </c>
      <c r="BU16" s="19">
        <v>0.114675361448436</v>
      </c>
      <c r="BV16" s="19">
        <v>0.12527076224241099</v>
      </c>
      <c r="BW16" s="19">
        <v>0.120927551934326</v>
      </c>
      <c r="BX16" s="19">
        <v>8.6620907468453898E-2</v>
      </c>
      <c r="BY16" s="19">
        <v>9.2069618929469105E-2</v>
      </c>
      <c r="BZ16" s="19">
        <v>0.11297698379044301</v>
      </c>
      <c r="CA16" s="19">
        <v>0.14582641903516899</v>
      </c>
      <c r="CB16" s="19">
        <v>8.0113595533864407E-2</v>
      </c>
      <c r="CC16" s="19">
        <v>0.11562441345311</v>
      </c>
      <c r="CD16" s="19">
        <v>5.8064867597865798E-2</v>
      </c>
    </row>
    <row r="17" spans="2:2" x14ac:dyDescent="0.35">
      <c r="B17" s="16"/>
    </row>
    <row r="18" spans="2:2" x14ac:dyDescent="0.35">
      <c r="B18" t="s">
        <v>119</v>
      </c>
    </row>
    <row r="19" spans="2:2" x14ac:dyDescent="0.35">
      <c r="B19" t="s">
        <v>120</v>
      </c>
    </row>
    <row r="21" spans="2:2" x14ac:dyDescent="0.35">
      <c r="B21"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CD26"/>
  <sheetViews>
    <sheetView showGridLines="0" topLeftCell="A4" workbookViewId="0">
      <pane xSplit="2" topLeftCell="AF1" activePane="topRight" state="frozen"/>
      <selection pane="topRight" activeCell="AD4"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214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203</v>
      </c>
      <c r="C9" s="17">
        <v>0.28243795174613501</v>
      </c>
      <c r="D9" s="17">
        <v>0.24060509644528799</v>
      </c>
      <c r="E9" s="17">
        <v>0.32220925473608403</v>
      </c>
      <c r="F9" s="17"/>
      <c r="G9" s="17">
        <v>0.32801304227539602</v>
      </c>
      <c r="H9" s="17">
        <v>0.30202224762664498</v>
      </c>
      <c r="I9" s="17">
        <v>0.356788131965044</v>
      </c>
      <c r="J9" s="17">
        <v>0.33358368432590102</v>
      </c>
      <c r="K9" s="17">
        <v>0.245974560584138</v>
      </c>
      <c r="L9" s="17">
        <v>0.158851323795764</v>
      </c>
      <c r="M9" s="17"/>
      <c r="N9" s="17">
        <v>0.22357925300503001</v>
      </c>
      <c r="O9" s="17">
        <v>0.28557970517786602</v>
      </c>
      <c r="P9" s="17">
        <v>0.29416261054856102</v>
      </c>
      <c r="Q9" s="17">
        <v>0.33305806573411401</v>
      </c>
      <c r="R9" s="17"/>
      <c r="S9" s="17">
        <v>0.26960971157158697</v>
      </c>
      <c r="T9" s="17">
        <v>0.29222800306048102</v>
      </c>
      <c r="U9" s="17">
        <v>0.32189204090399398</v>
      </c>
      <c r="V9" s="17">
        <v>0.24744766428082099</v>
      </c>
      <c r="W9" s="17">
        <v>0.33282278181096397</v>
      </c>
      <c r="X9" s="17">
        <v>0.30788098843606199</v>
      </c>
      <c r="Y9" s="17">
        <v>0.294681639556724</v>
      </c>
      <c r="Z9" s="17">
        <v>0.25052657728982602</v>
      </c>
      <c r="AA9" s="17">
        <v>0.27579957366843</v>
      </c>
      <c r="AB9" s="17">
        <v>0.22002749776789099</v>
      </c>
      <c r="AC9" s="17">
        <v>0.31574926293195499</v>
      </c>
      <c r="AD9" s="17"/>
      <c r="AE9" s="17">
        <v>0.17831192368853599</v>
      </c>
      <c r="AF9" s="17">
        <v>0.27475409783633598</v>
      </c>
      <c r="AG9" s="17">
        <v>0.42656236174699502</v>
      </c>
      <c r="AH9" s="17">
        <v>0.38571309989365998</v>
      </c>
      <c r="AI9" s="17">
        <v>0.36760254904849299</v>
      </c>
      <c r="AJ9" s="17">
        <v>0.34333549494718701</v>
      </c>
      <c r="AK9" s="17"/>
      <c r="AL9" s="17">
        <v>0.28126082883555997</v>
      </c>
      <c r="AM9" s="17">
        <v>0.31669104614476701</v>
      </c>
      <c r="AN9" s="17">
        <v>0.21996069613101801</v>
      </c>
      <c r="AO9" s="17">
        <v>0.23864646754851401</v>
      </c>
      <c r="AP9" s="17">
        <v>0.321326702373957</v>
      </c>
      <c r="AQ9" s="17">
        <v>0.22017207004273401</v>
      </c>
      <c r="AR9" s="17">
        <v>0.21628584211459101</v>
      </c>
      <c r="AS9" s="17"/>
      <c r="AT9" s="17">
        <v>0.17661741186553501</v>
      </c>
      <c r="AU9" s="17">
        <v>0.296411464080445</v>
      </c>
      <c r="AV9" s="17"/>
      <c r="AW9" s="17">
        <v>0.26065450585956801</v>
      </c>
      <c r="AX9" s="17">
        <v>0.15586110921649199</v>
      </c>
      <c r="AY9" s="17">
        <v>0.32412954196975102</v>
      </c>
      <c r="AZ9" s="17">
        <v>0.313615327079662</v>
      </c>
      <c r="BA9" s="17">
        <v>0.16662711082621301</v>
      </c>
      <c r="BB9" s="17">
        <v>0.33179592227682198</v>
      </c>
      <c r="BC9" s="17">
        <v>0.32552329992143197</v>
      </c>
      <c r="BD9" s="17">
        <v>0.44661064854447702</v>
      </c>
      <c r="BE9" s="17"/>
      <c r="BF9" s="17">
        <v>0.26326143622152898</v>
      </c>
      <c r="BG9" s="17">
        <v>0.29182902787930898</v>
      </c>
      <c r="BH9" s="17">
        <v>0.266139449397084</v>
      </c>
      <c r="BI9" s="17">
        <v>0.29107321020955301</v>
      </c>
      <c r="BJ9" s="17">
        <v>0.32484340938510597</v>
      </c>
      <c r="BK9" s="17">
        <v>0.245160012926354</v>
      </c>
      <c r="BL9" s="17">
        <v>0.33171797317398399</v>
      </c>
      <c r="BM9" s="17"/>
      <c r="BN9" s="17">
        <v>0.35882079026612002</v>
      </c>
      <c r="BO9" s="17">
        <v>0.34428465786008999</v>
      </c>
      <c r="BP9" s="17">
        <v>0.28935952004061</v>
      </c>
      <c r="BQ9" s="17">
        <v>0.30666109265691699</v>
      </c>
      <c r="BR9" s="17">
        <v>0.31294212557291501</v>
      </c>
      <c r="BS9" s="17">
        <v>0.277291891025363</v>
      </c>
      <c r="BT9" s="17">
        <v>0.29182919024532999</v>
      </c>
      <c r="BU9" s="17">
        <v>0.29269144862249502</v>
      </c>
      <c r="BV9" s="17">
        <v>0.27874502784509603</v>
      </c>
      <c r="BW9" s="17">
        <v>0.27628296349887699</v>
      </c>
      <c r="BX9" s="17">
        <v>0.25871806901064198</v>
      </c>
      <c r="BY9" s="17">
        <v>0.279583516154985</v>
      </c>
      <c r="BZ9" s="17">
        <v>0.246666387714299</v>
      </c>
      <c r="CA9" s="17">
        <v>0.19409580382108599</v>
      </c>
      <c r="CB9" s="17">
        <v>0.19471720625461</v>
      </c>
      <c r="CC9" s="17">
        <v>7.7305496915242994E-2</v>
      </c>
      <c r="CD9" s="17">
        <v>7.6352339580466499E-2</v>
      </c>
    </row>
    <row r="10" spans="2:82" ht="29" x14ac:dyDescent="0.35">
      <c r="B10" s="18" t="s">
        <v>204</v>
      </c>
      <c r="C10" s="17">
        <v>0.25694186336320401</v>
      </c>
      <c r="D10" s="17">
        <v>0.23457255281984099</v>
      </c>
      <c r="E10" s="17">
        <v>0.27864445265357701</v>
      </c>
      <c r="F10" s="17"/>
      <c r="G10" s="17">
        <v>0.25764627620921599</v>
      </c>
      <c r="H10" s="17">
        <v>0.28097648699958599</v>
      </c>
      <c r="I10" s="17">
        <v>0.30580745733959902</v>
      </c>
      <c r="J10" s="17">
        <v>0.30027042824213601</v>
      </c>
      <c r="K10" s="17">
        <v>0.25430022986740902</v>
      </c>
      <c r="L10" s="17">
        <v>0.16380642752754199</v>
      </c>
      <c r="M10" s="17"/>
      <c r="N10" s="17">
        <v>0.233872059679571</v>
      </c>
      <c r="O10" s="17">
        <v>0.27497822178793802</v>
      </c>
      <c r="P10" s="17">
        <v>0.24238587408425</v>
      </c>
      <c r="Q10" s="17">
        <v>0.27761003489772901</v>
      </c>
      <c r="R10" s="17"/>
      <c r="S10" s="17">
        <v>0.24691934771277399</v>
      </c>
      <c r="T10" s="17">
        <v>0.24412832075316401</v>
      </c>
      <c r="U10" s="17">
        <v>0.27945902781272902</v>
      </c>
      <c r="V10" s="17">
        <v>0.25233359243775999</v>
      </c>
      <c r="W10" s="17">
        <v>0.28454534154085098</v>
      </c>
      <c r="X10" s="17">
        <v>0.25653634412333298</v>
      </c>
      <c r="Y10" s="17">
        <v>0.270082482681958</v>
      </c>
      <c r="Z10" s="17">
        <v>0.24610616549717801</v>
      </c>
      <c r="AA10" s="17">
        <v>0.24273885350183799</v>
      </c>
      <c r="AB10" s="17">
        <v>0.25980709259597001</v>
      </c>
      <c r="AC10" s="17">
        <v>0.26794836279682299</v>
      </c>
      <c r="AD10" s="17"/>
      <c r="AE10" s="17">
        <v>0.166636855666358</v>
      </c>
      <c r="AF10" s="17">
        <v>0.26805713519975499</v>
      </c>
      <c r="AG10" s="17">
        <v>0.355802123233117</v>
      </c>
      <c r="AH10" s="17">
        <v>0.35047564905150702</v>
      </c>
      <c r="AI10" s="17">
        <v>0.326878475045143</v>
      </c>
      <c r="AJ10" s="17">
        <v>0.27046979863489501</v>
      </c>
      <c r="AK10" s="17"/>
      <c r="AL10" s="17">
        <v>0.26411127159470199</v>
      </c>
      <c r="AM10" s="17">
        <v>0.25593545487437802</v>
      </c>
      <c r="AN10" s="17">
        <v>0.228492492711457</v>
      </c>
      <c r="AO10" s="17">
        <v>0.186939909870423</v>
      </c>
      <c r="AP10" s="17">
        <v>0.33284787226199503</v>
      </c>
      <c r="AQ10" s="17">
        <v>0.24268761445032699</v>
      </c>
      <c r="AR10" s="17">
        <v>6.40930079502504E-2</v>
      </c>
      <c r="AS10" s="17"/>
      <c r="AT10" s="17">
        <v>0.20753993155894901</v>
      </c>
      <c r="AU10" s="17">
        <v>0.26485882877456601</v>
      </c>
      <c r="AV10" s="17"/>
      <c r="AW10" s="17">
        <v>0.27062902783895199</v>
      </c>
      <c r="AX10" s="17">
        <v>0.17852504769035701</v>
      </c>
      <c r="AY10" s="17">
        <v>0.30499459774362903</v>
      </c>
      <c r="AZ10" s="17">
        <v>0.275384839577962</v>
      </c>
      <c r="BA10" s="17">
        <v>0.16489105424856801</v>
      </c>
      <c r="BB10" s="17">
        <v>0.28165538247746902</v>
      </c>
      <c r="BC10" s="17">
        <v>0.28407721786428503</v>
      </c>
      <c r="BD10" s="17">
        <v>0.38563233364280802</v>
      </c>
      <c r="BE10" s="17"/>
      <c r="BF10" s="17">
        <v>0.28744721359826703</v>
      </c>
      <c r="BG10" s="17">
        <v>0.25602783743358398</v>
      </c>
      <c r="BH10" s="17">
        <v>0.242326874441918</v>
      </c>
      <c r="BI10" s="17">
        <v>0.25761870168063999</v>
      </c>
      <c r="BJ10" s="17">
        <v>0.26879905393440301</v>
      </c>
      <c r="BK10" s="17">
        <v>0.23253419786195301</v>
      </c>
      <c r="BL10" s="17">
        <v>0.27558227489509202</v>
      </c>
      <c r="BM10" s="17"/>
      <c r="BN10" s="17">
        <v>0.305375085510596</v>
      </c>
      <c r="BO10" s="17">
        <v>0.27842828181264101</v>
      </c>
      <c r="BP10" s="17">
        <v>0.25982181374528501</v>
      </c>
      <c r="BQ10" s="17">
        <v>0.28317330892474502</v>
      </c>
      <c r="BR10" s="17">
        <v>0.28469903363003901</v>
      </c>
      <c r="BS10" s="17">
        <v>0.275562949064245</v>
      </c>
      <c r="BT10" s="17">
        <v>0.26690522425702401</v>
      </c>
      <c r="BU10" s="17">
        <v>0.270084387057625</v>
      </c>
      <c r="BV10" s="17">
        <v>0.22945645316892699</v>
      </c>
      <c r="BW10" s="17">
        <v>0.234995784442974</v>
      </c>
      <c r="BX10" s="17">
        <v>0.24306862076562499</v>
      </c>
      <c r="BY10" s="17">
        <v>0.24172429525831399</v>
      </c>
      <c r="BZ10" s="17">
        <v>0.20673033088666601</v>
      </c>
      <c r="CA10" s="17">
        <v>0.21581588982567401</v>
      </c>
      <c r="CB10" s="17">
        <v>0.208730849326492</v>
      </c>
      <c r="CC10" s="17">
        <v>0.221009101633661</v>
      </c>
      <c r="CD10" s="17">
        <v>0.129595846781178</v>
      </c>
    </row>
    <row r="11" spans="2:82" ht="29" x14ac:dyDescent="0.35">
      <c r="B11" s="18" t="s">
        <v>205</v>
      </c>
      <c r="C11" s="17">
        <v>0.17146041675863</v>
      </c>
      <c r="D11" s="17">
        <v>0.16781838610803701</v>
      </c>
      <c r="E11" s="17">
        <v>0.17402101917225399</v>
      </c>
      <c r="F11" s="17"/>
      <c r="G11" s="17">
        <v>0.20192115707264099</v>
      </c>
      <c r="H11" s="17">
        <v>0.223681018644623</v>
      </c>
      <c r="I11" s="17">
        <v>0.189958738688638</v>
      </c>
      <c r="J11" s="17">
        <v>0.185012969943848</v>
      </c>
      <c r="K11" s="17">
        <v>0.15585409398015901</v>
      </c>
      <c r="L11" s="17">
        <v>9.3213645921961893E-2</v>
      </c>
      <c r="M11" s="17"/>
      <c r="N11" s="17">
        <v>0.16525102858217799</v>
      </c>
      <c r="O11" s="17">
        <v>0.17185850194886501</v>
      </c>
      <c r="P11" s="17">
        <v>0.18013052767541701</v>
      </c>
      <c r="Q11" s="17">
        <v>0.16856927180276299</v>
      </c>
      <c r="R11" s="17"/>
      <c r="S11" s="17">
        <v>0.207737682908954</v>
      </c>
      <c r="T11" s="17">
        <v>0.15216507868048099</v>
      </c>
      <c r="U11" s="17">
        <v>0.158213870211458</v>
      </c>
      <c r="V11" s="17">
        <v>0.156787705118037</v>
      </c>
      <c r="W11" s="17">
        <v>0.172282707493076</v>
      </c>
      <c r="X11" s="17">
        <v>0.176197656810026</v>
      </c>
      <c r="Y11" s="17">
        <v>0.167230820753583</v>
      </c>
      <c r="Z11" s="17">
        <v>0.18672490133536701</v>
      </c>
      <c r="AA11" s="17">
        <v>0.17772213884888999</v>
      </c>
      <c r="AB11" s="17">
        <v>0.158533427417415</v>
      </c>
      <c r="AC11" s="17">
        <v>0.15256413986281001</v>
      </c>
      <c r="AD11" s="17"/>
      <c r="AE11" s="17">
        <v>0.12637534718250601</v>
      </c>
      <c r="AF11" s="17">
        <v>0.16262439276134999</v>
      </c>
      <c r="AG11" s="17">
        <v>0.22735137594221999</v>
      </c>
      <c r="AH11" s="17">
        <v>0.24179301935611699</v>
      </c>
      <c r="AI11" s="17">
        <v>0.20633381279079699</v>
      </c>
      <c r="AJ11" s="17">
        <v>0.19655871533556299</v>
      </c>
      <c r="AK11" s="17"/>
      <c r="AL11" s="17">
        <v>0.159170622576075</v>
      </c>
      <c r="AM11" s="17">
        <v>0.22714467389600501</v>
      </c>
      <c r="AN11" s="17">
        <v>0.18066284677483199</v>
      </c>
      <c r="AO11" s="17">
        <v>0.12947751278205899</v>
      </c>
      <c r="AP11" s="17">
        <v>7.6560092963575604E-2</v>
      </c>
      <c r="AQ11" s="17">
        <v>0.15928234920928899</v>
      </c>
      <c r="AR11" s="17">
        <v>0.153108151068412</v>
      </c>
      <c r="AS11" s="17"/>
      <c r="AT11" s="17">
        <v>0.181917289907923</v>
      </c>
      <c r="AU11" s="17">
        <v>0.17169807220945699</v>
      </c>
      <c r="AV11" s="17"/>
      <c r="AW11" s="17">
        <v>0.24071468833527301</v>
      </c>
      <c r="AX11" s="17">
        <v>8.8885672767312393E-2</v>
      </c>
      <c r="AY11" s="17">
        <v>0.26401370336740199</v>
      </c>
      <c r="AZ11" s="17">
        <v>0.17029176140562799</v>
      </c>
      <c r="BA11" s="17">
        <v>9.93230119788958E-2</v>
      </c>
      <c r="BB11" s="17">
        <v>0.17893127712415099</v>
      </c>
      <c r="BC11" s="17">
        <v>0.195251701214223</v>
      </c>
      <c r="BD11" s="17">
        <v>0.18760769732429999</v>
      </c>
      <c r="BE11" s="17"/>
      <c r="BF11" s="17">
        <v>0.20290957196375201</v>
      </c>
      <c r="BG11" s="17">
        <v>0.18672308170122501</v>
      </c>
      <c r="BH11" s="17">
        <v>0.156046513110813</v>
      </c>
      <c r="BI11" s="17">
        <v>0.170401656847774</v>
      </c>
      <c r="BJ11" s="17">
        <v>0.17186869365295601</v>
      </c>
      <c r="BK11" s="17">
        <v>0.13369284375638299</v>
      </c>
      <c r="BL11" s="17">
        <v>0.18206851884271399</v>
      </c>
      <c r="BM11" s="17"/>
      <c r="BN11" s="17">
        <v>0.20511283979192299</v>
      </c>
      <c r="BO11" s="17">
        <v>0.221561272624411</v>
      </c>
      <c r="BP11" s="17">
        <v>0.180044416596185</v>
      </c>
      <c r="BQ11" s="17">
        <v>0.20283201959505801</v>
      </c>
      <c r="BR11" s="17">
        <v>0.14631078357142899</v>
      </c>
      <c r="BS11" s="17">
        <v>0.173277964789671</v>
      </c>
      <c r="BT11" s="17">
        <v>0.17185392209515199</v>
      </c>
      <c r="BU11" s="17">
        <v>0.14121193679716801</v>
      </c>
      <c r="BV11" s="17">
        <v>0.14531002409864099</v>
      </c>
      <c r="BW11" s="17">
        <v>0.15097023019896499</v>
      </c>
      <c r="BX11" s="17">
        <v>0.147349157693098</v>
      </c>
      <c r="BY11" s="17">
        <v>0.13666604053453099</v>
      </c>
      <c r="BZ11" s="17">
        <v>0.144746068524537</v>
      </c>
      <c r="CA11" s="17">
        <v>0.167835449759623</v>
      </c>
      <c r="CB11" s="17">
        <v>0.19882018542551499</v>
      </c>
      <c r="CC11" s="17">
        <v>0.197923450647701</v>
      </c>
      <c r="CD11" s="17">
        <v>0.24587060281311501</v>
      </c>
    </row>
    <row r="12" spans="2:82" ht="29" x14ac:dyDescent="0.35">
      <c r="B12" s="18" t="s">
        <v>206</v>
      </c>
      <c r="C12" s="17">
        <v>0.16483874838434601</v>
      </c>
      <c r="D12" s="17">
        <v>0.14500843041306599</v>
      </c>
      <c r="E12" s="17">
        <v>0.183382469037246</v>
      </c>
      <c r="F12" s="17"/>
      <c r="G12" s="17">
        <v>0.24155629747365301</v>
      </c>
      <c r="H12" s="17">
        <v>0.20468939832462299</v>
      </c>
      <c r="I12" s="17">
        <v>0.19465466751628099</v>
      </c>
      <c r="J12" s="17">
        <v>0.17324737338780499</v>
      </c>
      <c r="K12" s="17">
        <v>0.123695518995336</v>
      </c>
      <c r="L12" s="17">
        <v>7.8155172231512096E-2</v>
      </c>
      <c r="M12" s="17"/>
      <c r="N12" s="17">
        <v>0.159942305733178</v>
      </c>
      <c r="O12" s="17">
        <v>0.16216824012502501</v>
      </c>
      <c r="P12" s="17">
        <v>0.16961276357643801</v>
      </c>
      <c r="Q12" s="17">
        <v>0.16695942269477099</v>
      </c>
      <c r="R12" s="17"/>
      <c r="S12" s="17">
        <v>0.19671326095362199</v>
      </c>
      <c r="T12" s="17">
        <v>0.157115507454053</v>
      </c>
      <c r="U12" s="17">
        <v>0.15672030675148799</v>
      </c>
      <c r="V12" s="17">
        <v>0.15698785232103901</v>
      </c>
      <c r="W12" s="17">
        <v>0.16204575317849801</v>
      </c>
      <c r="X12" s="17">
        <v>0.16385860887655801</v>
      </c>
      <c r="Y12" s="17">
        <v>0.15988520647889701</v>
      </c>
      <c r="Z12" s="17">
        <v>0.14868936048860801</v>
      </c>
      <c r="AA12" s="17">
        <v>0.16160711762106</v>
      </c>
      <c r="AB12" s="17">
        <v>0.138739600759198</v>
      </c>
      <c r="AC12" s="17">
        <v>0.20121371727745399</v>
      </c>
      <c r="AD12" s="17"/>
      <c r="AE12" s="17">
        <v>9.7670292499946104E-2</v>
      </c>
      <c r="AF12" s="17">
        <v>0.15475839779266001</v>
      </c>
      <c r="AG12" s="17">
        <v>0.22544979527037801</v>
      </c>
      <c r="AH12" s="17">
        <v>0.22341714624244199</v>
      </c>
      <c r="AI12" s="17">
        <v>0.24052108479112499</v>
      </c>
      <c r="AJ12" s="17">
        <v>0.222568151588144</v>
      </c>
      <c r="AK12" s="17"/>
      <c r="AL12" s="17">
        <v>0.15347107397767901</v>
      </c>
      <c r="AM12" s="17">
        <v>0.212983120269087</v>
      </c>
      <c r="AN12" s="17">
        <v>0.13225764189799499</v>
      </c>
      <c r="AO12" s="17">
        <v>0.19574534609011199</v>
      </c>
      <c r="AP12" s="17">
        <v>0.13974195822655799</v>
      </c>
      <c r="AQ12" s="17">
        <v>0.13676559699996099</v>
      </c>
      <c r="AR12" s="17">
        <v>0.160358013796187</v>
      </c>
      <c r="AS12" s="17"/>
      <c r="AT12" s="17">
        <v>0.15033356965390399</v>
      </c>
      <c r="AU12" s="17">
        <v>0.167163318640213</v>
      </c>
      <c r="AV12" s="17"/>
      <c r="AW12" s="17">
        <v>0.168174689312831</v>
      </c>
      <c r="AX12" s="17">
        <v>9.5230901926227296E-2</v>
      </c>
      <c r="AY12" s="17">
        <v>0.202810959881431</v>
      </c>
      <c r="AZ12" s="17">
        <v>0.178388739800694</v>
      </c>
      <c r="BA12" s="17">
        <v>8.4677783168068593E-2</v>
      </c>
      <c r="BB12" s="17">
        <v>0.188108210825885</v>
      </c>
      <c r="BC12" s="17">
        <v>0.203344886749142</v>
      </c>
      <c r="BD12" s="17">
        <v>0.23283240844979</v>
      </c>
      <c r="BE12" s="17"/>
      <c r="BF12" s="17">
        <v>0.16984000112332601</v>
      </c>
      <c r="BG12" s="17">
        <v>0.17144876608593901</v>
      </c>
      <c r="BH12" s="17">
        <v>0.164202374927019</v>
      </c>
      <c r="BI12" s="17">
        <v>0.174936644747926</v>
      </c>
      <c r="BJ12" s="17">
        <v>0.17097673030832999</v>
      </c>
      <c r="BK12" s="17">
        <v>0.126662403544816</v>
      </c>
      <c r="BL12" s="17">
        <v>0.207713299938657</v>
      </c>
      <c r="BM12" s="17"/>
      <c r="BN12" s="17">
        <v>0.21441002706873599</v>
      </c>
      <c r="BO12" s="17">
        <v>0.19941808308484499</v>
      </c>
      <c r="BP12" s="17">
        <v>0.16162891913848701</v>
      </c>
      <c r="BQ12" s="17">
        <v>0.17517715521902499</v>
      </c>
      <c r="BR12" s="17">
        <v>0.161439044637223</v>
      </c>
      <c r="BS12" s="17">
        <v>0.176292676059598</v>
      </c>
      <c r="BT12" s="17">
        <v>0.145049758612775</v>
      </c>
      <c r="BU12" s="17">
        <v>0.14673924788395301</v>
      </c>
      <c r="BV12" s="17">
        <v>0.151449101000874</v>
      </c>
      <c r="BW12" s="17">
        <v>0.16457320660029701</v>
      </c>
      <c r="BX12" s="17">
        <v>0.155113936935141</v>
      </c>
      <c r="BY12" s="17">
        <v>0.179798924779485</v>
      </c>
      <c r="BZ12" s="17">
        <v>0.13900837116075401</v>
      </c>
      <c r="CA12" s="17">
        <v>0.109979010907282</v>
      </c>
      <c r="CB12" s="17">
        <v>0.16327363701564501</v>
      </c>
      <c r="CC12" s="17">
        <v>0.13612673568167499</v>
      </c>
      <c r="CD12" s="17">
        <v>0.14495692841428501</v>
      </c>
    </row>
    <row r="13" spans="2:82" ht="29" x14ac:dyDescent="0.35">
      <c r="B13" s="18" t="s">
        <v>207</v>
      </c>
      <c r="C13" s="17">
        <v>0.144923993766267</v>
      </c>
      <c r="D13" s="17">
        <v>0.149908913827382</v>
      </c>
      <c r="E13" s="17">
        <v>0.13993956387457299</v>
      </c>
      <c r="F13" s="17"/>
      <c r="G13" s="17">
        <v>0.14914801430897801</v>
      </c>
      <c r="H13" s="17">
        <v>0.16562546426556901</v>
      </c>
      <c r="I13" s="17">
        <v>0.164869261842638</v>
      </c>
      <c r="J13" s="17">
        <v>0.14357298625396001</v>
      </c>
      <c r="K13" s="17">
        <v>0.15640728590685399</v>
      </c>
      <c r="L13" s="17">
        <v>0.102480157502675</v>
      </c>
      <c r="M13" s="17"/>
      <c r="N13" s="17">
        <v>0.152096519916184</v>
      </c>
      <c r="O13" s="17">
        <v>0.13979089867345701</v>
      </c>
      <c r="P13" s="17">
        <v>0.142537477379795</v>
      </c>
      <c r="Q13" s="17">
        <v>0.144677617265519</v>
      </c>
      <c r="R13" s="17"/>
      <c r="S13" s="17">
        <v>0.143621840248811</v>
      </c>
      <c r="T13" s="17">
        <v>0.140411247445826</v>
      </c>
      <c r="U13" s="17">
        <v>0.173365215734536</v>
      </c>
      <c r="V13" s="17">
        <v>0.123396745009513</v>
      </c>
      <c r="W13" s="17">
        <v>0.14725448892100601</v>
      </c>
      <c r="X13" s="17">
        <v>0.13873211279721301</v>
      </c>
      <c r="Y13" s="17">
        <v>0.125922047436856</v>
      </c>
      <c r="Z13" s="17">
        <v>0.13599945474004099</v>
      </c>
      <c r="AA13" s="17">
        <v>0.14541816049829701</v>
      </c>
      <c r="AB13" s="17">
        <v>0.16034254206332199</v>
      </c>
      <c r="AC13" s="17">
        <v>0.17594285211515101</v>
      </c>
      <c r="AD13" s="17"/>
      <c r="AE13" s="17">
        <v>0.115030041114057</v>
      </c>
      <c r="AF13" s="17">
        <v>0.147399101730357</v>
      </c>
      <c r="AG13" s="17">
        <v>0.158501676367892</v>
      </c>
      <c r="AH13" s="17">
        <v>0.163937479026567</v>
      </c>
      <c r="AI13" s="17">
        <v>0.19314167632638399</v>
      </c>
      <c r="AJ13" s="17">
        <v>9.6831445673655495E-2</v>
      </c>
      <c r="AK13" s="17"/>
      <c r="AL13" s="17">
        <v>0.119352208923834</v>
      </c>
      <c r="AM13" s="17">
        <v>0.20514224233903999</v>
      </c>
      <c r="AN13" s="17">
        <v>0.164997493571063</v>
      </c>
      <c r="AO13" s="17">
        <v>0.17796407864217401</v>
      </c>
      <c r="AP13" s="17">
        <v>0.245792585322823</v>
      </c>
      <c r="AQ13" s="17">
        <v>0.186804261035315</v>
      </c>
      <c r="AR13" s="17">
        <v>0.25771211901126601</v>
      </c>
      <c r="AS13" s="17"/>
      <c r="AT13" s="17">
        <v>0.16936802221075301</v>
      </c>
      <c r="AU13" s="17">
        <v>0.14305316092183301</v>
      </c>
      <c r="AV13" s="17"/>
      <c r="AW13" s="17">
        <v>0.17507477130594901</v>
      </c>
      <c r="AX13" s="17">
        <v>0.10154095709939601</v>
      </c>
      <c r="AY13" s="17">
        <v>0.18428048613929099</v>
      </c>
      <c r="AZ13" s="17">
        <v>0.14217528359793399</v>
      </c>
      <c r="BA13" s="17">
        <v>9.9169255994674396E-2</v>
      </c>
      <c r="BB13" s="17">
        <v>0.14225602326561601</v>
      </c>
      <c r="BC13" s="17">
        <v>0.18014567506559601</v>
      </c>
      <c r="BD13" s="17">
        <v>0.16398339941102799</v>
      </c>
      <c r="BE13" s="17"/>
      <c r="BF13" s="17">
        <v>0.15721995615114101</v>
      </c>
      <c r="BG13" s="17">
        <v>0.16071674480947501</v>
      </c>
      <c r="BH13" s="17">
        <v>0.15202368793912399</v>
      </c>
      <c r="BI13" s="17">
        <v>0.14793097944514699</v>
      </c>
      <c r="BJ13" s="17">
        <v>0.111471203575884</v>
      </c>
      <c r="BK13" s="17">
        <v>0.122729527121535</v>
      </c>
      <c r="BL13" s="17">
        <v>0.15072729290626199</v>
      </c>
      <c r="BM13" s="17"/>
      <c r="BN13" s="17">
        <v>0.15715608671728401</v>
      </c>
      <c r="BO13" s="17">
        <v>0.157581697076904</v>
      </c>
      <c r="BP13" s="17">
        <v>0.13402691665865199</v>
      </c>
      <c r="BQ13" s="17">
        <v>0.15276844382146201</v>
      </c>
      <c r="BR13" s="17">
        <v>0.148806327847498</v>
      </c>
      <c r="BS13" s="17">
        <v>0.16318987259661499</v>
      </c>
      <c r="BT13" s="17">
        <v>0.15944238042108599</v>
      </c>
      <c r="BU13" s="17">
        <v>0.142006689174346</v>
      </c>
      <c r="BV13" s="17">
        <v>0.100143733461369</v>
      </c>
      <c r="BW13" s="17">
        <v>0.139480455117587</v>
      </c>
      <c r="BX13" s="17">
        <v>0.17142174825591</v>
      </c>
      <c r="BY13" s="17">
        <v>0.13127149773993699</v>
      </c>
      <c r="BZ13" s="17">
        <v>0.12046958211370599</v>
      </c>
      <c r="CA13" s="17">
        <v>0.131372610055766</v>
      </c>
      <c r="CB13" s="17">
        <v>0.15233259797779899</v>
      </c>
      <c r="CC13" s="17">
        <v>0.18576317189012601</v>
      </c>
      <c r="CD13" s="17">
        <v>9.9518566512251896E-2</v>
      </c>
    </row>
    <row r="14" spans="2:82" ht="29" x14ac:dyDescent="0.35">
      <c r="B14" s="18" t="s">
        <v>208</v>
      </c>
      <c r="C14" s="17">
        <v>0.115310269197638</v>
      </c>
      <c r="D14" s="17">
        <v>0.11107642445227101</v>
      </c>
      <c r="E14" s="17">
        <v>0.118573248980532</v>
      </c>
      <c r="F14" s="17"/>
      <c r="G14" s="17">
        <v>0.12845224341623801</v>
      </c>
      <c r="H14" s="17">
        <v>0.13451624098828299</v>
      </c>
      <c r="I14" s="17">
        <v>0.136000426663996</v>
      </c>
      <c r="J14" s="17">
        <v>0.107049273367779</v>
      </c>
      <c r="K14" s="17">
        <v>0.114146464350038</v>
      </c>
      <c r="L14" s="17">
        <v>8.1659195502074705E-2</v>
      </c>
      <c r="M14" s="17"/>
      <c r="N14" s="17">
        <v>0.113037141918925</v>
      </c>
      <c r="O14" s="17">
        <v>0.11045950621108901</v>
      </c>
      <c r="P14" s="17">
        <v>0.109728638297581</v>
      </c>
      <c r="Q14" s="17">
        <v>0.126357352902326</v>
      </c>
      <c r="R14" s="17"/>
      <c r="S14" s="17">
        <v>0.16114883984476799</v>
      </c>
      <c r="T14" s="17">
        <v>0.105640000308976</v>
      </c>
      <c r="U14" s="17">
        <v>0.100350843420559</v>
      </c>
      <c r="V14" s="17">
        <v>0.102157371088515</v>
      </c>
      <c r="W14" s="17">
        <v>9.4531590664103202E-2</v>
      </c>
      <c r="X14" s="17">
        <v>0.12023603247605399</v>
      </c>
      <c r="Y14" s="17">
        <v>0.119000317857326</v>
      </c>
      <c r="Z14" s="17">
        <v>0.11033183229834501</v>
      </c>
      <c r="AA14" s="17">
        <v>0.10849295005505</v>
      </c>
      <c r="AB14" s="17">
        <v>9.8897485316789699E-2</v>
      </c>
      <c r="AC14" s="17">
        <v>0.11362444553310599</v>
      </c>
      <c r="AD14" s="17"/>
      <c r="AE14" s="17">
        <v>9.6140436462042705E-2</v>
      </c>
      <c r="AF14" s="17">
        <v>0.11183845684867499</v>
      </c>
      <c r="AG14" s="17">
        <v>0.164812877776009</v>
      </c>
      <c r="AH14" s="17">
        <v>0.13322127053211999</v>
      </c>
      <c r="AI14" s="17">
        <v>0.127110114611582</v>
      </c>
      <c r="AJ14" s="17">
        <v>0.102850173897384</v>
      </c>
      <c r="AK14" s="17"/>
      <c r="AL14" s="17">
        <v>0.105942100724636</v>
      </c>
      <c r="AM14" s="17">
        <v>0.134925025073584</v>
      </c>
      <c r="AN14" s="17">
        <v>0.12772734206063999</v>
      </c>
      <c r="AO14" s="17">
        <v>0.17510102101382399</v>
      </c>
      <c r="AP14" s="17">
        <v>0.17877448962828399</v>
      </c>
      <c r="AQ14" s="17">
        <v>0.150301261348841</v>
      </c>
      <c r="AR14" s="17">
        <v>3.41691664681011E-2</v>
      </c>
      <c r="AS14" s="17"/>
      <c r="AT14" s="17">
        <v>0.12749078305797801</v>
      </c>
      <c r="AU14" s="17">
        <v>0.114292863617903</v>
      </c>
      <c r="AV14" s="17"/>
      <c r="AW14" s="17">
        <v>0.11460779189021</v>
      </c>
      <c r="AX14" s="17">
        <v>9.7469568162466005E-2</v>
      </c>
      <c r="AY14" s="17">
        <v>0.126585279706979</v>
      </c>
      <c r="AZ14" s="17">
        <v>0.10945606030131701</v>
      </c>
      <c r="BA14" s="17">
        <v>7.6609025527621902E-2</v>
      </c>
      <c r="BB14" s="17">
        <v>0.114925392620714</v>
      </c>
      <c r="BC14" s="17">
        <v>0.16414267375248801</v>
      </c>
      <c r="BD14" s="17">
        <v>0.16234203629058</v>
      </c>
      <c r="BE14" s="17"/>
      <c r="BF14" s="17">
        <v>0.120807168816326</v>
      </c>
      <c r="BG14" s="17">
        <v>0.10966438434426699</v>
      </c>
      <c r="BH14" s="17">
        <v>0.107193037576321</v>
      </c>
      <c r="BI14" s="17">
        <v>0.13129592168197601</v>
      </c>
      <c r="BJ14" s="17">
        <v>0.113621301545437</v>
      </c>
      <c r="BK14" s="17">
        <v>0.113374506137651</v>
      </c>
      <c r="BL14" s="17">
        <v>0.13033321765310099</v>
      </c>
      <c r="BM14" s="17"/>
      <c r="BN14" s="17">
        <v>0.14289380837443399</v>
      </c>
      <c r="BO14" s="17">
        <v>0.13064877148365101</v>
      </c>
      <c r="BP14" s="17">
        <v>0.101905780882153</v>
      </c>
      <c r="BQ14" s="17">
        <v>0.12048168063369</v>
      </c>
      <c r="BR14" s="17">
        <v>0.119390555176632</v>
      </c>
      <c r="BS14" s="17">
        <v>0.10287203951082299</v>
      </c>
      <c r="BT14" s="17">
        <v>0.113575789961845</v>
      </c>
      <c r="BU14" s="17">
        <v>0.12440538351396099</v>
      </c>
      <c r="BV14" s="17">
        <v>9.8796287032060795E-2</v>
      </c>
      <c r="BW14" s="17">
        <v>0.12320740007573799</v>
      </c>
      <c r="BX14" s="17">
        <v>0.10415364291319699</v>
      </c>
      <c r="BY14" s="17">
        <v>0.104931071508904</v>
      </c>
      <c r="BZ14" s="17">
        <v>9.3089135067141199E-2</v>
      </c>
      <c r="CA14" s="17">
        <v>0.105730937931133</v>
      </c>
      <c r="CB14" s="17">
        <v>0.111225025984297</v>
      </c>
      <c r="CC14" s="17">
        <v>0.18649980057985299</v>
      </c>
      <c r="CD14" s="17">
        <v>0.137691894638587</v>
      </c>
    </row>
    <row r="15" spans="2:82" ht="29" x14ac:dyDescent="0.35">
      <c r="B15" s="18" t="s">
        <v>209</v>
      </c>
      <c r="C15" s="17">
        <v>9.2046209768273005E-2</v>
      </c>
      <c r="D15" s="17">
        <v>8.3607592098785405E-2</v>
      </c>
      <c r="E15" s="17">
        <v>0.100328911826989</v>
      </c>
      <c r="F15" s="17"/>
      <c r="G15" s="17">
        <v>0.15406574037936599</v>
      </c>
      <c r="H15" s="17">
        <v>0.12733536506194201</v>
      </c>
      <c r="I15" s="17">
        <v>0.127253812969575</v>
      </c>
      <c r="J15" s="17">
        <v>9.1177297059329795E-2</v>
      </c>
      <c r="K15" s="17">
        <v>5.2152355765421501E-2</v>
      </c>
      <c r="L15" s="17">
        <v>2.11132223325976E-2</v>
      </c>
      <c r="M15" s="17"/>
      <c r="N15" s="17">
        <v>7.9759992983103406E-2</v>
      </c>
      <c r="O15" s="17">
        <v>9.5549449589811902E-2</v>
      </c>
      <c r="P15" s="17">
        <v>9.8377124137216707E-2</v>
      </c>
      <c r="Q15" s="17">
        <v>9.7217843484305302E-2</v>
      </c>
      <c r="R15" s="17"/>
      <c r="S15" s="17">
        <v>0.11472829410688901</v>
      </c>
      <c r="T15" s="17">
        <v>9.0839963825362705E-2</v>
      </c>
      <c r="U15" s="17">
        <v>8.9365458864035102E-2</v>
      </c>
      <c r="V15" s="17">
        <v>6.7199093964907003E-2</v>
      </c>
      <c r="W15" s="17">
        <v>9.2027540584828996E-2</v>
      </c>
      <c r="X15" s="17">
        <v>9.7427406913721204E-2</v>
      </c>
      <c r="Y15" s="17">
        <v>8.6801256748296599E-2</v>
      </c>
      <c r="Z15" s="17">
        <v>7.6640393861253195E-2</v>
      </c>
      <c r="AA15" s="17">
        <v>8.53011950162295E-2</v>
      </c>
      <c r="AB15" s="17">
        <v>0.10303199026813099</v>
      </c>
      <c r="AC15" s="17">
        <v>8.6383241315245093E-2</v>
      </c>
      <c r="AD15" s="17"/>
      <c r="AE15" s="17">
        <v>3.9448293971427503E-2</v>
      </c>
      <c r="AF15" s="17">
        <v>8.1332252168081098E-2</v>
      </c>
      <c r="AG15" s="17">
        <v>0.16238536815013799</v>
      </c>
      <c r="AH15" s="17">
        <v>0.12656791377229001</v>
      </c>
      <c r="AI15" s="17">
        <v>0.15805666140770799</v>
      </c>
      <c r="AJ15" s="17">
        <v>8.5059039870249098E-2</v>
      </c>
      <c r="AK15" s="17"/>
      <c r="AL15" s="17">
        <v>7.5786664828509806E-2</v>
      </c>
      <c r="AM15" s="17">
        <v>0.14035688586003001</v>
      </c>
      <c r="AN15" s="17">
        <v>0.10850516579462199</v>
      </c>
      <c r="AO15" s="17">
        <v>0.10719642653583</v>
      </c>
      <c r="AP15" s="17">
        <v>7.1877042265233906E-2</v>
      </c>
      <c r="AQ15" s="17">
        <v>8.1606435325459706E-2</v>
      </c>
      <c r="AR15" s="17">
        <v>6.3430582409759406E-2</v>
      </c>
      <c r="AS15" s="17"/>
      <c r="AT15" s="17">
        <v>0.10021392940035501</v>
      </c>
      <c r="AU15" s="17">
        <v>9.1512961642945506E-2</v>
      </c>
      <c r="AV15" s="17"/>
      <c r="AW15" s="17">
        <v>7.7277866106220006E-2</v>
      </c>
      <c r="AX15" s="17">
        <v>1.3720326549735399E-2</v>
      </c>
      <c r="AY15" s="17">
        <v>0.106741650673778</v>
      </c>
      <c r="AZ15" s="17">
        <v>0.100858747616811</v>
      </c>
      <c r="BA15" s="17">
        <v>3.1022428187384099E-2</v>
      </c>
      <c r="BB15" s="17">
        <v>0.11917114160876099</v>
      </c>
      <c r="BC15" s="17">
        <v>0.138925999909563</v>
      </c>
      <c r="BD15" s="17">
        <v>0.140834868687994</v>
      </c>
      <c r="BE15" s="17"/>
      <c r="BF15" s="17">
        <v>9.0594384060048105E-2</v>
      </c>
      <c r="BG15" s="17">
        <v>0.107167268329681</v>
      </c>
      <c r="BH15" s="17">
        <v>9.2575429650272906E-2</v>
      </c>
      <c r="BI15" s="17">
        <v>0.11474708988525099</v>
      </c>
      <c r="BJ15" s="17">
        <v>8.9448350755582898E-2</v>
      </c>
      <c r="BK15" s="17">
        <v>5.4680506692437E-2</v>
      </c>
      <c r="BL15" s="17">
        <v>0.115778141683827</v>
      </c>
      <c r="BM15" s="17"/>
      <c r="BN15" s="17">
        <v>0.120742257689214</v>
      </c>
      <c r="BO15" s="17">
        <v>0.10310802076754801</v>
      </c>
      <c r="BP15" s="17">
        <v>8.8266444060054697E-2</v>
      </c>
      <c r="BQ15" s="17">
        <v>9.5910707535238296E-2</v>
      </c>
      <c r="BR15" s="17">
        <v>0.11169868765167</v>
      </c>
      <c r="BS15" s="17">
        <v>9.6043762019491705E-2</v>
      </c>
      <c r="BT15" s="17">
        <v>9.2723225647192098E-2</v>
      </c>
      <c r="BU15" s="17">
        <v>8.0801578909586294E-2</v>
      </c>
      <c r="BV15" s="17">
        <v>8.6004288706452395E-2</v>
      </c>
      <c r="BW15" s="17">
        <v>6.8199839106433499E-2</v>
      </c>
      <c r="BX15" s="17">
        <v>8.7623668728179505E-2</v>
      </c>
      <c r="BY15" s="17">
        <v>0.105038208221354</v>
      </c>
      <c r="BZ15" s="17">
        <v>9.0560670461827295E-2</v>
      </c>
      <c r="CA15" s="17">
        <v>9.5397088406081604E-2</v>
      </c>
      <c r="CB15" s="17">
        <v>9.8415956231882998E-2</v>
      </c>
      <c r="CC15" s="17">
        <v>2.6055642526207401E-2</v>
      </c>
      <c r="CD15" s="17">
        <v>9.00479453647825E-2</v>
      </c>
    </row>
    <row r="16" spans="2:82" ht="43.5" x14ac:dyDescent="0.35">
      <c r="B16" s="18" t="s">
        <v>210</v>
      </c>
      <c r="C16" s="17">
        <v>7.3150095820173497E-2</v>
      </c>
      <c r="D16" s="17">
        <v>7.49796102807255E-2</v>
      </c>
      <c r="E16" s="17">
        <v>7.1119840112688903E-2</v>
      </c>
      <c r="F16" s="17"/>
      <c r="G16" s="17">
        <v>0.118180990886273</v>
      </c>
      <c r="H16" s="17">
        <v>0.105474986899401</v>
      </c>
      <c r="I16" s="17">
        <v>7.5855626601881193E-2</v>
      </c>
      <c r="J16" s="17">
        <v>6.4242223565334794E-2</v>
      </c>
      <c r="K16" s="17">
        <v>5.3128834207710501E-2</v>
      </c>
      <c r="L16" s="17">
        <v>3.5486532310151003E-2</v>
      </c>
      <c r="M16" s="17"/>
      <c r="N16" s="17">
        <v>7.3335219533832693E-2</v>
      </c>
      <c r="O16" s="17">
        <v>7.2143676733283299E-2</v>
      </c>
      <c r="P16" s="17">
        <v>7.7333749082634906E-2</v>
      </c>
      <c r="Q16" s="17">
        <v>7.0373514093438505E-2</v>
      </c>
      <c r="R16" s="17"/>
      <c r="S16" s="17">
        <v>0.113996211583294</v>
      </c>
      <c r="T16" s="17">
        <v>6.1121350281791602E-2</v>
      </c>
      <c r="U16" s="17">
        <v>6.6575123225356997E-2</v>
      </c>
      <c r="V16" s="17">
        <v>5.2079239852987E-2</v>
      </c>
      <c r="W16" s="17">
        <v>7.5007917833587207E-2</v>
      </c>
      <c r="X16" s="17">
        <v>7.9033897266412204E-2</v>
      </c>
      <c r="Y16" s="17">
        <v>5.6026822560794401E-2</v>
      </c>
      <c r="Z16" s="17">
        <v>8.67485500981134E-2</v>
      </c>
      <c r="AA16" s="17">
        <v>7.3677764867710605E-2</v>
      </c>
      <c r="AB16" s="17">
        <v>5.5163947236052002E-2</v>
      </c>
      <c r="AC16" s="17">
        <v>6.5547346922015207E-2</v>
      </c>
      <c r="AD16" s="17"/>
      <c r="AE16" s="17">
        <v>4.7133345822101103E-2</v>
      </c>
      <c r="AF16" s="17">
        <v>7.1669827196195496E-2</v>
      </c>
      <c r="AG16" s="17">
        <v>9.2382036920629906E-2</v>
      </c>
      <c r="AH16" s="17">
        <v>0.109069342889872</v>
      </c>
      <c r="AI16" s="17">
        <v>0.102327862015188</v>
      </c>
      <c r="AJ16" s="17">
        <v>5.9438852673152603E-2</v>
      </c>
      <c r="AK16" s="17"/>
      <c r="AL16" s="17">
        <v>5.9933418437392999E-2</v>
      </c>
      <c r="AM16" s="17">
        <v>0.107473537914096</v>
      </c>
      <c r="AN16" s="17">
        <v>0.112278890000872</v>
      </c>
      <c r="AO16" s="17">
        <v>4.84308987635583E-2</v>
      </c>
      <c r="AP16" s="17">
        <v>4.9012449534453099E-2</v>
      </c>
      <c r="AQ16" s="17">
        <v>9.9751003459888896E-2</v>
      </c>
      <c r="AR16" s="17">
        <v>0.159484233226866</v>
      </c>
      <c r="AS16" s="17"/>
      <c r="AT16" s="17">
        <v>0.13335154314377301</v>
      </c>
      <c r="AU16" s="17">
        <v>6.6655371779234696E-2</v>
      </c>
      <c r="AV16" s="17"/>
      <c r="AW16" s="17">
        <v>9.2868390965374595E-2</v>
      </c>
      <c r="AX16" s="17">
        <v>5.50815611342865E-2</v>
      </c>
      <c r="AY16" s="17">
        <v>9.2322157940699895E-2</v>
      </c>
      <c r="AZ16" s="17">
        <v>6.0989855749581802E-2</v>
      </c>
      <c r="BA16" s="17">
        <v>2.9843630167023901E-2</v>
      </c>
      <c r="BB16" s="17">
        <v>9.1859246976114695E-2</v>
      </c>
      <c r="BC16" s="17">
        <v>0.106647398284533</v>
      </c>
      <c r="BD16" s="17">
        <v>0.10159574199285799</v>
      </c>
      <c r="BE16" s="17"/>
      <c r="BF16" s="17">
        <v>7.3803630046695406E-2</v>
      </c>
      <c r="BG16" s="17">
        <v>8.6576162066124895E-2</v>
      </c>
      <c r="BH16" s="17">
        <v>7.4905696777207098E-2</v>
      </c>
      <c r="BI16" s="17">
        <v>6.5437811591386202E-2</v>
      </c>
      <c r="BJ16" s="17">
        <v>7.2092752192804796E-2</v>
      </c>
      <c r="BK16" s="17">
        <v>5.1676040720515501E-2</v>
      </c>
      <c r="BL16" s="17">
        <v>8.1383716583819501E-2</v>
      </c>
      <c r="BM16" s="17"/>
      <c r="BN16" s="17">
        <v>9.1980710516255407E-2</v>
      </c>
      <c r="BO16" s="17">
        <v>7.7013273490402906E-2</v>
      </c>
      <c r="BP16" s="17">
        <v>7.2288854889712095E-2</v>
      </c>
      <c r="BQ16" s="17">
        <v>6.4115330899809003E-2</v>
      </c>
      <c r="BR16" s="17">
        <v>9.7630346674565202E-2</v>
      </c>
      <c r="BS16" s="17">
        <v>7.5140895524177395E-2</v>
      </c>
      <c r="BT16" s="17">
        <v>6.9342316822614103E-2</v>
      </c>
      <c r="BU16" s="17">
        <v>7.8111346459241296E-2</v>
      </c>
      <c r="BV16" s="17">
        <v>4.4282909174106301E-2</v>
      </c>
      <c r="BW16" s="17">
        <v>5.59922368406163E-2</v>
      </c>
      <c r="BX16" s="17">
        <v>6.3815080399641302E-2</v>
      </c>
      <c r="BY16" s="17">
        <v>6.0899272726192E-2</v>
      </c>
      <c r="BZ16" s="17">
        <v>8.6583704637491099E-2</v>
      </c>
      <c r="CA16" s="17">
        <v>6.5657699047796503E-2</v>
      </c>
      <c r="CB16" s="17">
        <v>0.114814729804514</v>
      </c>
      <c r="CC16" s="17">
        <v>0.117338727016686</v>
      </c>
      <c r="CD16" s="17">
        <v>9.1021813842905905E-2</v>
      </c>
    </row>
    <row r="17" spans="2:82" ht="29" x14ac:dyDescent="0.35">
      <c r="B17" s="18" t="s">
        <v>211</v>
      </c>
      <c r="C17" s="17">
        <v>6.7869654863644893E-2</v>
      </c>
      <c r="D17" s="17">
        <v>6.7943122298259898E-2</v>
      </c>
      <c r="E17" s="17">
        <v>6.7519208184247101E-2</v>
      </c>
      <c r="F17" s="17"/>
      <c r="G17" s="17">
        <v>0.12548559711282301</v>
      </c>
      <c r="H17" s="17">
        <v>0.11068445933132801</v>
      </c>
      <c r="I17" s="17">
        <v>7.6148207462525305E-2</v>
      </c>
      <c r="J17" s="17">
        <v>4.9621557153743397E-2</v>
      </c>
      <c r="K17" s="17">
        <v>3.9272323375904299E-2</v>
      </c>
      <c r="L17" s="17">
        <v>2.21391892660859E-2</v>
      </c>
      <c r="M17" s="17"/>
      <c r="N17" s="17">
        <v>5.8026223402328103E-2</v>
      </c>
      <c r="O17" s="17">
        <v>6.8892501208490206E-2</v>
      </c>
      <c r="P17" s="17">
        <v>7.1419895448383106E-2</v>
      </c>
      <c r="Q17" s="17">
        <v>7.3752826448686207E-2</v>
      </c>
      <c r="R17" s="17"/>
      <c r="S17" s="17">
        <v>0.102570924522702</v>
      </c>
      <c r="T17" s="17">
        <v>5.6339740782757497E-2</v>
      </c>
      <c r="U17" s="17">
        <v>7.2494024874567797E-2</v>
      </c>
      <c r="V17" s="17">
        <v>4.7405017739921299E-2</v>
      </c>
      <c r="W17" s="17">
        <v>6.5620409105211303E-2</v>
      </c>
      <c r="X17" s="17">
        <v>7.0624123180015402E-2</v>
      </c>
      <c r="Y17" s="17">
        <v>5.6782480448601902E-2</v>
      </c>
      <c r="Z17" s="17">
        <v>6.0480203505988303E-2</v>
      </c>
      <c r="AA17" s="17">
        <v>6.9401819730129197E-2</v>
      </c>
      <c r="AB17" s="17">
        <v>6.0049064561834599E-2</v>
      </c>
      <c r="AC17" s="17">
        <v>5.9398048127750701E-2</v>
      </c>
      <c r="AD17" s="17"/>
      <c r="AE17" s="17">
        <v>3.1517035361548498E-2</v>
      </c>
      <c r="AF17" s="17">
        <v>5.4944399793096198E-2</v>
      </c>
      <c r="AG17" s="17">
        <v>9.8116634952063797E-2</v>
      </c>
      <c r="AH17" s="17">
        <v>0.107786865430768</v>
      </c>
      <c r="AI17" s="17">
        <v>0.124504956532272</v>
      </c>
      <c r="AJ17" s="17">
        <v>4.7981533276473802E-2</v>
      </c>
      <c r="AK17" s="17"/>
      <c r="AL17" s="17">
        <v>4.5924574034840702E-2</v>
      </c>
      <c r="AM17" s="17">
        <v>0.122142395678036</v>
      </c>
      <c r="AN17" s="17">
        <v>0.120568160277346</v>
      </c>
      <c r="AO17" s="17">
        <v>0.117148286059696</v>
      </c>
      <c r="AP17" s="17">
        <v>1.8198374245918601E-2</v>
      </c>
      <c r="AQ17" s="17">
        <v>6.5365049639379294E-2</v>
      </c>
      <c r="AR17" s="17">
        <v>9.5619700710423403E-2</v>
      </c>
      <c r="AS17" s="17"/>
      <c r="AT17" s="17">
        <v>0.121855062695147</v>
      </c>
      <c r="AU17" s="17">
        <v>6.1508838378635598E-2</v>
      </c>
      <c r="AV17" s="17"/>
      <c r="AW17" s="17">
        <v>9.7603368832238802E-2</v>
      </c>
      <c r="AX17" s="17">
        <v>2.8815353770381202E-2</v>
      </c>
      <c r="AY17" s="17">
        <v>0.114342478879675</v>
      </c>
      <c r="AZ17" s="17">
        <v>6.3847091414491797E-2</v>
      </c>
      <c r="BA17" s="17">
        <v>2.2406114408802798E-2</v>
      </c>
      <c r="BB17" s="17">
        <v>7.8760862760588898E-2</v>
      </c>
      <c r="BC17" s="17">
        <v>8.8189092949054596E-2</v>
      </c>
      <c r="BD17" s="17">
        <v>0.113348671261953</v>
      </c>
      <c r="BE17" s="17"/>
      <c r="BF17" s="17">
        <v>8.3912927763539299E-2</v>
      </c>
      <c r="BG17" s="17">
        <v>6.8401834371224199E-2</v>
      </c>
      <c r="BH17" s="17">
        <v>6.1625757853660902E-2</v>
      </c>
      <c r="BI17" s="17">
        <v>7.4624623115779304E-2</v>
      </c>
      <c r="BJ17" s="17">
        <v>7.6830943297424806E-2</v>
      </c>
      <c r="BK17" s="17">
        <v>3.7337028393103801E-2</v>
      </c>
      <c r="BL17" s="17">
        <v>0.103797368829555</v>
      </c>
      <c r="BM17" s="17"/>
      <c r="BN17" s="17">
        <v>9.3564663633880898E-2</v>
      </c>
      <c r="BO17" s="17">
        <v>9.1581039544584894E-2</v>
      </c>
      <c r="BP17" s="17">
        <v>6.7103513197461606E-2</v>
      </c>
      <c r="BQ17" s="17">
        <v>8.0009339757891595E-2</v>
      </c>
      <c r="BR17" s="17">
        <v>5.9442836169847399E-2</v>
      </c>
      <c r="BS17" s="17">
        <v>8.0941879860919205E-2</v>
      </c>
      <c r="BT17" s="17">
        <v>7.6925168119298296E-2</v>
      </c>
      <c r="BU17" s="17">
        <v>6.6591210790004698E-2</v>
      </c>
      <c r="BV17" s="17">
        <v>5.5382376034392403E-2</v>
      </c>
      <c r="BW17" s="17">
        <v>5.6368052129574998E-2</v>
      </c>
      <c r="BX17" s="17">
        <v>5.9634597453984202E-2</v>
      </c>
      <c r="BY17" s="17">
        <v>4.0142103225351403E-2</v>
      </c>
      <c r="BZ17" s="17">
        <v>6.18478066176976E-2</v>
      </c>
      <c r="CA17" s="17">
        <v>3.65029668015475E-2</v>
      </c>
      <c r="CB17" s="17">
        <v>5.6585991096208502E-2</v>
      </c>
      <c r="CC17" s="17">
        <v>7.8623807759887004E-2</v>
      </c>
      <c r="CD17" s="17">
        <v>7.9815060344474401E-2</v>
      </c>
    </row>
    <row r="18" spans="2:82" ht="29" x14ac:dyDescent="0.35">
      <c r="B18" s="18" t="s">
        <v>212</v>
      </c>
      <c r="C18" s="17">
        <v>5.4409844378915898E-2</v>
      </c>
      <c r="D18" s="17">
        <v>6.4636387275459797E-2</v>
      </c>
      <c r="E18" s="17">
        <v>4.4082191307214899E-2</v>
      </c>
      <c r="F18" s="17"/>
      <c r="G18" s="17">
        <v>9.5008411726957204E-2</v>
      </c>
      <c r="H18" s="17">
        <v>0.101959716203778</v>
      </c>
      <c r="I18" s="17">
        <v>6.13975237635703E-2</v>
      </c>
      <c r="J18" s="17">
        <v>3.2587577654291197E-2</v>
      </c>
      <c r="K18" s="17">
        <v>2.3364204460837101E-2</v>
      </c>
      <c r="L18" s="17">
        <v>2.1667371555490499E-2</v>
      </c>
      <c r="M18" s="17"/>
      <c r="N18" s="17">
        <v>6.5038282278162898E-2</v>
      </c>
      <c r="O18" s="17">
        <v>5.3756787577063703E-2</v>
      </c>
      <c r="P18" s="17">
        <v>5.5520851828952403E-2</v>
      </c>
      <c r="Q18" s="17">
        <v>4.3144315097912098E-2</v>
      </c>
      <c r="R18" s="17"/>
      <c r="S18" s="17">
        <v>9.0936483443161104E-2</v>
      </c>
      <c r="T18" s="17">
        <v>4.46821389028359E-2</v>
      </c>
      <c r="U18" s="17">
        <v>4.3450916381266802E-2</v>
      </c>
      <c r="V18" s="17">
        <v>5.5643342462723899E-2</v>
      </c>
      <c r="W18" s="17">
        <v>5.5429770253810497E-2</v>
      </c>
      <c r="X18" s="17">
        <v>5.5741115069484697E-2</v>
      </c>
      <c r="Y18" s="17">
        <v>3.9514346601562299E-2</v>
      </c>
      <c r="Z18" s="17">
        <v>5.0708819006883003E-2</v>
      </c>
      <c r="AA18" s="17">
        <v>4.7869273903785502E-2</v>
      </c>
      <c r="AB18" s="17">
        <v>5.0510396307532998E-2</v>
      </c>
      <c r="AC18" s="17">
        <v>3.3520036174242998E-2</v>
      </c>
      <c r="AD18" s="17"/>
      <c r="AE18" s="17">
        <v>3.10845044044427E-2</v>
      </c>
      <c r="AF18" s="17">
        <v>4.58116162761633E-2</v>
      </c>
      <c r="AG18" s="17">
        <v>7.1140081860961005E-2</v>
      </c>
      <c r="AH18" s="17">
        <v>8.1185544854665295E-2</v>
      </c>
      <c r="AI18" s="17">
        <v>9.4567394870875496E-2</v>
      </c>
      <c r="AJ18" s="17">
        <v>2.2057719420004201E-2</v>
      </c>
      <c r="AK18" s="17"/>
      <c r="AL18" s="17">
        <v>3.2902039104960402E-2</v>
      </c>
      <c r="AM18" s="17">
        <v>9.1513440410210006E-2</v>
      </c>
      <c r="AN18" s="17">
        <v>0.124783649136314</v>
      </c>
      <c r="AO18" s="17">
        <v>0.154378699419672</v>
      </c>
      <c r="AP18" s="17">
        <v>6.8533415385833907E-2</v>
      </c>
      <c r="AQ18" s="17">
        <v>9.6307878167505703E-2</v>
      </c>
      <c r="AR18" s="17">
        <v>0.378329277372427</v>
      </c>
      <c r="AS18" s="17"/>
      <c r="AT18" s="17">
        <v>0.11155432039930099</v>
      </c>
      <c r="AU18" s="17">
        <v>4.8035240246987201E-2</v>
      </c>
      <c r="AV18" s="17"/>
      <c r="AW18" s="17">
        <v>4.6897671566037198E-2</v>
      </c>
      <c r="AX18" s="17">
        <v>3.02877723044159E-2</v>
      </c>
      <c r="AY18" s="17">
        <v>8.5842578290732705E-2</v>
      </c>
      <c r="AZ18" s="17">
        <v>5.2637540411631399E-2</v>
      </c>
      <c r="BA18" s="17">
        <v>2.0017644205334799E-2</v>
      </c>
      <c r="BB18" s="17">
        <v>7.0380662678307504E-2</v>
      </c>
      <c r="BC18" s="17">
        <v>8.5907824719102993E-2</v>
      </c>
      <c r="BD18" s="17">
        <v>4.5116875572834399E-2</v>
      </c>
      <c r="BE18" s="17"/>
      <c r="BF18" s="17">
        <v>6.80759389407668E-2</v>
      </c>
      <c r="BG18" s="17">
        <v>6.4299556324253201E-2</v>
      </c>
      <c r="BH18" s="17">
        <v>5.0520141136146203E-2</v>
      </c>
      <c r="BI18" s="17">
        <v>4.2013806057612797E-2</v>
      </c>
      <c r="BJ18" s="17">
        <v>6.2499770341157002E-2</v>
      </c>
      <c r="BK18" s="17">
        <v>2.4456000837028001E-2</v>
      </c>
      <c r="BL18" s="17">
        <v>7.4284273823132796E-2</v>
      </c>
      <c r="BM18" s="17"/>
      <c r="BN18" s="17">
        <v>6.4471021844452803E-2</v>
      </c>
      <c r="BO18" s="17">
        <v>6.2590240061495203E-2</v>
      </c>
      <c r="BP18" s="17">
        <v>3.9087332326742698E-2</v>
      </c>
      <c r="BQ18" s="17">
        <v>5.3826805346511797E-2</v>
      </c>
      <c r="BR18" s="17">
        <v>4.9058313662240602E-2</v>
      </c>
      <c r="BS18" s="17">
        <v>5.26482468415592E-2</v>
      </c>
      <c r="BT18" s="17">
        <v>4.99959613563591E-2</v>
      </c>
      <c r="BU18" s="17">
        <v>4.1008994750302098E-2</v>
      </c>
      <c r="BV18" s="17">
        <v>6.0742916679521003E-2</v>
      </c>
      <c r="BW18" s="17">
        <v>4.3370029194895597E-2</v>
      </c>
      <c r="BX18" s="17">
        <v>6.0853233609739599E-2</v>
      </c>
      <c r="BY18" s="17">
        <v>5.6688424650111903E-2</v>
      </c>
      <c r="BZ18" s="17">
        <v>4.0968907540770802E-2</v>
      </c>
      <c r="CA18" s="17">
        <v>6.4008949673099599E-2</v>
      </c>
      <c r="CB18" s="17">
        <v>9.1112020422045997E-2</v>
      </c>
      <c r="CC18" s="17">
        <v>0.104634551037083</v>
      </c>
      <c r="CD18" s="17">
        <v>0.157004268773839</v>
      </c>
    </row>
    <row r="19" spans="2:82" ht="29" x14ac:dyDescent="0.35">
      <c r="B19" s="18" t="s">
        <v>213</v>
      </c>
      <c r="C19" s="17">
        <v>3.9502014648762802E-2</v>
      </c>
      <c r="D19" s="17">
        <v>4.2363172283760298E-2</v>
      </c>
      <c r="E19" s="17">
        <v>3.6691357822823699E-2</v>
      </c>
      <c r="F19" s="17"/>
      <c r="G19" s="17">
        <v>9.4001201216818597E-2</v>
      </c>
      <c r="H19" s="17">
        <v>6.6960373499321296E-2</v>
      </c>
      <c r="I19" s="17">
        <v>4.2924732747017302E-2</v>
      </c>
      <c r="J19" s="17">
        <v>1.8283854251093301E-2</v>
      </c>
      <c r="K19" s="17">
        <v>1.4778604457800401E-2</v>
      </c>
      <c r="L19" s="17">
        <v>1.20991462831144E-2</v>
      </c>
      <c r="M19" s="17"/>
      <c r="N19" s="17">
        <v>4.5265677775752702E-2</v>
      </c>
      <c r="O19" s="17">
        <v>3.3540973727665499E-2</v>
      </c>
      <c r="P19" s="17">
        <v>4.1665087935093E-2</v>
      </c>
      <c r="Q19" s="17">
        <v>3.7036182760719003E-2</v>
      </c>
      <c r="R19" s="17"/>
      <c r="S19" s="17">
        <v>6.47985145140485E-2</v>
      </c>
      <c r="T19" s="17">
        <v>2.7714235418390101E-2</v>
      </c>
      <c r="U19" s="17">
        <v>2.8655448996253999E-2</v>
      </c>
      <c r="V19" s="17">
        <v>2.8284781321481399E-2</v>
      </c>
      <c r="W19" s="17">
        <v>5.1837824076196401E-2</v>
      </c>
      <c r="X19" s="17">
        <v>5.1232080792425597E-2</v>
      </c>
      <c r="Y19" s="17">
        <v>3.4417605627540003E-2</v>
      </c>
      <c r="Z19" s="17">
        <v>4.1752465652710298E-2</v>
      </c>
      <c r="AA19" s="17">
        <v>3.5886651668689602E-2</v>
      </c>
      <c r="AB19" s="17">
        <v>2.6935699900672599E-2</v>
      </c>
      <c r="AC19" s="17">
        <v>3.0892477301165001E-2</v>
      </c>
      <c r="AD19" s="17"/>
      <c r="AE19" s="17">
        <v>2.4872228838579199E-2</v>
      </c>
      <c r="AF19" s="17">
        <v>2.8739227823412501E-2</v>
      </c>
      <c r="AG19" s="17">
        <v>5.3640438381539902E-2</v>
      </c>
      <c r="AH19" s="17">
        <v>5.6804485694841401E-2</v>
      </c>
      <c r="AI19" s="17">
        <v>6.4750353232360197E-2</v>
      </c>
      <c r="AJ19" s="17">
        <v>4.2035455713511298E-2</v>
      </c>
      <c r="AK19" s="17"/>
      <c r="AL19" s="17">
        <v>2.5463404905413399E-2</v>
      </c>
      <c r="AM19" s="17">
        <v>5.80778797969616E-2</v>
      </c>
      <c r="AN19" s="17">
        <v>8.4698889529318006E-2</v>
      </c>
      <c r="AO19" s="17">
        <v>0.12823121682493999</v>
      </c>
      <c r="AP19" s="17">
        <v>6.9101600446425201E-2</v>
      </c>
      <c r="AQ19" s="17">
        <v>0.12260160413196899</v>
      </c>
      <c r="AR19" s="17">
        <v>6.2055896807007703E-2</v>
      </c>
      <c r="AS19" s="17"/>
      <c r="AT19" s="17">
        <v>8.2533781189207803E-2</v>
      </c>
      <c r="AU19" s="17">
        <v>3.4706109732536801E-2</v>
      </c>
      <c r="AV19" s="17"/>
      <c r="AW19" s="17">
        <v>3.77818630146931E-2</v>
      </c>
      <c r="AX19" s="17">
        <v>1.07892269525015E-2</v>
      </c>
      <c r="AY19" s="17">
        <v>6.1811963656772398E-2</v>
      </c>
      <c r="AZ19" s="17">
        <v>3.5779850113877402E-2</v>
      </c>
      <c r="BA19" s="17">
        <v>1.7058457172689601E-2</v>
      </c>
      <c r="BB19" s="17">
        <v>4.7914237268927302E-2</v>
      </c>
      <c r="BC19" s="17">
        <v>6.5656563374912505E-2</v>
      </c>
      <c r="BD19" s="17">
        <v>5.7176027637405299E-2</v>
      </c>
      <c r="BE19" s="17"/>
      <c r="BF19" s="17">
        <v>5.3106045173696902E-2</v>
      </c>
      <c r="BG19" s="17">
        <v>4.3483498578657E-2</v>
      </c>
      <c r="BH19" s="17">
        <v>3.8943768107174703E-2</v>
      </c>
      <c r="BI19" s="17">
        <v>3.7228301325633699E-2</v>
      </c>
      <c r="BJ19" s="17">
        <v>4.92955897924717E-2</v>
      </c>
      <c r="BK19" s="17">
        <v>2.0908516791588401E-2</v>
      </c>
      <c r="BL19" s="17">
        <v>4.1008168237085897E-2</v>
      </c>
      <c r="BM19" s="17"/>
      <c r="BN19" s="17">
        <v>6.1699985201942698E-2</v>
      </c>
      <c r="BO19" s="17">
        <v>5.4721603720150801E-2</v>
      </c>
      <c r="BP19" s="17">
        <v>3.6159473830771498E-2</v>
      </c>
      <c r="BQ19" s="17">
        <v>3.9950273990999E-2</v>
      </c>
      <c r="BR19" s="17">
        <v>2.9483575682533299E-2</v>
      </c>
      <c r="BS19" s="17">
        <v>3.3967800313036103E-2</v>
      </c>
      <c r="BT19" s="17">
        <v>3.9767710855006799E-2</v>
      </c>
      <c r="BU19" s="17">
        <v>3.8861377680350799E-2</v>
      </c>
      <c r="BV19" s="17">
        <v>2.5599533425314801E-2</v>
      </c>
      <c r="BW19" s="17">
        <v>4.8308674077264198E-2</v>
      </c>
      <c r="BX19" s="17">
        <v>2.78612838116244E-2</v>
      </c>
      <c r="BY19" s="17">
        <v>2.26996218192476E-2</v>
      </c>
      <c r="BZ19" s="17">
        <v>4.1234011684484199E-2</v>
      </c>
      <c r="CA19" s="17">
        <v>4.0477866075139798E-2</v>
      </c>
      <c r="CB19" s="17">
        <v>5.0103985163733697E-2</v>
      </c>
      <c r="CC19" s="17">
        <v>0.105566239636634</v>
      </c>
      <c r="CD19" s="17">
        <v>3.02468511110832E-2</v>
      </c>
    </row>
    <row r="20" spans="2:82" x14ac:dyDescent="0.35">
      <c r="B20" s="18" t="s">
        <v>114</v>
      </c>
      <c r="C20" s="17">
        <v>0.340116502585602</v>
      </c>
      <c r="D20" s="17">
        <v>0.35395114116203502</v>
      </c>
      <c r="E20" s="17">
        <v>0.32758930737240599</v>
      </c>
      <c r="F20" s="17"/>
      <c r="G20" s="17">
        <v>0.15934300311378799</v>
      </c>
      <c r="H20" s="17">
        <v>0.213422032319774</v>
      </c>
      <c r="I20" s="17">
        <v>0.26746957132593702</v>
      </c>
      <c r="J20" s="17">
        <v>0.32183361936612798</v>
      </c>
      <c r="K20" s="17">
        <v>0.433360557987785</v>
      </c>
      <c r="L20" s="17">
        <v>0.57425517722785402</v>
      </c>
      <c r="M20" s="17"/>
      <c r="N20" s="17">
        <v>0.36381208639125301</v>
      </c>
      <c r="O20" s="17">
        <v>0.34742227769737499</v>
      </c>
      <c r="P20" s="17">
        <v>0.32060887395739801</v>
      </c>
      <c r="Q20" s="17">
        <v>0.324739634164043</v>
      </c>
      <c r="R20" s="17"/>
      <c r="S20" s="17">
        <v>0.25501225093470298</v>
      </c>
      <c r="T20" s="17">
        <v>0.36684797229812</v>
      </c>
      <c r="U20" s="17">
        <v>0.34144295545553899</v>
      </c>
      <c r="V20" s="17">
        <v>0.38486238889794699</v>
      </c>
      <c r="W20" s="17">
        <v>0.30520637381656701</v>
      </c>
      <c r="X20" s="17">
        <v>0.328617534848819</v>
      </c>
      <c r="Y20" s="17">
        <v>0.341544163137527</v>
      </c>
      <c r="Z20" s="17">
        <v>0.40149418024668299</v>
      </c>
      <c r="AA20" s="17">
        <v>0.35650693486070201</v>
      </c>
      <c r="AB20" s="17">
        <v>0.37749791588621201</v>
      </c>
      <c r="AC20" s="17">
        <v>0.34559516491148701</v>
      </c>
      <c r="AD20" s="17"/>
      <c r="AE20" s="17">
        <v>0.49920341790251499</v>
      </c>
      <c r="AF20" s="17">
        <v>0.32607424148504799</v>
      </c>
      <c r="AG20" s="17">
        <v>0.193906462203112</v>
      </c>
      <c r="AH20" s="17">
        <v>0.182522810371954</v>
      </c>
      <c r="AI20" s="17">
        <v>0.208740425178367</v>
      </c>
      <c r="AJ20" s="17">
        <v>0.30005873178477999</v>
      </c>
      <c r="AK20" s="17"/>
      <c r="AL20" s="17">
        <v>0.39245722347284201</v>
      </c>
      <c r="AM20" s="17">
        <v>0.20798313269132199</v>
      </c>
      <c r="AN20" s="17">
        <v>0.24838629205586399</v>
      </c>
      <c r="AO20" s="17">
        <v>0.29620302845213498</v>
      </c>
      <c r="AP20" s="17">
        <v>0.32064368223850398</v>
      </c>
      <c r="AQ20" s="17">
        <v>0.28789572799059798</v>
      </c>
      <c r="AR20" s="17">
        <v>0.21842007510487799</v>
      </c>
      <c r="AS20" s="17"/>
      <c r="AT20" s="17">
        <v>0.26655333261597097</v>
      </c>
      <c r="AU20" s="17">
        <v>0.34913694576362098</v>
      </c>
      <c r="AV20" s="17"/>
      <c r="AW20" s="17">
        <v>0.314170164647391</v>
      </c>
      <c r="AX20" s="17">
        <v>0.547202360388646</v>
      </c>
      <c r="AY20" s="17">
        <v>0.19243016242012501</v>
      </c>
      <c r="AZ20" s="17">
        <v>0.31957664415530801</v>
      </c>
      <c r="BA20" s="17">
        <v>0.57109733567074905</v>
      </c>
      <c r="BB20" s="17">
        <v>0.24340384564571699</v>
      </c>
      <c r="BC20" s="17">
        <v>0.23015259377574299</v>
      </c>
      <c r="BD20" s="17">
        <v>0.21915046447366501</v>
      </c>
      <c r="BE20" s="17"/>
      <c r="BF20" s="17">
        <v>0.28568863976505199</v>
      </c>
      <c r="BG20" s="17">
        <v>0.30337729696347898</v>
      </c>
      <c r="BH20" s="17">
        <v>0.38371869308379303</v>
      </c>
      <c r="BI20" s="17">
        <v>0.33347080066999302</v>
      </c>
      <c r="BJ20" s="17">
        <v>0.32568550111293398</v>
      </c>
      <c r="BK20" s="17">
        <v>0.44448577267327799</v>
      </c>
      <c r="BL20" s="17">
        <v>0.26836995689287602</v>
      </c>
      <c r="BM20" s="17"/>
      <c r="BN20" s="17">
        <v>0.24086885914488601</v>
      </c>
      <c r="BO20" s="17">
        <v>0.28411362469191798</v>
      </c>
      <c r="BP20" s="17">
        <v>0.35287689834227498</v>
      </c>
      <c r="BQ20" s="17">
        <v>0.306724119088923</v>
      </c>
      <c r="BR20" s="17">
        <v>0.33093347254168198</v>
      </c>
      <c r="BS20" s="17">
        <v>0.32523467131165301</v>
      </c>
      <c r="BT20" s="17">
        <v>0.34165279605111598</v>
      </c>
      <c r="BU20" s="17">
        <v>0.33769985121204599</v>
      </c>
      <c r="BV20" s="17">
        <v>0.35267448812932101</v>
      </c>
      <c r="BW20" s="17">
        <v>0.36933356865050299</v>
      </c>
      <c r="BX20" s="17">
        <v>0.37651525957587001</v>
      </c>
      <c r="BY20" s="17">
        <v>0.347132220620198</v>
      </c>
      <c r="BZ20" s="17">
        <v>0.41974491982128598</v>
      </c>
      <c r="CA20" s="17">
        <v>0.374351982166303</v>
      </c>
      <c r="CB20" s="17">
        <v>0.34157113847454201</v>
      </c>
      <c r="CC20" s="17">
        <v>0.35491233473115702</v>
      </c>
      <c r="CD20" s="17">
        <v>0.36369631741464697</v>
      </c>
    </row>
    <row r="21" spans="2:82" x14ac:dyDescent="0.35">
      <c r="B21" s="18" t="s">
        <v>138</v>
      </c>
      <c r="C21" s="19">
        <v>1.9742573979924301E-2</v>
      </c>
      <c r="D21" s="19">
        <v>1.9716901900859101E-2</v>
      </c>
      <c r="E21" s="19">
        <v>1.9259374639165799E-2</v>
      </c>
      <c r="F21" s="19"/>
      <c r="G21" s="19">
        <v>3.2965144506360199E-2</v>
      </c>
      <c r="H21" s="19">
        <v>2.1083039701598801E-2</v>
      </c>
      <c r="I21" s="19">
        <v>2.15506692247103E-2</v>
      </c>
      <c r="J21" s="19">
        <v>2.4978384576174101E-2</v>
      </c>
      <c r="K21" s="19">
        <v>1.29971350119531E-2</v>
      </c>
      <c r="L21" s="19">
        <v>8.7037349313333293E-3</v>
      </c>
      <c r="M21" s="19"/>
      <c r="N21" s="19">
        <v>1.3701365907033801E-2</v>
      </c>
      <c r="O21" s="19">
        <v>1.9591539525798899E-2</v>
      </c>
      <c r="P21" s="19">
        <v>1.6933845706729199E-2</v>
      </c>
      <c r="Q21" s="19">
        <v>2.8307753550187401E-2</v>
      </c>
      <c r="R21" s="19"/>
      <c r="S21" s="19">
        <v>2.2862178452785101E-2</v>
      </c>
      <c r="T21" s="19">
        <v>1.5359362421838701E-2</v>
      </c>
      <c r="U21" s="19">
        <v>1.3474551397577699E-2</v>
      </c>
      <c r="V21" s="19">
        <v>1.5113813755658101E-2</v>
      </c>
      <c r="W21" s="19">
        <v>2.7525895974176401E-2</v>
      </c>
      <c r="X21" s="19">
        <v>1.8114666528711201E-2</v>
      </c>
      <c r="Y21" s="19">
        <v>2.19884644223142E-2</v>
      </c>
      <c r="Z21" s="19">
        <v>7.2924476894989697E-3</v>
      </c>
      <c r="AA21" s="19">
        <v>2.75842384504504E-2</v>
      </c>
      <c r="AB21" s="19">
        <v>2.4340150441835601E-2</v>
      </c>
      <c r="AC21" s="19">
        <v>1.5072200704252499E-2</v>
      </c>
      <c r="AD21" s="19"/>
      <c r="AE21" s="19">
        <v>1.05495264482348E-2</v>
      </c>
      <c r="AF21" s="19">
        <v>2.02492705019835E-2</v>
      </c>
      <c r="AG21" s="19">
        <v>2.42712956640816E-2</v>
      </c>
      <c r="AH21" s="19">
        <v>2.9231077676575099E-2</v>
      </c>
      <c r="AI21" s="19">
        <v>1.6369218292424399E-2</v>
      </c>
      <c r="AJ21" s="19">
        <v>4.4138337807966402E-2</v>
      </c>
      <c r="AK21" s="19"/>
      <c r="AL21" s="19">
        <v>1.18583031357014E-2</v>
      </c>
      <c r="AM21" s="19">
        <v>1.3647013029889301E-2</v>
      </c>
      <c r="AN21" s="19">
        <v>2.3649099813453801E-2</v>
      </c>
      <c r="AO21" s="19">
        <v>0</v>
      </c>
      <c r="AP21" s="19">
        <v>1.3655578293988601E-2</v>
      </c>
      <c r="AQ21" s="19">
        <v>0</v>
      </c>
      <c r="AR21" s="19">
        <v>2.9688772074988198E-2</v>
      </c>
      <c r="AS21" s="19"/>
      <c r="AT21" s="19">
        <v>1.6825453576123701E-2</v>
      </c>
      <c r="AU21" s="19">
        <v>1.6106794768144299E-2</v>
      </c>
      <c r="AV21" s="19"/>
      <c r="AW21" s="19">
        <v>2.8196459754019999E-2</v>
      </c>
      <c r="AX21" s="19">
        <v>8.1108264568131496E-3</v>
      </c>
      <c r="AY21" s="19">
        <v>2.2441262646578201E-2</v>
      </c>
      <c r="AZ21" s="19">
        <v>2.7977707948481999E-2</v>
      </c>
      <c r="BA21" s="19">
        <v>8.71987222200259E-3</v>
      </c>
      <c r="BB21" s="19">
        <v>1.60027603657521E-2</v>
      </c>
      <c r="BC21" s="19">
        <v>1.55546063577875E-2</v>
      </c>
      <c r="BD21" s="19">
        <v>1.8394573635889901E-2</v>
      </c>
      <c r="BE21" s="19"/>
      <c r="BF21" s="19">
        <v>1.3309647501793E-2</v>
      </c>
      <c r="BG21" s="19">
        <v>1.6383395932993199E-2</v>
      </c>
      <c r="BH21" s="19">
        <v>2.25295179021015E-2</v>
      </c>
      <c r="BI21" s="19">
        <v>2.3943716190400501E-2</v>
      </c>
      <c r="BJ21" s="19">
        <v>1.9242246270271199E-2</v>
      </c>
      <c r="BK21" s="19">
        <v>2.1704937463939401E-2</v>
      </c>
      <c r="BL21" s="19">
        <v>2.88887321217478E-2</v>
      </c>
      <c r="BM21" s="19"/>
      <c r="BN21" s="19">
        <v>4.1104553465169398E-2</v>
      </c>
      <c r="BO21" s="19">
        <v>1.56761078559664E-2</v>
      </c>
      <c r="BP21" s="19">
        <v>2.2691554482732201E-2</v>
      </c>
      <c r="BQ21" s="19">
        <v>2.2621390954218001E-2</v>
      </c>
      <c r="BR21" s="19">
        <v>1.54697635688608E-2</v>
      </c>
      <c r="BS21" s="19">
        <v>1.2929563741396999E-2</v>
      </c>
      <c r="BT21" s="19">
        <v>1.5497439335904599E-2</v>
      </c>
      <c r="BU21" s="19">
        <v>1.8717312920294601E-2</v>
      </c>
      <c r="BV21" s="19">
        <v>1.8120737709157501E-2</v>
      </c>
      <c r="BW21" s="19">
        <v>1.8552422027388799E-2</v>
      </c>
      <c r="BX21" s="19">
        <v>8.8109518521732304E-3</v>
      </c>
      <c r="BY21" s="19">
        <v>1.1007455173592799E-2</v>
      </c>
      <c r="BZ21" s="19">
        <v>7.6029898430412298E-3</v>
      </c>
      <c r="CA21" s="19">
        <v>1.80406563007714E-2</v>
      </c>
      <c r="CB21" s="19">
        <v>0</v>
      </c>
      <c r="CC21" s="19">
        <v>5.3520598263471202E-3</v>
      </c>
      <c r="CD21" s="19">
        <v>0</v>
      </c>
    </row>
    <row r="22" spans="2:82" x14ac:dyDescent="0.35">
      <c r="B22" s="16"/>
    </row>
    <row r="23" spans="2:82" x14ac:dyDescent="0.35">
      <c r="B23" t="s">
        <v>119</v>
      </c>
    </row>
    <row r="24" spans="2:82" x14ac:dyDescent="0.35">
      <c r="B24" t="s">
        <v>120</v>
      </c>
    </row>
    <row r="26" spans="2:82" x14ac:dyDescent="0.35">
      <c r="B26"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L17"/>
  <sheetViews>
    <sheetView showGridLines="0" workbookViewId="0">
      <pane xSplit="2" topLeftCell="H1" activePane="topRight" state="frozen"/>
      <selection pane="topRight" activeCell="B17" sqref="B17"/>
    </sheetView>
  </sheetViews>
  <sheetFormatPr defaultColWidth="10.90625" defaultRowHeight="14.5" x14ac:dyDescent="0.35"/>
  <cols>
    <col min="2" max="2" width="25.7265625" customWidth="1"/>
    <col min="3" max="12" width="20.7265625" customWidth="1"/>
  </cols>
  <sheetData>
    <row r="2" spans="2:12" ht="40" customHeight="1" x14ac:dyDescent="0.35">
      <c r="D2" s="35" t="s">
        <v>227</v>
      </c>
      <c r="E2" s="32"/>
      <c r="F2" s="32"/>
      <c r="G2" s="32"/>
      <c r="H2" s="32"/>
      <c r="I2" s="32"/>
      <c r="J2" s="32"/>
      <c r="K2" s="32"/>
      <c r="L2" s="32"/>
    </row>
    <row r="6" spans="2:12" ht="50" customHeight="1" x14ac:dyDescent="0.35">
      <c r="B6" s="20" t="s">
        <v>14</v>
      </c>
      <c r="C6" s="20" t="s">
        <v>215</v>
      </c>
      <c r="D6" s="20" t="s">
        <v>216</v>
      </c>
      <c r="E6" s="20" t="s">
        <v>217</v>
      </c>
      <c r="F6" s="20" t="s">
        <v>218</v>
      </c>
      <c r="G6" s="20" t="s">
        <v>219</v>
      </c>
      <c r="H6" s="20" t="s">
        <v>220</v>
      </c>
      <c r="I6" s="20" t="s">
        <v>221</v>
      </c>
      <c r="J6" s="20" t="s">
        <v>222</v>
      </c>
      <c r="K6" s="20" t="s">
        <v>223</v>
      </c>
    </row>
    <row r="7" spans="2:12" ht="43.5" x14ac:dyDescent="0.35">
      <c r="B7" s="18" t="s">
        <v>224</v>
      </c>
      <c r="C7" s="17">
        <v>0.79705256649760203</v>
      </c>
      <c r="D7" s="17">
        <v>0.14267324392195499</v>
      </c>
      <c r="E7" s="17">
        <v>0.122800534964516</v>
      </c>
      <c r="F7" s="17">
        <v>0.48540998669650498</v>
      </c>
      <c r="G7" s="17">
        <v>0.40836541832075501</v>
      </c>
      <c r="H7" s="17">
        <v>0.29530588820909598</v>
      </c>
      <c r="I7" s="17">
        <v>0.119382863145159</v>
      </c>
      <c r="J7" s="17">
        <v>0.117359756662176</v>
      </c>
      <c r="K7" s="17">
        <v>0.12087027117365701</v>
      </c>
    </row>
    <row r="8" spans="2:12" ht="43.5" x14ac:dyDescent="0.35">
      <c r="B8" s="18" t="s">
        <v>225</v>
      </c>
      <c r="C8" s="17">
        <v>0.15216429525188399</v>
      </c>
      <c r="D8" s="17">
        <v>0.38679415960949698</v>
      </c>
      <c r="E8" s="17">
        <v>0.34040403562640897</v>
      </c>
      <c r="F8" s="17">
        <v>0.33710888244501003</v>
      </c>
      <c r="G8" s="17">
        <v>0.33863976466060602</v>
      </c>
      <c r="H8" s="17">
        <v>0.37915734737190798</v>
      </c>
      <c r="I8" s="17">
        <v>0.39018495733817199</v>
      </c>
      <c r="J8" s="17">
        <v>0.23024351573243901</v>
      </c>
      <c r="K8" s="17">
        <v>0.35789315008061601</v>
      </c>
    </row>
    <row r="9" spans="2:12" ht="29" x14ac:dyDescent="0.35">
      <c r="B9" s="18" t="s">
        <v>226</v>
      </c>
      <c r="C9" s="17">
        <v>2.5161983434594599E-2</v>
      </c>
      <c r="D9" s="17">
        <v>0.39728357645377999</v>
      </c>
      <c r="E9" s="17">
        <v>0.46167398672674498</v>
      </c>
      <c r="F9" s="17">
        <v>0.13154982230963699</v>
      </c>
      <c r="G9" s="17">
        <v>0.19762913777087801</v>
      </c>
      <c r="H9" s="17">
        <v>0.26426487124216402</v>
      </c>
      <c r="I9" s="17">
        <v>0.41797784107279801</v>
      </c>
      <c r="J9" s="17">
        <v>0.56456997524025698</v>
      </c>
      <c r="K9" s="17">
        <v>0.44182832162900998</v>
      </c>
    </row>
    <row r="10" spans="2:12" x14ac:dyDescent="0.35">
      <c r="B10" s="18" t="s">
        <v>147</v>
      </c>
      <c r="C10" s="17">
        <v>2.56211548159197E-2</v>
      </c>
      <c r="D10" s="17">
        <v>7.3249020014768199E-2</v>
      </c>
      <c r="E10" s="17">
        <v>7.51214426823303E-2</v>
      </c>
      <c r="F10" s="17">
        <v>4.5931308548847097E-2</v>
      </c>
      <c r="G10" s="17">
        <v>5.5365679247761E-2</v>
      </c>
      <c r="H10" s="17">
        <v>6.1271893176831703E-2</v>
      </c>
      <c r="I10" s="17">
        <v>7.2454338443870905E-2</v>
      </c>
      <c r="J10" s="17">
        <v>8.7826752365127103E-2</v>
      </c>
      <c r="K10" s="17">
        <v>7.9408257116717604E-2</v>
      </c>
    </row>
    <row r="11" spans="2:12" x14ac:dyDescent="0.35">
      <c r="B11" s="16"/>
      <c r="C11" s="16"/>
      <c r="D11" s="16"/>
      <c r="E11" s="16"/>
      <c r="F11" s="16"/>
      <c r="G11" s="16"/>
      <c r="H11" s="16"/>
      <c r="I11" s="16"/>
      <c r="J11" s="16"/>
      <c r="K11" s="16"/>
    </row>
    <row r="12" spans="2:12" x14ac:dyDescent="0.35">
      <c r="B12" t="s">
        <v>119</v>
      </c>
    </row>
    <row r="13" spans="2:12" x14ac:dyDescent="0.35">
      <c r="B13" t="s">
        <v>120</v>
      </c>
    </row>
    <row r="17" spans="2:2" x14ac:dyDescent="0.35">
      <c r="B17" s="8" t="str">
        <f>HYPERLINK("#'Contents'!A1", "Return to Contents")</f>
        <v>Return to Contents</v>
      </c>
    </row>
  </sheetData>
  <mergeCells count="1">
    <mergeCell ref="D2:L2"/>
  </mergeCell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CD17"/>
  <sheetViews>
    <sheetView showGridLines="0" topLeftCell="A2" workbookViewId="0">
      <pane xSplit="2" topLeftCell="X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228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43.5" x14ac:dyDescent="0.35">
      <c r="B9" s="18" t="s">
        <v>224</v>
      </c>
      <c r="C9" s="17">
        <v>0.79705256649760203</v>
      </c>
      <c r="D9" s="17">
        <v>0.80956547699208303</v>
      </c>
      <c r="E9" s="17">
        <v>0.78647279026464101</v>
      </c>
      <c r="F9" s="17"/>
      <c r="G9" s="17">
        <v>0.61183559239126795</v>
      </c>
      <c r="H9" s="17">
        <v>0.69676187710188697</v>
      </c>
      <c r="I9" s="17">
        <v>0.77863664451237502</v>
      </c>
      <c r="J9" s="17">
        <v>0.848346784377356</v>
      </c>
      <c r="K9" s="17">
        <v>0.88806322094383805</v>
      </c>
      <c r="L9" s="17">
        <v>0.91359051749089903</v>
      </c>
      <c r="M9" s="17"/>
      <c r="N9" s="17">
        <v>0.839886002239426</v>
      </c>
      <c r="O9" s="17">
        <v>0.81324744348612898</v>
      </c>
      <c r="P9" s="17">
        <v>0.77311507983383798</v>
      </c>
      <c r="Q9" s="17">
        <v>0.75555615718662905</v>
      </c>
      <c r="R9" s="17"/>
      <c r="S9" s="17">
        <v>0.71976604948883605</v>
      </c>
      <c r="T9" s="17">
        <v>0.82317790748854702</v>
      </c>
      <c r="U9" s="17">
        <v>0.82294490342548798</v>
      </c>
      <c r="V9" s="17">
        <v>0.79547281875138098</v>
      </c>
      <c r="W9" s="17">
        <v>0.802662576045997</v>
      </c>
      <c r="X9" s="17">
        <v>0.78832811935636204</v>
      </c>
      <c r="Y9" s="17">
        <v>0.82285934324884202</v>
      </c>
      <c r="Z9" s="17">
        <v>0.83835565827160896</v>
      </c>
      <c r="AA9" s="17">
        <v>0.79119350431101498</v>
      </c>
      <c r="AB9" s="17">
        <v>0.81510787621590697</v>
      </c>
      <c r="AC9" s="17">
        <v>0.82288922066797399</v>
      </c>
      <c r="AD9" s="17"/>
      <c r="AE9" s="17">
        <v>0.87421414997979596</v>
      </c>
      <c r="AF9" s="17">
        <v>0.83472059071780302</v>
      </c>
      <c r="AG9" s="17">
        <v>0.71748168871576201</v>
      </c>
      <c r="AH9" s="17">
        <v>0.72023458027738496</v>
      </c>
      <c r="AI9" s="17">
        <v>0.72109621909185895</v>
      </c>
      <c r="AJ9" s="17">
        <v>0.62443957577638298</v>
      </c>
      <c r="AK9" s="17"/>
      <c r="AL9" s="17">
        <v>0.88157416700888602</v>
      </c>
      <c r="AM9" s="17">
        <v>0.66401421692560403</v>
      </c>
      <c r="AN9" s="17">
        <v>0.66043175685481104</v>
      </c>
      <c r="AO9" s="17">
        <v>0.77753746170830795</v>
      </c>
      <c r="AP9" s="17">
        <v>0.79908467993411603</v>
      </c>
      <c r="AQ9" s="17">
        <v>0.71856842596484405</v>
      </c>
      <c r="AR9" s="17">
        <v>0.55519537453488299</v>
      </c>
      <c r="AS9" s="17"/>
      <c r="AT9" s="17">
        <v>0.70994370964774201</v>
      </c>
      <c r="AU9" s="17">
        <v>0.81330847810879103</v>
      </c>
      <c r="AV9" s="17"/>
      <c r="AW9" s="17">
        <v>0.77919477929542103</v>
      </c>
      <c r="AX9" s="17">
        <v>0.90707872375566301</v>
      </c>
      <c r="AY9" s="17">
        <v>0.75706803199235195</v>
      </c>
      <c r="AZ9" s="17">
        <v>0.77705926470549702</v>
      </c>
      <c r="BA9" s="17">
        <v>0.89485361394815499</v>
      </c>
      <c r="BB9" s="17">
        <v>0.74914554377971199</v>
      </c>
      <c r="BC9" s="17">
        <v>0.76745344891961897</v>
      </c>
      <c r="BD9" s="17">
        <v>0.795666086428373</v>
      </c>
      <c r="BE9" s="17"/>
      <c r="BF9" s="17">
        <v>0.820032670003075</v>
      </c>
      <c r="BG9" s="17">
        <v>0.78948031181663403</v>
      </c>
      <c r="BH9" s="17">
        <v>0.83003832853968296</v>
      </c>
      <c r="BI9" s="17">
        <v>0.75772516638297804</v>
      </c>
      <c r="BJ9" s="17">
        <v>0.75840445548107605</v>
      </c>
      <c r="BK9" s="17">
        <v>0.83708650883471203</v>
      </c>
      <c r="BL9" s="17">
        <v>0.72671460276739497</v>
      </c>
      <c r="BM9" s="17"/>
      <c r="BN9" s="17">
        <v>0.62117288233170698</v>
      </c>
      <c r="BO9" s="17">
        <v>0.75527771180444503</v>
      </c>
      <c r="BP9" s="17">
        <v>0.78262133642524701</v>
      </c>
      <c r="BQ9" s="17">
        <v>0.75719039915573705</v>
      </c>
      <c r="BR9" s="17">
        <v>0.82767278977589698</v>
      </c>
      <c r="BS9" s="17">
        <v>0.82373372537466605</v>
      </c>
      <c r="BT9" s="17">
        <v>0.81964905790176501</v>
      </c>
      <c r="BU9" s="17">
        <v>0.84293846192712396</v>
      </c>
      <c r="BV9" s="17">
        <v>0.85761441110881997</v>
      </c>
      <c r="BW9" s="17">
        <v>0.80492920877635399</v>
      </c>
      <c r="BX9" s="17">
        <v>0.85176227643054003</v>
      </c>
      <c r="BY9" s="17">
        <v>0.84150023655247896</v>
      </c>
      <c r="BZ9" s="17">
        <v>0.83634549157933502</v>
      </c>
      <c r="CA9" s="17">
        <v>0.813584128745232</v>
      </c>
      <c r="CB9" s="17">
        <v>0.810271898006374</v>
      </c>
      <c r="CC9" s="17">
        <v>0.83963122611794505</v>
      </c>
      <c r="CD9" s="17">
        <v>0.76616433761071401</v>
      </c>
    </row>
    <row r="10" spans="2:82" ht="43.5" x14ac:dyDescent="0.35">
      <c r="B10" s="18" t="s">
        <v>225</v>
      </c>
      <c r="C10" s="17">
        <v>0.15216429525188399</v>
      </c>
      <c r="D10" s="17">
        <v>0.13798774485384699</v>
      </c>
      <c r="E10" s="17">
        <v>0.16495918378846799</v>
      </c>
      <c r="F10" s="17"/>
      <c r="G10" s="17">
        <v>0.28955059217415202</v>
      </c>
      <c r="H10" s="17">
        <v>0.214626863223744</v>
      </c>
      <c r="I10" s="17">
        <v>0.16497640022538401</v>
      </c>
      <c r="J10" s="17">
        <v>0.112129020607961</v>
      </c>
      <c r="K10" s="17">
        <v>9.2426488359889494E-2</v>
      </c>
      <c r="L10" s="17">
        <v>7.2534587089944896E-2</v>
      </c>
      <c r="M10" s="17"/>
      <c r="N10" s="17">
        <v>0.125346421471839</v>
      </c>
      <c r="O10" s="17">
        <v>0.14480779672486599</v>
      </c>
      <c r="P10" s="17">
        <v>0.16807031600496999</v>
      </c>
      <c r="Q10" s="17">
        <v>0.17431293531914399</v>
      </c>
      <c r="R10" s="17"/>
      <c r="S10" s="17">
        <v>0.20353630472831699</v>
      </c>
      <c r="T10" s="17">
        <v>0.14353507123746101</v>
      </c>
      <c r="U10" s="17">
        <v>0.13178002409423301</v>
      </c>
      <c r="V10" s="17">
        <v>0.150415490114328</v>
      </c>
      <c r="W10" s="17">
        <v>0.141356217963166</v>
      </c>
      <c r="X10" s="17">
        <v>0.16116087137955401</v>
      </c>
      <c r="Y10" s="17">
        <v>0.133680339828917</v>
      </c>
      <c r="Z10" s="17">
        <v>0.126026892484015</v>
      </c>
      <c r="AA10" s="17">
        <v>0.157893423623788</v>
      </c>
      <c r="AB10" s="17">
        <v>0.136130466678305</v>
      </c>
      <c r="AC10" s="17">
        <v>0.13084127457814601</v>
      </c>
      <c r="AD10" s="17"/>
      <c r="AE10" s="17">
        <v>9.8281674157279106E-2</v>
      </c>
      <c r="AF10" s="17">
        <v>0.12949912936319399</v>
      </c>
      <c r="AG10" s="17">
        <v>0.20269261041876399</v>
      </c>
      <c r="AH10" s="17">
        <v>0.209262955080878</v>
      </c>
      <c r="AI10" s="17">
        <v>0.212317314859548</v>
      </c>
      <c r="AJ10" s="17">
        <v>0.26360212851603498</v>
      </c>
      <c r="AK10" s="17"/>
      <c r="AL10" s="17">
        <v>9.9209624879671998E-2</v>
      </c>
      <c r="AM10" s="17">
        <v>0.26573338576187699</v>
      </c>
      <c r="AN10" s="17">
        <v>0.23553565061270701</v>
      </c>
      <c r="AO10" s="17">
        <v>0.14890435021023801</v>
      </c>
      <c r="AP10" s="17">
        <v>0.170843129658454</v>
      </c>
      <c r="AQ10" s="17">
        <v>0.18765314765591601</v>
      </c>
      <c r="AR10" s="17">
        <v>0.231024603907721</v>
      </c>
      <c r="AS10" s="17"/>
      <c r="AT10" s="17">
        <v>0.20612913193137</v>
      </c>
      <c r="AU10" s="17">
        <v>0.14515503658580201</v>
      </c>
      <c r="AV10" s="17"/>
      <c r="AW10" s="17">
        <v>0.15904631294587801</v>
      </c>
      <c r="AX10" s="17">
        <v>7.4547221251361304E-2</v>
      </c>
      <c r="AY10" s="17">
        <v>0.166279662824559</v>
      </c>
      <c r="AZ10" s="17">
        <v>0.16068371134711801</v>
      </c>
      <c r="BA10" s="17">
        <v>9.0502178176603304E-2</v>
      </c>
      <c r="BB10" s="17">
        <v>0.19236296301876399</v>
      </c>
      <c r="BC10" s="17">
        <v>0.178353013544749</v>
      </c>
      <c r="BD10" s="17">
        <v>0.14011802224275999</v>
      </c>
      <c r="BE10" s="17"/>
      <c r="BF10" s="17">
        <v>0.13538691941509201</v>
      </c>
      <c r="BG10" s="17">
        <v>0.16781470536912199</v>
      </c>
      <c r="BH10" s="17">
        <v>0.12582119356011601</v>
      </c>
      <c r="BI10" s="17">
        <v>0.16772428750455701</v>
      </c>
      <c r="BJ10" s="17">
        <v>0.177389379074054</v>
      </c>
      <c r="BK10" s="17">
        <v>0.118719864180847</v>
      </c>
      <c r="BL10" s="17">
        <v>0.19603123311871701</v>
      </c>
      <c r="BM10" s="17"/>
      <c r="BN10" s="17">
        <v>0.235209233211918</v>
      </c>
      <c r="BO10" s="17">
        <v>0.18752075631859599</v>
      </c>
      <c r="BP10" s="17">
        <v>0.155848120533324</v>
      </c>
      <c r="BQ10" s="17">
        <v>0.18458877040031299</v>
      </c>
      <c r="BR10" s="17">
        <v>0.128213396665217</v>
      </c>
      <c r="BS10" s="17">
        <v>0.15615936552882101</v>
      </c>
      <c r="BT10" s="17">
        <v>0.154706337827865</v>
      </c>
      <c r="BU10" s="17">
        <v>0.120000118279789</v>
      </c>
      <c r="BV10" s="17">
        <v>0.10981071735185099</v>
      </c>
      <c r="BW10" s="17">
        <v>0.155097857596775</v>
      </c>
      <c r="BX10" s="17">
        <v>0.122722335726046</v>
      </c>
      <c r="BY10" s="17">
        <v>0.13523278785594101</v>
      </c>
      <c r="BZ10" s="17">
        <v>0.117307953109163</v>
      </c>
      <c r="CA10" s="17">
        <v>0.12641267054320601</v>
      </c>
      <c r="CB10" s="17">
        <v>0.15783999347844099</v>
      </c>
      <c r="CC10" s="17">
        <v>0.103181279983199</v>
      </c>
      <c r="CD10" s="17">
        <v>0.14045077977320999</v>
      </c>
    </row>
    <row r="11" spans="2:82" ht="29" x14ac:dyDescent="0.35">
      <c r="B11" s="18" t="s">
        <v>226</v>
      </c>
      <c r="C11" s="17">
        <v>2.5161983434594599E-2</v>
      </c>
      <c r="D11" s="17">
        <v>2.5411757948016901E-2</v>
      </c>
      <c r="E11" s="17">
        <v>2.5046016102381601E-2</v>
      </c>
      <c r="F11" s="17"/>
      <c r="G11" s="17">
        <v>5.0446533974942899E-2</v>
      </c>
      <c r="H11" s="17">
        <v>4.6694672051781801E-2</v>
      </c>
      <c r="I11" s="17">
        <v>2.9110956545250002E-2</v>
      </c>
      <c r="J11" s="17">
        <v>1.5147315920227399E-2</v>
      </c>
      <c r="K11" s="17">
        <v>1.18104183977857E-2</v>
      </c>
      <c r="L11" s="17">
        <v>4.7683684072995997E-3</v>
      </c>
      <c r="M11" s="17"/>
      <c r="N11" s="17">
        <v>1.9756831894997499E-2</v>
      </c>
      <c r="O11" s="17">
        <v>2.26332028198418E-2</v>
      </c>
      <c r="P11" s="17">
        <v>3.28116698512846E-2</v>
      </c>
      <c r="Q11" s="17">
        <v>2.7312990446485799E-2</v>
      </c>
      <c r="R11" s="17"/>
      <c r="S11" s="17">
        <v>4.02865301520927E-2</v>
      </c>
      <c r="T11" s="17">
        <v>1.6890278627865699E-2</v>
      </c>
      <c r="U11" s="17">
        <v>2.06878256146718E-2</v>
      </c>
      <c r="V11" s="17">
        <v>3.38049408570354E-2</v>
      </c>
      <c r="W11" s="17">
        <v>2.8323465962682998E-2</v>
      </c>
      <c r="X11" s="17">
        <v>2.51434724139445E-2</v>
      </c>
      <c r="Y11" s="17">
        <v>2.0288649385236099E-2</v>
      </c>
      <c r="Z11" s="17">
        <v>1.6542505982178001E-2</v>
      </c>
      <c r="AA11" s="17">
        <v>2.30046378181312E-2</v>
      </c>
      <c r="AB11" s="17">
        <v>2.2088074135662501E-2</v>
      </c>
      <c r="AC11" s="17">
        <v>1.6178312330423099E-2</v>
      </c>
      <c r="AD11" s="17"/>
      <c r="AE11" s="17">
        <v>1.48491821903253E-2</v>
      </c>
      <c r="AF11" s="17">
        <v>1.7276704853960101E-2</v>
      </c>
      <c r="AG11" s="17">
        <v>3.65039986862805E-2</v>
      </c>
      <c r="AH11" s="17">
        <v>3.21076873552366E-2</v>
      </c>
      <c r="AI11" s="17">
        <v>4.0986506814289302E-2</v>
      </c>
      <c r="AJ11" s="17">
        <v>5.4793342763908098E-2</v>
      </c>
      <c r="AK11" s="17"/>
      <c r="AL11" s="17">
        <v>9.2673834230051991E-3</v>
      </c>
      <c r="AM11" s="17">
        <v>4.3926674561973598E-2</v>
      </c>
      <c r="AN11" s="17">
        <v>7.0612257814753401E-2</v>
      </c>
      <c r="AO11" s="17">
        <v>2.9472154024521999E-2</v>
      </c>
      <c r="AP11" s="17">
        <v>1.54119713410442E-2</v>
      </c>
      <c r="AQ11" s="17">
        <v>5.7376008261621501E-2</v>
      </c>
      <c r="AR11" s="17">
        <v>0.182296126970103</v>
      </c>
      <c r="AS11" s="17"/>
      <c r="AT11" s="17">
        <v>4.0568675736937398E-2</v>
      </c>
      <c r="AU11" s="17">
        <v>2.23841660466561E-2</v>
      </c>
      <c r="AV11" s="17"/>
      <c r="AW11" s="17">
        <v>2.6283791080023499E-2</v>
      </c>
      <c r="AX11" s="17">
        <v>8.0804355682150397E-3</v>
      </c>
      <c r="AY11" s="17">
        <v>3.2159264307759797E-2</v>
      </c>
      <c r="AZ11" s="17">
        <v>2.9239114704135202E-2</v>
      </c>
      <c r="BA11" s="17">
        <v>5.6098656107522998E-3</v>
      </c>
      <c r="BB11" s="17">
        <v>3.2726827031958401E-2</v>
      </c>
      <c r="BC11" s="17">
        <v>3.3435368388502397E-2</v>
      </c>
      <c r="BD11" s="17">
        <v>2.3068304040506402E-2</v>
      </c>
      <c r="BE11" s="17"/>
      <c r="BF11" s="17">
        <v>2.4709869697319899E-2</v>
      </c>
      <c r="BG11" s="17">
        <v>2.41300017694028E-2</v>
      </c>
      <c r="BH11" s="17">
        <v>2.4105330108954399E-2</v>
      </c>
      <c r="BI11" s="17">
        <v>2.89092415036383E-2</v>
      </c>
      <c r="BJ11" s="17">
        <v>3.04943578174596E-2</v>
      </c>
      <c r="BK11" s="17">
        <v>1.6562201822964601E-2</v>
      </c>
      <c r="BL11" s="17">
        <v>4.0790574871470101E-2</v>
      </c>
      <c r="BM11" s="17"/>
      <c r="BN11" s="17">
        <v>6.4008023281706905E-2</v>
      </c>
      <c r="BO11" s="17">
        <v>2.6191329739056499E-2</v>
      </c>
      <c r="BP11" s="17">
        <v>3.09901217206527E-2</v>
      </c>
      <c r="BQ11" s="17">
        <v>3.3925254237978E-2</v>
      </c>
      <c r="BR11" s="17">
        <v>2.2993651533921598E-2</v>
      </c>
      <c r="BS11" s="17">
        <v>8.6183107445565194E-3</v>
      </c>
      <c r="BT11" s="17">
        <v>1.19786351307473E-2</v>
      </c>
      <c r="BU11" s="17">
        <v>2.2203178777849199E-2</v>
      </c>
      <c r="BV11" s="17">
        <v>1.20218614792728E-2</v>
      </c>
      <c r="BW11" s="17">
        <v>2.3402515070108099E-2</v>
      </c>
      <c r="BX11" s="17">
        <v>1.7978309159193899E-2</v>
      </c>
      <c r="BY11" s="17">
        <v>1.56725560120319E-2</v>
      </c>
      <c r="BZ11" s="17">
        <v>1.8327543587799901E-2</v>
      </c>
      <c r="CA11" s="17">
        <v>4.1590468520911798E-2</v>
      </c>
      <c r="CB11" s="17">
        <v>2.4161533857524599E-2</v>
      </c>
      <c r="CC11" s="17">
        <v>3.8994429242993997E-2</v>
      </c>
      <c r="CD11" s="17">
        <v>5.79701431673669E-2</v>
      </c>
    </row>
    <row r="12" spans="2:82" x14ac:dyDescent="0.35">
      <c r="B12" s="18" t="s">
        <v>147</v>
      </c>
      <c r="C12" s="19">
        <v>2.56211548159197E-2</v>
      </c>
      <c r="D12" s="19">
        <v>2.7035020206053299E-2</v>
      </c>
      <c r="E12" s="19">
        <v>2.3522009844509102E-2</v>
      </c>
      <c r="F12" s="19"/>
      <c r="G12" s="19">
        <v>4.8167281459637702E-2</v>
      </c>
      <c r="H12" s="19">
        <v>4.1916587622587598E-2</v>
      </c>
      <c r="I12" s="19">
        <v>2.72759987169909E-2</v>
      </c>
      <c r="J12" s="19">
        <v>2.4376879094455899E-2</v>
      </c>
      <c r="K12" s="19">
        <v>7.6998722984870796E-3</v>
      </c>
      <c r="L12" s="19">
        <v>9.1065270118562292E-3</v>
      </c>
      <c r="M12" s="19"/>
      <c r="N12" s="19">
        <v>1.5010744393737299E-2</v>
      </c>
      <c r="O12" s="19">
        <v>1.93115569691623E-2</v>
      </c>
      <c r="P12" s="19">
        <v>2.60029343099073E-2</v>
      </c>
      <c r="Q12" s="19">
        <v>4.2817917047741801E-2</v>
      </c>
      <c r="R12" s="19"/>
      <c r="S12" s="19">
        <v>3.6411115630754498E-2</v>
      </c>
      <c r="T12" s="19">
        <v>1.6396742646126599E-2</v>
      </c>
      <c r="U12" s="19">
        <v>2.4587246865606802E-2</v>
      </c>
      <c r="V12" s="19">
        <v>2.03067502772553E-2</v>
      </c>
      <c r="W12" s="19">
        <v>2.7657740028153601E-2</v>
      </c>
      <c r="X12" s="19">
        <v>2.5367536850139202E-2</v>
      </c>
      <c r="Y12" s="19">
        <v>2.3171667537004899E-2</v>
      </c>
      <c r="Z12" s="19">
        <v>1.9074943262198201E-2</v>
      </c>
      <c r="AA12" s="19">
        <v>2.7908434247065701E-2</v>
      </c>
      <c r="AB12" s="19">
        <v>2.6673582970125499E-2</v>
      </c>
      <c r="AC12" s="19">
        <v>3.0091192423456901E-2</v>
      </c>
      <c r="AD12" s="19"/>
      <c r="AE12" s="19">
        <v>1.26549936725994E-2</v>
      </c>
      <c r="AF12" s="19">
        <v>1.8503575065042899E-2</v>
      </c>
      <c r="AG12" s="19">
        <v>4.33217021791929E-2</v>
      </c>
      <c r="AH12" s="19">
        <v>3.83947772865013E-2</v>
      </c>
      <c r="AI12" s="19">
        <v>2.5599959234303801E-2</v>
      </c>
      <c r="AJ12" s="19">
        <v>5.7164952943673603E-2</v>
      </c>
      <c r="AK12" s="19"/>
      <c r="AL12" s="19">
        <v>9.9488246884370905E-3</v>
      </c>
      <c r="AM12" s="19">
        <v>2.6325722750544501E-2</v>
      </c>
      <c r="AN12" s="19">
        <v>3.3420334717728602E-2</v>
      </c>
      <c r="AO12" s="19">
        <v>4.40860340569319E-2</v>
      </c>
      <c r="AP12" s="19">
        <v>1.46602190663853E-2</v>
      </c>
      <c r="AQ12" s="19">
        <v>3.64024181176184E-2</v>
      </c>
      <c r="AR12" s="19">
        <v>3.1483894587292602E-2</v>
      </c>
      <c r="AS12" s="19"/>
      <c r="AT12" s="19">
        <v>4.3358482683949803E-2</v>
      </c>
      <c r="AU12" s="19">
        <v>1.9152319258750598E-2</v>
      </c>
      <c r="AV12" s="19"/>
      <c r="AW12" s="19">
        <v>3.54751166786779E-2</v>
      </c>
      <c r="AX12" s="19">
        <v>1.0293619424760699E-2</v>
      </c>
      <c r="AY12" s="19">
        <v>4.4493040875329098E-2</v>
      </c>
      <c r="AZ12" s="19">
        <v>3.3017909243248898E-2</v>
      </c>
      <c r="BA12" s="19">
        <v>9.0343422644892594E-3</v>
      </c>
      <c r="BB12" s="19">
        <v>2.57646661695651E-2</v>
      </c>
      <c r="BC12" s="19">
        <v>2.0758169147129399E-2</v>
      </c>
      <c r="BD12" s="19">
        <v>4.1147587288360099E-2</v>
      </c>
      <c r="BE12" s="19"/>
      <c r="BF12" s="19">
        <v>1.9870540884512601E-2</v>
      </c>
      <c r="BG12" s="19">
        <v>1.8574981044840701E-2</v>
      </c>
      <c r="BH12" s="19">
        <v>2.00351477912473E-2</v>
      </c>
      <c r="BI12" s="19">
        <v>4.5641304608826601E-2</v>
      </c>
      <c r="BJ12" s="19">
        <v>3.3711807627410599E-2</v>
      </c>
      <c r="BK12" s="19">
        <v>2.7631425161476E-2</v>
      </c>
      <c r="BL12" s="19">
        <v>3.6463589242418201E-2</v>
      </c>
      <c r="BM12" s="19"/>
      <c r="BN12" s="19">
        <v>7.9609861174667798E-2</v>
      </c>
      <c r="BO12" s="19">
        <v>3.1010202137902902E-2</v>
      </c>
      <c r="BP12" s="19">
        <v>3.0540421320775901E-2</v>
      </c>
      <c r="BQ12" s="19">
        <v>2.4295576205972801E-2</v>
      </c>
      <c r="BR12" s="19">
        <v>2.1120162024964299E-2</v>
      </c>
      <c r="BS12" s="19">
        <v>1.1488598351956701E-2</v>
      </c>
      <c r="BT12" s="19">
        <v>1.36659691396226E-2</v>
      </c>
      <c r="BU12" s="19">
        <v>1.4858241015238E-2</v>
      </c>
      <c r="BV12" s="19">
        <v>2.0553010060056401E-2</v>
      </c>
      <c r="BW12" s="19">
        <v>1.65704185567624E-2</v>
      </c>
      <c r="BX12" s="19">
        <v>7.5370786842203601E-3</v>
      </c>
      <c r="BY12" s="19">
        <v>7.5944195795474498E-3</v>
      </c>
      <c r="BZ12" s="19">
        <v>2.8019011723702601E-2</v>
      </c>
      <c r="CA12" s="19">
        <v>1.8412732190650202E-2</v>
      </c>
      <c r="CB12" s="19">
        <v>7.72657465766057E-3</v>
      </c>
      <c r="CC12" s="19">
        <v>1.8193064655861801E-2</v>
      </c>
      <c r="CD12" s="19">
        <v>3.54147394487088E-2</v>
      </c>
    </row>
    <row r="13" spans="2:82" x14ac:dyDescent="0.35">
      <c r="B13" s="16"/>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CD17"/>
  <sheetViews>
    <sheetView showGridLines="0" topLeftCell="A6" workbookViewId="0">
      <pane xSplit="2" topLeftCell="V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229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43.5" x14ac:dyDescent="0.35">
      <c r="B9" s="18" t="s">
        <v>224</v>
      </c>
      <c r="C9" s="17">
        <v>0.14267324392195499</v>
      </c>
      <c r="D9" s="17">
        <v>0.190993653110792</v>
      </c>
      <c r="E9" s="17">
        <v>9.5268836593045594E-2</v>
      </c>
      <c r="F9" s="17"/>
      <c r="G9" s="17">
        <v>0.17042518609054599</v>
      </c>
      <c r="H9" s="17">
        <v>0.19815124137720599</v>
      </c>
      <c r="I9" s="17">
        <v>0.14510082787264</v>
      </c>
      <c r="J9" s="17">
        <v>0.123092854165072</v>
      </c>
      <c r="K9" s="17">
        <v>0.116567408540832</v>
      </c>
      <c r="L9" s="17">
        <v>0.110547320347154</v>
      </c>
      <c r="M9" s="17"/>
      <c r="N9" s="17">
        <v>0.21452143746074601</v>
      </c>
      <c r="O9" s="17">
        <v>0.124201546807982</v>
      </c>
      <c r="P9" s="17">
        <v>0.133831954928923</v>
      </c>
      <c r="Q9" s="17">
        <v>9.2292194237664896E-2</v>
      </c>
      <c r="R9" s="17"/>
      <c r="S9" s="17">
        <v>0.182750378173198</v>
      </c>
      <c r="T9" s="17">
        <v>0.12060365921067299</v>
      </c>
      <c r="U9" s="17">
        <v>0.130283153079193</v>
      </c>
      <c r="V9" s="17">
        <v>0.13634059600707699</v>
      </c>
      <c r="W9" s="17">
        <v>0.14776903481523099</v>
      </c>
      <c r="X9" s="17">
        <v>0.14345285210142</v>
      </c>
      <c r="Y9" s="17">
        <v>0.141278437276464</v>
      </c>
      <c r="Z9" s="17">
        <v>0.127338782051236</v>
      </c>
      <c r="AA9" s="17">
        <v>0.148775215362138</v>
      </c>
      <c r="AB9" s="17">
        <v>0.13087160626406</v>
      </c>
      <c r="AC9" s="17">
        <v>0.12818016003937599</v>
      </c>
      <c r="AD9" s="17"/>
      <c r="AE9" s="17">
        <v>0.16967393297230099</v>
      </c>
      <c r="AF9" s="17">
        <v>0.151686566438823</v>
      </c>
      <c r="AG9" s="17">
        <v>9.6611937603094306E-2</v>
      </c>
      <c r="AH9" s="17">
        <v>0.105212921103174</v>
      </c>
      <c r="AI9" s="17">
        <v>0.12897680133262501</v>
      </c>
      <c r="AJ9" s="17">
        <v>9.8608861169611595E-2</v>
      </c>
      <c r="AK9" s="17"/>
      <c r="AL9" s="17">
        <v>0.115255035952143</v>
      </c>
      <c r="AM9" s="17">
        <v>0.17023191943226099</v>
      </c>
      <c r="AN9" s="17">
        <v>0.35311688195083502</v>
      </c>
      <c r="AO9" s="17">
        <v>0.26219281771493302</v>
      </c>
      <c r="AP9" s="17">
        <v>0.216405424478087</v>
      </c>
      <c r="AQ9" s="17">
        <v>0.26376994030409601</v>
      </c>
      <c r="AR9" s="17">
        <v>9.4184490148260802E-2</v>
      </c>
      <c r="AS9" s="17"/>
      <c r="AT9" s="17">
        <v>0.32582144144005698</v>
      </c>
      <c r="AU9" s="17">
        <v>0.122032468646145</v>
      </c>
      <c r="AV9" s="17"/>
      <c r="AW9" s="17">
        <v>0.13454207947131699</v>
      </c>
      <c r="AX9" s="17">
        <v>0.114465711163917</v>
      </c>
      <c r="AY9" s="17">
        <v>0.160852868784369</v>
      </c>
      <c r="AZ9" s="17">
        <v>0.119205387144952</v>
      </c>
      <c r="BA9" s="17">
        <v>0.114532000746906</v>
      </c>
      <c r="BB9" s="17">
        <v>0.13900666373696799</v>
      </c>
      <c r="BC9" s="17">
        <v>0.22653152649199099</v>
      </c>
      <c r="BD9" s="17">
        <v>0.16993999883927699</v>
      </c>
      <c r="BE9" s="17"/>
      <c r="BF9" s="17">
        <v>0.21697933522944399</v>
      </c>
      <c r="BG9" s="17">
        <v>0.174213293792924</v>
      </c>
      <c r="BH9" s="17">
        <v>0.14441838851432201</v>
      </c>
      <c r="BI9" s="17">
        <v>0.13775231785025599</v>
      </c>
      <c r="BJ9" s="17">
        <v>9.12980123936835E-2</v>
      </c>
      <c r="BK9" s="17">
        <v>9.9663661708722595E-2</v>
      </c>
      <c r="BL9" s="17">
        <v>9.0486270033780597E-2</v>
      </c>
      <c r="BM9" s="17"/>
      <c r="BN9" s="17">
        <v>0.10186261502933799</v>
      </c>
      <c r="BO9" s="17">
        <v>9.4957138801731206E-2</v>
      </c>
      <c r="BP9" s="17">
        <v>7.9043236268310696E-2</v>
      </c>
      <c r="BQ9" s="17">
        <v>0.123847588765542</v>
      </c>
      <c r="BR9" s="17">
        <v>0.123703400466394</v>
      </c>
      <c r="BS9" s="17">
        <v>0.131421381859848</v>
      </c>
      <c r="BT9" s="17">
        <v>0.146183290815877</v>
      </c>
      <c r="BU9" s="17">
        <v>0.12967922382500499</v>
      </c>
      <c r="BV9" s="17">
        <v>0.14982824807138401</v>
      </c>
      <c r="BW9" s="17">
        <v>0.17069844267668899</v>
      </c>
      <c r="BX9" s="17">
        <v>0.152162540755896</v>
      </c>
      <c r="BY9" s="17">
        <v>0.215501388157327</v>
      </c>
      <c r="BZ9" s="17">
        <v>0.20343706239869</v>
      </c>
      <c r="CA9" s="17">
        <v>0.243725403595003</v>
      </c>
      <c r="CB9" s="17">
        <v>0.268481279820037</v>
      </c>
      <c r="CC9" s="17">
        <v>0.34374551825372401</v>
      </c>
      <c r="CD9" s="17">
        <v>0.38338708332698801</v>
      </c>
    </row>
    <row r="10" spans="2:82" ht="43.5" x14ac:dyDescent="0.35">
      <c r="B10" s="18" t="s">
        <v>225</v>
      </c>
      <c r="C10" s="17">
        <v>0.38679415960949698</v>
      </c>
      <c r="D10" s="17">
        <v>0.40858975705115103</v>
      </c>
      <c r="E10" s="17">
        <v>0.366671886935233</v>
      </c>
      <c r="F10" s="17"/>
      <c r="G10" s="17">
        <v>0.33866947163203798</v>
      </c>
      <c r="H10" s="17">
        <v>0.33910396533237303</v>
      </c>
      <c r="I10" s="17">
        <v>0.36276142852457499</v>
      </c>
      <c r="J10" s="17">
        <v>0.40323008270746402</v>
      </c>
      <c r="K10" s="17">
        <v>0.43285243189173001</v>
      </c>
      <c r="L10" s="17">
        <v>0.43279400049095401</v>
      </c>
      <c r="M10" s="17"/>
      <c r="N10" s="17">
        <v>0.40493965117548902</v>
      </c>
      <c r="O10" s="17">
        <v>0.40984419645499198</v>
      </c>
      <c r="P10" s="17">
        <v>0.38125810796653598</v>
      </c>
      <c r="Q10" s="17">
        <v>0.34828021321770603</v>
      </c>
      <c r="R10" s="17"/>
      <c r="S10" s="17">
        <v>0.35793813172712702</v>
      </c>
      <c r="T10" s="17">
        <v>0.41397389207344298</v>
      </c>
      <c r="U10" s="17">
        <v>0.40441103247673699</v>
      </c>
      <c r="V10" s="17">
        <v>0.37549531232630001</v>
      </c>
      <c r="W10" s="17">
        <v>0.36685863259898299</v>
      </c>
      <c r="X10" s="17">
        <v>0.35698093858257202</v>
      </c>
      <c r="Y10" s="17">
        <v>0.38355413841608599</v>
      </c>
      <c r="Z10" s="17">
        <v>0.36553012384036798</v>
      </c>
      <c r="AA10" s="17">
        <v>0.38343361842800899</v>
      </c>
      <c r="AB10" s="17">
        <v>0.45110436258299902</v>
      </c>
      <c r="AC10" s="17">
        <v>0.39513533549503399</v>
      </c>
      <c r="AD10" s="17"/>
      <c r="AE10" s="17">
        <v>0.43327100673928098</v>
      </c>
      <c r="AF10" s="17">
        <v>0.41626995754328</v>
      </c>
      <c r="AG10" s="17">
        <v>0.31682857609932802</v>
      </c>
      <c r="AH10" s="17">
        <v>0.32715919630908102</v>
      </c>
      <c r="AI10" s="17">
        <v>0.34843662801085401</v>
      </c>
      <c r="AJ10" s="17">
        <v>0.26312653395934799</v>
      </c>
      <c r="AK10" s="17"/>
      <c r="AL10" s="17">
        <v>0.40618012456267999</v>
      </c>
      <c r="AM10" s="17">
        <v>0.36412313505145</v>
      </c>
      <c r="AN10" s="17">
        <v>0.36069006103784201</v>
      </c>
      <c r="AO10" s="17">
        <v>0.38327764023002198</v>
      </c>
      <c r="AP10" s="17">
        <v>0.45090967976589302</v>
      </c>
      <c r="AQ10" s="17">
        <v>0.382161988257191</v>
      </c>
      <c r="AR10" s="17">
        <v>0.44719550909706002</v>
      </c>
      <c r="AS10" s="17"/>
      <c r="AT10" s="17">
        <v>0.39739683435537299</v>
      </c>
      <c r="AU10" s="17">
        <v>0.38886970380170999</v>
      </c>
      <c r="AV10" s="17"/>
      <c r="AW10" s="17">
        <v>0.37501430714960299</v>
      </c>
      <c r="AX10" s="17">
        <v>0.37295145045872802</v>
      </c>
      <c r="AY10" s="17">
        <v>0.37718919291908098</v>
      </c>
      <c r="AZ10" s="17">
        <v>0.38056676868248102</v>
      </c>
      <c r="BA10" s="17">
        <v>0.44126064238884699</v>
      </c>
      <c r="BB10" s="17">
        <v>0.38864264203392701</v>
      </c>
      <c r="BC10" s="17">
        <v>0.365413907270487</v>
      </c>
      <c r="BD10" s="17">
        <v>0.30989176216619202</v>
      </c>
      <c r="BE10" s="17"/>
      <c r="BF10" s="17">
        <v>0.39484159168274002</v>
      </c>
      <c r="BG10" s="17">
        <v>0.39099896917176502</v>
      </c>
      <c r="BH10" s="17">
        <v>0.40582208624387101</v>
      </c>
      <c r="BI10" s="17">
        <v>0.35170078760882501</v>
      </c>
      <c r="BJ10" s="17">
        <v>0.36861417280091102</v>
      </c>
      <c r="BK10" s="17">
        <v>0.39648825278030903</v>
      </c>
      <c r="BL10" s="17">
        <v>0.35973956371362298</v>
      </c>
      <c r="BM10" s="17"/>
      <c r="BN10" s="17">
        <v>0.27462553901467401</v>
      </c>
      <c r="BO10" s="17">
        <v>0.34218283642341302</v>
      </c>
      <c r="BP10" s="17">
        <v>0.378757798579264</v>
      </c>
      <c r="BQ10" s="17">
        <v>0.39468395895632702</v>
      </c>
      <c r="BR10" s="17">
        <v>0.37820765371061799</v>
      </c>
      <c r="BS10" s="17">
        <v>0.38318325574918</v>
      </c>
      <c r="BT10" s="17">
        <v>0.39844214241521198</v>
      </c>
      <c r="BU10" s="17">
        <v>0.44696918558642601</v>
      </c>
      <c r="BV10" s="17">
        <v>0.40163924983879401</v>
      </c>
      <c r="BW10" s="17">
        <v>0.395792951446021</v>
      </c>
      <c r="BX10" s="17">
        <v>0.44575865103711498</v>
      </c>
      <c r="BY10" s="17">
        <v>0.43676273150646699</v>
      </c>
      <c r="BZ10" s="17">
        <v>0.38817770689092901</v>
      </c>
      <c r="CA10" s="17">
        <v>0.40274595148339098</v>
      </c>
      <c r="CB10" s="17">
        <v>0.39282106257268101</v>
      </c>
      <c r="CC10" s="17">
        <v>0.41170345408340397</v>
      </c>
      <c r="CD10" s="17">
        <v>0.38225499986939798</v>
      </c>
    </row>
    <row r="11" spans="2:82" ht="29" x14ac:dyDescent="0.35">
      <c r="B11" s="18" t="s">
        <v>226</v>
      </c>
      <c r="C11" s="17">
        <v>0.39728357645377999</v>
      </c>
      <c r="D11" s="17">
        <v>0.33673679099821302</v>
      </c>
      <c r="E11" s="17">
        <v>0.45594375585546498</v>
      </c>
      <c r="F11" s="17"/>
      <c r="G11" s="17">
        <v>0.39970636482322602</v>
      </c>
      <c r="H11" s="17">
        <v>0.374439530548417</v>
      </c>
      <c r="I11" s="17">
        <v>0.40687270929019098</v>
      </c>
      <c r="J11" s="17">
        <v>0.40177421792421703</v>
      </c>
      <c r="K11" s="17">
        <v>0.39508192233418599</v>
      </c>
      <c r="L11" s="17">
        <v>0.40432299773305902</v>
      </c>
      <c r="M11" s="17"/>
      <c r="N11" s="17">
        <v>0.33057422189279601</v>
      </c>
      <c r="O11" s="17">
        <v>0.398810367245927</v>
      </c>
      <c r="P11" s="17">
        <v>0.40583217462892601</v>
      </c>
      <c r="Q11" s="17">
        <v>0.46072900251156901</v>
      </c>
      <c r="R11" s="17"/>
      <c r="S11" s="17">
        <v>0.36364928332995</v>
      </c>
      <c r="T11" s="17">
        <v>0.40025908234958602</v>
      </c>
      <c r="U11" s="17">
        <v>0.39559708135683502</v>
      </c>
      <c r="V11" s="17">
        <v>0.41188385995147497</v>
      </c>
      <c r="W11" s="17">
        <v>0.42402386452382301</v>
      </c>
      <c r="X11" s="17">
        <v>0.41503468047579201</v>
      </c>
      <c r="Y11" s="17">
        <v>0.410988373880947</v>
      </c>
      <c r="Z11" s="17">
        <v>0.45757659822385399</v>
      </c>
      <c r="AA11" s="17">
        <v>0.40112491725572202</v>
      </c>
      <c r="AB11" s="17">
        <v>0.34175707936895</v>
      </c>
      <c r="AC11" s="17">
        <v>0.40402335296556602</v>
      </c>
      <c r="AD11" s="17"/>
      <c r="AE11" s="17">
        <v>0.34598055094305902</v>
      </c>
      <c r="AF11" s="17">
        <v>0.375356845199735</v>
      </c>
      <c r="AG11" s="17">
        <v>0.47373936174239201</v>
      </c>
      <c r="AH11" s="17">
        <v>0.471870511290785</v>
      </c>
      <c r="AI11" s="17">
        <v>0.43979317016864</v>
      </c>
      <c r="AJ11" s="17">
        <v>0.48499690342855101</v>
      </c>
      <c r="AK11" s="17"/>
      <c r="AL11" s="17">
        <v>0.41785353144200499</v>
      </c>
      <c r="AM11" s="17">
        <v>0.39455515918404299</v>
      </c>
      <c r="AN11" s="17">
        <v>0.227296514328654</v>
      </c>
      <c r="AO11" s="17">
        <v>0.31527354293868198</v>
      </c>
      <c r="AP11" s="17">
        <v>0.28520115258419898</v>
      </c>
      <c r="AQ11" s="17">
        <v>0.29513016806391901</v>
      </c>
      <c r="AR11" s="17">
        <v>0.36966086598841302</v>
      </c>
      <c r="AS11" s="17"/>
      <c r="AT11" s="17">
        <v>0.21626273071222901</v>
      </c>
      <c r="AU11" s="17">
        <v>0.41968337026267799</v>
      </c>
      <c r="AV11" s="17"/>
      <c r="AW11" s="17">
        <v>0.41197704019304499</v>
      </c>
      <c r="AX11" s="17">
        <v>0.47479371783650698</v>
      </c>
      <c r="AY11" s="17">
        <v>0.38599352050775898</v>
      </c>
      <c r="AZ11" s="17">
        <v>0.41537454661330098</v>
      </c>
      <c r="BA11" s="17">
        <v>0.38746146172244</v>
      </c>
      <c r="BB11" s="17">
        <v>0.39117849069111899</v>
      </c>
      <c r="BC11" s="17">
        <v>0.34305409166065398</v>
      </c>
      <c r="BD11" s="17">
        <v>0.42422683594407101</v>
      </c>
      <c r="BE11" s="17"/>
      <c r="BF11" s="17">
        <v>0.33265789776221699</v>
      </c>
      <c r="BG11" s="17">
        <v>0.37685901121975302</v>
      </c>
      <c r="BH11" s="17">
        <v>0.39779464621138799</v>
      </c>
      <c r="BI11" s="17">
        <v>0.38535279876717998</v>
      </c>
      <c r="BJ11" s="17">
        <v>0.42852122110313301</v>
      </c>
      <c r="BK11" s="17">
        <v>0.43164425591658701</v>
      </c>
      <c r="BL11" s="17">
        <v>0.4491487728736</v>
      </c>
      <c r="BM11" s="17"/>
      <c r="BN11" s="17">
        <v>0.47048975031704698</v>
      </c>
      <c r="BO11" s="17">
        <v>0.47835020231198899</v>
      </c>
      <c r="BP11" s="17">
        <v>0.45481811902893399</v>
      </c>
      <c r="BQ11" s="17">
        <v>0.40556528136497699</v>
      </c>
      <c r="BR11" s="17">
        <v>0.41855310137310803</v>
      </c>
      <c r="BS11" s="17">
        <v>0.42965549127193398</v>
      </c>
      <c r="BT11" s="17">
        <v>0.38951761155092701</v>
      </c>
      <c r="BU11" s="17">
        <v>0.37012425408472399</v>
      </c>
      <c r="BV11" s="17">
        <v>0.38385377815687199</v>
      </c>
      <c r="BW11" s="17">
        <v>0.36776488437885702</v>
      </c>
      <c r="BX11" s="17">
        <v>0.36659187072275601</v>
      </c>
      <c r="BY11" s="17">
        <v>0.30915166713287301</v>
      </c>
      <c r="BZ11" s="17">
        <v>0.36073965375327599</v>
      </c>
      <c r="CA11" s="17">
        <v>0.30772220258945898</v>
      </c>
      <c r="CB11" s="17">
        <v>0.29803159761755199</v>
      </c>
      <c r="CC11" s="17">
        <v>0.21476077831429699</v>
      </c>
      <c r="CD11" s="17">
        <v>0.192416103212802</v>
      </c>
    </row>
    <row r="12" spans="2:82" x14ac:dyDescent="0.35">
      <c r="B12" s="18" t="s">
        <v>147</v>
      </c>
      <c r="C12" s="19">
        <v>7.3249020014768199E-2</v>
      </c>
      <c r="D12" s="19">
        <v>6.3679798839844107E-2</v>
      </c>
      <c r="E12" s="19">
        <v>8.2115520616257098E-2</v>
      </c>
      <c r="F12" s="19"/>
      <c r="G12" s="19">
        <v>9.1198977454190103E-2</v>
      </c>
      <c r="H12" s="19">
        <v>8.8305262742004606E-2</v>
      </c>
      <c r="I12" s="19">
        <v>8.5265034312594301E-2</v>
      </c>
      <c r="J12" s="19">
        <v>7.1902845203247995E-2</v>
      </c>
      <c r="K12" s="19">
        <v>5.5498237233252597E-2</v>
      </c>
      <c r="L12" s="19">
        <v>5.23356814288332E-2</v>
      </c>
      <c r="M12" s="19"/>
      <c r="N12" s="19">
        <v>4.9964689470969E-2</v>
      </c>
      <c r="O12" s="19">
        <v>6.7143889491099298E-2</v>
      </c>
      <c r="P12" s="19">
        <v>7.9077762475615501E-2</v>
      </c>
      <c r="Q12" s="19">
        <v>9.8698590033059697E-2</v>
      </c>
      <c r="R12" s="19"/>
      <c r="S12" s="19">
        <v>9.56622067697252E-2</v>
      </c>
      <c r="T12" s="19">
        <v>6.5163366366298006E-2</v>
      </c>
      <c r="U12" s="19">
        <v>6.9708733087235297E-2</v>
      </c>
      <c r="V12" s="19">
        <v>7.6280231715147806E-2</v>
      </c>
      <c r="W12" s="19">
        <v>6.1348468061961897E-2</v>
      </c>
      <c r="X12" s="19">
        <v>8.4531528840215697E-2</v>
      </c>
      <c r="Y12" s="19">
        <v>6.4179050426503306E-2</v>
      </c>
      <c r="Z12" s="19">
        <v>4.9554495884542402E-2</v>
      </c>
      <c r="AA12" s="19">
        <v>6.6666248954130897E-2</v>
      </c>
      <c r="AB12" s="19">
        <v>7.6266951783991205E-2</v>
      </c>
      <c r="AC12" s="19">
        <v>7.2661151500024196E-2</v>
      </c>
      <c r="AD12" s="19"/>
      <c r="AE12" s="19">
        <v>5.1074509345358503E-2</v>
      </c>
      <c r="AF12" s="19">
        <v>5.6686630818162602E-2</v>
      </c>
      <c r="AG12" s="19">
        <v>0.112820124555186</v>
      </c>
      <c r="AH12" s="19">
        <v>9.5757371296960603E-2</v>
      </c>
      <c r="AI12" s="19">
        <v>8.2793400487880794E-2</v>
      </c>
      <c r="AJ12" s="19">
        <v>0.153267701442489</v>
      </c>
      <c r="AK12" s="19"/>
      <c r="AL12" s="19">
        <v>6.0711308043172298E-2</v>
      </c>
      <c r="AM12" s="19">
        <v>7.1089786332246399E-2</v>
      </c>
      <c r="AN12" s="19">
        <v>5.88965426826683E-2</v>
      </c>
      <c r="AO12" s="19">
        <v>3.9255999116362898E-2</v>
      </c>
      <c r="AP12" s="19">
        <v>4.7483743171821698E-2</v>
      </c>
      <c r="AQ12" s="19">
        <v>5.8937903374793599E-2</v>
      </c>
      <c r="AR12" s="19">
        <v>8.8959134766266199E-2</v>
      </c>
      <c r="AS12" s="19"/>
      <c r="AT12" s="19">
        <v>6.0518993492341099E-2</v>
      </c>
      <c r="AU12" s="19">
        <v>6.9414457289466505E-2</v>
      </c>
      <c r="AV12" s="19"/>
      <c r="AW12" s="19">
        <v>7.8466573186035102E-2</v>
      </c>
      <c r="AX12" s="19">
        <v>3.77891205408485E-2</v>
      </c>
      <c r="AY12" s="19">
        <v>7.5964417788790803E-2</v>
      </c>
      <c r="AZ12" s="19">
        <v>8.4853297559265198E-2</v>
      </c>
      <c r="BA12" s="19">
        <v>5.67458951418073E-2</v>
      </c>
      <c r="BB12" s="19">
        <v>8.1172203537986404E-2</v>
      </c>
      <c r="BC12" s="19">
        <v>6.5000474576867598E-2</v>
      </c>
      <c r="BD12" s="19">
        <v>9.5941403050459895E-2</v>
      </c>
      <c r="BE12" s="19"/>
      <c r="BF12" s="19">
        <v>5.5521175325599803E-2</v>
      </c>
      <c r="BG12" s="19">
        <v>5.7928725815557698E-2</v>
      </c>
      <c r="BH12" s="19">
        <v>5.1964879030418402E-2</v>
      </c>
      <c r="BI12" s="19">
        <v>0.12519409577373899</v>
      </c>
      <c r="BJ12" s="19">
        <v>0.111566593702273</v>
      </c>
      <c r="BK12" s="19">
        <v>7.22038295943815E-2</v>
      </c>
      <c r="BL12" s="19">
        <v>0.10062539337899699</v>
      </c>
      <c r="BM12" s="19"/>
      <c r="BN12" s="19">
        <v>0.15302209563894101</v>
      </c>
      <c r="BO12" s="19">
        <v>8.4509822462866993E-2</v>
      </c>
      <c r="BP12" s="19">
        <v>8.7380846123491202E-2</v>
      </c>
      <c r="BQ12" s="19">
        <v>7.59031709131536E-2</v>
      </c>
      <c r="BR12" s="19">
        <v>7.9535844449880697E-2</v>
      </c>
      <c r="BS12" s="19">
        <v>5.5739871119037103E-2</v>
      </c>
      <c r="BT12" s="19">
        <v>6.5856955217983904E-2</v>
      </c>
      <c r="BU12" s="19">
        <v>5.3227336503845001E-2</v>
      </c>
      <c r="BV12" s="19">
        <v>6.46787239329501E-2</v>
      </c>
      <c r="BW12" s="19">
        <v>6.5743721498432994E-2</v>
      </c>
      <c r="BX12" s="19">
        <v>3.5486937484232497E-2</v>
      </c>
      <c r="BY12" s="19">
        <v>3.8584213203332399E-2</v>
      </c>
      <c r="BZ12" s="19">
        <v>4.7645576957105099E-2</v>
      </c>
      <c r="CA12" s="19">
        <v>4.5806442332146299E-2</v>
      </c>
      <c r="CB12" s="19">
        <v>4.06660599897299E-2</v>
      </c>
      <c r="CC12" s="19">
        <v>2.9790249348574101E-2</v>
      </c>
      <c r="CD12" s="19">
        <v>4.19418135908129E-2</v>
      </c>
    </row>
    <row r="13" spans="2:82" x14ac:dyDescent="0.35">
      <c r="B13" s="16"/>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CD17"/>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230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43.5" x14ac:dyDescent="0.35">
      <c r="B9" s="18" t="s">
        <v>224</v>
      </c>
      <c r="C9" s="17">
        <v>0.122800534964516</v>
      </c>
      <c r="D9" s="17">
        <v>0.16743923070247799</v>
      </c>
      <c r="E9" s="17">
        <v>7.9277862815528802E-2</v>
      </c>
      <c r="F9" s="17"/>
      <c r="G9" s="17">
        <v>0.16255246026279799</v>
      </c>
      <c r="H9" s="17">
        <v>0.19425372028600599</v>
      </c>
      <c r="I9" s="17">
        <v>0.12640158618758701</v>
      </c>
      <c r="J9" s="17">
        <v>9.3112432734995296E-2</v>
      </c>
      <c r="K9" s="17">
        <v>8.7593086903244397E-2</v>
      </c>
      <c r="L9" s="17">
        <v>8.3076496047540194E-2</v>
      </c>
      <c r="M9" s="17"/>
      <c r="N9" s="17">
        <v>0.18454416795929199</v>
      </c>
      <c r="O9" s="17">
        <v>0.102549090953323</v>
      </c>
      <c r="P9" s="17">
        <v>0.121886112269085</v>
      </c>
      <c r="Q9" s="17">
        <v>7.8341830451209196E-2</v>
      </c>
      <c r="R9" s="17"/>
      <c r="S9" s="17">
        <v>0.16933554665318801</v>
      </c>
      <c r="T9" s="17">
        <v>0.10524130294004801</v>
      </c>
      <c r="U9" s="17">
        <v>9.9202636584290294E-2</v>
      </c>
      <c r="V9" s="17">
        <v>0.111315156987618</v>
      </c>
      <c r="W9" s="17">
        <v>9.9630606349180403E-2</v>
      </c>
      <c r="X9" s="17">
        <v>0.12723020905119001</v>
      </c>
      <c r="Y9" s="17">
        <v>0.125165881278539</v>
      </c>
      <c r="Z9" s="17">
        <v>9.4203620853284695E-2</v>
      </c>
      <c r="AA9" s="17">
        <v>0.12774331665310501</v>
      </c>
      <c r="AB9" s="17">
        <v>0.12850581149488099</v>
      </c>
      <c r="AC9" s="17">
        <v>0.11495359078792</v>
      </c>
      <c r="AD9" s="17"/>
      <c r="AE9" s="17">
        <v>0.14558836843268799</v>
      </c>
      <c r="AF9" s="17">
        <v>0.12501662166573199</v>
      </c>
      <c r="AG9" s="17">
        <v>0.100290604282046</v>
      </c>
      <c r="AH9" s="17">
        <v>8.3737454276100506E-2</v>
      </c>
      <c r="AI9" s="17">
        <v>0.11336989208227299</v>
      </c>
      <c r="AJ9" s="17">
        <v>9.8335678931372406E-2</v>
      </c>
      <c r="AK9" s="17"/>
      <c r="AL9" s="17">
        <v>9.1680598592006196E-2</v>
      </c>
      <c r="AM9" s="17">
        <v>0.16142948538921301</v>
      </c>
      <c r="AN9" s="17">
        <v>0.33021548950976398</v>
      </c>
      <c r="AO9" s="17">
        <v>0.19075866277587999</v>
      </c>
      <c r="AP9" s="17">
        <v>0.147241757126614</v>
      </c>
      <c r="AQ9" s="17">
        <v>0.278361511879267</v>
      </c>
      <c r="AR9" s="17">
        <v>0.16220977860833599</v>
      </c>
      <c r="AS9" s="17"/>
      <c r="AT9" s="17">
        <v>0.31312075010844498</v>
      </c>
      <c r="AU9" s="17">
        <v>0.10120984002554299</v>
      </c>
      <c r="AV9" s="17"/>
      <c r="AW9" s="17">
        <v>0.10669583395092599</v>
      </c>
      <c r="AX9" s="17">
        <v>8.1542886206229404E-2</v>
      </c>
      <c r="AY9" s="17">
        <v>0.13474010165865399</v>
      </c>
      <c r="AZ9" s="17">
        <v>9.9397393264027994E-2</v>
      </c>
      <c r="BA9" s="17">
        <v>8.6779058831972802E-2</v>
      </c>
      <c r="BB9" s="17">
        <v>0.13200889601826499</v>
      </c>
      <c r="BC9" s="17">
        <v>0.212286367825754</v>
      </c>
      <c r="BD9" s="17">
        <v>0.163725429354136</v>
      </c>
      <c r="BE9" s="17"/>
      <c r="BF9" s="17">
        <v>0.18000414290296399</v>
      </c>
      <c r="BG9" s="17">
        <v>0.15355427865917101</v>
      </c>
      <c r="BH9" s="17">
        <v>0.13125513156617599</v>
      </c>
      <c r="BI9" s="17">
        <v>0.12473521421067101</v>
      </c>
      <c r="BJ9" s="17">
        <v>9.12113539910865E-2</v>
      </c>
      <c r="BK9" s="17">
        <v>7.6553055891750099E-2</v>
      </c>
      <c r="BL9" s="17">
        <v>7.1097453387257897E-2</v>
      </c>
      <c r="BM9" s="17"/>
      <c r="BN9" s="17">
        <v>9.57636801821454E-2</v>
      </c>
      <c r="BO9" s="17">
        <v>6.5725419505209395E-2</v>
      </c>
      <c r="BP9" s="17">
        <v>7.0765666999979604E-2</v>
      </c>
      <c r="BQ9" s="17">
        <v>0.107656447117115</v>
      </c>
      <c r="BR9" s="17">
        <v>0.110570381729517</v>
      </c>
      <c r="BS9" s="17">
        <v>0.108694593870067</v>
      </c>
      <c r="BT9" s="17">
        <v>0.113637401313255</v>
      </c>
      <c r="BU9" s="17">
        <v>0.115293727817204</v>
      </c>
      <c r="BV9" s="17">
        <v>0.12165983689859899</v>
      </c>
      <c r="BW9" s="17">
        <v>0.13678632889717299</v>
      </c>
      <c r="BX9" s="17">
        <v>0.11684234392266001</v>
      </c>
      <c r="BY9" s="17">
        <v>0.18488509045616899</v>
      </c>
      <c r="BZ9" s="17">
        <v>0.152232896849197</v>
      </c>
      <c r="CA9" s="17">
        <v>0.22244541923605399</v>
      </c>
      <c r="CB9" s="17">
        <v>0.282609523549256</v>
      </c>
      <c r="CC9" s="17">
        <v>0.35022251281501798</v>
      </c>
      <c r="CD9" s="17">
        <v>0.390868070083636</v>
      </c>
    </row>
    <row r="10" spans="2:82" ht="43.5" x14ac:dyDescent="0.35">
      <c r="B10" s="18" t="s">
        <v>225</v>
      </c>
      <c r="C10" s="17">
        <v>0.34040403562640897</v>
      </c>
      <c r="D10" s="17">
        <v>0.36006791872733901</v>
      </c>
      <c r="E10" s="17">
        <v>0.32108417721040799</v>
      </c>
      <c r="F10" s="17"/>
      <c r="G10" s="17">
        <v>0.35461213447219803</v>
      </c>
      <c r="H10" s="17">
        <v>0.35422225235584698</v>
      </c>
      <c r="I10" s="17">
        <v>0.328534233810089</v>
      </c>
      <c r="J10" s="17">
        <v>0.34619646680340599</v>
      </c>
      <c r="K10" s="17">
        <v>0.33614720763327399</v>
      </c>
      <c r="L10" s="17">
        <v>0.32754458438760198</v>
      </c>
      <c r="M10" s="17"/>
      <c r="N10" s="17">
        <v>0.36031970266073898</v>
      </c>
      <c r="O10" s="17">
        <v>0.35187444193106499</v>
      </c>
      <c r="P10" s="17">
        <v>0.35621256736107898</v>
      </c>
      <c r="Q10" s="17">
        <v>0.29285901459066799</v>
      </c>
      <c r="R10" s="17"/>
      <c r="S10" s="17">
        <v>0.35673314847388998</v>
      </c>
      <c r="T10" s="17">
        <v>0.34690756882776402</v>
      </c>
      <c r="U10" s="17">
        <v>0.324041356451851</v>
      </c>
      <c r="V10" s="17">
        <v>0.33215135811647101</v>
      </c>
      <c r="W10" s="17">
        <v>0.33699025954667999</v>
      </c>
      <c r="X10" s="17">
        <v>0.34643005416759298</v>
      </c>
      <c r="Y10" s="17">
        <v>0.31132772592093599</v>
      </c>
      <c r="Z10" s="17">
        <v>0.32928254160079001</v>
      </c>
      <c r="AA10" s="17">
        <v>0.34385805725557</v>
      </c>
      <c r="AB10" s="17">
        <v>0.36585444797582101</v>
      </c>
      <c r="AC10" s="17">
        <v>0.31952558106211099</v>
      </c>
      <c r="AD10" s="17"/>
      <c r="AE10" s="17">
        <v>0.33912895959640699</v>
      </c>
      <c r="AF10" s="17">
        <v>0.378592493273058</v>
      </c>
      <c r="AG10" s="17">
        <v>0.28901283934411398</v>
      </c>
      <c r="AH10" s="17">
        <v>0.33449648760034101</v>
      </c>
      <c r="AI10" s="17">
        <v>0.33201428346574402</v>
      </c>
      <c r="AJ10" s="17">
        <v>0.31694933911967699</v>
      </c>
      <c r="AK10" s="17"/>
      <c r="AL10" s="17">
        <v>0.34370757553277898</v>
      </c>
      <c r="AM10" s="17">
        <v>0.34772019472243099</v>
      </c>
      <c r="AN10" s="17">
        <v>0.35765355078906802</v>
      </c>
      <c r="AO10" s="17">
        <v>0.41931845776277998</v>
      </c>
      <c r="AP10" s="17">
        <v>0.352672615763228</v>
      </c>
      <c r="AQ10" s="17">
        <v>0.36092365697904699</v>
      </c>
      <c r="AR10" s="17">
        <v>0.40738757815098903</v>
      </c>
      <c r="AS10" s="17"/>
      <c r="AT10" s="17">
        <v>0.37116936900896602</v>
      </c>
      <c r="AU10" s="17">
        <v>0.34000172333981699</v>
      </c>
      <c r="AV10" s="17"/>
      <c r="AW10" s="17">
        <v>0.30641295648296002</v>
      </c>
      <c r="AX10" s="17">
        <v>0.25667308696442498</v>
      </c>
      <c r="AY10" s="17">
        <v>0.34542060192847701</v>
      </c>
      <c r="AZ10" s="17">
        <v>0.34799564831340501</v>
      </c>
      <c r="BA10" s="17">
        <v>0.35425778525408702</v>
      </c>
      <c r="BB10" s="17">
        <v>0.35241750255343801</v>
      </c>
      <c r="BC10" s="17">
        <v>0.35314573248583198</v>
      </c>
      <c r="BD10" s="17">
        <v>0.32751221055428897</v>
      </c>
      <c r="BE10" s="17"/>
      <c r="BF10" s="17">
        <v>0.35850779599585902</v>
      </c>
      <c r="BG10" s="17">
        <v>0.36742982334499702</v>
      </c>
      <c r="BH10" s="17">
        <v>0.313345089641694</v>
      </c>
      <c r="BI10" s="17">
        <v>0.31762464726957101</v>
      </c>
      <c r="BJ10" s="17">
        <v>0.33783801069040098</v>
      </c>
      <c r="BK10" s="17">
        <v>0.31797465871671798</v>
      </c>
      <c r="BL10" s="17">
        <v>0.33180082978723302</v>
      </c>
      <c r="BM10" s="17"/>
      <c r="BN10" s="17">
        <v>0.27079968260105902</v>
      </c>
      <c r="BO10" s="17">
        <v>0.32469520110663702</v>
      </c>
      <c r="BP10" s="17">
        <v>0.30018301954772098</v>
      </c>
      <c r="BQ10" s="17">
        <v>0.32410564827955002</v>
      </c>
      <c r="BR10" s="17">
        <v>0.32978496772284399</v>
      </c>
      <c r="BS10" s="17">
        <v>0.34210724624758498</v>
      </c>
      <c r="BT10" s="17">
        <v>0.33676887981474002</v>
      </c>
      <c r="BU10" s="17">
        <v>0.37862321267246002</v>
      </c>
      <c r="BV10" s="17">
        <v>0.38205831091930098</v>
      </c>
      <c r="BW10" s="17">
        <v>0.368201260186721</v>
      </c>
      <c r="BX10" s="17">
        <v>0.39603363762169003</v>
      </c>
      <c r="BY10" s="17">
        <v>0.39285303652343201</v>
      </c>
      <c r="BZ10" s="17">
        <v>0.395164024579926</v>
      </c>
      <c r="CA10" s="17">
        <v>0.31628474012048102</v>
      </c>
      <c r="CB10" s="17">
        <v>0.31741662643861501</v>
      </c>
      <c r="CC10" s="17">
        <v>0.41804451603679699</v>
      </c>
      <c r="CD10" s="17">
        <v>0.320371315249319</v>
      </c>
    </row>
    <row r="11" spans="2:82" ht="29" x14ac:dyDescent="0.35">
      <c r="B11" s="18" t="s">
        <v>226</v>
      </c>
      <c r="C11" s="17">
        <v>0.46167398672674498</v>
      </c>
      <c r="D11" s="17">
        <v>0.40500249145941603</v>
      </c>
      <c r="E11" s="17">
        <v>0.51751307023000404</v>
      </c>
      <c r="F11" s="17"/>
      <c r="G11" s="17">
        <v>0.38173014217673101</v>
      </c>
      <c r="H11" s="17">
        <v>0.36365152176425802</v>
      </c>
      <c r="I11" s="17">
        <v>0.45555845771407399</v>
      </c>
      <c r="J11" s="17">
        <v>0.48879505792008998</v>
      </c>
      <c r="K11" s="17">
        <v>0.52571231341709002</v>
      </c>
      <c r="L11" s="17">
        <v>0.53443621569784205</v>
      </c>
      <c r="M11" s="17"/>
      <c r="N11" s="17">
        <v>0.40270487596416799</v>
      </c>
      <c r="O11" s="17">
        <v>0.48228228574252002</v>
      </c>
      <c r="P11" s="17">
        <v>0.44925906510864599</v>
      </c>
      <c r="Q11" s="17">
        <v>0.51517605298400204</v>
      </c>
      <c r="R11" s="17"/>
      <c r="S11" s="17">
        <v>0.37496294403317498</v>
      </c>
      <c r="T11" s="17">
        <v>0.484829859849358</v>
      </c>
      <c r="U11" s="17">
        <v>0.50418661964501699</v>
      </c>
      <c r="V11" s="17">
        <v>0.47566622327743402</v>
      </c>
      <c r="W11" s="17">
        <v>0.49011580627592599</v>
      </c>
      <c r="X11" s="17">
        <v>0.44726315412520701</v>
      </c>
      <c r="Y11" s="17">
        <v>0.50530784942892704</v>
      </c>
      <c r="Z11" s="17">
        <v>0.52463424662439495</v>
      </c>
      <c r="AA11" s="17">
        <v>0.450549455224111</v>
      </c>
      <c r="AB11" s="17">
        <v>0.43287687070604502</v>
      </c>
      <c r="AC11" s="17">
        <v>0.48930884650774298</v>
      </c>
      <c r="AD11" s="17"/>
      <c r="AE11" s="17">
        <v>0.463263681461896</v>
      </c>
      <c r="AF11" s="17">
        <v>0.434236359546601</v>
      </c>
      <c r="AG11" s="17">
        <v>0.486873538675967</v>
      </c>
      <c r="AH11" s="17">
        <v>0.48700161057858599</v>
      </c>
      <c r="AI11" s="17">
        <v>0.47310576825798201</v>
      </c>
      <c r="AJ11" s="17">
        <v>0.449457341370254</v>
      </c>
      <c r="AK11" s="17"/>
      <c r="AL11" s="17">
        <v>0.503742033464598</v>
      </c>
      <c r="AM11" s="17">
        <v>0.40986838858526098</v>
      </c>
      <c r="AN11" s="17">
        <v>0.253909303035456</v>
      </c>
      <c r="AO11" s="17">
        <v>0.33102840946919498</v>
      </c>
      <c r="AP11" s="17">
        <v>0.46727372423451602</v>
      </c>
      <c r="AQ11" s="17">
        <v>0.30066443036938001</v>
      </c>
      <c r="AR11" s="17">
        <v>0.37058219081965998</v>
      </c>
      <c r="AS11" s="17"/>
      <c r="AT11" s="17">
        <v>0.25351255387993299</v>
      </c>
      <c r="AU11" s="17">
        <v>0.48740978127545398</v>
      </c>
      <c r="AV11" s="17"/>
      <c r="AW11" s="17">
        <v>0.49937710640684102</v>
      </c>
      <c r="AX11" s="17">
        <v>0.62231735608584804</v>
      </c>
      <c r="AY11" s="17">
        <v>0.43543594116978701</v>
      </c>
      <c r="AZ11" s="17">
        <v>0.47219060475333502</v>
      </c>
      <c r="BA11" s="17">
        <v>0.50152920320830896</v>
      </c>
      <c r="BB11" s="17">
        <v>0.42440204246459701</v>
      </c>
      <c r="BC11" s="17">
        <v>0.36646128060584698</v>
      </c>
      <c r="BD11" s="17">
        <v>0.430133218870144</v>
      </c>
      <c r="BE11" s="17"/>
      <c r="BF11" s="17">
        <v>0.40604561393612598</v>
      </c>
      <c r="BG11" s="17">
        <v>0.41723868305415301</v>
      </c>
      <c r="BH11" s="17">
        <v>0.49465178198460402</v>
      </c>
      <c r="BI11" s="17">
        <v>0.427723372918</v>
      </c>
      <c r="BJ11" s="17">
        <v>0.46831233533180999</v>
      </c>
      <c r="BK11" s="17">
        <v>0.53296846602983095</v>
      </c>
      <c r="BL11" s="17">
        <v>0.49394928194528498</v>
      </c>
      <c r="BM11" s="17"/>
      <c r="BN11" s="17">
        <v>0.48091339121109999</v>
      </c>
      <c r="BO11" s="17">
        <v>0.51358680440189897</v>
      </c>
      <c r="BP11" s="17">
        <v>0.53205559728724205</v>
      </c>
      <c r="BQ11" s="17">
        <v>0.49177160611728099</v>
      </c>
      <c r="BR11" s="17">
        <v>0.48440342883396897</v>
      </c>
      <c r="BS11" s="17">
        <v>0.49258060720507701</v>
      </c>
      <c r="BT11" s="17">
        <v>0.48433482224614799</v>
      </c>
      <c r="BU11" s="17">
        <v>0.444469453118774</v>
      </c>
      <c r="BV11" s="17">
        <v>0.44014212640014799</v>
      </c>
      <c r="BW11" s="17">
        <v>0.42418511752086702</v>
      </c>
      <c r="BX11" s="17">
        <v>0.44482662145069302</v>
      </c>
      <c r="BY11" s="17">
        <v>0.39043485836003</v>
      </c>
      <c r="BZ11" s="17">
        <v>0.40208180093225099</v>
      </c>
      <c r="CA11" s="17">
        <v>0.41103554048241697</v>
      </c>
      <c r="CB11" s="17">
        <v>0.354779119189638</v>
      </c>
      <c r="CC11" s="17">
        <v>0.19281709754014401</v>
      </c>
      <c r="CD11" s="17">
        <v>0.22096792176941399</v>
      </c>
    </row>
    <row r="12" spans="2:82" x14ac:dyDescent="0.35">
      <c r="B12" s="18" t="s">
        <v>147</v>
      </c>
      <c r="C12" s="19">
        <v>7.51214426823303E-2</v>
      </c>
      <c r="D12" s="19">
        <v>6.7490359110766895E-2</v>
      </c>
      <c r="E12" s="19">
        <v>8.2124889744059903E-2</v>
      </c>
      <c r="F12" s="19"/>
      <c r="G12" s="19">
        <v>0.101105263088273</v>
      </c>
      <c r="H12" s="19">
        <v>8.7872505593889302E-2</v>
      </c>
      <c r="I12" s="19">
        <v>8.9505722288251002E-2</v>
      </c>
      <c r="J12" s="19">
        <v>7.1896042541508595E-2</v>
      </c>
      <c r="K12" s="19">
        <v>5.0547392046391602E-2</v>
      </c>
      <c r="L12" s="19">
        <v>5.4942703867016003E-2</v>
      </c>
      <c r="M12" s="19"/>
      <c r="N12" s="19">
        <v>5.2431253415801397E-2</v>
      </c>
      <c r="O12" s="19">
        <v>6.3294181373090994E-2</v>
      </c>
      <c r="P12" s="19">
        <v>7.2642255261189698E-2</v>
      </c>
      <c r="Q12" s="19">
        <v>0.113623101974121</v>
      </c>
      <c r="R12" s="19"/>
      <c r="S12" s="19">
        <v>9.89683608397465E-2</v>
      </c>
      <c r="T12" s="19">
        <v>6.3021268382829995E-2</v>
      </c>
      <c r="U12" s="19">
        <v>7.2569387318842299E-2</v>
      </c>
      <c r="V12" s="19">
        <v>8.0867261618478306E-2</v>
      </c>
      <c r="W12" s="19">
        <v>7.3263327828213501E-2</v>
      </c>
      <c r="X12" s="19">
        <v>7.9076582656009503E-2</v>
      </c>
      <c r="Y12" s="19">
        <v>5.8198543371597598E-2</v>
      </c>
      <c r="Z12" s="19">
        <v>5.1879590921530098E-2</v>
      </c>
      <c r="AA12" s="19">
        <v>7.7849170867214795E-2</v>
      </c>
      <c r="AB12" s="19">
        <v>7.2762869823252294E-2</v>
      </c>
      <c r="AC12" s="19">
        <v>7.6211981642226603E-2</v>
      </c>
      <c r="AD12" s="19"/>
      <c r="AE12" s="19">
        <v>5.2018990509008697E-2</v>
      </c>
      <c r="AF12" s="19">
        <v>6.2154525514608802E-2</v>
      </c>
      <c r="AG12" s="19">
        <v>0.123823017697874</v>
      </c>
      <c r="AH12" s="19">
        <v>9.4764447544972694E-2</v>
      </c>
      <c r="AI12" s="19">
        <v>8.1510056194000202E-2</v>
      </c>
      <c r="AJ12" s="19">
        <v>0.13525764057869699</v>
      </c>
      <c r="AK12" s="19"/>
      <c r="AL12" s="19">
        <v>6.0869792410617601E-2</v>
      </c>
      <c r="AM12" s="19">
        <v>8.0981931303095694E-2</v>
      </c>
      <c r="AN12" s="19">
        <v>5.8221656665711399E-2</v>
      </c>
      <c r="AO12" s="19">
        <v>5.8894469992145503E-2</v>
      </c>
      <c r="AP12" s="19">
        <v>3.2811902875641598E-2</v>
      </c>
      <c r="AQ12" s="19">
        <v>6.0050400772306702E-2</v>
      </c>
      <c r="AR12" s="19">
        <v>5.9820452421014698E-2</v>
      </c>
      <c r="AS12" s="19"/>
      <c r="AT12" s="19">
        <v>6.2197327002655803E-2</v>
      </c>
      <c r="AU12" s="19">
        <v>7.1378655359185E-2</v>
      </c>
      <c r="AV12" s="19"/>
      <c r="AW12" s="19">
        <v>8.7514103159272605E-2</v>
      </c>
      <c r="AX12" s="19">
        <v>3.9466670743498203E-2</v>
      </c>
      <c r="AY12" s="19">
        <v>8.4403355243081193E-2</v>
      </c>
      <c r="AZ12" s="19">
        <v>8.0416353669231902E-2</v>
      </c>
      <c r="BA12" s="19">
        <v>5.7433952705631397E-2</v>
      </c>
      <c r="BB12" s="19">
        <v>9.1171558963699703E-2</v>
      </c>
      <c r="BC12" s="19">
        <v>6.8106619082566905E-2</v>
      </c>
      <c r="BD12" s="19">
        <v>7.8629141221430998E-2</v>
      </c>
      <c r="BE12" s="19"/>
      <c r="BF12" s="19">
        <v>5.5442447165050798E-2</v>
      </c>
      <c r="BG12" s="19">
        <v>6.1777214941679502E-2</v>
      </c>
      <c r="BH12" s="19">
        <v>6.0747996807525698E-2</v>
      </c>
      <c r="BI12" s="19">
        <v>0.12991676560175799</v>
      </c>
      <c r="BJ12" s="19">
        <v>0.102638299986703</v>
      </c>
      <c r="BK12" s="19">
        <v>7.2503819361700597E-2</v>
      </c>
      <c r="BL12" s="19">
        <v>0.10315243488022401</v>
      </c>
      <c r="BM12" s="19"/>
      <c r="BN12" s="19">
        <v>0.152523246005696</v>
      </c>
      <c r="BO12" s="19">
        <v>9.5992574986255394E-2</v>
      </c>
      <c r="BP12" s="19">
        <v>9.6995716165057699E-2</v>
      </c>
      <c r="BQ12" s="19">
        <v>7.6466298486054102E-2</v>
      </c>
      <c r="BR12" s="19">
        <v>7.5241221713670203E-2</v>
      </c>
      <c r="BS12" s="19">
        <v>5.6617552677271601E-2</v>
      </c>
      <c r="BT12" s="19">
        <v>6.5258896625856599E-2</v>
      </c>
      <c r="BU12" s="19">
        <v>6.1613606391562901E-2</v>
      </c>
      <c r="BV12" s="19">
        <v>5.61397257819524E-2</v>
      </c>
      <c r="BW12" s="19">
        <v>7.0827293395238397E-2</v>
      </c>
      <c r="BX12" s="19">
        <v>4.2297397004956799E-2</v>
      </c>
      <c r="BY12" s="19">
        <v>3.1827014660368698E-2</v>
      </c>
      <c r="BZ12" s="19">
        <v>5.0521277638625003E-2</v>
      </c>
      <c r="CA12" s="19">
        <v>5.0234300161048497E-2</v>
      </c>
      <c r="CB12" s="19">
        <v>4.5194730822490502E-2</v>
      </c>
      <c r="CC12" s="19">
        <v>3.8915873608041697E-2</v>
      </c>
      <c r="CD12" s="19">
        <v>6.7792692897630305E-2</v>
      </c>
    </row>
    <row r="13" spans="2:82" x14ac:dyDescent="0.35">
      <c r="B13" s="16"/>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128"/>
  <sheetViews>
    <sheetView showGridLines="0" topLeftCell="B65" workbookViewId="0"/>
  </sheetViews>
  <sheetFormatPr defaultColWidth="10.90625" defaultRowHeight="14.5" x14ac:dyDescent="0.35"/>
  <cols>
    <col min="4" max="4" width="100.7265625" customWidth="1"/>
    <col min="5" max="5" width="20.7265625" customWidth="1"/>
  </cols>
  <sheetData>
    <row r="2" spans="3:6" ht="40" customHeight="1" x14ac:dyDescent="0.35">
      <c r="D2" s="1" t="s">
        <v>10</v>
      </c>
    </row>
    <row r="6" spans="3:6" x14ac:dyDescent="0.35">
      <c r="D6" s="8" t="str">
        <f>HYPERLINK("#'Full Results'!A1", "Full Results")</f>
        <v>Full Results</v>
      </c>
    </row>
    <row r="8" spans="3:6" x14ac:dyDescent="0.35">
      <c r="D8" s="6" t="s">
        <v>11</v>
      </c>
      <c r="E8" s="6" t="s">
        <v>12</v>
      </c>
      <c r="F8" s="6" t="s">
        <v>13</v>
      </c>
    </row>
    <row r="9" spans="3:6" x14ac:dyDescent="0.35">
      <c r="C9">
        <v>1</v>
      </c>
      <c r="D9" s="8" t="str">
        <f>HYPERLINK("#'Table 1'!A1", "Which do you think are the most important issues facing the country at this time?Please select up to three. ")</f>
        <v>Which do you think are the most important issues facing the country at this time?Please select up to three. </v>
      </c>
      <c r="E9" s="14" t="str">
        <f>HYPERLINK("#'Full Results'!A11", "11")</f>
        <v>11</v>
      </c>
      <c r="F9" t="s">
        <v>118</v>
      </c>
    </row>
    <row r="10" spans="3:6" x14ac:dyDescent="0.35">
      <c r="C10">
        <v>2</v>
      </c>
      <c r="D10" s="8" t="str">
        <f>HYPERLINK("#'Table 2'!A1", "​​​​​​Do you currently have any of the following low carbon technologies at home? (Select all that apply) Please only select answers which you or people in your household use.")</f>
        <v>​​​​​​Do you currently have any of the following low carbon technologies at home? (Select all that apply) Please only select answers which you or people in your household use.</v>
      </c>
      <c r="E10" s="14" t="str">
        <f>HYPERLINK("#'Full Results'!A31", "31")</f>
        <v>31</v>
      </c>
      <c r="F10" t="s">
        <v>118</v>
      </c>
    </row>
    <row r="11" spans="3:6" x14ac:dyDescent="0.35">
      <c r="C11">
        <v>3</v>
      </c>
      <c r="D11" s="8" t="str">
        <f>HYPERLINK("#'Table 3'!A1", " Which of the following is the main way you heat your home? If you use multiple heating sources, select the one you use the most.")</f>
        <v xml:space="preserve"> Which of the following is the main way you heat your home? If you use multiple heating sources, select the one you use the most.</v>
      </c>
      <c r="E11" s="14" t="str">
        <f>HYPERLINK("#'Full Results'!A43", "43")</f>
        <v>43</v>
      </c>
      <c r="F11" t="s">
        <v>118</v>
      </c>
    </row>
    <row r="12" spans="3:6" x14ac:dyDescent="0.35">
      <c r="C12">
        <v>4</v>
      </c>
      <c r="D12" s="8" t="str">
        <f>HYPERLINK("#'Table 4'!A1", " An Energy Performance Certificate (EPC) is a legal document that rates a property from A (most efficient) to G (least efficient). It is needed in order to sell or rent a property.What is the EPC rating of your home?If you don’t know or aren’t su...")</f>
        <v xml:space="preserve"> An Energy Performance Certificate (EPC) is a legal document that rates a property from A (most efficient) to G (least efficient). It is needed in order to sell or rent a property.What is the EPC rating of your home?If you don’t know or aren’t su...</v>
      </c>
      <c r="E12" s="14" t="str">
        <f>HYPERLINK("#'Full Results'!A61", "61")</f>
        <v>61</v>
      </c>
      <c r="F12" t="s">
        <v>118</v>
      </c>
    </row>
    <row r="13" spans="3:6" x14ac:dyDescent="0.35">
      <c r="C13">
        <v>5</v>
      </c>
      <c r="D13" s="8" t="str">
        <f>HYPERLINK("#'Table 5'!A1", " Do you pay the energy bills for your property?If your landlord organises and pays the energy bills, please answer ‘No’.")</f>
        <v xml:space="preserve"> Do you pay the energy bills for your property?If your landlord organises and pays the energy bills, please answer ‘No’.</v>
      </c>
      <c r="E13" s="14" t="str">
        <f>HYPERLINK("#'Full Results'!A72", "72")</f>
        <v>72</v>
      </c>
      <c r="F13" t="s">
        <v>118</v>
      </c>
    </row>
    <row r="14" spans="3:6" x14ac:dyDescent="0.35">
      <c r="C14">
        <v>6</v>
      </c>
      <c r="D14" s="8" t="str">
        <f>HYPERLINK("#'Table 6'!A1", " Which of the following is closest to what you currently pay for your energy bills (gas and electricity) each month?Pease give your best estimate. ")</f>
        <v xml:space="preserve"> Which of the following is closest to what you currently pay for your energy bills (gas and electricity) each month?Pease give your best estimate. </v>
      </c>
      <c r="E14" s="14" t="str">
        <f>HYPERLINK("#'Full Results'!A78", "78")</f>
        <v>78</v>
      </c>
      <c r="F14" t="s">
        <v>118</v>
      </c>
    </row>
    <row r="15" spans="3:6" x14ac:dyDescent="0.35">
      <c r="C15">
        <v>7</v>
      </c>
      <c r="D15" s="8" t="str">
        <f>HYPERLINK("#'Table 7'!A1", "Do you have any of the following types of outdoor space as part of your property? Select all that apply.  Please include only spaces that are private and not shared with other properties.")</f>
        <v>Do you have any of the following types of outdoor space as part of your property? Select all that apply.  Please include only spaces that are private and not shared with other properties.</v>
      </c>
      <c r="E15" s="14" t="str">
        <f>HYPERLINK("#'Full Results'!A89", "89")</f>
        <v>89</v>
      </c>
      <c r="F15" t="s">
        <v>118</v>
      </c>
    </row>
    <row r="16" spans="3:6" x14ac:dyDescent="0.35">
      <c r="C16">
        <v>8</v>
      </c>
      <c r="D16" s="8" t="str">
        <f>HYPERLINK("#'Table 8'!A1", "Are there any major upgrades planned for the property you live in, either by you or your landlord, in the next few years?Please select all that apply.")</f>
        <v>Are there any major upgrades planned for the property you live in, either by you or your landlord, in the next few years?Please select all that apply.</v>
      </c>
      <c r="E16" s="14" t="str">
        <f>HYPERLINK("#'Full Results'!A100", "100")</f>
        <v>100</v>
      </c>
      <c r="F16" t="s">
        <v>118</v>
      </c>
    </row>
    <row r="17" spans="3:6" x14ac:dyDescent="0.35">
      <c r="C17">
        <v>9</v>
      </c>
      <c r="D17" s="8" t="str">
        <f>HYPERLINK("#'Table 9'!A1", " How long are you planning to stay in your current property?")</f>
        <v xml:space="preserve"> How long are you planning to stay in your current property?</v>
      </c>
      <c r="E17" s="14" t="str">
        <f>HYPERLINK("#'Full Results'!A114", "114")</f>
        <v>114</v>
      </c>
      <c r="F17" t="s">
        <v>118</v>
      </c>
    </row>
    <row r="18" spans="3:6" x14ac:dyDescent="0.35">
      <c r="C18">
        <v>10</v>
      </c>
      <c r="D18" s="8" t="str">
        <f>HYPERLINK("#'Table 10'!A1", " Which of the following best describes your current situation?")</f>
        <v xml:space="preserve"> Which of the following best describes your current situation?</v>
      </c>
      <c r="E18" s="14" t="str">
        <f>HYPERLINK("#'Full Results'!A124", "124")</f>
        <v>124</v>
      </c>
      <c r="F18" t="s">
        <v>451</v>
      </c>
    </row>
    <row r="19" spans="3:6" x14ac:dyDescent="0.35">
      <c r="C19">
        <v>11</v>
      </c>
      <c r="D19" s="8" t="str">
        <f>HYPERLINK("#'Table 11'!A1", "What types of improvements, if any, would you most want your landlord to make to your rental property?Select all that apply")</f>
        <v>What types of improvements, if any, would you most want your landlord to make to your rental property?Select all that apply</v>
      </c>
      <c r="E19" s="14" t="str">
        <f>HYPERLINK("#'Full Results'!A132", "132")</f>
        <v>132</v>
      </c>
      <c r="F19" t="s">
        <v>118</v>
      </c>
    </row>
    <row r="20" spans="3:6" x14ac:dyDescent="0.35">
      <c r="C20">
        <v>12</v>
      </c>
      <c r="D20" s="8" t="str">
        <f>HYPERLINK("#'Table 12'!A1", "Which of the following issues have you experienced in your current home?Please select all that apply.")</f>
        <v>Which of the following issues have you experienced in your current home?Please select all that apply.</v>
      </c>
      <c r="E20" s="14" t="str">
        <f>HYPERLINK("#'Full Results'!A143", "143")</f>
        <v>143</v>
      </c>
      <c r="F20" t="s">
        <v>118</v>
      </c>
    </row>
    <row r="21" spans="3:6" x14ac:dyDescent="0.35">
      <c r="C21">
        <v>13</v>
      </c>
      <c r="D21" s="8" t="str">
        <f>HYPERLINK("#'Table 13'!A1", "Grid Summary: How familiar are you with the following  types of heating systems?")</f>
        <v>Grid Summary: How familiar are you with the following  types of heating systems?</v>
      </c>
      <c r="E21" s="7"/>
      <c r="F21" t="s">
        <v>118</v>
      </c>
    </row>
    <row r="22" spans="3:6" x14ac:dyDescent="0.35">
      <c r="C22">
        <v>14</v>
      </c>
      <c r="D22" s="8" t="str">
        <f>HYPERLINK("#'Table 14'!A1", "How familiar are you with the following  types of heating systems?: Gas boiler")</f>
        <v>How familiar are you with the following  types of heating systems?: Gas boiler</v>
      </c>
      <c r="E22" s="14" t="str">
        <f>HYPERLINK("#'Full Results'!A159", "159")</f>
        <v>159</v>
      </c>
      <c r="F22" t="s">
        <v>118</v>
      </c>
    </row>
    <row r="23" spans="3:6" x14ac:dyDescent="0.35">
      <c r="C23">
        <v>15</v>
      </c>
      <c r="D23" s="8" t="str">
        <f>HYPERLINK("#'Table 15'!A1", "How familiar are you with the following  types of heating systems?: Air-to-air heat pump")</f>
        <v>How familiar are you with the following  types of heating systems?: Air-to-air heat pump</v>
      </c>
      <c r="E23" s="14" t="str">
        <f>HYPERLINK("#'Full Results'!A166", "166")</f>
        <v>166</v>
      </c>
      <c r="F23" t="s">
        <v>118</v>
      </c>
    </row>
    <row r="24" spans="3:6" x14ac:dyDescent="0.35">
      <c r="C24">
        <v>16</v>
      </c>
      <c r="D24" s="8" t="str">
        <f>HYPERLINK("#'Table 16'!A1", "How familiar are you with the following  types of heating systems?: Air-to-water heat pump")</f>
        <v>How familiar are you with the following  types of heating systems?: Air-to-water heat pump</v>
      </c>
      <c r="E24" s="14" t="str">
        <f>HYPERLINK("#'Full Results'!A173", "173")</f>
        <v>173</v>
      </c>
      <c r="F24" t="s">
        <v>118</v>
      </c>
    </row>
    <row r="25" spans="3:6" x14ac:dyDescent="0.35">
      <c r="C25">
        <v>17</v>
      </c>
      <c r="D25" s="8" t="str">
        <f>HYPERLINK("#'Table 17'!A1", "How familiar are you with the following  types of heating systems?: Electric boiler")</f>
        <v>How familiar are you with the following  types of heating systems?: Electric boiler</v>
      </c>
      <c r="E25" s="14" t="str">
        <f>HYPERLINK("#'Full Results'!A180", "180")</f>
        <v>180</v>
      </c>
      <c r="F25" t="s">
        <v>118</v>
      </c>
    </row>
    <row r="26" spans="3:6" x14ac:dyDescent="0.35">
      <c r="C26">
        <v>18</v>
      </c>
      <c r="D26" s="8" t="str">
        <f>HYPERLINK("#'Table 18'!A1", "How familiar are you with the following  types of heating systems?: Room electric storage heater")</f>
        <v>How familiar are you with the following  types of heating systems?: Room electric storage heater</v>
      </c>
      <c r="E26" s="14" t="str">
        <f>HYPERLINK("#'Full Results'!A187", "187")</f>
        <v>187</v>
      </c>
      <c r="F26" t="s">
        <v>118</v>
      </c>
    </row>
    <row r="27" spans="3:6" x14ac:dyDescent="0.35">
      <c r="C27">
        <v>19</v>
      </c>
      <c r="D27" s="8" t="str">
        <f>HYPERLINK("#'Table 19'!A1", "How familiar are you with the following  types of heating systems?: Central electric storage heater")</f>
        <v>How familiar are you with the following  types of heating systems?: Central electric storage heater</v>
      </c>
      <c r="E27" s="14" t="str">
        <f>HYPERLINK("#'Full Results'!A194", "194")</f>
        <v>194</v>
      </c>
      <c r="F27" t="s">
        <v>118</v>
      </c>
    </row>
    <row r="28" spans="3:6" x14ac:dyDescent="0.35">
      <c r="C28">
        <v>20</v>
      </c>
      <c r="D28" s="8" t="str">
        <f>HYPERLINK("#'Table 20'!A1", "How familiar are you with the following  types of heating systems?: Hybrid heat pump system")</f>
        <v>How familiar are you with the following  types of heating systems?: Hybrid heat pump system</v>
      </c>
      <c r="E28" s="14" t="str">
        <f>HYPERLINK("#'Full Results'!A201", "201")</f>
        <v>201</v>
      </c>
      <c r="F28" t="s">
        <v>118</v>
      </c>
    </row>
    <row r="29" spans="3:6" x14ac:dyDescent="0.35">
      <c r="C29">
        <v>21</v>
      </c>
      <c r="D29" s="8" t="str">
        <f>HYPERLINK("#'Table 21'!A1", "How familiar are you with the following  types of heating systems?: District heat network")</f>
        <v>How familiar are you with the following  types of heating systems?: District heat network</v>
      </c>
      <c r="E29" s="14" t="str">
        <f>HYPERLINK("#'Full Results'!A208", "208")</f>
        <v>208</v>
      </c>
      <c r="F29" t="s">
        <v>118</v>
      </c>
    </row>
    <row r="30" spans="3:6" x14ac:dyDescent="0.35">
      <c r="C30">
        <v>22</v>
      </c>
      <c r="D30" s="8" t="str">
        <f>HYPERLINK("#'Table 22'!A1", "How familiar are you with the following  types of heating systems?: Hydrogen boiler")</f>
        <v>How familiar are you with the following  types of heating systems?: Hydrogen boiler</v>
      </c>
      <c r="E30" s="14" t="str">
        <f>HYPERLINK("#'Full Results'!A215", "215")</f>
        <v>215</v>
      </c>
      <c r="F30" t="s">
        <v>118</v>
      </c>
    </row>
    <row r="31" spans="3:6" x14ac:dyDescent="0.35">
      <c r="C31">
        <v>23</v>
      </c>
      <c r="D31" s="8" t="str">
        <f>HYPERLINK("#'Table 23'!A1", " Now thinking about your heating system. Which one of these statements comes closest to your view?")</f>
        <v xml:space="preserve"> Now thinking about your heating system. Which one of these statements comes closest to your view?</v>
      </c>
      <c r="E31" s="14" t="str">
        <f>HYPERLINK("#'Full Results'!A222", "222")</f>
        <v>222</v>
      </c>
      <c r="F31" t="s">
        <v>452</v>
      </c>
    </row>
    <row r="32" spans="3:6" x14ac:dyDescent="0.35">
      <c r="C32">
        <v>24</v>
      </c>
      <c r="D32" s="8" t="str">
        <f>HYPERLINK("#'Table 24'!A1", " Imagine your heating system needs replacing, and the best value for money replacement you could find was £500, which of the following comes closest to your view?")</f>
        <v xml:space="preserve"> Imagine your heating system needs replacing, and the best value for money replacement you could find was £500, which of the following comes closest to your view?</v>
      </c>
      <c r="E32" s="14" t="str">
        <f>HYPERLINK("#'Full Results'!A228", "228")</f>
        <v>228</v>
      </c>
      <c r="F32" t="s">
        <v>191</v>
      </c>
    </row>
    <row r="33" spans="3:6" x14ac:dyDescent="0.35">
      <c r="C33">
        <v>25</v>
      </c>
      <c r="D33" s="8" t="str">
        <f>HYPERLINK("#'Table 25'!A1", " Imagine your heating system needs replacing, and the best value for money replacement you could find was £750, which of the following comes closest to your view?")</f>
        <v xml:space="preserve"> Imagine your heating system needs replacing, and the best value for money replacement you could find was £750, which of the following comes closest to your view?</v>
      </c>
      <c r="E33" s="14" t="str">
        <f>HYPERLINK("#'Full Results'!A235", "235")</f>
        <v>235</v>
      </c>
      <c r="F33" t="s">
        <v>191</v>
      </c>
    </row>
    <row r="34" spans="3:6" x14ac:dyDescent="0.35">
      <c r="C34">
        <v>26</v>
      </c>
      <c r="D34" s="8" t="str">
        <f>HYPERLINK("#'Table 26'!A1", " Imagine your heating system needs replacing, and the best value for money replacement you could find was £1,000, which of the following comes closest to your view?")</f>
        <v xml:space="preserve"> Imagine your heating system needs replacing, and the best value for money replacement you could find was £1,000, which of the following comes closest to your view?</v>
      </c>
      <c r="E34" s="14" t="str">
        <f>HYPERLINK("#'Full Results'!A242", "242")</f>
        <v>242</v>
      </c>
      <c r="F34" t="s">
        <v>191</v>
      </c>
    </row>
    <row r="35" spans="3:6" x14ac:dyDescent="0.35">
      <c r="C35">
        <v>27</v>
      </c>
      <c r="D35" s="8" t="str">
        <f>HYPERLINK("#'Table 27'!A1", " Imagine your heating system needs replacing, and the best value for money replacement you could find was £2,000, which of the following comes closest to your view?")</f>
        <v xml:space="preserve"> Imagine your heating system needs replacing, and the best value for money replacement you could find was £2,000, which of the following comes closest to your view?</v>
      </c>
      <c r="E35" s="14" t="str">
        <f>HYPERLINK("#'Full Results'!A249", "249")</f>
        <v>249</v>
      </c>
      <c r="F35" t="s">
        <v>191</v>
      </c>
    </row>
    <row r="36" spans="3:6" x14ac:dyDescent="0.35">
      <c r="C36">
        <v>28</v>
      </c>
      <c r="D36" s="8" t="str">
        <f>HYPERLINK("#'Table 28'!A1", " Imagine your heating system needs replacing, and the best value for money replacement you could find was £3,000, which of the following comes closest to your view?")</f>
        <v xml:space="preserve"> Imagine your heating system needs replacing, and the best value for money replacement you could find was £3,000, which of the following comes closest to your view?</v>
      </c>
      <c r="E36" s="14" t="str">
        <f>HYPERLINK("#'Full Results'!A256", "256")</f>
        <v>256</v>
      </c>
      <c r="F36" t="s">
        <v>191</v>
      </c>
    </row>
    <row r="37" spans="3:6" x14ac:dyDescent="0.35">
      <c r="C37">
        <v>29</v>
      </c>
      <c r="D37" s="8" t="str">
        <f>HYPERLINK("#'Table 29'!A1", " Imagine your heating system needs replacing, and the best value for money replacement you could find was £5,000, which of the following comes closest to your view?")</f>
        <v xml:space="preserve"> Imagine your heating system needs replacing, and the best value for money replacement you could find was £5,000, which of the following comes closest to your view?</v>
      </c>
      <c r="E37" s="14" t="str">
        <f>HYPERLINK("#'Full Results'!A263", "263")</f>
        <v>263</v>
      </c>
      <c r="F37" t="s">
        <v>191</v>
      </c>
    </row>
    <row r="38" spans="3:6" x14ac:dyDescent="0.35">
      <c r="C38">
        <v>30</v>
      </c>
      <c r="D38" s="8" t="str">
        <f>HYPERLINK("#'Table 30'!A1", " Imagine your heating system needs replacing, and the best value for money replacement you could find was £7,500, which of the following comes closest to your view?")</f>
        <v xml:space="preserve"> Imagine your heating system needs replacing, and the best value for money replacement you could find was £7,500, which of the following comes closest to your view?</v>
      </c>
      <c r="E38" s="14" t="str">
        <f>HYPERLINK("#'Full Results'!A270", "270")</f>
        <v>270</v>
      </c>
      <c r="F38" t="s">
        <v>191</v>
      </c>
    </row>
    <row r="39" spans="3:6" x14ac:dyDescent="0.35">
      <c r="C39">
        <v>31</v>
      </c>
      <c r="D39" s="8" t="str">
        <f>HYPERLINK("#'Table 31'!A1", " Imagine your heating system needs replacing, and the best value for money replacement you could find was £10,000, which of the following comes closest to your view?")</f>
        <v xml:space="preserve"> Imagine your heating system needs replacing, and the best value for money replacement you could find was £10,000, which of the following comes closest to your view?</v>
      </c>
      <c r="E39" s="14" t="str">
        <f>HYPERLINK("#'Full Results'!A277", "277")</f>
        <v>277</v>
      </c>
      <c r="F39" t="s">
        <v>191</v>
      </c>
    </row>
    <row r="40" spans="3:6" x14ac:dyDescent="0.35">
      <c r="C40">
        <v>32</v>
      </c>
      <c r="D40" s="8" t="str">
        <f>HYPERLINK("#'Table 32'!A1", " Imagine your heating system needs replacing, and the best value for money replacement you could find was £15,000, which of the following comes closest to your view?")</f>
        <v xml:space="preserve"> Imagine your heating system needs replacing, and the best value for money replacement you could find was £15,000, which of the following comes closest to your view?</v>
      </c>
      <c r="E40" s="14" t="str">
        <f>HYPERLINK("#'Full Results'!A284", "284")</f>
        <v>284</v>
      </c>
      <c r="F40" t="s">
        <v>191</v>
      </c>
    </row>
    <row r="41" spans="3:6" x14ac:dyDescent="0.35">
      <c r="C41">
        <v>33</v>
      </c>
      <c r="D41" s="8" t="str">
        <f>HYPERLINK("#'Table 33'!A1", " Imagine for your most recently let property that the heating system needs replacing, and the best value for money replacement you could find was £500, which of the following comes closest to your view?")</f>
        <v xml:space="preserve"> Imagine for your most recently let property that the heating system needs replacing, and the best value for money replacement you could find was £500, which of the following comes closest to your view?</v>
      </c>
      <c r="E41" s="14" t="str">
        <f>HYPERLINK("#'Full Results'!A291", "291")</f>
        <v>291</v>
      </c>
      <c r="F41" t="s">
        <v>191</v>
      </c>
    </row>
    <row r="42" spans="3:6" x14ac:dyDescent="0.35">
      <c r="C42">
        <v>34</v>
      </c>
      <c r="D42" s="8" t="str">
        <f>HYPERLINK("#'Table 34'!A1", " Imagine for your most recently let property that the heating system needs replacing, and the best value for money replacement you could find was £750, which of the following comes closest to your view?")</f>
        <v xml:space="preserve"> Imagine for your most recently let property that the heating system needs replacing, and the best value for money replacement you could find was £750, which of the following comes closest to your view?</v>
      </c>
      <c r="E42" s="14" t="str">
        <f>HYPERLINK("#'Full Results'!A298", "298")</f>
        <v>298</v>
      </c>
      <c r="F42" t="s">
        <v>191</v>
      </c>
    </row>
    <row r="43" spans="3:6" x14ac:dyDescent="0.35">
      <c r="C43">
        <v>35</v>
      </c>
      <c r="D43" s="8" t="str">
        <f>HYPERLINK("#'Table 35'!A1", " Imagine for your most recently let property that the heating system needs replacing, and the best value for money replacement you could find was £1,000, which of the following comes closest to your view?")</f>
        <v xml:space="preserve"> Imagine for your most recently let property that the heating system needs replacing, and the best value for money replacement you could find was £1,000, which of the following comes closest to your view?</v>
      </c>
      <c r="E43" s="14" t="str">
        <f>HYPERLINK("#'Full Results'!A305", "305")</f>
        <v>305</v>
      </c>
      <c r="F43" t="s">
        <v>191</v>
      </c>
    </row>
    <row r="44" spans="3:6" x14ac:dyDescent="0.35">
      <c r="C44">
        <v>36</v>
      </c>
      <c r="D44" s="8" t="str">
        <f>HYPERLINK("#'Table 36'!A1", " Imagine for your most recently let property that the heating system needs replacing, and the best value for money replacement you could find was £2,000, which of the following comes closest to your view?")</f>
        <v xml:space="preserve"> Imagine for your most recently let property that the heating system needs replacing, and the best value for money replacement you could find was £2,000, which of the following comes closest to your view?</v>
      </c>
      <c r="E44" s="14" t="str">
        <f>HYPERLINK("#'Full Results'!A312", "312")</f>
        <v>312</v>
      </c>
      <c r="F44" t="s">
        <v>191</v>
      </c>
    </row>
    <row r="45" spans="3:6" x14ac:dyDescent="0.35">
      <c r="C45">
        <v>37</v>
      </c>
      <c r="D45" s="8" t="str">
        <f>HYPERLINK("#'Table 37'!A1", " Imagine for your most recently let property that the heating system needs replacing, and the best value for money replacement you could find was £3,000, which of the following comes closest to your view?")</f>
        <v xml:space="preserve"> Imagine for your most recently let property that the heating system needs replacing, and the best value for money replacement you could find was £3,000, which of the following comes closest to your view?</v>
      </c>
      <c r="E45" s="14" t="str">
        <f>HYPERLINK("#'Full Results'!A319", "319")</f>
        <v>319</v>
      </c>
      <c r="F45" t="s">
        <v>191</v>
      </c>
    </row>
    <row r="46" spans="3:6" x14ac:dyDescent="0.35">
      <c r="C46">
        <v>38</v>
      </c>
      <c r="D46" s="8" t="str">
        <f>HYPERLINK("#'Table 38'!A1", " Imagine for your most recently let property that the heating system needs replacing, and the best value for money replacement you could find was £5,000, which of the following comes closest to your view?")</f>
        <v xml:space="preserve"> Imagine for your most recently let property that the heating system needs replacing, and the best value for money replacement you could find was £5,000, which of the following comes closest to your view?</v>
      </c>
      <c r="E46" s="14" t="str">
        <f>HYPERLINK("#'Full Results'!A326", "326")</f>
        <v>326</v>
      </c>
      <c r="F46" t="s">
        <v>191</v>
      </c>
    </row>
    <row r="47" spans="3:6" x14ac:dyDescent="0.35">
      <c r="C47">
        <v>39</v>
      </c>
      <c r="D47" s="8" t="str">
        <f>HYPERLINK("#'Table 39'!A1", " Imagine for your most recently let property that the heating system needs replacing, and the best value for money replacement you could find was £7,500, which of the following comes closest to your view?")</f>
        <v xml:space="preserve"> Imagine for your most recently let property that the heating system needs replacing, and the best value for money replacement you could find was £7,500, which of the following comes closest to your view?</v>
      </c>
      <c r="E47" s="14" t="str">
        <f>HYPERLINK("#'Full Results'!A333", "333")</f>
        <v>333</v>
      </c>
      <c r="F47" t="s">
        <v>191</v>
      </c>
    </row>
    <row r="48" spans="3:6" x14ac:dyDescent="0.35">
      <c r="C48">
        <v>40</v>
      </c>
      <c r="D48" s="8" t="str">
        <f>HYPERLINK("#'Table 40'!A1", " Imagine for your most recently let property that the heating system needs replacing, and the best value for money replacement you could find was £10,000, which of the following comes closest to your view?")</f>
        <v xml:space="preserve"> Imagine for your most recently let property that the heating system needs replacing, and the best value for money replacement you could find was £10,000, which of the following comes closest to your view?</v>
      </c>
      <c r="E48" s="14" t="str">
        <f>HYPERLINK("#'Full Results'!A340", "340")</f>
        <v>340</v>
      </c>
      <c r="F48" t="s">
        <v>191</v>
      </c>
    </row>
    <row r="49" spans="3:6" x14ac:dyDescent="0.35">
      <c r="C49">
        <v>41</v>
      </c>
      <c r="D49" s="8" t="str">
        <f>HYPERLINK("#'Table 41'!A1", " Imagine for your most recently let property that the heating system needs replacing, and the best value for money replacement you could find was £15,000, which of the following comes closest to your view?")</f>
        <v xml:space="preserve"> Imagine for your most recently let property that the heating system needs replacing, and the best value for money replacement you could find was £15,000, which of the following comes closest to your view?</v>
      </c>
      <c r="E49" s="14" t="str">
        <f>HYPERLINK("#'Full Results'!A347", "347")</f>
        <v>347</v>
      </c>
      <c r="F49" t="s">
        <v>191</v>
      </c>
    </row>
    <row r="50" spans="3:6" x14ac:dyDescent="0.35">
      <c r="C50">
        <v>42</v>
      </c>
      <c r="D50" s="8" t="str">
        <f>HYPERLINK("#'Table 42'!A1", "Grid Summary: When you were deciding between these options, how important were the following to your decisions? (1 = Not important, 5 = Very important)")</f>
        <v>Grid Summary: When you were deciding between these options, how important were the following to your decisions? (1 = Not important, 5 = Very important)</v>
      </c>
      <c r="E50" s="7"/>
      <c r="F50" t="s">
        <v>118</v>
      </c>
    </row>
    <row r="51" spans="3:6" x14ac:dyDescent="0.35">
      <c r="C51">
        <v>43</v>
      </c>
      <c r="D51" s="8" t="str">
        <f>HYPERLINK("#'Table 43'!A1", "When you were deciding between these options, how important were the following to your decisions? (1 = Not important, 5 = Very important): Indoor space")</f>
        <v>When you were deciding between these options, how important were the following to your decisions? (1 = Not important, 5 = Very important): Indoor space</v>
      </c>
      <c r="E51" s="14" t="str">
        <f>HYPERLINK("#'Full Results'!A354", "354")</f>
        <v>354</v>
      </c>
      <c r="F51" t="s">
        <v>118</v>
      </c>
    </row>
    <row r="52" spans="3:6" x14ac:dyDescent="0.35">
      <c r="C52">
        <v>44</v>
      </c>
      <c r="D52" s="8" t="str">
        <f>HYPERLINK("#'Table 44'!A1", "When you were deciding between these options, how important were the following to your decisions? (1 = Not important, 5 = Very important): Outdoor space")</f>
        <v>When you were deciding between these options, how important were the following to your decisions? (1 = Not important, 5 = Very important): Outdoor space</v>
      </c>
      <c r="E52" s="14" t="str">
        <f>HYPERLINK("#'Full Results'!A363", "363")</f>
        <v>363</v>
      </c>
      <c r="F52" t="s">
        <v>118</v>
      </c>
    </row>
    <row r="53" spans="3:6" x14ac:dyDescent="0.35">
      <c r="C53">
        <v>45</v>
      </c>
      <c r="D53" s="8" t="str">
        <f>HYPERLINK("#'Table 45'!A1", "When you were deciding between these options, how important were the following to your decisions? (1 = Not important, 5 = Very important): Disruption")</f>
        <v>When you were deciding between these options, how important were the following to your decisions? (1 = Not important, 5 = Very important): Disruption</v>
      </c>
      <c r="E53" s="14" t="str">
        <f>HYPERLINK("#'Full Results'!A372", "372")</f>
        <v>372</v>
      </c>
      <c r="F53" t="s">
        <v>118</v>
      </c>
    </row>
    <row r="54" spans="3:6" x14ac:dyDescent="0.35">
      <c r="C54">
        <v>46</v>
      </c>
      <c r="D54" s="8" t="str">
        <f>HYPERLINK("#'Table 46'!A1", "When you were deciding between these options, how important were the following to your decisions? (1 = Not important, 5 = Very important): Life span")</f>
        <v>When you were deciding between these options, how important were the following to your decisions? (1 = Not important, 5 = Very important): Life span</v>
      </c>
      <c r="E54" s="14" t="str">
        <f>HYPERLINK("#'Full Results'!A381", "381")</f>
        <v>381</v>
      </c>
      <c r="F54" t="s">
        <v>118</v>
      </c>
    </row>
    <row r="55" spans="3:6" x14ac:dyDescent="0.35">
      <c r="C55">
        <v>47</v>
      </c>
      <c r="D55" s="8" t="str">
        <f>HYPERLINK("#'Table 47'!A1", "When you were deciding between these options, how important were the following to your decisions? (1 = Not important, 5 = Very important): Upfront cost")</f>
        <v>When you were deciding between these options, how important were the following to your decisions? (1 = Not important, 5 = Very important): Upfront cost</v>
      </c>
      <c r="E55" s="14" t="str">
        <f>HYPERLINK("#'Full Results'!A390", "390")</f>
        <v>390</v>
      </c>
      <c r="F55" t="s">
        <v>118</v>
      </c>
    </row>
    <row r="56" spans="3:6" x14ac:dyDescent="0.35">
      <c r="C56">
        <v>48</v>
      </c>
      <c r="D56" s="8" t="str">
        <f>HYPERLINK("#'Table 48'!A1", "When you were deciding between these options, how important were the following to your decisions? (1 = Not important, 5 = Very important): Monthly running costs")</f>
        <v>When you were deciding between these options, how important were the following to your decisions? (1 = Not important, 5 = Very important): Monthly running costs</v>
      </c>
      <c r="E56" s="14" t="str">
        <f>HYPERLINK("#'Full Results'!A399", "399")</f>
        <v>399</v>
      </c>
      <c r="F56" t="s">
        <v>118</v>
      </c>
    </row>
    <row r="57" spans="3:6" x14ac:dyDescent="0.35">
      <c r="C57">
        <v>49</v>
      </c>
      <c r="D57" s="8" t="str">
        <f>HYPERLINK("#'Table 49'!A1", " Which heating system would you choose if your heating system reached the end of its life today?")</f>
        <v xml:space="preserve"> Which heating system would you choose if your heating system reached the end of its life today?</v>
      </c>
      <c r="E57" s="14" t="str">
        <f>HYPERLINK("#'Full Results'!A408", "408")</f>
        <v>408</v>
      </c>
      <c r="F57" t="s">
        <v>191</v>
      </c>
    </row>
    <row r="58" spans="3:6" x14ac:dyDescent="0.35">
      <c r="C58">
        <v>50</v>
      </c>
      <c r="D58" s="8" t="str">
        <f>HYPERLINK("#'Table 50'!A1", " Which heating system would you choose if your heating system reached the end of its life today?")</f>
        <v xml:space="preserve"> Which heating system would you choose if your heating system reached the end of its life today?</v>
      </c>
      <c r="E58" s="14" t="str">
        <f>HYPERLINK("#'Full Results'!A420", "420")</f>
        <v>420</v>
      </c>
      <c r="F58" t="s">
        <v>191</v>
      </c>
    </row>
    <row r="59" spans="3:6" x14ac:dyDescent="0.35">
      <c r="C59">
        <v>51</v>
      </c>
      <c r="D59" s="8" t="str">
        <f>HYPERLINK("#'Table 51'!A1", " Which heating system would you choose if your heating system reached the end of its life today?")</f>
        <v xml:space="preserve"> Which heating system would you choose if your heating system reached the end of its life today?</v>
      </c>
      <c r="E59" s="14" t="str">
        <f>HYPERLINK("#'Full Results'!A432", "432")</f>
        <v>432</v>
      </c>
      <c r="F59" t="s">
        <v>191</v>
      </c>
    </row>
    <row r="60" spans="3:6" x14ac:dyDescent="0.35">
      <c r="C60">
        <v>52</v>
      </c>
      <c r="D60" s="8" t="str">
        <f>HYPERLINK("#'Table 52'!A1", " Which heating system would you choose if your heating system reached the end of its life today?")</f>
        <v xml:space="preserve"> Which heating system would you choose if your heating system reached the end of its life today?</v>
      </c>
      <c r="E60" s="14" t="str">
        <f>HYPERLINK("#'Full Results'!A444", "444")</f>
        <v>444</v>
      </c>
      <c r="F60" t="s">
        <v>191</v>
      </c>
    </row>
    <row r="61" spans="3:6" x14ac:dyDescent="0.35">
      <c r="C61">
        <v>53</v>
      </c>
      <c r="D61" s="8" t="str">
        <f>HYPERLINK("#'Table 53'!A1", "Grid Summary: Overall, how important or unimportant are the following considerations for you when considering the technology you want to use to heat your home? (1 = Not important, 5 = Very important)")</f>
        <v>Grid Summary: Overall, how important or unimportant are the following considerations for you when considering the technology you want to use to heat your home? (1 = Not important, 5 = Very important)</v>
      </c>
      <c r="E61" s="7"/>
      <c r="F61" t="s">
        <v>118</v>
      </c>
    </row>
    <row r="62" spans="3:6" x14ac:dyDescent="0.35">
      <c r="C62">
        <v>54</v>
      </c>
      <c r="D62" s="8" t="str">
        <f>HYPERLINK("#'Table 54'!A1", "Overall, how important or unimportant are the following considerations for you when considering the technology you want to use to heat your home? (1 = Not important, 5 = Very important): How much indoor space it will take up")</f>
        <v>Overall, how important or unimportant are the following considerations for you when considering the technology you want to use to heat your home? (1 = Not important, 5 = Very important): How much indoor space it will take up</v>
      </c>
      <c r="E62" s="14" t="str">
        <f>HYPERLINK("#'Full Results'!A456", "456")</f>
        <v>456</v>
      </c>
      <c r="F62" t="s">
        <v>118</v>
      </c>
    </row>
    <row r="63" spans="3:6" x14ac:dyDescent="0.35">
      <c r="C63">
        <v>55</v>
      </c>
      <c r="D63" s="8" t="str">
        <f>HYPERLINK("#'Table 55'!A1", "Overall, how important or unimportant are the following considerations for you when considering the technology you want to use to heat your home? (1 = Not important, 5 = Very important): How much outdoor space it will take up")</f>
        <v>Overall, how important or unimportant are the following considerations for you when considering the technology you want to use to heat your home? (1 = Not important, 5 = Very important): How much outdoor space it will take up</v>
      </c>
      <c r="E63" s="14" t="str">
        <f>HYPERLINK("#'Full Results'!A464", "464")</f>
        <v>464</v>
      </c>
      <c r="F63" t="s">
        <v>118</v>
      </c>
    </row>
    <row r="64" spans="3:6" x14ac:dyDescent="0.35">
      <c r="C64">
        <v>56</v>
      </c>
      <c r="D64" s="8" t="str">
        <f>HYPERLINK("#'Table 56'!A1", "Overall, how important or unimportant are the following considerations for you when considering the technology you want to use to heat your home? (1 = Not important, 5 = Very important): Installation time/disruption")</f>
        <v>Overall, how important or unimportant are the following considerations for you when considering the technology you want to use to heat your home? (1 = Not important, 5 = Very important): Installation time/disruption</v>
      </c>
      <c r="E64" s="14" t="str">
        <f>HYPERLINK("#'Full Results'!A472", "472")</f>
        <v>472</v>
      </c>
      <c r="F64" t="s">
        <v>118</v>
      </c>
    </row>
    <row r="65" spans="3:6" x14ac:dyDescent="0.35">
      <c r="C65">
        <v>57</v>
      </c>
      <c r="D65" s="8" t="str">
        <f>HYPERLINK("#'Table 57'!A1", "Overall, how important or unimportant are the following considerations for you when considering the technology you want to use to heat your home? (1 = Not important, 5 = Very important): Life span")</f>
        <v>Overall, how important or unimportant are the following considerations for you when considering the technology you want to use to heat your home? (1 = Not important, 5 = Very important): Life span</v>
      </c>
      <c r="E65" s="14" t="str">
        <f>HYPERLINK("#'Full Results'!A480", "480")</f>
        <v>480</v>
      </c>
      <c r="F65" t="s">
        <v>118</v>
      </c>
    </row>
    <row r="66" spans="3:6" x14ac:dyDescent="0.35">
      <c r="C66">
        <v>58</v>
      </c>
      <c r="D66" s="8" t="str">
        <f>HYPERLINK("#'Table 58'!A1", "Overall, how important or unimportant are the following considerations for you when considering the technology you want to use to heat your home? (1 = Not important, 5 = Very important): Installation costs")</f>
        <v>Overall, how important or unimportant are the following considerations for you when considering the technology you want to use to heat your home? (1 = Not important, 5 = Very important): Installation costs</v>
      </c>
      <c r="E66" s="14" t="str">
        <f>HYPERLINK("#'Full Results'!A488", "488")</f>
        <v>488</v>
      </c>
      <c r="F66" t="s">
        <v>118</v>
      </c>
    </row>
    <row r="67" spans="3:6" x14ac:dyDescent="0.35">
      <c r="C67">
        <v>59</v>
      </c>
      <c r="D67" s="8" t="str">
        <f>HYPERLINK("#'Table 59'!A1", "Overall, how important or unimportant are the following considerations for you when considering the technology you want to use to heat your home? (1 = Not important, 5 = Very important): Monthly running costs")</f>
        <v>Overall, how important or unimportant are the following considerations for you when considering the technology you want to use to heat your home? (1 = Not important, 5 = Very important): Monthly running costs</v>
      </c>
      <c r="E67" s="14" t="str">
        <f>HYPERLINK("#'Full Results'!A496", "496")</f>
        <v>496</v>
      </c>
      <c r="F67" t="s">
        <v>118</v>
      </c>
    </row>
    <row r="68" spans="3:6" x14ac:dyDescent="0.35">
      <c r="C68">
        <v>60</v>
      </c>
      <c r="D68" s="8" t="str">
        <f>HYPERLINK("#'Table 60'!A1", "Overall, how important or unimportant are the following considerations for you when considering the technology you want to use to heat your home? (1 = Not important, 5 = Very important): Whether the option is environmentally friendly or not")</f>
        <v>Overall, how important or unimportant are the following considerations for you when considering the technology you want to use to heat your home? (1 = Not important, 5 = Very important): Whether the option is environmentally friendly or not</v>
      </c>
      <c r="E68" s="14" t="str">
        <f>HYPERLINK("#'Full Results'!A504", "504")</f>
        <v>504</v>
      </c>
      <c r="F68" t="s">
        <v>118</v>
      </c>
    </row>
    <row r="69" spans="3:6" x14ac:dyDescent="0.35">
      <c r="C69">
        <v>61</v>
      </c>
      <c r="D69" s="8" t="str">
        <f>HYPERLINK("#'Table 61'!A1", "Overall, how important or unimportant are the following considerations for you when considering the technology you want to use to heat your home? (1 = Not important, 5 = Very important): Whether it can offer cooling as well as heating")</f>
        <v>Overall, how important or unimportant are the following considerations for you when considering the technology you want to use to heat your home? (1 = Not important, 5 = Very important): Whether it can offer cooling as well as heating</v>
      </c>
      <c r="E69" s="14" t="str">
        <f>HYPERLINK("#'Full Results'!A512", "512")</f>
        <v>512</v>
      </c>
      <c r="F69" t="s">
        <v>118</v>
      </c>
    </row>
    <row r="70" spans="3:6" x14ac:dyDescent="0.35">
      <c r="C70">
        <v>62</v>
      </c>
      <c r="D70" s="8" t="str">
        <f>HYPERLINK("#'Table 62'!A1", "Grid Summary: Overall, how important or unimportant are the following considerations for you when choosing a heating system for your most recently let property?  (1 = Not important, 5 = Very important)")</f>
        <v>Grid Summary: Overall, how important or unimportant are the following considerations for you when choosing a heating system for your most recently let property?  (1 = Not important, 5 = Very important)</v>
      </c>
      <c r="E70" s="7"/>
      <c r="F70" t="s">
        <v>191</v>
      </c>
    </row>
    <row r="71" spans="3:6" x14ac:dyDescent="0.35">
      <c r="C71">
        <v>63</v>
      </c>
      <c r="D71" s="8" t="str">
        <f>HYPERLINK("#'Table 63'!A1", "Overall, how important or unimportant are the following considerations for you when choosing a heating system for your most recently let property?  (1 = Not important, 5 = Very important): How much indoor space it will take up")</f>
        <v>Overall, how important or unimportant are the following considerations for you when choosing a heating system for your most recently let property?  (1 = Not important, 5 = Very important): How much indoor space it will take up</v>
      </c>
      <c r="E71" s="14" t="str">
        <f>HYPERLINK("#'Full Results'!A520", "520")</f>
        <v>520</v>
      </c>
      <c r="F71" t="s">
        <v>191</v>
      </c>
    </row>
    <row r="72" spans="3:6" x14ac:dyDescent="0.35">
      <c r="C72">
        <v>64</v>
      </c>
      <c r="D72" s="8" t="str">
        <f>HYPERLINK("#'Table 64'!A1", "Overall, how important or unimportant are the following considerations for you when choosing a heating system for your most recently let property?  (1 = Not important, 5 = Very important): How much outdoor space it will take up")</f>
        <v>Overall, how important or unimportant are the following considerations for you when choosing a heating system for your most recently let property?  (1 = Not important, 5 = Very important): How much outdoor space it will take up</v>
      </c>
      <c r="E72" s="14" t="str">
        <f>HYPERLINK("#'Full Results'!A528", "528")</f>
        <v>528</v>
      </c>
      <c r="F72" t="s">
        <v>191</v>
      </c>
    </row>
    <row r="73" spans="3:6" x14ac:dyDescent="0.35">
      <c r="C73">
        <v>65</v>
      </c>
      <c r="D73" s="8" t="str">
        <f>HYPERLINK("#'Table 65'!A1", "Overall, how important or unimportant are the following considerations for you when choosing a heating system for your most recently let property?  (1 = Not important, 5 = Very important): Installation time/disruption")</f>
        <v>Overall, how important or unimportant are the following considerations for you when choosing a heating system for your most recently let property?  (1 = Not important, 5 = Very important): Installation time/disruption</v>
      </c>
      <c r="E73" s="14" t="str">
        <f>HYPERLINK("#'Full Results'!A536", "536")</f>
        <v>536</v>
      </c>
      <c r="F73" t="s">
        <v>191</v>
      </c>
    </row>
    <row r="74" spans="3:6" x14ac:dyDescent="0.35">
      <c r="C74">
        <v>66</v>
      </c>
      <c r="D74" s="8" t="str">
        <f>HYPERLINK("#'Table 66'!A1", "Overall, how important or unimportant are the following considerations for you when choosing a heating system for your most recently let property?  (1 = Not important, 5 = Very important): Life span")</f>
        <v>Overall, how important or unimportant are the following considerations for you when choosing a heating system for your most recently let property?  (1 = Not important, 5 = Very important): Life span</v>
      </c>
      <c r="E74" s="14" t="str">
        <f>HYPERLINK("#'Full Results'!A544", "544")</f>
        <v>544</v>
      </c>
      <c r="F74" t="s">
        <v>191</v>
      </c>
    </row>
    <row r="75" spans="3:6" x14ac:dyDescent="0.35">
      <c r="C75">
        <v>67</v>
      </c>
      <c r="D75" s="8" t="str">
        <f>HYPERLINK("#'Table 67'!A1", "Overall, how important or unimportant are the following considerations for you when choosing a heating system for your most recently let property?  (1 = Not important, 5 = Very important): Installation costs")</f>
        <v>Overall, how important or unimportant are the following considerations for you when choosing a heating system for your most recently let property?  (1 = Not important, 5 = Very important): Installation costs</v>
      </c>
      <c r="E75" s="14" t="str">
        <f>HYPERLINK("#'Full Results'!A552", "552")</f>
        <v>552</v>
      </c>
      <c r="F75" t="s">
        <v>191</v>
      </c>
    </row>
    <row r="76" spans="3:6" x14ac:dyDescent="0.35">
      <c r="C76">
        <v>68</v>
      </c>
      <c r="D76" s="8" t="str">
        <f>HYPERLINK("#'Table 68'!A1", "Overall, how important or unimportant are the following considerations for you when choosing a heating system for your most recently let property?  (1 = Not important, 5 = Very important): Monthly running costs")</f>
        <v>Overall, how important or unimportant are the following considerations for you when choosing a heating system for your most recently let property?  (1 = Not important, 5 = Very important): Monthly running costs</v>
      </c>
      <c r="E76" s="14" t="str">
        <f>HYPERLINK("#'Full Results'!A560", "560")</f>
        <v>560</v>
      </c>
      <c r="F76" t="s">
        <v>191</v>
      </c>
    </row>
    <row r="77" spans="3:6" x14ac:dyDescent="0.35">
      <c r="C77">
        <v>69</v>
      </c>
      <c r="D77" s="8" t="str">
        <f>HYPERLINK("#'Table 69'!A1", "Overall, how important or unimportant are the following considerations for you when choosing a heating system for your most recently let property?  (1 = Not important, 5 = Very important): Whether the option is environmentally friendly or not")</f>
        <v>Overall, how important or unimportant are the following considerations for you when choosing a heating system for your most recently let property?  (1 = Not important, 5 = Very important): Whether the option is environmentally friendly or not</v>
      </c>
      <c r="E77" s="14" t="str">
        <f>HYPERLINK("#'Full Results'!A568", "568")</f>
        <v>568</v>
      </c>
      <c r="F77" t="s">
        <v>191</v>
      </c>
    </row>
    <row r="78" spans="3:6" x14ac:dyDescent="0.35">
      <c r="C78">
        <v>70</v>
      </c>
      <c r="D78" s="8" t="str">
        <f>HYPERLINK("#'Table 70'!A1", "Overall, how important or unimportant are the following considerations for you when choosing a heating system for your most recently let property?  (1 = Not important, 5 = Very important): Whether it can offer cooling as well as heating")</f>
        <v>Overall, how important or unimportant are the following considerations for you when choosing a heating system for your most recently let property?  (1 = Not important, 5 = Very important): Whether it can offer cooling as well as heating</v>
      </c>
      <c r="E78" s="14" t="str">
        <f>HYPERLINK("#'Full Results'!A576", "576")</f>
        <v>576</v>
      </c>
      <c r="F78" t="s">
        <v>191</v>
      </c>
    </row>
    <row r="79" spans="3:6" x14ac:dyDescent="0.35">
      <c r="C79">
        <v>71</v>
      </c>
      <c r="D79" s="8" t="str">
        <f>HYPERLINK("#'Table 71'!A1", " Which of the following best describes your work pattern?")</f>
        <v xml:space="preserve"> Which of the following best describes your work pattern?</v>
      </c>
      <c r="E79" s="14" t="str">
        <f>HYPERLINK("#'Full Results'!A584", "584")</f>
        <v>584</v>
      </c>
      <c r="F79" t="s">
        <v>118</v>
      </c>
    </row>
    <row r="80" spans="3:6" x14ac:dyDescent="0.35">
      <c r="C80">
        <v>72</v>
      </c>
      <c r="D80" s="8" t="str">
        <f>HYPERLINK("#'Table 72'!A1", "What days, if any, do you typically work from home?Select all that apply")</f>
        <v>What days, if any, do you typically work from home?Select all that apply</v>
      </c>
      <c r="E80" s="14" t="str">
        <f>HYPERLINK("#'Full Results'!A594", "594")</f>
        <v>594</v>
      </c>
      <c r="F80" t="s">
        <v>118</v>
      </c>
    </row>
    <row r="81" spans="3:6" x14ac:dyDescent="0.35">
      <c r="C81">
        <v>73</v>
      </c>
      <c r="D81" s="8" t="str">
        <f>HYPERLINK("#'Table 73'!A1", " In an average week in the winter, how many weekdays (Monday to Friday) is your home empty for at least 8 hours? For example, because everyone has gone to work or school.")</f>
        <v xml:space="preserve"> In an average week in the winter, how many weekdays (Monday to Friday) is your home empty for at least 8 hours? For example, because everyone has gone to work or school.</v>
      </c>
      <c r="E81" s="14" t="str">
        <f>HYPERLINK("#'Full Results'!A604", "604")</f>
        <v>604</v>
      </c>
      <c r="F81" t="s">
        <v>118</v>
      </c>
    </row>
    <row r="82" spans="3:6" x14ac:dyDescent="0.35">
      <c r="C82">
        <v>74</v>
      </c>
      <c r="D82" s="8" t="str">
        <f>HYPERLINK("#'Table 74'!A1", " In an average week in the winter, how many weekend days (Saturday and Sunday) is your home empty for at least 8 hours? For example, because everyone has gone to work or left for leisure activities.")</f>
        <v xml:space="preserve"> In an average week in the winter, how many weekend days (Saturday and Sunday) is your home empty for at least 8 hours? For example, because everyone has gone to work or left for leisure activities.</v>
      </c>
      <c r="E82" s="14" t="str">
        <f>HYPERLINK("#'Full Results'!A614", "614")</f>
        <v>614</v>
      </c>
      <c r="F82" t="s">
        <v>118</v>
      </c>
    </row>
    <row r="83" spans="3:6" x14ac:dyDescent="0.35">
      <c r="C83">
        <v>75</v>
      </c>
      <c r="D83" s="8" t="str">
        <f>HYPERLINK("#'Table 75'!A1", "And which day(s) of the week is your home empty for at least 8 hours?(Select all that apply)")</f>
        <v>And which day(s) of the week is your home empty for at least 8 hours?(Select all that apply)</v>
      </c>
      <c r="E83" s="14" t="str">
        <f>HYPERLINK("#'Full Results'!A621", "621")</f>
        <v>621</v>
      </c>
      <c r="F83" t="s">
        <v>118</v>
      </c>
    </row>
    <row r="84" spans="3:6" x14ac:dyDescent="0.35">
      <c r="C84">
        <v>76</v>
      </c>
      <c r="D84" s="8" t="str">
        <f>HYPERLINK("#'Table 76'!A1", " How closely do you monitor your household energy consumption?")</f>
        <v xml:space="preserve"> How closely do you monitor your household energy consumption?</v>
      </c>
      <c r="E84" s="14" t="str">
        <f>HYPERLINK("#'Full Results'!A630", "630")</f>
        <v>630</v>
      </c>
      <c r="F84" t="s">
        <v>118</v>
      </c>
    </row>
    <row r="85" spans="3:6" x14ac:dyDescent="0.35">
      <c r="C85">
        <v>77</v>
      </c>
      <c r="D85" s="8" t="str">
        <f>HYPERLINK("#'Table 77'!A1", " On average, what temperature do you maintain in your home in winter when the heating is on?")</f>
        <v xml:space="preserve"> On average, what temperature do you maintain in your home in winter when the heating is on?</v>
      </c>
      <c r="E85" s="14" t="str">
        <f>HYPERLINK("#'Full Results'!A637", "637")</f>
        <v>637</v>
      </c>
      <c r="F85" t="s">
        <v>118</v>
      </c>
    </row>
    <row r="86" spans="3:6" x14ac:dyDescent="0.35">
      <c r="C86">
        <v>78</v>
      </c>
      <c r="D86" s="8" t="str">
        <f>HYPERLINK("#'Table 78'!A1", "Grid Summary: During winter, do you typically have your home heating on in the following scenarios?")</f>
        <v>Grid Summary: During winter, do you typically have your home heating on in the following scenarios?</v>
      </c>
      <c r="E86" s="7"/>
      <c r="F86" t="s">
        <v>118</v>
      </c>
    </row>
    <row r="87" spans="3:6" x14ac:dyDescent="0.35">
      <c r="C87">
        <v>79</v>
      </c>
      <c r="D87" s="8" t="str">
        <f>HYPERLINK("#'Table 79'!A1", "During winter, do you typically have your home heating on in the following scenarios?: In the weekday mornings when waking up")</f>
        <v>During winter, do you typically have your home heating on in the following scenarios?: In the weekday mornings when waking up</v>
      </c>
      <c r="E87" s="14" t="str">
        <f>HYPERLINK("#'Full Results'!A646", "646")</f>
        <v>646</v>
      </c>
      <c r="F87" t="s">
        <v>118</v>
      </c>
    </row>
    <row r="88" spans="3:6" x14ac:dyDescent="0.35">
      <c r="C88">
        <v>80</v>
      </c>
      <c r="D88" s="8" t="str">
        <f>HYPERLINK("#'Table 80'!A1", "During winter, do you typically have your home heating on in the following scenarios?: In the weekday evenings before going to bed")</f>
        <v>During winter, do you typically have your home heating on in the following scenarios?: In the weekday evenings before going to bed</v>
      </c>
      <c r="E88" s="14" t="str">
        <f>HYPERLINK("#'Full Results'!A652", "652")</f>
        <v>652</v>
      </c>
      <c r="F88" t="s">
        <v>118</v>
      </c>
    </row>
    <row r="89" spans="3:6" x14ac:dyDescent="0.35">
      <c r="C89">
        <v>81</v>
      </c>
      <c r="D89" s="8" t="str">
        <f>HYPERLINK("#'Table 81'!A1", "During winter, do you typically have your home heating on in the following scenarios?: During weekday working hours (9-5pm)")</f>
        <v>During winter, do you typically have your home heating on in the following scenarios?: During weekday working hours (9-5pm)</v>
      </c>
      <c r="E89" s="14" t="str">
        <f>HYPERLINK("#'Full Results'!A658", "658")</f>
        <v>658</v>
      </c>
      <c r="F89" t="s">
        <v>118</v>
      </c>
    </row>
    <row r="90" spans="3:6" x14ac:dyDescent="0.35">
      <c r="C90">
        <v>82</v>
      </c>
      <c r="D90" s="8" t="str">
        <f>HYPERLINK("#'Table 82'!A1", "During winter, do you typically have your home heating on in the following scenarios?: Overnight")</f>
        <v>During winter, do you typically have your home heating on in the following scenarios?: Overnight</v>
      </c>
      <c r="E90" s="14" t="str">
        <f>HYPERLINK("#'Full Results'!A664", "664")</f>
        <v>664</v>
      </c>
      <c r="F90" t="s">
        <v>118</v>
      </c>
    </row>
    <row r="91" spans="3:6" x14ac:dyDescent="0.35">
      <c r="C91">
        <v>83</v>
      </c>
      <c r="D91" s="8" t="str">
        <f>HYPERLINK("#'Table 83'!A1", "During winter, do you typically have your home heating on in the following scenarios?: On the weekends when at home")</f>
        <v>During winter, do you typically have your home heating on in the following scenarios?: On the weekends when at home</v>
      </c>
      <c r="E91" s="14" t="str">
        <f>HYPERLINK("#'Full Results'!A670", "670")</f>
        <v>670</v>
      </c>
      <c r="F91" t="s">
        <v>118</v>
      </c>
    </row>
    <row r="92" spans="3:6" x14ac:dyDescent="0.35">
      <c r="C92">
        <v>84</v>
      </c>
      <c r="D92" s="8" t="str">
        <f>HYPERLINK("#'Table 84'!A1", "During winter, do you typically have your home heating on in the following scenarios?: When the house is empty")</f>
        <v>During winter, do you typically have your home heating on in the following scenarios?: When the house is empty</v>
      </c>
      <c r="E92" s="14" t="str">
        <f>HYPERLINK("#'Full Results'!A676", "676")</f>
        <v>676</v>
      </c>
      <c r="F92" t="s">
        <v>118</v>
      </c>
    </row>
    <row r="93" spans="3:6" x14ac:dyDescent="0.35">
      <c r="C93">
        <v>85</v>
      </c>
      <c r="D93" s="8" t="str">
        <f>HYPERLINK("#'Table 85'!A1", " Which of the following best describes how you use your home heating during winter?")</f>
        <v xml:space="preserve"> Which of the following best describes how you use your home heating during winter?</v>
      </c>
      <c r="E93" s="14" t="str">
        <f>HYPERLINK("#'Full Results'!A682", "682")</f>
        <v>682</v>
      </c>
      <c r="F93" t="s">
        <v>118</v>
      </c>
    </row>
    <row r="94" spans="3:6" x14ac:dyDescent="0.35">
      <c r="C94">
        <v>86</v>
      </c>
      <c r="D94" s="8" t="str">
        <f>HYPERLINK("#'Table 86'!A1", "On a typical day in winter when people are home, what hours of the day does your household normally have the heating turned on? Select all that apply")</f>
        <v>On a typical day in winter when people are home, what hours of the day does your household normally have the heating turned on? Select all that apply</v>
      </c>
      <c r="E94" s="14" t="str">
        <f>HYPERLINK("#'Full Results'!A690", "690")</f>
        <v>690</v>
      </c>
      <c r="F94" t="s">
        <v>118</v>
      </c>
    </row>
    <row r="95" spans="3:6" x14ac:dyDescent="0.35">
      <c r="C95">
        <v>87</v>
      </c>
      <c r="D95" s="8" t="str">
        <f>HYPERLINK("#'Table 87'!A1", "You mentioned that your household would normally have the heating on when the house is empty. During which hours is this typically the case? (Select all that apply)")</f>
        <v>You mentioned that your household would normally have the heating on when the house is empty. During which hours is this typically the case? (Select all that apply)</v>
      </c>
      <c r="E95" s="14" t="str">
        <f>HYPERLINK("#'Full Results'!A718", "718")</f>
        <v>718</v>
      </c>
      <c r="F95" t="s">
        <v>118</v>
      </c>
    </row>
    <row r="96" spans="3:6" x14ac:dyDescent="0.35">
      <c r="C96">
        <v>88</v>
      </c>
      <c r="D96" s="8" t="str">
        <f>HYPERLINK("#'Table 88'!A1", " Would you accept this plan if it saved you £40 annually?")</f>
        <v xml:space="preserve"> Would you accept this plan if it saved you £40 annually?</v>
      </c>
      <c r="E96" s="14" t="str">
        <f>HYPERLINK("#'Full Results'!A746", "746")</f>
        <v>746</v>
      </c>
      <c r="F96" t="s">
        <v>191</v>
      </c>
    </row>
    <row r="97" spans="3:6" x14ac:dyDescent="0.35">
      <c r="C97">
        <v>89</v>
      </c>
      <c r="D97" s="8" t="str">
        <f>HYPERLINK("#'Table 89'!A1", " Would you accept this plan if it saved you £80 annually?")</f>
        <v xml:space="preserve"> Would you accept this plan if it saved you £80 annually?</v>
      </c>
      <c r="E97" s="14" t="str">
        <f>HYPERLINK("#'Full Results'!A751", "751")</f>
        <v>751</v>
      </c>
      <c r="F97" t="s">
        <v>191</v>
      </c>
    </row>
    <row r="98" spans="3:6" x14ac:dyDescent="0.35">
      <c r="C98">
        <v>90</v>
      </c>
      <c r="D98" s="8" t="str">
        <f>HYPERLINK("#'Table 90'!A1", " Would you accept this plan if it saved you £120 annually?")</f>
        <v xml:space="preserve"> Would you accept this plan if it saved you £120 annually?</v>
      </c>
      <c r="E98" s="14" t="str">
        <f>HYPERLINK("#'Full Results'!A756", "756")</f>
        <v>756</v>
      </c>
      <c r="F98" t="s">
        <v>191</v>
      </c>
    </row>
    <row r="99" spans="3:6" x14ac:dyDescent="0.35">
      <c r="C99">
        <v>91</v>
      </c>
      <c r="D99" s="8" t="str">
        <f>HYPERLINK("#'Table 91'!A1", " Would you accept this plan if it saved you £160 annually?")</f>
        <v xml:space="preserve"> Would you accept this plan if it saved you £160 annually?</v>
      </c>
      <c r="E99" s="14" t="str">
        <f>HYPERLINK("#'Full Results'!A761", "761")</f>
        <v>761</v>
      </c>
      <c r="F99" t="s">
        <v>191</v>
      </c>
    </row>
    <row r="100" spans="3:6" x14ac:dyDescent="0.35">
      <c r="C100">
        <v>92</v>
      </c>
      <c r="D100" s="8" t="str">
        <f>HYPERLINK("#'Table 92'!A1", " Would you accept this plan if it saved you £200 annually?")</f>
        <v xml:space="preserve"> Would you accept this plan if it saved you £200 annually?</v>
      </c>
      <c r="E100" s="14" t="str">
        <f>HYPERLINK("#'Full Results'!A766", "766")</f>
        <v>766</v>
      </c>
      <c r="F100" t="s">
        <v>191</v>
      </c>
    </row>
    <row r="101" spans="3:6" x14ac:dyDescent="0.35">
      <c r="C101">
        <v>93</v>
      </c>
      <c r="D101" s="8" t="str">
        <f>HYPERLINK("#'Table 93'!A1", " Would you accept this plan if it saved you £240 annually?")</f>
        <v xml:space="preserve"> Would you accept this plan if it saved you £240 annually?</v>
      </c>
      <c r="E101" s="14" t="str">
        <f>HYPERLINK("#'Full Results'!A771", "771")</f>
        <v>771</v>
      </c>
      <c r="F101" t="s">
        <v>191</v>
      </c>
    </row>
    <row r="102" spans="3:6" x14ac:dyDescent="0.35">
      <c r="C102">
        <v>94</v>
      </c>
      <c r="D102" s="8" t="str">
        <f>HYPERLINK("#'Table 94'!A1", " Would you accept this plan if it saved you £320 annually?")</f>
        <v xml:space="preserve"> Would you accept this plan if it saved you £320 annually?</v>
      </c>
      <c r="E102" s="14" t="str">
        <f>HYPERLINK("#'Full Results'!A776", "776")</f>
        <v>776</v>
      </c>
      <c r="F102" t="s">
        <v>191</v>
      </c>
    </row>
    <row r="103" spans="3:6" x14ac:dyDescent="0.35">
      <c r="C103">
        <v>95</v>
      </c>
      <c r="D103" s="8" t="str">
        <f>HYPERLINK("#'Table 95'!A1", " Would you accept this plan if it saved you £400 annually?")</f>
        <v xml:space="preserve"> Would you accept this plan if it saved you £400 annually?</v>
      </c>
      <c r="E103" s="14" t="str">
        <f>HYPERLINK("#'Full Results'!A781", "781")</f>
        <v>781</v>
      </c>
      <c r="F103" t="s">
        <v>191</v>
      </c>
    </row>
    <row r="104" spans="3:6" x14ac:dyDescent="0.35">
      <c r="C104">
        <v>96</v>
      </c>
      <c r="D104" s="8" t="str">
        <f>HYPERLINK("#'Table 96'!A1", " Would you accept this plan if it saved you £480 annually?")</f>
        <v xml:space="preserve"> Would you accept this plan if it saved you £480 annually?</v>
      </c>
      <c r="E104" s="14" t="str">
        <f>HYPERLINK("#'Full Results'!A786", "786")</f>
        <v>786</v>
      </c>
      <c r="F104" t="s">
        <v>191</v>
      </c>
    </row>
    <row r="105" spans="3:6" x14ac:dyDescent="0.35">
      <c r="C105">
        <v>97</v>
      </c>
      <c r="D105" s="8" t="str">
        <f>HYPERLINK("#'Table 97'!A1", " Would you accept this plan if it saved you £40 annually?")</f>
        <v xml:space="preserve"> Would you accept this plan if it saved you £40 annually?</v>
      </c>
      <c r="E105" s="14" t="str">
        <f>HYPERLINK("#'Full Results'!A791", "791")</f>
        <v>791</v>
      </c>
      <c r="F105" t="s">
        <v>191</v>
      </c>
    </row>
    <row r="106" spans="3:6" x14ac:dyDescent="0.35">
      <c r="C106">
        <v>98</v>
      </c>
      <c r="D106" s="8" t="str">
        <f>HYPERLINK("#'Table 98'!A1", " Would you accept this plan if it saved you £80 annually?")</f>
        <v xml:space="preserve"> Would you accept this plan if it saved you £80 annually?</v>
      </c>
      <c r="E106" s="14" t="str">
        <f>HYPERLINK("#'Full Results'!A796", "796")</f>
        <v>796</v>
      </c>
      <c r="F106" t="s">
        <v>191</v>
      </c>
    </row>
    <row r="107" spans="3:6" x14ac:dyDescent="0.35">
      <c r="C107">
        <v>99</v>
      </c>
      <c r="D107" s="8" t="str">
        <f>HYPERLINK("#'Table 99'!A1", " Would you accept this plan if it saved you £120 annually?")</f>
        <v xml:space="preserve"> Would you accept this plan if it saved you £120 annually?</v>
      </c>
      <c r="E107" s="14" t="str">
        <f>HYPERLINK("#'Full Results'!A801", "801")</f>
        <v>801</v>
      </c>
      <c r="F107" t="s">
        <v>191</v>
      </c>
    </row>
    <row r="108" spans="3:6" x14ac:dyDescent="0.35">
      <c r="C108">
        <v>100</v>
      </c>
      <c r="D108" s="8" t="str">
        <f>HYPERLINK("#'Table 100'!A1", " Would you accept this plan if it saved you £160 annually?")</f>
        <v xml:space="preserve"> Would you accept this plan if it saved you £160 annually?</v>
      </c>
      <c r="E108" s="14" t="str">
        <f>HYPERLINK("#'Full Results'!A806", "806")</f>
        <v>806</v>
      </c>
      <c r="F108" t="s">
        <v>191</v>
      </c>
    </row>
    <row r="109" spans="3:6" x14ac:dyDescent="0.35">
      <c r="C109">
        <v>101</v>
      </c>
      <c r="D109" s="8" t="str">
        <f>HYPERLINK("#'Table 101'!A1", " Would you accept this plan if it saved you £200 annually?")</f>
        <v xml:space="preserve"> Would you accept this plan if it saved you £200 annually?</v>
      </c>
      <c r="E109" s="14" t="str">
        <f>HYPERLINK("#'Full Results'!A811", "811")</f>
        <v>811</v>
      </c>
      <c r="F109" t="s">
        <v>191</v>
      </c>
    </row>
    <row r="110" spans="3:6" x14ac:dyDescent="0.35">
      <c r="C110">
        <v>102</v>
      </c>
      <c r="D110" s="8" t="str">
        <f>HYPERLINK("#'Table 102'!A1", " Would you accept this plan if it saved you £240 annually?")</f>
        <v xml:space="preserve"> Would you accept this plan if it saved you £240 annually?</v>
      </c>
      <c r="E110" s="14" t="str">
        <f>HYPERLINK("#'Full Results'!A816", "816")</f>
        <v>816</v>
      </c>
      <c r="F110" t="s">
        <v>191</v>
      </c>
    </row>
    <row r="111" spans="3:6" x14ac:dyDescent="0.35">
      <c r="C111">
        <v>103</v>
      </c>
      <c r="D111" s="8" t="str">
        <f>HYPERLINK("#'Table 103'!A1", " Would you accept this plan if it saved you £320 annually?")</f>
        <v xml:space="preserve"> Would you accept this plan if it saved you £320 annually?</v>
      </c>
      <c r="E111" s="14" t="str">
        <f>HYPERLINK("#'Full Results'!A821", "821")</f>
        <v>821</v>
      </c>
      <c r="F111" t="s">
        <v>191</v>
      </c>
    </row>
    <row r="112" spans="3:6" x14ac:dyDescent="0.35">
      <c r="C112">
        <v>104</v>
      </c>
      <c r="D112" s="8" t="str">
        <f>HYPERLINK("#'Table 104'!A1", " Would you accept this plan if it saved you £400 annually?")</f>
        <v xml:space="preserve"> Would you accept this plan if it saved you £400 annually?</v>
      </c>
      <c r="E112" s="14" t="str">
        <f>HYPERLINK("#'Full Results'!A826", "826")</f>
        <v>826</v>
      </c>
      <c r="F112" t="s">
        <v>191</v>
      </c>
    </row>
    <row r="113" spans="3:6" x14ac:dyDescent="0.35">
      <c r="C113">
        <v>105</v>
      </c>
      <c r="D113" s="8" t="str">
        <f>HYPERLINK("#'Table 105'!A1", " Would you accept this plan if it saved you £480 annually?")</f>
        <v xml:space="preserve"> Would you accept this plan if it saved you £480 annually?</v>
      </c>
      <c r="E113" s="14" t="str">
        <f>HYPERLINK("#'Full Results'!A831", "831")</f>
        <v>831</v>
      </c>
      <c r="F113" t="s">
        <v>191</v>
      </c>
    </row>
    <row r="114" spans="3:6" x14ac:dyDescent="0.35">
      <c r="C114">
        <v>106</v>
      </c>
      <c r="D114" s="8" t="str">
        <f>HYPERLINK("#'Table 106'!A1", " Would you accept this plan if it saved you £40 annually?")</f>
        <v xml:space="preserve"> Would you accept this plan if it saved you £40 annually?</v>
      </c>
      <c r="E114" s="14" t="str">
        <f>HYPERLINK("#'Full Results'!A836", "836")</f>
        <v>836</v>
      </c>
      <c r="F114" t="s">
        <v>191</v>
      </c>
    </row>
    <row r="115" spans="3:6" x14ac:dyDescent="0.35">
      <c r="C115">
        <v>107</v>
      </c>
      <c r="D115" s="8" t="str">
        <f>HYPERLINK("#'Table 107'!A1", " Would you accept this plan if it saved you £80 annually?")</f>
        <v xml:space="preserve"> Would you accept this plan if it saved you £80 annually?</v>
      </c>
      <c r="E115" s="14" t="str">
        <f>HYPERLINK("#'Full Results'!A841", "841")</f>
        <v>841</v>
      </c>
      <c r="F115" t="s">
        <v>191</v>
      </c>
    </row>
    <row r="116" spans="3:6" x14ac:dyDescent="0.35">
      <c r="C116">
        <v>108</v>
      </c>
      <c r="D116" s="8" t="str">
        <f>HYPERLINK("#'Table 108'!A1", " Would you accept this plan if it saved you £120 annually?")</f>
        <v xml:space="preserve"> Would you accept this plan if it saved you £120 annually?</v>
      </c>
      <c r="E116" s="14" t="str">
        <f>HYPERLINK("#'Full Results'!A846", "846")</f>
        <v>846</v>
      </c>
      <c r="F116" t="s">
        <v>191</v>
      </c>
    </row>
    <row r="117" spans="3:6" x14ac:dyDescent="0.35">
      <c r="C117">
        <v>109</v>
      </c>
      <c r="D117" s="8" t="str">
        <f>HYPERLINK("#'Table 109'!A1", " Would you accept this plan if it saved you £160 annually?")</f>
        <v xml:space="preserve"> Would you accept this plan if it saved you £160 annually?</v>
      </c>
      <c r="E117" s="14" t="str">
        <f>HYPERLINK("#'Full Results'!A851", "851")</f>
        <v>851</v>
      </c>
      <c r="F117" t="s">
        <v>191</v>
      </c>
    </row>
    <row r="118" spans="3:6" x14ac:dyDescent="0.35">
      <c r="C118">
        <v>110</v>
      </c>
      <c r="D118" s="8" t="str">
        <f>HYPERLINK("#'Table 110'!A1", " Would you accept this plan if it saved you £200 annually?")</f>
        <v xml:space="preserve"> Would you accept this plan if it saved you £200 annually?</v>
      </c>
      <c r="E118" s="14" t="str">
        <f>HYPERLINK("#'Full Results'!A856", "856")</f>
        <v>856</v>
      </c>
      <c r="F118" t="s">
        <v>191</v>
      </c>
    </row>
    <row r="119" spans="3:6" x14ac:dyDescent="0.35">
      <c r="C119">
        <v>111</v>
      </c>
      <c r="D119" s="8" t="str">
        <f>HYPERLINK("#'Table 111'!A1", " Would you accept this plan if it saved you £240 annually?")</f>
        <v xml:space="preserve"> Would you accept this plan if it saved you £240 annually?</v>
      </c>
      <c r="E119" s="14" t="str">
        <f>HYPERLINK("#'Full Results'!A861", "861")</f>
        <v>861</v>
      </c>
      <c r="F119" t="s">
        <v>191</v>
      </c>
    </row>
    <row r="120" spans="3:6" x14ac:dyDescent="0.35">
      <c r="C120">
        <v>112</v>
      </c>
      <c r="D120" s="8" t="str">
        <f>HYPERLINK("#'Table 112'!A1", " Would you accept this plan if it saved you £320 annually?")</f>
        <v xml:space="preserve"> Would you accept this plan if it saved you £320 annually?</v>
      </c>
      <c r="E120" s="14" t="str">
        <f>HYPERLINK("#'Full Results'!A866", "866")</f>
        <v>866</v>
      </c>
      <c r="F120" t="s">
        <v>191</v>
      </c>
    </row>
    <row r="121" spans="3:6" x14ac:dyDescent="0.35">
      <c r="C121">
        <v>113</v>
      </c>
      <c r="D121" s="8" t="str">
        <f>HYPERLINK("#'Table 113'!A1", " Would you accept this plan if it saved you £400 annually?")</f>
        <v xml:space="preserve"> Would you accept this plan if it saved you £400 annually?</v>
      </c>
      <c r="E121" s="14" t="str">
        <f>HYPERLINK("#'Full Results'!A871", "871")</f>
        <v>871</v>
      </c>
      <c r="F121" t="s">
        <v>191</v>
      </c>
    </row>
    <row r="122" spans="3:6" x14ac:dyDescent="0.35">
      <c r="C122">
        <v>114</v>
      </c>
      <c r="D122" s="8" t="str">
        <f>HYPERLINK("#'Table 114'!A1", " Would you accept this plan if it saved you £480 annually?")</f>
        <v xml:space="preserve"> Would you accept this plan if it saved you £480 annually?</v>
      </c>
      <c r="E122" s="14" t="str">
        <f>HYPERLINK("#'Full Results'!A876", "876")</f>
        <v>876</v>
      </c>
      <c r="F122" t="s">
        <v>191</v>
      </c>
    </row>
    <row r="123" spans="3:6" x14ac:dyDescent="0.35">
      <c r="C123">
        <v>115</v>
      </c>
      <c r="D123" s="8" t="str">
        <f>HYPERLINK("#'Table 115'!A1", "In your opinion, which of the following are the most important issues currently facing British homes and housing?Select all that apply.")</f>
        <v>In your opinion, which of the following are the most important issues currently facing British homes and housing?Select all that apply.</v>
      </c>
      <c r="E123" s="14" t="str">
        <f>HYPERLINK("#'Full Results'!A881", "881")</f>
        <v>881</v>
      </c>
      <c r="F123" t="s">
        <v>118</v>
      </c>
    </row>
    <row r="124" spans="3:6" x14ac:dyDescent="0.35">
      <c r="C124">
        <v>116</v>
      </c>
      <c r="D124" s="8" t="str">
        <f>HYPERLINK("#'Table 116'!A1", " Which of the statements below best reflects your opinion?")</f>
        <v xml:space="preserve"> Which of the statements below best reflects your opinion?</v>
      </c>
      <c r="E124" s="14" t="str">
        <f>HYPERLINK("#'Full Results'!A896", "896")</f>
        <v>896</v>
      </c>
      <c r="F124" t="s">
        <v>118</v>
      </c>
    </row>
    <row r="125" spans="3:6" x14ac:dyDescent="0.35">
      <c r="C125">
        <v>117</v>
      </c>
      <c r="D125" s="8" t="str">
        <f>HYPERLINK("#'Table 117'!A1", "Grid Summary: Do you agree or disagree with the following?")</f>
        <v>Grid Summary: Do you agree or disagree with the following?</v>
      </c>
      <c r="E125" s="7"/>
      <c r="F125" t="s">
        <v>118</v>
      </c>
    </row>
    <row r="126" spans="3:6" x14ac:dyDescent="0.35">
      <c r="C126">
        <v>118</v>
      </c>
      <c r="D126" s="8" t="str">
        <f>HYPERLINK("#'Table 118'!A1", "Do you agree or disagree with the following?: The things I do in my life don’t make much of a difference to climate change")</f>
        <v>Do you agree or disagree with the following?: The things I do in my life don’t make much of a difference to climate change</v>
      </c>
      <c r="E126" s="14" t="str">
        <f>HYPERLINK("#'Full Results'!A905", "905")</f>
        <v>905</v>
      </c>
      <c r="F126" t="s">
        <v>118</v>
      </c>
    </row>
    <row r="127" spans="3:6" x14ac:dyDescent="0.35">
      <c r="C127">
        <v>119</v>
      </c>
      <c r="D127" s="8" t="str">
        <f>HYPERLINK("#'Table 119'!A1", "Do you agree or disagree with the following?: I would like more information about how to reduce my carbon footprint")</f>
        <v>Do you agree or disagree with the following?: I would like more information about how to reduce my carbon footprint</v>
      </c>
      <c r="E127" s="14" t="str">
        <f>HYPERLINK("#'Full Results'!A917", "917")</f>
        <v>917</v>
      </c>
      <c r="F127" t="s">
        <v>118</v>
      </c>
    </row>
    <row r="128" spans="3:6" x14ac:dyDescent="0.35">
      <c r="C128">
        <v>120</v>
      </c>
      <c r="D128" s="8" t="str">
        <f>HYPERLINK("#'Table 120'!A1", "Which of the following do you think has the biggest impact on how environmentally friendly somebody’s lifestyle is?Select up to three of the following")</f>
        <v>Which of the following do you think has the biggest impact on how environmentally friendly somebody’s lifestyle is?Select up to three of the following</v>
      </c>
      <c r="E128" s="14" t="str">
        <f>HYPERLINK("#'Full Results'!A929", "929")</f>
        <v>929</v>
      </c>
      <c r="F128" t="s">
        <v>118</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CD17"/>
  <sheetViews>
    <sheetView showGridLines="0" workbookViewId="0">
      <pane xSplit="2" topLeftCell="Y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231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43.5" x14ac:dyDescent="0.35">
      <c r="B9" s="18" t="s">
        <v>224</v>
      </c>
      <c r="C9" s="17">
        <v>0.48540998669650498</v>
      </c>
      <c r="D9" s="17">
        <v>0.552556941373886</v>
      </c>
      <c r="E9" s="17">
        <v>0.41995867393710801</v>
      </c>
      <c r="F9" s="17"/>
      <c r="G9" s="17">
        <v>0.54241415869795995</v>
      </c>
      <c r="H9" s="17">
        <v>0.57580824739075998</v>
      </c>
      <c r="I9" s="17">
        <v>0.48304217142570699</v>
      </c>
      <c r="J9" s="17">
        <v>0.47573675690933098</v>
      </c>
      <c r="K9" s="17">
        <v>0.41985348870317202</v>
      </c>
      <c r="L9" s="17">
        <v>0.42776993354457099</v>
      </c>
      <c r="M9" s="17"/>
      <c r="N9" s="17">
        <v>0.57822012251492005</v>
      </c>
      <c r="O9" s="17">
        <v>0.47330651367068899</v>
      </c>
      <c r="P9" s="17">
        <v>0.47425082211388497</v>
      </c>
      <c r="Q9" s="17">
        <v>0.40659230967836801</v>
      </c>
      <c r="R9" s="17"/>
      <c r="S9" s="17">
        <v>0.53968269980976302</v>
      </c>
      <c r="T9" s="17">
        <v>0.48945679907894302</v>
      </c>
      <c r="U9" s="17">
        <v>0.479705300902246</v>
      </c>
      <c r="V9" s="17">
        <v>0.46399964682930001</v>
      </c>
      <c r="W9" s="17">
        <v>0.46520415415562999</v>
      </c>
      <c r="X9" s="17">
        <v>0.46476500490817502</v>
      </c>
      <c r="Y9" s="17">
        <v>0.45403527500517299</v>
      </c>
      <c r="Z9" s="17">
        <v>0.44419154602116301</v>
      </c>
      <c r="AA9" s="17">
        <v>0.47710572853531502</v>
      </c>
      <c r="AB9" s="17">
        <v>0.52289468052919197</v>
      </c>
      <c r="AC9" s="17">
        <v>0.47362654521944397</v>
      </c>
      <c r="AD9" s="17"/>
      <c r="AE9" s="17">
        <v>0.47664970028299197</v>
      </c>
      <c r="AF9" s="17">
        <v>0.486514826107874</v>
      </c>
      <c r="AG9" s="17">
        <v>0.44476557551551399</v>
      </c>
      <c r="AH9" s="17">
        <v>0.49051214160554002</v>
      </c>
      <c r="AI9" s="17">
        <v>0.53796842556802704</v>
      </c>
      <c r="AJ9" s="17">
        <v>0.396412106933761</v>
      </c>
      <c r="AK9" s="17"/>
      <c r="AL9" s="17">
        <v>0.44175671180463599</v>
      </c>
      <c r="AM9" s="17">
        <v>0.62312230477070896</v>
      </c>
      <c r="AN9" s="17">
        <v>0.57015895655642901</v>
      </c>
      <c r="AO9" s="17">
        <v>0.49975111645936898</v>
      </c>
      <c r="AP9" s="17">
        <v>0.54624481677602399</v>
      </c>
      <c r="AQ9" s="17">
        <v>0.61377003363483695</v>
      </c>
      <c r="AR9" s="17">
        <v>0.54611774768482901</v>
      </c>
      <c r="AS9" s="17"/>
      <c r="AT9" s="17">
        <v>0.59411164901660396</v>
      </c>
      <c r="AU9" s="17">
        <v>0.47511709511967198</v>
      </c>
      <c r="AV9" s="17"/>
      <c r="AW9" s="17">
        <v>0.46853088116393499</v>
      </c>
      <c r="AX9" s="17">
        <v>0.42974424399155597</v>
      </c>
      <c r="AY9" s="17">
        <v>0.543474975372504</v>
      </c>
      <c r="AZ9" s="17">
        <v>0.474374446832875</v>
      </c>
      <c r="BA9" s="17">
        <v>0.41662148256814402</v>
      </c>
      <c r="BB9" s="17">
        <v>0.49861031823095803</v>
      </c>
      <c r="BC9" s="17">
        <v>0.58511896038203104</v>
      </c>
      <c r="BD9" s="17">
        <v>0.45264828166836302</v>
      </c>
      <c r="BE9" s="17"/>
      <c r="BF9" s="17">
        <v>0.55612752432317902</v>
      </c>
      <c r="BG9" s="17">
        <v>0.55380249003150195</v>
      </c>
      <c r="BH9" s="17">
        <v>0.47506401524852698</v>
      </c>
      <c r="BI9" s="17">
        <v>0.47232007949814298</v>
      </c>
      <c r="BJ9" s="17">
        <v>0.39895630796333398</v>
      </c>
      <c r="BK9" s="17">
        <v>0.40463773087959698</v>
      </c>
      <c r="BL9" s="17">
        <v>0.46219138150119998</v>
      </c>
      <c r="BM9" s="17"/>
      <c r="BN9" s="17">
        <v>0.39864089176191903</v>
      </c>
      <c r="BO9" s="17">
        <v>0.410526552390647</v>
      </c>
      <c r="BP9" s="17">
        <v>0.411208391038001</v>
      </c>
      <c r="BQ9" s="17">
        <v>0.43947895496203099</v>
      </c>
      <c r="BR9" s="17">
        <v>0.45041318209060399</v>
      </c>
      <c r="BS9" s="17">
        <v>0.48889133989621603</v>
      </c>
      <c r="BT9" s="17">
        <v>0.489571096475448</v>
      </c>
      <c r="BU9" s="17">
        <v>0.51412086406102298</v>
      </c>
      <c r="BV9" s="17">
        <v>0.53277656084314295</v>
      </c>
      <c r="BW9" s="17">
        <v>0.48439415083063198</v>
      </c>
      <c r="BX9" s="17">
        <v>0.55971296140112903</v>
      </c>
      <c r="BY9" s="17">
        <v>0.57345511089434997</v>
      </c>
      <c r="BZ9" s="17">
        <v>0.56480890865981004</v>
      </c>
      <c r="CA9" s="17">
        <v>0.60205660310424602</v>
      </c>
      <c r="CB9" s="17">
        <v>0.66156814258656305</v>
      </c>
      <c r="CC9" s="17">
        <v>0.73607387813960601</v>
      </c>
      <c r="CD9" s="17">
        <v>0.74694273716388804</v>
      </c>
    </row>
    <row r="10" spans="2:82" ht="43.5" x14ac:dyDescent="0.35">
      <c r="B10" s="18" t="s">
        <v>225</v>
      </c>
      <c r="C10" s="17">
        <v>0.33710888244501003</v>
      </c>
      <c r="D10" s="17">
        <v>0.30028710545697002</v>
      </c>
      <c r="E10" s="17">
        <v>0.37313824072276802</v>
      </c>
      <c r="F10" s="17"/>
      <c r="G10" s="17">
        <v>0.330623257339201</v>
      </c>
      <c r="H10" s="17">
        <v>0.29233533756802399</v>
      </c>
      <c r="I10" s="17">
        <v>0.34697156106259802</v>
      </c>
      <c r="J10" s="17">
        <v>0.32719603617121601</v>
      </c>
      <c r="K10" s="17">
        <v>0.34719656664605197</v>
      </c>
      <c r="L10" s="17">
        <v>0.37113939606882501</v>
      </c>
      <c r="M10" s="17"/>
      <c r="N10" s="17">
        <v>0.28959742000793698</v>
      </c>
      <c r="O10" s="17">
        <v>0.34459152819514999</v>
      </c>
      <c r="P10" s="17">
        <v>0.35025455859120602</v>
      </c>
      <c r="Q10" s="17">
        <v>0.36965835297371602</v>
      </c>
      <c r="R10" s="17"/>
      <c r="S10" s="17">
        <v>0.316130542851421</v>
      </c>
      <c r="T10" s="17">
        <v>0.33931479794337399</v>
      </c>
      <c r="U10" s="17">
        <v>0.322157144873503</v>
      </c>
      <c r="V10" s="17">
        <v>0.354555172534671</v>
      </c>
      <c r="W10" s="17">
        <v>0.33545038868711702</v>
      </c>
      <c r="X10" s="17">
        <v>0.34631020531166701</v>
      </c>
      <c r="Y10" s="17">
        <v>0.35971257500522402</v>
      </c>
      <c r="Z10" s="17">
        <v>0.36291593710104098</v>
      </c>
      <c r="AA10" s="17">
        <v>0.32578681353687899</v>
      </c>
      <c r="AB10" s="17">
        <v>0.32562672299238499</v>
      </c>
      <c r="AC10" s="17">
        <v>0.351692254945144</v>
      </c>
      <c r="AD10" s="17"/>
      <c r="AE10" s="17">
        <v>0.33289073732917901</v>
      </c>
      <c r="AF10" s="17">
        <v>0.34155089226356</v>
      </c>
      <c r="AG10" s="17">
        <v>0.35535442777376802</v>
      </c>
      <c r="AH10" s="17">
        <v>0.33905250716208002</v>
      </c>
      <c r="AI10" s="17">
        <v>0.325892840368883</v>
      </c>
      <c r="AJ10" s="17">
        <v>0.38886106846261498</v>
      </c>
      <c r="AK10" s="17"/>
      <c r="AL10" s="17">
        <v>0.36328119788506003</v>
      </c>
      <c r="AM10" s="17">
        <v>0.280441951256301</v>
      </c>
      <c r="AN10" s="17">
        <v>0.30148865445684198</v>
      </c>
      <c r="AO10" s="17">
        <v>0.34201286982073997</v>
      </c>
      <c r="AP10" s="17">
        <v>0.29016641921716801</v>
      </c>
      <c r="AQ10" s="17">
        <v>0.26143669672915099</v>
      </c>
      <c r="AR10" s="17">
        <v>0.24892708977545899</v>
      </c>
      <c r="AS10" s="17"/>
      <c r="AT10" s="17">
        <v>0.26365813074369898</v>
      </c>
      <c r="AU10" s="17">
        <v>0.34803198447452599</v>
      </c>
      <c r="AV10" s="17"/>
      <c r="AW10" s="17">
        <v>0.328277854477252</v>
      </c>
      <c r="AX10" s="17">
        <v>0.36732196102113401</v>
      </c>
      <c r="AY10" s="17">
        <v>0.31690416684248701</v>
      </c>
      <c r="AZ10" s="17">
        <v>0.34375595341127102</v>
      </c>
      <c r="BA10" s="17">
        <v>0.37063973088705199</v>
      </c>
      <c r="BB10" s="17">
        <v>0.34318455330501402</v>
      </c>
      <c r="BC10" s="17">
        <v>0.286523529226758</v>
      </c>
      <c r="BD10" s="17">
        <v>0.33996352849231498</v>
      </c>
      <c r="BE10" s="17"/>
      <c r="BF10" s="17">
        <v>0.30912372661410098</v>
      </c>
      <c r="BG10" s="17">
        <v>0.30034248533714902</v>
      </c>
      <c r="BH10" s="17">
        <v>0.33798773929576398</v>
      </c>
      <c r="BI10" s="17">
        <v>0.32814901770718902</v>
      </c>
      <c r="BJ10" s="17">
        <v>0.37099466200744002</v>
      </c>
      <c r="BK10" s="17">
        <v>0.38042112417360202</v>
      </c>
      <c r="BL10" s="17">
        <v>0.36433266012248999</v>
      </c>
      <c r="BM10" s="17"/>
      <c r="BN10" s="17">
        <v>0.33795073058922798</v>
      </c>
      <c r="BO10" s="17">
        <v>0.38097575466837302</v>
      </c>
      <c r="BP10" s="17">
        <v>0.379959784764413</v>
      </c>
      <c r="BQ10" s="17">
        <v>0.36988974465212499</v>
      </c>
      <c r="BR10" s="17">
        <v>0.367796752129041</v>
      </c>
      <c r="BS10" s="17">
        <v>0.361701103083789</v>
      </c>
      <c r="BT10" s="17">
        <v>0.36205479401975399</v>
      </c>
      <c r="BU10" s="17">
        <v>0.31511057933160902</v>
      </c>
      <c r="BV10" s="17">
        <v>0.30270768562960698</v>
      </c>
      <c r="BW10" s="17">
        <v>0.34146035233092098</v>
      </c>
      <c r="BX10" s="17">
        <v>0.305564860413443</v>
      </c>
      <c r="BY10" s="17">
        <v>0.323629549162188</v>
      </c>
      <c r="BZ10" s="17">
        <v>0.282430799981161</v>
      </c>
      <c r="CA10" s="17">
        <v>0.25180587679626398</v>
      </c>
      <c r="CB10" s="17">
        <v>0.208851140061246</v>
      </c>
      <c r="CC10" s="17">
        <v>0.18448257683893901</v>
      </c>
      <c r="CD10" s="17">
        <v>0.17818905455827999</v>
      </c>
    </row>
    <row r="11" spans="2:82" ht="29" x14ac:dyDescent="0.35">
      <c r="B11" s="18" t="s">
        <v>226</v>
      </c>
      <c r="C11" s="17">
        <v>0.13154982230963699</v>
      </c>
      <c r="D11" s="17">
        <v>0.108450474504796</v>
      </c>
      <c r="E11" s="17">
        <v>0.154749932008727</v>
      </c>
      <c r="F11" s="17"/>
      <c r="G11" s="17">
        <v>8.2049690425433405E-2</v>
      </c>
      <c r="H11" s="17">
        <v>7.4706617150446894E-2</v>
      </c>
      <c r="I11" s="17">
        <v>0.117483405920497</v>
      </c>
      <c r="J11" s="17">
        <v>0.15051115087667699</v>
      </c>
      <c r="K11" s="17">
        <v>0.194182064440581</v>
      </c>
      <c r="L11" s="17">
        <v>0.16466969111947599</v>
      </c>
      <c r="M11" s="17"/>
      <c r="N11" s="17">
        <v>0.104079681232134</v>
      </c>
      <c r="O11" s="17">
        <v>0.14341685418650099</v>
      </c>
      <c r="P11" s="17">
        <v>0.133467195909792</v>
      </c>
      <c r="Q11" s="17">
        <v>0.148547770481812</v>
      </c>
      <c r="R11" s="17"/>
      <c r="S11" s="17">
        <v>9.44410449132288E-2</v>
      </c>
      <c r="T11" s="17">
        <v>0.13725373236977201</v>
      </c>
      <c r="U11" s="17">
        <v>0.15612070477763301</v>
      </c>
      <c r="V11" s="17">
        <v>0.13337869503191599</v>
      </c>
      <c r="W11" s="17">
        <v>0.14605591173132301</v>
      </c>
      <c r="X11" s="17">
        <v>0.13421343664009699</v>
      </c>
      <c r="Y11" s="17">
        <v>0.14049256582644601</v>
      </c>
      <c r="Z11" s="17">
        <v>0.14642454673045199</v>
      </c>
      <c r="AA11" s="17">
        <v>0.146417254048304</v>
      </c>
      <c r="AB11" s="17">
        <v>0.108954930596542</v>
      </c>
      <c r="AC11" s="17">
        <v>0.137333552230232</v>
      </c>
      <c r="AD11" s="17"/>
      <c r="AE11" s="17">
        <v>0.15815832928169801</v>
      </c>
      <c r="AF11" s="17">
        <v>0.13499447283750801</v>
      </c>
      <c r="AG11" s="17">
        <v>0.120237206726741</v>
      </c>
      <c r="AH11" s="17">
        <v>0.114376589286784</v>
      </c>
      <c r="AI11" s="17">
        <v>9.1166333582475806E-2</v>
      </c>
      <c r="AJ11" s="17">
        <v>0.13163301328950999</v>
      </c>
      <c r="AK11" s="17"/>
      <c r="AL11" s="17">
        <v>0.156801126189405</v>
      </c>
      <c r="AM11" s="17">
        <v>6.6738903112728606E-2</v>
      </c>
      <c r="AN11" s="17">
        <v>9.0303559167163205E-2</v>
      </c>
      <c r="AO11" s="17">
        <v>0.128503376671048</v>
      </c>
      <c r="AP11" s="17">
        <v>0.129924481823876</v>
      </c>
      <c r="AQ11" s="17">
        <v>9.6039857153400396E-2</v>
      </c>
      <c r="AR11" s="17">
        <v>0.20495516253971199</v>
      </c>
      <c r="AS11" s="17"/>
      <c r="AT11" s="17">
        <v>0.10043443780898099</v>
      </c>
      <c r="AU11" s="17">
        <v>0.13560204558339101</v>
      </c>
      <c r="AV11" s="17"/>
      <c r="AW11" s="17">
        <v>0.143849320905094</v>
      </c>
      <c r="AX11" s="17">
        <v>0.172981315034583</v>
      </c>
      <c r="AY11" s="17">
        <v>9.2809263799126795E-2</v>
      </c>
      <c r="AZ11" s="17">
        <v>0.13138455153038101</v>
      </c>
      <c r="BA11" s="17">
        <v>0.171879704448164</v>
      </c>
      <c r="BB11" s="17">
        <v>0.110760941751144</v>
      </c>
      <c r="BC11" s="17">
        <v>9.1066210082893506E-2</v>
      </c>
      <c r="BD11" s="17">
        <v>0.17556469013180301</v>
      </c>
      <c r="BE11" s="17"/>
      <c r="BF11" s="17">
        <v>9.7834247250297005E-2</v>
      </c>
      <c r="BG11" s="17">
        <v>0.113731814354015</v>
      </c>
      <c r="BH11" s="17">
        <v>0.154132673933806</v>
      </c>
      <c r="BI11" s="17">
        <v>0.132962725144563</v>
      </c>
      <c r="BJ11" s="17">
        <v>0.163574443181984</v>
      </c>
      <c r="BK11" s="17">
        <v>0.160496183919491</v>
      </c>
      <c r="BL11" s="17">
        <v>0.10946094604498199</v>
      </c>
      <c r="BM11" s="17"/>
      <c r="BN11" s="17">
        <v>0.15436811949708601</v>
      </c>
      <c r="BO11" s="17">
        <v>0.15388836686526799</v>
      </c>
      <c r="BP11" s="17">
        <v>0.159375658804111</v>
      </c>
      <c r="BQ11" s="17">
        <v>0.13508140560818299</v>
      </c>
      <c r="BR11" s="17">
        <v>0.13718161037729201</v>
      </c>
      <c r="BS11" s="17">
        <v>0.121940353699083</v>
      </c>
      <c r="BT11" s="17">
        <v>0.11219195810523599</v>
      </c>
      <c r="BU11" s="17">
        <v>0.136932797939983</v>
      </c>
      <c r="BV11" s="17">
        <v>0.121597905714195</v>
      </c>
      <c r="BW11" s="17">
        <v>0.133228564734928</v>
      </c>
      <c r="BX11" s="17">
        <v>0.109221634093831</v>
      </c>
      <c r="BY11" s="17">
        <v>9.5638306030032802E-2</v>
      </c>
      <c r="BZ11" s="17">
        <v>0.12540052584794301</v>
      </c>
      <c r="CA11" s="17">
        <v>0.11181195910753899</v>
      </c>
      <c r="CB11" s="17">
        <v>0.114086646467514</v>
      </c>
      <c r="CC11" s="17">
        <v>5.5728245774574303E-2</v>
      </c>
      <c r="CD11" s="17">
        <v>5.5538477213668197E-2</v>
      </c>
    </row>
    <row r="12" spans="2:82" x14ac:dyDescent="0.35">
      <c r="B12" s="18" t="s">
        <v>147</v>
      </c>
      <c r="C12" s="19">
        <v>4.5931308548847097E-2</v>
      </c>
      <c r="D12" s="19">
        <v>3.8705478664347502E-2</v>
      </c>
      <c r="E12" s="19">
        <v>5.2153153331396702E-2</v>
      </c>
      <c r="F12" s="19"/>
      <c r="G12" s="19">
        <v>4.4912893537406601E-2</v>
      </c>
      <c r="H12" s="19">
        <v>5.7149797890769197E-2</v>
      </c>
      <c r="I12" s="19">
        <v>5.2502861591197401E-2</v>
      </c>
      <c r="J12" s="19">
        <v>4.6556056042776003E-2</v>
      </c>
      <c r="K12" s="19">
        <v>3.87678802101954E-2</v>
      </c>
      <c r="L12" s="19">
        <v>3.6420979267127999E-2</v>
      </c>
      <c r="M12" s="19"/>
      <c r="N12" s="19">
        <v>2.8102776245009502E-2</v>
      </c>
      <c r="O12" s="19">
        <v>3.8685103947659102E-2</v>
      </c>
      <c r="P12" s="19">
        <v>4.2027423385116502E-2</v>
      </c>
      <c r="Q12" s="19">
        <v>7.5201566866103201E-2</v>
      </c>
      <c r="R12" s="19"/>
      <c r="S12" s="19">
        <v>4.9745712425588E-2</v>
      </c>
      <c r="T12" s="19">
        <v>3.3974670607910998E-2</v>
      </c>
      <c r="U12" s="19">
        <v>4.20168494466178E-2</v>
      </c>
      <c r="V12" s="19">
        <v>4.8066485604112599E-2</v>
      </c>
      <c r="W12" s="19">
        <v>5.3289545425930299E-2</v>
      </c>
      <c r="X12" s="19">
        <v>5.47113531400613E-2</v>
      </c>
      <c r="Y12" s="19">
        <v>4.5759584163156099E-2</v>
      </c>
      <c r="Z12" s="19">
        <v>4.6467970147343697E-2</v>
      </c>
      <c r="AA12" s="19">
        <v>5.0690203879501398E-2</v>
      </c>
      <c r="AB12" s="19">
        <v>4.2523665881881501E-2</v>
      </c>
      <c r="AC12" s="19">
        <v>3.7347647605179501E-2</v>
      </c>
      <c r="AD12" s="19"/>
      <c r="AE12" s="19">
        <v>3.2301233106131901E-2</v>
      </c>
      <c r="AF12" s="19">
        <v>3.6939808791058099E-2</v>
      </c>
      <c r="AG12" s="19">
        <v>7.9642789983977003E-2</v>
      </c>
      <c r="AH12" s="19">
        <v>5.6058761945594802E-2</v>
      </c>
      <c r="AI12" s="19">
        <v>4.4972400480614197E-2</v>
      </c>
      <c r="AJ12" s="19">
        <v>8.3093811314113405E-2</v>
      </c>
      <c r="AK12" s="19"/>
      <c r="AL12" s="19">
        <v>3.8160964120898699E-2</v>
      </c>
      <c r="AM12" s="19">
        <v>2.96968408602616E-2</v>
      </c>
      <c r="AN12" s="19">
        <v>3.8048829819565602E-2</v>
      </c>
      <c r="AO12" s="19">
        <v>2.9732637048842402E-2</v>
      </c>
      <c r="AP12" s="19">
        <v>3.3664282182932E-2</v>
      </c>
      <c r="AQ12" s="19">
        <v>2.87534124826118E-2</v>
      </c>
      <c r="AR12" s="19">
        <v>0</v>
      </c>
      <c r="AS12" s="19"/>
      <c r="AT12" s="19">
        <v>4.1795782430715703E-2</v>
      </c>
      <c r="AU12" s="19">
        <v>4.1248874822411102E-2</v>
      </c>
      <c r="AV12" s="19"/>
      <c r="AW12" s="19">
        <v>5.9341943453718203E-2</v>
      </c>
      <c r="AX12" s="19">
        <v>2.9952479952726999E-2</v>
      </c>
      <c r="AY12" s="19">
        <v>4.6811593985881597E-2</v>
      </c>
      <c r="AZ12" s="19">
        <v>5.0485048225472597E-2</v>
      </c>
      <c r="BA12" s="19">
        <v>4.0859082096639701E-2</v>
      </c>
      <c r="BB12" s="19">
        <v>4.7444186712884799E-2</v>
      </c>
      <c r="BC12" s="19">
        <v>3.7291300308317898E-2</v>
      </c>
      <c r="BD12" s="19">
        <v>3.1823499707519E-2</v>
      </c>
      <c r="BE12" s="19"/>
      <c r="BF12" s="19">
        <v>3.6914501812423103E-2</v>
      </c>
      <c r="BG12" s="19">
        <v>3.2123210277334002E-2</v>
      </c>
      <c r="BH12" s="19">
        <v>3.28155715219038E-2</v>
      </c>
      <c r="BI12" s="19">
        <v>6.6568177650104199E-2</v>
      </c>
      <c r="BJ12" s="19">
        <v>6.6474586847242403E-2</v>
      </c>
      <c r="BK12" s="19">
        <v>5.4444961027309398E-2</v>
      </c>
      <c r="BL12" s="19">
        <v>6.4015012331328294E-2</v>
      </c>
      <c r="BM12" s="19"/>
      <c r="BN12" s="19">
        <v>0.109040258151768</v>
      </c>
      <c r="BO12" s="19">
        <v>5.4609326075711999E-2</v>
      </c>
      <c r="BP12" s="19">
        <v>4.9456165393475103E-2</v>
      </c>
      <c r="BQ12" s="19">
        <v>5.5549894777660903E-2</v>
      </c>
      <c r="BR12" s="19">
        <v>4.4608455403063102E-2</v>
      </c>
      <c r="BS12" s="19">
        <v>2.74672033209118E-2</v>
      </c>
      <c r="BT12" s="19">
        <v>3.6182151399562101E-2</v>
      </c>
      <c r="BU12" s="19">
        <v>3.3835758667385099E-2</v>
      </c>
      <c r="BV12" s="19">
        <v>4.2917847813055299E-2</v>
      </c>
      <c r="BW12" s="19">
        <v>4.0916932103519599E-2</v>
      </c>
      <c r="BX12" s="19">
        <v>2.55005440915969E-2</v>
      </c>
      <c r="BY12" s="19">
        <v>7.2770339134292797E-3</v>
      </c>
      <c r="BZ12" s="19">
        <v>2.73597655110853E-2</v>
      </c>
      <c r="CA12" s="19">
        <v>3.4325560991951401E-2</v>
      </c>
      <c r="CB12" s="19">
        <v>1.5494070884677901E-2</v>
      </c>
      <c r="CC12" s="19">
        <v>2.3715299246881299E-2</v>
      </c>
      <c r="CD12" s="19">
        <v>1.9329731064163701E-2</v>
      </c>
    </row>
    <row r="13" spans="2:82" x14ac:dyDescent="0.35">
      <c r="B13" s="16"/>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CD17"/>
  <sheetViews>
    <sheetView showGridLines="0" topLeftCell="A6" workbookViewId="0">
      <pane xSplit="2" topLeftCell="V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232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43.5" x14ac:dyDescent="0.35">
      <c r="B9" s="18" t="s">
        <v>224</v>
      </c>
      <c r="C9" s="17">
        <v>0.40836541832075501</v>
      </c>
      <c r="D9" s="17">
        <v>0.44883667404062599</v>
      </c>
      <c r="E9" s="17">
        <v>0.36975413475666102</v>
      </c>
      <c r="F9" s="17"/>
      <c r="G9" s="17">
        <v>0.24717582413478001</v>
      </c>
      <c r="H9" s="17">
        <v>0.35228333455167699</v>
      </c>
      <c r="I9" s="17">
        <v>0.33529347467911202</v>
      </c>
      <c r="J9" s="17">
        <v>0.38717058531908</v>
      </c>
      <c r="K9" s="17">
        <v>0.485978071076201</v>
      </c>
      <c r="L9" s="17">
        <v>0.58522787625233796</v>
      </c>
      <c r="M9" s="17"/>
      <c r="N9" s="17">
        <v>0.49467410740700202</v>
      </c>
      <c r="O9" s="17">
        <v>0.389389670917206</v>
      </c>
      <c r="P9" s="17">
        <v>0.38426433361262402</v>
      </c>
      <c r="Q9" s="17">
        <v>0.35577198159426898</v>
      </c>
      <c r="R9" s="17"/>
      <c r="S9" s="17">
        <v>0.356992196871323</v>
      </c>
      <c r="T9" s="17">
        <v>0.435291841721477</v>
      </c>
      <c r="U9" s="17">
        <v>0.45509690367094102</v>
      </c>
      <c r="V9" s="17">
        <v>0.43605796328517299</v>
      </c>
      <c r="W9" s="17">
        <v>0.455365182374046</v>
      </c>
      <c r="X9" s="17">
        <v>0.38062789820981502</v>
      </c>
      <c r="Y9" s="17">
        <v>0.38909632978904601</v>
      </c>
      <c r="Z9" s="17">
        <v>0.384659294652274</v>
      </c>
      <c r="AA9" s="17">
        <v>0.38402840508574698</v>
      </c>
      <c r="AB9" s="17">
        <v>0.45907116653833702</v>
      </c>
      <c r="AC9" s="17">
        <v>0.37263383002361899</v>
      </c>
      <c r="AD9" s="17"/>
      <c r="AE9" s="17">
        <v>0.52269499917318796</v>
      </c>
      <c r="AF9" s="17">
        <v>0.378784445671626</v>
      </c>
      <c r="AG9" s="17">
        <v>0.29307037629620403</v>
      </c>
      <c r="AH9" s="17">
        <v>0.36686532946066103</v>
      </c>
      <c r="AI9" s="17">
        <v>0.337308550835205</v>
      </c>
      <c r="AJ9" s="17">
        <v>0.257247628217324</v>
      </c>
      <c r="AK9" s="17"/>
      <c r="AL9" s="17">
        <v>0.40525428395104801</v>
      </c>
      <c r="AM9" s="17">
        <v>0.41755285287286298</v>
      </c>
      <c r="AN9" s="17">
        <v>0.46878987614333101</v>
      </c>
      <c r="AO9" s="17">
        <v>0.40267075272696901</v>
      </c>
      <c r="AP9" s="17">
        <v>0.58951969055999098</v>
      </c>
      <c r="AQ9" s="17">
        <v>0.54192579993813395</v>
      </c>
      <c r="AR9" s="17">
        <v>0.30013429395616598</v>
      </c>
      <c r="AS9" s="17"/>
      <c r="AT9" s="17">
        <v>0.47819924652946499</v>
      </c>
      <c r="AU9" s="17">
        <v>0.40488589644130302</v>
      </c>
      <c r="AV9" s="17"/>
      <c r="AW9" s="17">
        <v>0.39102068655487099</v>
      </c>
      <c r="AX9" s="17">
        <v>0.607372657349734</v>
      </c>
      <c r="AY9" s="17">
        <v>0.41257022820990302</v>
      </c>
      <c r="AZ9" s="17">
        <v>0.35373744376228899</v>
      </c>
      <c r="BA9" s="17">
        <v>0.55138782519702101</v>
      </c>
      <c r="BB9" s="17">
        <v>0.340489154275947</v>
      </c>
      <c r="BC9" s="17">
        <v>0.39012981879568698</v>
      </c>
      <c r="BD9" s="17">
        <v>0.32546555743310002</v>
      </c>
      <c r="BE9" s="17"/>
      <c r="BF9" s="17">
        <v>0.400147214508979</v>
      </c>
      <c r="BG9" s="17">
        <v>0.38819442042582503</v>
      </c>
      <c r="BH9" s="17">
        <v>0.47564027714656398</v>
      </c>
      <c r="BI9" s="17">
        <v>0.37347586304548602</v>
      </c>
      <c r="BJ9" s="17">
        <v>0.35385516371587</v>
      </c>
      <c r="BK9" s="17">
        <v>0.470425666948462</v>
      </c>
      <c r="BL9" s="17">
        <v>0.34300897099393102</v>
      </c>
      <c r="BM9" s="17"/>
      <c r="BN9" s="17">
        <v>0.28283813539709801</v>
      </c>
      <c r="BO9" s="17">
        <v>0.39549519965084301</v>
      </c>
      <c r="BP9" s="17">
        <v>0.39671432432852899</v>
      </c>
      <c r="BQ9" s="17">
        <v>0.39676831064514601</v>
      </c>
      <c r="BR9" s="17">
        <v>0.40689124237706398</v>
      </c>
      <c r="BS9" s="17">
        <v>0.42644850649184401</v>
      </c>
      <c r="BT9" s="17">
        <v>0.45082278311823498</v>
      </c>
      <c r="BU9" s="17">
        <v>0.41218484450168102</v>
      </c>
      <c r="BV9" s="17">
        <v>0.41466905312361002</v>
      </c>
      <c r="BW9" s="17">
        <v>0.38634736482041399</v>
      </c>
      <c r="BX9" s="17">
        <v>0.40384494997607601</v>
      </c>
      <c r="BY9" s="17">
        <v>0.43581689769575299</v>
      </c>
      <c r="BZ9" s="17">
        <v>0.446373573508829</v>
      </c>
      <c r="CA9" s="17">
        <v>0.46938138496243498</v>
      </c>
      <c r="CB9" s="17">
        <v>0.52075863915348797</v>
      </c>
      <c r="CC9" s="17">
        <v>0.57962825261360795</v>
      </c>
      <c r="CD9" s="17">
        <v>0.52582199859766199</v>
      </c>
    </row>
    <row r="10" spans="2:82" ht="43.5" x14ac:dyDescent="0.35">
      <c r="B10" s="18" t="s">
        <v>225</v>
      </c>
      <c r="C10" s="17">
        <v>0.33863976466060602</v>
      </c>
      <c r="D10" s="17">
        <v>0.32087346267779099</v>
      </c>
      <c r="E10" s="17">
        <v>0.355871033034106</v>
      </c>
      <c r="F10" s="17"/>
      <c r="G10" s="17">
        <v>0.36407102616808801</v>
      </c>
      <c r="H10" s="17">
        <v>0.331952035019972</v>
      </c>
      <c r="I10" s="17">
        <v>0.345700206271984</v>
      </c>
      <c r="J10" s="17">
        <v>0.351544588502686</v>
      </c>
      <c r="K10" s="17">
        <v>0.349890126252277</v>
      </c>
      <c r="L10" s="17">
        <v>0.30352249069555398</v>
      </c>
      <c r="M10" s="17"/>
      <c r="N10" s="17">
        <v>0.30716493950559098</v>
      </c>
      <c r="O10" s="17">
        <v>0.34739493319133002</v>
      </c>
      <c r="P10" s="17">
        <v>0.35820233931748502</v>
      </c>
      <c r="Q10" s="17">
        <v>0.34662009294519602</v>
      </c>
      <c r="R10" s="17"/>
      <c r="S10" s="17">
        <v>0.34542238630687799</v>
      </c>
      <c r="T10" s="17">
        <v>0.32959476572073998</v>
      </c>
      <c r="U10" s="17">
        <v>0.31686837863043599</v>
      </c>
      <c r="V10" s="17">
        <v>0.32560332323088698</v>
      </c>
      <c r="W10" s="17">
        <v>0.30485087595783</v>
      </c>
      <c r="X10" s="17">
        <v>0.362562735647526</v>
      </c>
      <c r="Y10" s="17">
        <v>0.371675134047801</v>
      </c>
      <c r="Z10" s="17">
        <v>0.34256978913647701</v>
      </c>
      <c r="AA10" s="17">
        <v>0.34482511016018402</v>
      </c>
      <c r="AB10" s="17">
        <v>0.31085136654835199</v>
      </c>
      <c r="AC10" s="17">
        <v>0.37738940925133102</v>
      </c>
      <c r="AD10" s="17"/>
      <c r="AE10" s="17">
        <v>0.32279673560920602</v>
      </c>
      <c r="AF10" s="17">
        <v>0.35952315346126701</v>
      </c>
      <c r="AG10" s="17">
        <v>0.37097431779818602</v>
      </c>
      <c r="AH10" s="17">
        <v>0.34967676536327302</v>
      </c>
      <c r="AI10" s="17">
        <v>0.32946113595509002</v>
      </c>
      <c r="AJ10" s="17">
        <v>0.29058148059348898</v>
      </c>
      <c r="AK10" s="17"/>
      <c r="AL10" s="17">
        <v>0.35208902108152701</v>
      </c>
      <c r="AM10" s="17">
        <v>0.33067322719361503</v>
      </c>
      <c r="AN10" s="17">
        <v>0.31721249677685898</v>
      </c>
      <c r="AO10" s="17">
        <v>0.41018433766637702</v>
      </c>
      <c r="AP10" s="17">
        <v>0.24599940751867599</v>
      </c>
      <c r="AQ10" s="17">
        <v>0.30625037122818399</v>
      </c>
      <c r="AR10" s="17">
        <v>0.41105891812808099</v>
      </c>
      <c r="AS10" s="17"/>
      <c r="AT10" s="17">
        <v>0.32099770832410401</v>
      </c>
      <c r="AU10" s="17">
        <v>0.342040535528016</v>
      </c>
      <c r="AV10" s="17"/>
      <c r="AW10" s="17">
        <v>0.34624553524241802</v>
      </c>
      <c r="AX10" s="17">
        <v>0.27127855005339002</v>
      </c>
      <c r="AY10" s="17">
        <v>0.32936689647120398</v>
      </c>
      <c r="AZ10" s="17">
        <v>0.34821620720853302</v>
      </c>
      <c r="BA10" s="17">
        <v>0.31691534460142001</v>
      </c>
      <c r="BB10" s="17">
        <v>0.35082882421931999</v>
      </c>
      <c r="BC10" s="17">
        <v>0.34477163927654197</v>
      </c>
      <c r="BD10" s="17">
        <v>0.36863080303184897</v>
      </c>
      <c r="BE10" s="17"/>
      <c r="BF10" s="17">
        <v>0.33304028247291501</v>
      </c>
      <c r="BG10" s="17">
        <v>0.350686742493238</v>
      </c>
      <c r="BH10" s="17">
        <v>0.30722440334247803</v>
      </c>
      <c r="BI10" s="17">
        <v>0.34595948489699901</v>
      </c>
      <c r="BJ10" s="17">
        <v>0.353535804295878</v>
      </c>
      <c r="BK10" s="17">
        <v>0.33118262449472802</v>
      </c>
      <c r="BL10" s="17">
        <v>0.344419128954289</v>
      </c>
      <c r="BM10" s="17"/>
      <c r="BN10" s="17">
        <v>0.31612562033043601</v>
      </c>
      <c r="BO10" s="17">
        <v>0.34404419421515098</v>
      </c>
      <c r="BP10" s="17">
        <v>0.353425676604052</v>
      </c>
      <c r="BQ10" s="17">
        <v>0.34587803341871998</v>
      </c>
      <c r="BR10" s="17">
        <v>0.33394289167053498</v>
      </c>
      <c r="BS10" s="17">
        <v>0.33645442724837299</v>
      </c>
      <c r="BT10" s="17">
        <v>0.33864462336546503</v>
      </c>
      <c r="BU10" s="17">
        <v>0.34376987297386602</v>
      </c>
      <c r="BV10" s="17">
        <v>0.34163926742605399</v>
      </c>
      <c r="BW10" s="17">
        <v>0.34255052257271201</v>
      </c>
      <c r="BX10" s="17">
        <v>0.36908697457144701</v>
      </c>
      <c r="BY10" s="17">
        <v>0.365577132566268</v>
      </c>
      <c r="BZ10" s="17">
        <v>0.29599280717520998</v>
      </c>
      <c r="CA10" s="17">
        <v>0.26822968932368302</v>
      </c>
      <c r="CB10" s="17">
        <v>0.322459245282328</v>
      </c>
      <c r="CC10" s="17">
        <v>0.257655665506549</v>
      </c>
      <c r="CD10" s="17">
        <v>0.30881080349671702</v>
      </c>
    </row>
    <row r="11" spans="2:82" ht="29" x14ac:dyDescent="0.35">
      <c r="B11" s="18" t="s">
        <v>226</v>
      </c>
      <c r="C11" s="17">
        <v>0.19762913777087801</v>
      </c>
      <c r="D11" s="17">
        <v>0.17817655419060499</v>
      </c>
      <c r="E11" s="17">
        <v>0.216395260185618</v>
      </c>
      <c r="F11" s="17"/>
      <c r="G11" s="17">
        <v>0.30340104660512901</v>
      </c>
      <c r="H11" s="17">
        <v>0.23930673609127701</v>
      </c>
      <c r="I11" s="17">
        <v>0.25542973497544802</v>
      </c>
      <c r="J11" s="17">
        <v>0.20435209961228201</v>
      </c>
      <c r="K11" s="17">
        <v>0.13321221326114299</v>
      </c>
      <c r="L11" s="17">
        <v>8.4463926108794801E-2</v>
      </c>
      <c r="M11" s="17"/>
      <c r="N11" s="17">
        <v>0.16100487790856299</v>
      </c>
      <c r="O11" s="17">
        <v>0.21378306100165401</v>
      </c>
      <c r="P11" s="17">
        <v>0.199594029498919</v>
      </c>
      <c r="Q11" s="17">
        <v>0.219445911690025</v>
      </c>
      <c r="R11" s="17"/>
      <c r="S11" s="17">
        <v>0.22956857074700501</v>
      </c>
      <c r="T11" s="17">
        <v>0.19011160860041601</v>
      </c>
      <c r="U11" s="17">
        <v>0.17422218148511101</v>
      </c>
      <c r="V11" s="17">
        <v>0.18351729380843601</v>
      </c>
      <c r="W11" s="17">
        <v>0.192516066838813</v>
      </c>
      <c r="X11" s="17">
        <v>0.190702300745764</v>
      </c>
      <c r="Y11" s="17">
        <v>0.18928370744383599</v>
      </c>
      <c r="Z11" s="17">
        <v>0.228298422278497</v>
      </c>
      <c r="AA11" s="17">
        <v>0.21441219294511701</v>
      </c>
      <c r="AB11" s="17">
        <v>0.17529764020827801</v>
      </c>
      <c r="AC11" s="17">
        <v>0.19145052332444101</v>
      </c>
      <c r="AD11" s="17"/>
      <c r="AE11" s="17">
        <v>0.119963051135202</v>
      </c>
      <c r="AF11" s="17">
        <v>0.21689953783449401</v>
      </c>
      <c r="AG11" s="17">
        <v>0.244012028895818</v>
      </c>
      <c r="AH11" s="17">
        <v>0.215190264907237</v>
      </c>
      <c r="AI11" s="17">
        <v>0.26903341353412102</v>
      </c>
      <c r="AJ11" s="17">
        <v>0.34470221093704001</v>
      </c>
      <c r="AK11" s="17"/>
      <c r="AL11" s="17">
        <v>0.20128454724766701</v>
      </c>
      <c r="AM11" s="17">
        <v>0.19730067043110999</v>
      </c>
      <c r="AN11" s="17">
        <v>0.16814228318149299</v>
      </c>
      <c r="AO11" s="17">
        <v>0.15931515110012601</v>
      </c>
      <c r="AP11" s="17">
        <v>0.145792955745189</v>
      </c>
      <c r="AQ11" s="17">
        <v>0.122485598013942</v>
      </c>
      <c r="AR11" s="17">
        <v>0.16775691545083701</v>
      </c>
      <c r="AS11" s="17"/>
      <c r="AT11" s="17">
        <v>0.13668742401116701</v>
      </c>
      <c r="AU11" s="17">
        <v>0.20451472894680001</v>
      </c>
      <c r="AV11" s="17"/>
      <c r="AW11" s="17">
        <v>0.19760655504366001</v>
      </c>
      <c r="AX11" s="17">
        <v>9.7132846527859501E-2</v>
      </c>
      <c r="AY11" s="17">
        <v>0.19079985675508801</v>
      </c>
      <c r="AZ11" s="17">
        <v>0.23719606753717301</v>
      </c>
      <c r="BA11" s="17">
        <v>0.102349926609901</v>
      </c>
      <c r="BB11" s="17">
        <v>0.24009185641742301</v>
      </c>
      <c r="BC11" s="17">
        <v>0.20700747856927701</v>
      </c>
      <c r="BD11" s="17">
        <v>0.23931577447163699</v>
      </c>
      <c r="BE11" s="17"/>
      <c r="BF11" s="17">
        <v>0.21582015811354299</v>
      </c>
      <c r="BG11" s="17">
        <v>0.21220419824159401</v>
      </c>
      <c r="BH11" s="17">
        <v>0.18073542458330799</v>
      </c>
      <c r="BI11" s="17">
        <v>0.17455231709511901</v>
      </c>
      <c r="BJ11" s="17">
        <v>0.22672581582324799</v>
      </c>
      <c r="BK11" s="17">
        <v>0.14699836665650601</v>
      </c>
      <c r="BL11" s="17">
        <v>0.24278408761727799</v>
      </c>
      <c r="BM11" s="17"/>
      <c r="BN11" s="17">
        <v>0.27180098375166001</v>
      </c>
      <c r="BO11" s="17">
        <v>0.213247874298262</v>
      </c>
      <c r="BP11" s="17">
        <v>0.17899335785103801</v>
      </c>
      <c r="BQ11" s="17">
        <v>0.18957514843362799</v>
      </c>
      <c r="BR11" s="17">
        <v>0.20898920441542701</v>
      </c>
      <c r="BS11" s="17">
        <v>0.18892168122574299</v>
      </c>
      <c r="BT11" s="17">
        <v>0.17868925438945299</v>
      </c>
      <c r="BU11" s="17">
        <v>0.202029317334152</v>
      </c>
      <c r="BV11" s="17">
        <v>0.19108618556144699</v>
      </c>
      <c r="BW11" s="17">
        <v>0.22577942325407299</v>
      </c>
      <c r="BX11" s="17">
        <v>0.19271068804738101</v>
      </c>
      <c r="BY11" s="17">
        <v>0.17047296131284401</v>
      </c>
      <c r="BZ11" s="17">
        <v>0.19836294231051599</v>
      </c>
      <c r="CA11" s="17">
        <v>0.22035151675966599</v>
      </c>
      <c r="CB11" s="17">
        <v>0.13806334771996201</v>
      </c>
      <c r="CC11" s="17">
        <v>0.136820947627318</v>
      </c>
      <c r="CD11" s="17">
        <v>0.132614481073276</v>
      </c>
    </row>
    <row r="12" spans="2:82" x14ac:dyDescent="0.35">
      <c r="B12" s="18" t="s">
        <v>147</v>
      </c>
      <c r="C12" s="19">
        <v>5.5365679247761E-2</v>
      </c>
      <c r="D12" s="19">
        <v>5.2113309090977798E-2</v>
      </c>
      <c r="E12" s="19">
        <v>5.7979572023614603E-2</v>
      </c>
      <c r="F12" s="19"/>
      <c r="G12" s="19">
        <v>8.5352103092003098E-2</v>
      </c>
      <c r="H12" s="19">
        <v>7.64578943370752E-2</v>
      </c>
      <c r="I12" s="19">
        <v>6.3576584073457107E-2</v>
      </c>
      <c r="J12" s="19">
        <v>5.6932726565952101E-2</v>
      </c>
      <c r="K12" s="19">
        <v>3.0919589410379901E-2</v>
      </c>
      <c r="L12" s="19">
        <v>2.6785706943312799E-2</v>
      </c>
      <c r="M12" s="19"/>
      <c r="N12" s="19">
        <v>3.7156075178843999E-2</v>
      </c>
      <c r="O12" s="19">
        <v>4.9432334889809401E-2</v>
      </c>
      <c r="P12" s="19">
        <v>5.7939297570971902E-2</v>
      </c>
      <c r="Q12" s="19">
        <v>7.8162013770510394E-2</v>
      </c>
      <c r="R12" s="19"/>
      <c r="S12" s="19">
        <v>6.8016846074794204E-2</v>
      </c>
      <c r="T12" s="19">
        <v>4.5001783957367501E-2</v>
      </c>
      <c r="U12" s="19">
        <v>5.3812536213511598E-2</v>
      </c>
      <c r="V12" s="19">
        <v>5.4821419675504399E-2</v>
      </c>
      <c r="W12" s="19">
        <v>4.7267874829311197E-2</v>
      </c>
      <c r="X12" s="19">
        <v>6.6107065396894205E-2</v>
      </c>
      <c r="Y12" s="19">
        <v>4.9944828719315902E-2</v>
      </c>
      <c r="Z12" s="19">
        <v>4.4472493932751399E-2</v>
      </c>
      <c r="AA12" s="19">
        <v>5.6734291808951599E-2</v>
      </c>
      <c r="AB12" s="19">
        <v>5.4779826705032397E-2</v>
      </c>
      <c r="AC12" s="19">
        <v>5.8526237400608E-2</v>
      </c>
      <c r="AD12" s="19"/>
      <c r="AE12" s="19">
        <v>3.4545214082403602E-2</v>
      </c>
      <c r="AF12" s="19">
        <v>4.4792863032613602E-2</v>
      </c>
      <c r="AG12" s="19">
        <v>9.1943277009792906E-2</v>
      </c>
      <c r="AH12" s="19">
        <v>6.8267640268829005E-2</v>
      </c>
      <c r="AI12" s="19">
        <v>6.4196899675584604E-2</v>
      </c>
      <c r="AJ12" s="19">
        <v>0.10746868025214699</v>
      </c>
      <c r="AK12" s="19"/>
      <c r="AL12" s="19">
        <v>4.13721477197583E-2</v>
      </c>
      <c r="AM12" s="19">
        <v>5.4473249502412301E-2</v>
      </c>
      <c r="AN12" s="19">
        <v>4.5855343898316699E-2</v>
      </c>
      <c r="AO12" s="19">
        <v>2.7829758506528701E-2</v>
      </c>
      <c r="AP12" s="19">
        <v>1.86879461761435E-2</v>
      </c>
      <c r="AQ12" s="19">
        <v>2.9338230819740501E-2</v>
      </c>
      <c r="AR12" s="19">
        <v>0.121049872464916</v>
      </c>
      <c r="AS12" s="19"/>
      <c r="AT12" s="19">
        <v>6.4115621135263701E-2</v>
      </c>
      <c r="AU12" s="19">
        <v>4.8558839083880999E-2</v>
      </c>
      <c r="AV12" s="19"/>
      <c r="AW12" s="19">
        <v>6.5127223159050396E-2</v>
      </c>
      <c r="AX12" s="19">
        <v>2.4215946069016701E-2</v>
      </c>
      <c r="AY12" s="19">
        <v>6.7263018563804206E-2</v>
      </c>
      <c r="AZ12" s="19">
        <v>6.0850281492005803E-2</v>
      </c>
      <c r="BA12" s="19">
        <v>2.9346903591658501E-2</v>
      </c>
      <c r="BB12" s="19">
        <v>6.8590165087309904E-2</v>
      </c>
      <c r="BC12" s="19">
        <v>5.8091063358494198E-2</v>
      </c>
      <c r="BD12" s="19">
        <v>6.6587865063413701E-2</v>
      </c>
      <c r="BE12" s="19"/>
      <c r="BF12" s="19">
        <v>5.0992344904563197E-2</v>
      </c>
      <c r="BG12" s="19">
        <v>4.8914638839343098E-2</v>
      </c>
      <c r="BH12" s="19">
        <v>3.6399894927649501E-2</v>
      </c>
      <c r="BI12" s="19">
        <v>0.106012334962395</v>
      </c>
      <c r="BJ12" s="19">
        <v>6.5883216165005004E-2</v>
      </c>
      <c r="BK12" s="19">
        <v>5.1393341900303702E-2</v>
      </c>
      <c r="BL12" s="19">
        <v>6.9787812434501897E-2</v>
      </c>
      <c r="BM12" s="19"/>
      <c r="BN12" s="19">
        <v>0.129235260520806</v>
      </c>
      <c r="BO12" s="19">
        <v>4.7212731835743399E-2</v>
      </c>
      <c r="BP12" s="19">
        <v>7.0866641216381004E-2</v>
      </c>
      <c r="BQ12" s="19">
        <v>6.7778507502505594E-2</v>
      </c>
      <c r="BR12" s="19">
        <v>5.0176661536974601E-2</v>
      </c>
      <c r="BS12" s="19">
        <v>4.8175385034040001E-2</v>
      </c>
      <c r="BT12" s="19">
        <v>3.18433391268476E-2</v>
      </c>
      <c r="BU12" s="19">
        <v>4.20159651903E-2</v>
      </c>
      <c r="BV12" s="19">
        <v>5.2605493888889701E-2</v>
      </c>
      <c r="BW12" s="19">
        <v>4.5322689352800302E-2</v>
      </c>
      <c r="BX12" s="19">
        <v>3.4357387405095301E-2</v>
      </c>
      <c r="BY12" s="19">
        <v>2.81330084251342E-2</v>
      </c>
      <c r="BZ12" s="19">
        <v>5.9270677005444999E-2</v>
      </c>
      <c r="CA12" s="19">
        <v>4.20374089542166E-2</v>
      </c>
      <c r="CB12" s="19">
        <v>1.87187678442216E-2</v>
      </c>
      <c r="CC12" s="19">
        <v>2.5895134252524401E-2</v>
      </c>
      <c r="CD12" s="19">
        <v>3.2752716832345999E-2</v>
      </c>
    </row>
    <row r="13" spans="2:82" x14ac:dyDescent="0.35">
      <c r="B13" s="16"/>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CD17"/>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233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43.5" x14ac:dyDescent="0.35">
      <c r="B9" s="18" t="s">
        <v>224</v>
      </c>
      <c r="C9" s="17">
        <v>0.29530588820909598</v>
      </c>
      <c r="D9" s="17">
        <v>0.34039298654185302</v>
      </c>
      <c r="E9" s="17">
        <v>0.25100048730022501</v>
      </c>
      <c r="F9" s="17"/>
      <c r="G9" s="17">
        <v>0.25858797209829998</v>
      </c>
      <c r="H9" s="17">
        <v>0.31038620968987202</v>
      </c>
      <c r="I9" s="17">
        <v>0.27679530546334702</v>
      </c>
      <c r="J9" s="17">
        <v>0.292801774773987</v>
      </c>
      <c r="K9" s="17">
        <v>0.29179159146853001</v>
      </c>
      <c r="L9" s="17">
        <v>0.32673053012496001</v>
      </c>
      <c r="M9" s="17"/>
      <c r="N9" s="17">
        <v>0.34938273761520999</v>
      </c>
      <c r="O9" s="17">
        <v>0.27911684046576302</v>
      </c>
      <c r="P9" s="17">
        <v>0.29877156813480299</v>
      </c>
      <c r="Q9" s="17">
        <v>0.25044833245336601</v>
      </c>
      <c r="R9" s="17"/>
      <c r="S9" s="17">
        <v>0.3045296203151</v>
      </c>
      <c r="T9" s="17">
        <v>0.29829664762637498</v>
      </c>
      <c r="U9" s="17">
        <v>0.32882834723238602</v>
      </c>
      <c r="V9" s="17">
        <v>0.31430007528009202</v>
      </c>
      <c r="W9" s="17">
        <v>0.28324384510228701</v>
      </c>
      <c r="X9" s="17">
        <v>0.29375543236983298</v>
      </c>
      <c r="Y9" s="17">
        <v>0.2816813595871</v>
      </c>
      <c r="Z9" s="17">
        <v>0.260532056978732</v>
      </c>
      <c r="AA9" s="17">
        <v>0.26447340642299699</v>
      </c>
      <c r="AB9" s="17">
        <v>0.33961204461955102</v>
      </c>
      <c r="AC9" s="17">
        <v>0.239070112971318</v>
      </c>
      <c r="AD9" s="17"/>
      <c r="AE9" s="17">
        <v>0.33456454578827499</v>
      </c>
      <c r="AF9" s="17">
        <v>0.29725291704270901</v>
      </c>
      <c r="AG9" s="17">
        <v>0.25767526647807898</v>
      </c>
      <c r="AH9" s="17">
        <v>0.27231761370734098</v>
      </c>
      <c r="AI9" s="17">
        <v>0.27639709183349498</v>
      </c>
      <c r="AJ9" s="17">
        <v>0.16129336096410499</v>
      </c>
      <c r="AK9" s="17"/>
      <c r="AL9" s="17">
        <v>0.27969471774156701</v>
      </c>
      <c r="AM9" s="17">
        <v>0.33241967376479498</v>
      </c>
      <c r="AN9" s="17">
        <v>0.36707769817102098</v>
      </c>
      <c r="AO9" s="17">
        <v>0.35522748418023897</v>
      </c>
      <c r="AP9" s="17">
        <v>0.37678063343402401</v>
      </c>
      <c r="AQ9" s="17">
        <v>0.40505444478622499</v>
      </c>
      <c r="AR9" s="17">
        <v>0.39574822221855999</v>
      </c>
      <c r="AS9" s="17"/>
      <c r="AT9" s="17">
        <v>0.41310096694335902</v>
      </c>
      <c r="AU9" s="17">
        <v>0.28409631936440699</v>
      </c>
      <c r="AV9" s="17"/>
      <c r="AW9" s="17">
        <v>0.28433243895496602</v>
      </c>
      <c r="AX9" s="17">
        <v>0.30544992075530902</v>
      </c>
      <c r="AY9" s="17">
        <v>0.36526897043957102</v>
      </c>
      <c r="AZ9" s="17">
        <v>0.25429964478265799</v>
      </c>
      <c r="BA9" s="17">
        <v>0.32585688941381702</v>
      </c>
      <c r="BB9" s="17">
        <v>0.27406656576233501</v>
      </c>
      <c r="BC9" s="17">
        <v>0.356883748385668</v>
      </c>
      <c r="BD9" s="17">
        <v>0.27230323736138201</v>
      </c>
      <c r="BE9" s="17"/>
      <c r="BF9" s="17">
        <v>0.332141555522044</v>
      </c>
      <c r="BG9" s="17">
        <v>0.32607332381911402</v>
      </c>
      <c r="BH9" s="17">
        <v>0.280668692164319</v>
      </c>
      <c r="BI9" s="17">
        <v>0.27539409336294801</v>
      </c>
      <c r="BJ9" s="17">
        <v>0.278725138308478</v>
      </c>
      <c r="BK9" s="17">
        <v>0.270588256927356</v>
      </c>
      <c r="BL9" s="17">
        <v>0.25205679336909298</v>
      </c>
      <c r="BM9" s="17"/>
      <c r="BN9" s="17">
        <v>0.18170667820273101</v>
      </c>
      <c r="BO9" s="17">
        <v>0.268662769484318</v>
      </c>
      <c r="BP9" s="17">
        <v>0.28061791940751402</v>
      </c>
      <c r="BQ9" s="17">
        <v>0.28829932873102998</v>
      </c>
      <c r="BR9" s="17">
        <v>0.29446411126129302</v>
      </c>
      <c r="BS9" s="17">
        <v>0.29553411466115698</v>
      </c>
      <c r="BT9" s="17">
        <v>0.32901956631947399</v>
      </c>
      <c r="BU9" s="17">
        <v>0.30234072001790802</v>
      </c>
      <c r="BV9" s="17">
        <v>0.30214405291430901</v>
      </c>
      <c r="BW9" s="17">
        <v>0.28927469251013199</v>
      </c>
      <c r="BX9" s="17">
        <v>0.314726417723938</v>
      </c>
      <c r="BY9" s="17">
        <v>0.34399132643507602</v>
      </c>
      <c r="BZ9" s="17">
        <v>0.32024428535434102</v>
      </c>
      <c r="CA9" s="17">
        <v>0.32383118804432298</v>
      </c>
      <c r="CB9" s="17">
        <v>0.36777499989328399</v>
      </c>
      <c r="CC9" s="17">
        <v>0.49269000762128101</v>
      </c>
      <c r="CD9" s="17">
        <v>0.430312124542437</v>
      </c>
    </row>
    <row r="10" spans="2:82" ht="43.5" x14ac:dyDescent="0.35">
      <c r="B10" s="18" t="s">
        <v>225</v>
      </c>
      <c r="C10" s="17">
        <v>0.37915734737190798</v>
      </c>
      <c r="D10" s="17">
        <v>0.36953494037644202</v>
      </c>
      <c r="E10" s="17">
        <v>0.38966327633232101</v>
      </c>
      <c r="F10" s="17"/>
      <c r="G10" s="17">
        <v>0.40216906351519999</v>
      </c>
      <c r="H10" s="17">
        <v>0.38178395560306599</v>
      </c>
      <c r="I10" s="17">
        <v>0.38432045573930701</v>
      </c>
      <c r="J10" s="17">
        <v>0.37552477674407098</v>
      </c>
      <c r="K10" s="17">
        <v>0.37761611279165203</v>
      </c>
      <c r="L10" s="17">
        <v>0.36158697780803301</v>
      </c>
      <c r="M10" s="17"/>
      <c r="N10" s="17">
        <v>0.36401100585625201</v>
      </c>
      <c r="O10" s="17">
        <v>0.38396938822836202</v>
      </c>
      <c r="P10" s="17">
        <v>0.39221303520456102</v>
      </c>
      <c r="Q10" s="17">
        <v>0.38084501664884701</v>
      </c>
      <c r="R10" s="17"/>
      <c r="S10" s="17">
        <v>0.38459038672270401</v>
      </c>
      <c r="T10" s="17">
        <v>0.37325584537980899</v>
      </c>
      <c r="U10" s="17">
        <v>0.35863149856160298</v>
      </c>
      <c r="V10" s="17">
        <v>0.36953340391592898</v>
      </c>
      <c r="W10" s="17">
        <v>0.37888075664911502</v>
      </c>
      <c r="X10" s="17">
        <v>0.38397532403665702</v>
      </c>
      <c r="Y10" s="17">
        <v>0.372854687580086</v>
      </c>
      <c r="Z10" s="17">
        <v>0.40542054995881599</v>
      </c>
      <c r="AA10" s="17">
        <v>0.38421408442162802</v>
      </c>
      <c r="AB10" s="17">
        <v>0.37111624517763198</v>
      </c>
      <c r="AC10" s="17">
        <v>0.408513417776181</v>
      </c>
      <c r="AD10" s="17"/>
      <c r="AE10" s="17">
        <v>0.36580371365589498</v>
      </c>
      <c r="AF10" s="17">
        <v>0.39895116139370101</v>
      </c>
      <c r="AG10" s="17">
        <v>0.37831996878673202</v>
      </c>
      <c r="AH10" s="17">
        <v>0.37507794145257201</v>
      </c>
      <c r="AI10" s="17">
        <v>0.39931954117856899</v>
      </c>
      <c r="AJ10" s="17">
        <v>0.30242684239921402</v>
      </c>
      <c r="AK10" s="17"/>
      <c r="AL10" s="17">
        <v>0.38301903767379097</v>
      </c>
      <c r="AM10" s="17">
        <v>0.395302925554124</v>
      </c>
      <c r="AN10" s="17">
        <v>0.403080534942791</v>
      </c>
      <c r="AO10" s="17">
        <v>0.39766456609858902</v>
      </c>
      <c r="AP10" s="17">
        <v>0.32422636850929698</v>
      </c>
      <c r="AQ10" s="17">
        <v>0.34447442718765098</v>
      </c>
      <c r="AR10" s="17">
        <v>0.25547189796394798</v>
      </c>
      <c r="AS10" s="17"/>
      <c r="AT10" s="17">
        <v>0.37101823045327298</v>
      </c>
      <c r="AU10" s="17">
        <v>0.382526841380328</v>
      </c>
      <c r="AV10" s="17"/>
      <c r="AW10" s="17">
        <v>0.38062490839192797</v>
      </c>
      <c r="AX10" s="17">
        <v>0.28769724354975501</v>
      </c>
      <c r="AY10" s="17">
        <v>0.389546032724505</v>
      </c>
      <c r="AZ10" s="17">
        <v>0.39314033243626501</v>
      </c>
      <c r="BA10" s="17">
        <v>0.367149300750786</v>
      </c>
      <c r="BB10" s="17">
        <v>0.39227282268705699</v>
      </c>
      <c r="BC10" s="17">
        <v>0.38033215843408502</v>
      </c>
      <c r="BD10" s="17">
        <v>0.35933180234119999</v>
      </c>
      <c r="BE10" s="17"/>
      <c r="BF10" s="17">
        <v>0.387784293061122</v>
      </c>
      <c r="BG10" s="17">
        <v>0.37854605428414101</v>
      </c>
      <c r="BH10" s="17">
        <v>0.37344035954105398</v>
      </c>
      <c r="BI10" s="17">
        <v>0.36006690537557101</v>
      </c>
      <c r="BJ10" s="17">
        <v>0.37561988376127697</v>
      </c>
      <c r="BK10" s="17">
        <v>0.37750639552048898</v>
      </c>
      <c r="BL10" s="17">
        <v>0.39513200753731598</v>
      </c>
      <c r="BM10" s="17"/>
      <c r="BN10" s="17">
        <v>0.34959975728176601</v>
      </c>
      <c r="BO10" s="17">
        <v>0.39666474050746597</v>
      </c>
      <c r="BP10" s="17">
        <v>0.34734731627661197</v>
      </c>
      <c r="BQ10" s="17">
        <v>0.384805292187127</v>
      </c>
      <c r="BR10" s="17">
        <v>0.37151364926137997</v>
      </c>
      <c r="BS10" s="17">
        <v>0.40820956257608598</v>
      </c>
      <c r="BT10" s="17">
        <v>0.37291593620546298</v>
      </c>
      <c r="BU10" s="17">
        <v>0.40300980412068699</v>
      </c>
      <c r="BV10" s="17">
        <v>0.39639479790751198</v>
      </c>
      <c r="BW10" s="17">
        <v>0.41066838171815001</v>
      </c>
      <c r="BX10" s="17">
        <v>0.41257029141050799</v>
      </c>
      <c r="BY10" s="17">
        <v>0.38165500286430198</v>
      </c>
      <c r="BZ10" s="17">
        <v>0.35495103169203202</v>
      </c>
      <c r="CA10" s="17">
        <v>0.31597713935469002</v>
      </c>
      <c r="CB10" s="17">
        <v>0.37032255822999099</v>
      </c>
      <c r="CC10" s="17">
        <v>0.30159862907985802</v>
      </c>
      <c r="CD10" s="17">
        <v>0.33211776315930502</v>
      </c>
    </row>
    <row r="11" spans="2:82" ht="29" x14ac:dyDescent="0.35">
      <c r="B11" s="18" t="s">
        <v>226</v>
      </c>
      <c r="C11" s="17">
        <v>0.26426487124216402</v>
      </c>
      <c r="D11" s="17">
        <v>0.23687030887796801</v>
      </c>
      <c r="E11" s="17">
        <v>0.29135037388344198</v>
      </c>
      <c r="F11" s="17"/>
      <c r="G11" s="17">
        <v>0.25169560147699799</v>
      </c>
      <c r="H11" s="17">
        <v>0.228562660171754</v>
      </c>
      <c r="I11" s="17">
        <v>0.26902613940002901</v>
      </c>
      <c r="J11" s="17">
        <v>0.27525774172995698</v>
      </c>
      <c r="K11" s="17">
        <v>0.287794665561595</v>
      </c>
      <c r="L11" s="17">
        <v>0.27310341106680502</v>
      </c>
      <c r="M11" s="17"/>
      <c r="N11" s="17">
        <v>0.242664819757763</v>
      </c>
      <c r="O11" s="17">
        <v>0.287888999665461</v>
      </c>
      <c r="P11" s="17">
        <v>0.24984314074923</v>
      </c>
      <c r="Q11" s="17">
        <v>0.27523282741904098</v>
      </c>
      <c r="R11" s="17"/>
      <c r="S11" s="17">
        <v>0.23137517525493401</v>
      </c>
      <c r="T11" s="17">
        <v>0.27881007123697599</v>
      </c>
      <c r="U11" s="17">
        <v>0.25639299598145299</v>
      </c>
      <c r="V11" s="17">
        <v>0.25608465577267198</v>
      </c>
      <c r="W11" s="17">
        <v>0.278506204137624</v>
      </c>
      <c r="X11" s="17">
        <v>0.25438885331942901</v>
      </c>
      <c r="Y11" s="17">
        <v>0.28383465037901701</v>
      </c>
      <c r="Z11" s="17">
        <v>0.28032305161003002</v>
      </c>
      <c r="AA11" s="17">
        <v>0.290939891049453</v>
      </c>
      <c r="AB11" s="17">
        <v>0.23567273903296601</v>
      </c>
      <c r="AC11" s="17">
        <v>0.29178640554065799</v>
      </c>
      <c r="AD11" s="17"/>
      <c r="AE11" s="17">
        <v>0.25941659747766799</v>
      </c>
      <c r="AF11" s="17">
        <v>0.25259251481936301</v>
      </c>
      <c r="AG11" s="17">
        <v>0.27577483366421701</v>
      </c>
      <c r="AH11" s="17">
        <v>0.27824501637968602</v>
      </c>
      <c r="AI11" s="17">
        <v>0.25599608822861902</v>
      </c>
      <c r="AJ11" s="17">
        <v>0.40155371194503803</v>
      </c>
      <c r="AK11" s="17"/>
      <c r="AL11" s="17">
        <v>0.28991391027257402</v>
      </c>
      <c r="AM11" s="17">
        <v>0.21506765608533701</v>
      </c>
      <c r="AN11" s="17">
        <v>0.17785033881707901</v>
      </c>
      <c r="AO11" s="17">
        <v>0.19962083084194199</v>
      </c>
      <c r="AP11" s="17">
        <v>0.24148381259783799</v>
      </c>
      <c r="AQ11" s="17">
        <v>0.17978672459179201</v>
      </c>
      <c r="AR11" s="17">
        <v>0.34877987981749198</v>
      </c>
      <c r="AS11" s="17"/>
      <c r="AT11" s="17">
        <v>0.145079632592679</v>
      </c>
      <c r="AU11" s="17">
        <v>0.27922288639413601</v>
      </c>
      <c r="AV11" s="17"/>
      <c r="AW11" s="17">
        <v>0.26440829728215398</v>
      </c>
      <c r="AX11" s="17">
        <v>0.36882232763207001</v>
      </c>
      <c r="AY11" s="17">
        <v>0.193874158212408</v>
      </c>
      <c r="AZ11" s="17">
        <v>0.28152773303513101</v>
      </c>
      <c r="BA11" s="17">
        <v>0.26690087143094698</v>
      </c>
      <c r="BB11" s="17">
        <v>0.264281514392951</v>
      </c>
      <c r="BC11" s="17">
        <v>0.20431992960693801</v>
      </c>
      <c r="BD11" s="17">
        <v>0.30774080106576202</v>
      </c>
      <c r="BE11" s="17"/>
      <c r="BF11" s="17">
        <v>0.22795930960382099</v>
      </c>
      <c r="BG11" s="17">
        <v>0.24365125826737899</v>
      </c>
      <c r="BH11" s="17">
        <v>0.30232998417206602</v>
      </c>
      <c r="BI11" s="17">
        <v>0.275141140967259</v>
      </c>
      <c r="BJ11" s="17">
        <v>0.261220031954156</v>
      </c>
      <c r="BK11" s="17">
        <v>0.29165301127938198</v>
      </c>
      <c r="BL11" s="17">
        <v>0.267556793789057</v>
      </c>
      <c r="BM11" s="17"/>
      <c r="BN11" s="17">
        <v>0.31727725944428298</v>
      </c>
      <c r="BO11" s="17">
        <v>0.26939540092811398</v>
      </c>
      <c r="BP11" s="17">
        <v>0.311489685202053</v>
      </c>
      <c r="BQ11" s="17">
        <v>0.26295968525469499</v>
      </c>
      <c r="BR11" s="17">
        <v>0.27044025385624099</v>
      </c>
      <c r="BS11" s="17">
        <v>0.24375259026903001</v>
      </c>
      <c r="BT11" s="17">
        <v>0.26228891869668403</v>
      </c>
      <c r="BU11" s="17">
        <v>0.25605258699059003</v>
      </c>
      <c r="BV11" s="17">
        <v>0.249230352642697</v>
      </c>
      <c r="BW11" s="17">
        <v>0.25358139230215498</v>
      </c>
      <c r="BX11" s="17">
        <v>0.2428256336372</v>
      </c>
      <c r="BY11" s="17">
        <v>0.238305057079648</v>
      </c>
      <c r="BZ11" s="17">
        <v>0.289132338789999</v>
      </c>
      <c r="CA11" s="17">
        <v>0.310212293320418</v>
      </c>
      <c r="CB11" s="17">
        <v>0.22685725427086401</v>
      </c>
      <c r="CC11" s="17">
        <v>0.16828838718818001</v>
      </c>
      <c r="CD11" s="17">
        <v>0.16227557906881199</v>
      </c>
    </row>
    <row r="12" spans="2:82" x14ac:dyDescent="0.35">
      <c r="B12" s="18" t="s">
        <v>147</v>
      </c>
      <c r="C12" s="19">
        <v>6.1271893176831703E-2</v>
      </c>
      <c r="D12" s="19">
        <v>5.3201764203736797E-2</v>
      </c>
      <c r="E12" s="19">
        <v>6.7985862484011894E-2</v>
      </c>
      <c r="F12" s="19"/>
      <c r="G12" s="19">
        <v>8.7547362909501797E-2</v>
      </c>
      <c r="H12" s="19">
        <v>7.9267174535308196E-2</v>
      </c>
      <c r="I12" s="19">
        <v>6.9858099397317505E-2</v>
      </c>
      <c r="J12" s="19">
        <v>5.6415706751985602E-2</v>
      </c>
      <c r="K12" s="19">
        <v>4.2797630178223398E-2</v>
      </c>
      <c r="L12" s="19">
        <v>3.8579081000202499E-2</v>
      </c>
      <c r="M12" s="19"/>
      <c r="N12" s="19">
        <v>4.3941436770774903E-2</v>
      </c>
      <c r="O12" s="19">
        <v>4.90247716404133E-2</v>
      </c>
      <c r="P12" s="19">
        <v>5.9172255911406603E-2</v>
      </c>
      <c r="Q12" s="19">
        <v>9.3473823478745902E-2</v>
      </c>
      <c r="R12" s="19"/>
      <c r="S12" s="19">
        <v>7.9504817707262199E-2</v>
      </c>
      <c r="T12" s="19">
        <v>4.9637435756839897E-2</v>
      </c>
      <c r="U12" s="19">
        <v>5.6147158224558701E-2</v>
      </c>
      <c r="V12" s="19">
        <v>6.0081865031307302E-2</v>
      </c>
      <c r="W12" s="19">
        <v>5.9369194110974098E-2</v>
      </c>
      <c r="X12" s="19">
        <v>6.7880390274081201E-2</v>
      </c>
      <c r="Y12" s="19">
        <v>6.1629302453796699E-2</v>
      </c>
      <c r="Z12" s="19">
        <v>5.3724341452421998E-2</v>
      </c>
      <c r="AA12" s="19">
        <v>6.0372618105922302E-2</v>
      </c>
      <c r="AB12" s="19">
        <v>5.3598971169850497E-2</v>
      </c>
      <c r="AC12" s="19">
        <v>6.0630063711843298E-2</v>
      </c>
      <c r="AD12" s="19"/>
      <c r="AE12" s="19">
        <v>4.0215143078162097E-2</v>
      </c>
      <c r="AF12" s="19">
        <v>5.1203406744227298E-2</v>
      </c>
      <c r="AG12" s="19">
        <v>8.8229931070971407E-2</v>
      </c>
      <c r="AH12" s="19">
        <v>7.4359428460401306E-2</v>
      </c>
      <c r="AI12" s="19">
        <v>6.8287278759317394E-2</v>
      </c>
      <c r="AJ12" s="19">
        <v>0.13472608469164299</v>
      </c>
      <c r="AK12" s="19"/>
      <c r="AL12" s="19">
        <v>4.7372334312067797E-2</v>
      </c>
      <c r="AM12" s="19">
        <v>5.7209744595744197E-2</v>
      </c>
      <c r="AN12" s="19">
        <v>5.1991428069108399E-2</v>
      </c>
      <c r="AO12" s="19">
        <v>4.7487118879230399E-2</v>
      </c>
      <c r="AP12" s="19">
        <v>5.7509185458841497E-2</v>
      </c>
      <c r="AQ12" s="19">
        <v>7.0684403434332202E-2</v>
      </c>
      <c r="AR12" s="19">
        <v>0</v>
      </c>
      <c r="AS12" s="19"/>
      <c r="AT12" s="19">
        <v>7.0801170010689293E-2</v>
      </c>
      <c r="AU12" s="19">
        <v>5.4153952861129999E-2</v>
      </c>
      <c r="AV12" s="19"/>
      <c r="AW12" s="19">
        <v>7.0634355370950905E-2</v>
      </c>
      <c r="AX12" s="19">
        <v>3.8030508062866397E-2</v>
      </c>
      <c r="AY12" s="19">
        <v>5.1310838623516597E-2</v>
      </c>
      <c r="AZ12" s="19">
        <v>7.1032289745945401E-2</v>
      </c>
      <c r="BA12" s="19">
        <v>4.0092938404451099E-2</v>
      </c>
      <c r="BB12" s="19">
        <v>6.9379097157656403E-2</v>
      </c>
      <c r="BC12" s="19">
        <v>5.8464163573310003E-2</v>
      </c>
      <c r="BD12" s="19">
        <v>6.0624159231655497E-2</v>
      </c>
      <c r="BE12" s="19"/>
      <c r="BF12" s="19">
        <v>5.2114841813013103E-2</v>
      </c>
      <c r="BG12" s="19">
        <v>5.1729363629365102E-2</v>
      </c>
      <c r="BH12" s="19">
        <v>4.3560964122560698E-2</v>
      </c>
      <c r="BI12" s="19">
        <v>8.9397860294222795E-2</v>
      </c>
      <c r="BJ12" s="19">
        <v>8.4434945976088693E-2</v>
      </c>
      <c r="BK12" s="19">
        <v>6.0252336272772697E-2</v>
      </c>
      <c r="BL12" s="19">
        <v>8.5254405304533903E-2</v>
      </c>
      <c r="BM12" s="19"/>
      <c r="BN12" s="19">
        <v>0.15141630507122</v>
      </c>
      <c r="BO12" s="19">
        <v>6.5277089080102005E-2</v>
      </c>
      <c r="BP12" s="19">
        <v>6.0545079113821301E-2</v>
      </c>
      <c r="BQ12" s="19">
        <v>6.3935693827148005E-2</v>
      </c>
      <c r="BR12" s="19">
        <v>6.3581985621084899E-2</v>
      </c>
      <c r="BS12" s="19">
        <v>5.2503732493727501E-2</v>
      </c>
      <c r="BT12" s="19">
        <v>3.5775578778379002E-2</v>
      </c>
      <c r="BU12" s="19">
        <v>3.8596888870815103E-2</v>
      </c>
      <c r="BV12" s="19">
        <v>5.2230796535481697E-2</v>
      </c>
      <c r="BW12" s="19">
        <v>4.6475533469562298E-2</v>
      </c>
      <c r="BX12" s="19">
        <v>2.9877657228353501E-2</v>
      </c>
      <c r="BY12" s="19">
        <v>3.6048613620973197E-2</v>
      </c>
      <c r="BZ12" s="19">
        <v>3.5672344163627898E-2</v>
      </c>
      <c r="CA12" s="19">
        <v>4.9979379280568698E-2</v>
      </c>
      <c r="CB12" s="19">
        <v>3.5045187605861297E-2</v>
      </c>
      <c r="CC12" s="19">
        <v>3.74229761106811E-2</v>
      </c>
      <c r="CD12" s="19">
        <v>7.5294533229446001E-2</v>
      </c>
    </row>
    <row r="13" spans="2:82" x14ac:dyDescent="0.35">
      <c r="B13" s="16"/>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CD17"/>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234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43.5" x14ac:dyDescent="0.35">
      <c r="B9" s="18" t="s">
        <v>224</v>
      </c>
      <c r="C9" s="17">
        <v>0.119382863145159</v>
      </c>
      <c r="D9" s="17">
        <v>0.15707746171286599</v>
      </c>
      <c r="E9" s="17">
        <v>8.2231686016461997E-2</v>
      </c>
      <c r="F9" s="17"/>
      <c r="G9" s="17">
        <v>0.16811926266900701</v>
      </c>
      <c r="H9" s="17">
        <v>0.21309339151887099</v>
      </c>
      <c r="I9" s="17">
        <v>0.13818248645870701</v>
      </c>
      <c r="J9" s="17">
        <v>8.3256448443840295E-2</v>
      </c>
      <c r="K9" s="17">
        <v>6.8333864472462605E-2</v>
      </c>
      <c r="L9" s="17">
        <v>5.9081312067753598E-2</v>
      </c>
      <c r="M9" s="17"/>
      <c r="N9" s="17">
        <v>0.18741140660035799</v>
      </c>
      <c r="O9" s="17">
        <v>9.8221702641093298E-2</v>
      </c>
      <c r="P9" s="17">
        <v>0.11304261732758999</v>
      </c>
      <c r="Q9" s="17">
        <v>7.5454544763561796E-2</v>
      </c>
      <c r="R9" s="17"/>
      <c r="S9" s="17">
        <v>0.19442444130953701</v>
      </c>
      <c r="T9" s="17">
        <v>9.1947990761937395E-2</v>
      </c>
      <c r="U9" s="17">
        <v>6.9331448238036705E-2</v>
      </c>
      <c r="V9" s="17">
        <v>8.9612429981710998E-2</v>
      </c>
      <c r="W9" s="17">
        <v>0.10772252471595201</v>
      </c>
      <c r="X9" s="17">
        <v>0.12630561358509801</v>
      </c>
      <c r="Y9" s="17">
        <v>0.114561701087618</v>
      </c>
      <c r="Z9" s="17">
        <v>0.113919193386136</v>
      </c>
      <c r="AA9" s="17">
        <v>0.14271548389139099</v>
      </c>
      <c r="AB9" s="17">
        <v>0.103905770267333</v>
      </c>
      <c r="AC9" s="17">
        <v>9.3809681829288505E-2</v>
      </c>
      <c r="AD9" s="17"/>
      <c r="AE9" s="17">
        <v>0.120496685555156</v>
      </c>
      <c r="AF9" s="17">
        <v>0.13618441705759901</v>
      </c>
      <c r="AG9" s="17">
        <v>0.10818897989623399</v>
      </c>
      <c r="AH9" s="17">
        <v>9.5283496144708199E-2</v>
      </c>
      <c r="AI9" s="17">
        <v>0.12698532157221401</v>
      </c>
      <c r="AJ9" s="17">
        <v>5.1102536602155003E-2</v>
      </c>
      <c r="AK9" s="17"/>
      <c r="AL9" s="17">
        <v>8.73193790843865E-2</v>
      </c>
      <c r="AM9" s="17">
        <v>0.16013412386242001</v>
      </c>
      <c r="AN9" s="17">
        <v>0.37230790690975801</v>
      </c>
      <c r="AO9" s="17">
        <v>0.22560016774746999</v>
      </c>
      <c r="AP9" s="17">
        <v>9.9011146802698499E-2</v>
      </c>
      <c r="AQ9" s="17">
        <v>0.23022646048974499</v>
      </c>
      <c r="AR9" s="17">
        <v>0.13184057102608401</v>
      </c>
      <c r="AS9" s="17"/>
      <c r="AT9" s="17">
        <v>0.30901008030637001</v>
      </c>
      <c r="AU9" s="17">
        <v>9.8126483288811697E-2</v>
      </c>
      <c r="AV9" s="17"/>
      <c r="AW9" s="17">
        <v>9.5956826618403504E-2</v>
      </c>
      <c r="AX9" s="17">
        <v>4.9688925464883703E-2</v>
      </c>
      <c r="AY9" s="17">
        <v>0.14909766433236901</v>
      </c>
      <c r="AZ9" s="17">
        <v>9.5475169792026596E-2</v>
      </c>
      <c r="BA9" s="17">
        <v>6.7309017607508098E-2</v>
      </c>
      <c r="BB9" s="17">
        <v>0.14510651970341501</v>
      </c>
      <c r="BC9" s="17">
        <v>0.22172814622439399</v>
      </c>
      <c r="BD9" s="17">
        <v>0.162931099533034</v>
      </c>
      <c r="BE9" s="17"/>
      <c r="BF9" s="17">
        <v>0.182198476800008</v>
      </c>
      <c r="BG9" s="17">
        <v>0.16619785856347299</v>
      </c>
      <c r="BH9" s="17">
        <v>0.117500610799466</v>
      </c>
      <c r="BI9" s="17">
        <v>9.3528420147128796E-2</v>
      </c>
      <c r="BJ9" s="17">
        <v>9.1361374275213098E-2</v>
      </c>
      <c r="BK9" s="17">
        <v>5.70392489858376E-2</v>
      </c>
      <c r="BL9" s="17">
        <v>7.2397907649390802E-2</v>
      </c>
      <c r="BM9" s="17"/>
      <c r="BN9" s="17">
        <v>8.7863247730461599E-2</v>
      </c>
      <c r="BO9" s="17">
        <v>6.3395631827861801E-2</v>
      </c>
      <c r="BP9" s="17">
        <v>6.3724265913889397E-2</v>
      </c>
      <c r="BQ9" s="17">
        <v>9.3236069673539201E-2</v>
      </c>
      <c r="BR9" s="17">
        <v>0.10837773723947899</v>
      </c>
      <c r="BS9" s="17">
        <v>9.6588220845219799E-2</v>
      </c>
      <c r="BT9" s="17">
        <v>9.8886278755524498E-2</v>
      </c>
      <c r="BU9" s="17">
        <v>0.120369667189066</v>
      </c>
      <c r="BV9" s="17">
        <v>0.123482182014003</v>
      </c>
      <c r="BW9" s="17">
        <v>0.12965788592416699</v>
      </c>
      <c r="BX9" s="17">
        <v>0.124113158084527</v>
      </c>
      <c r="BY9" s="17">
        <v>0.18840625931878499</v>
      </c>
      <c r="BZ9" s="17">
        <v>0.17122134493879601</v>
      </c>
      <c r="CA9" s="17">
        <v>0.19648151735654101</v>
      </c>
      <c r="CB9" s="17">
        <v>0.273301660543386</v>
      </c>
      <c r="CC9" s="17">
        <v>0.41679400460777</v>
      </c>
      <c r="CD9" s="17">
        <v>0.42771962981088602</v>
      </c>
    </row>
    <row r="10" spans="2:82" ht="43.5" x14ac:dyDescent="0.35">
      <c r="B10" s="18" t="s">
        <v>225</v>
      </c>
      <c r="C10" s="17">
        <v>0.39018495733817199</v>
      </c>
      <c r="D10" s="17">
        <v>0.40864274641528903</v>
      </c>
      <c r="E10" s="17">
        <v>0.372295455721736</v>
      </c>
      <c r="F10" s="17"/>
      <c r="G10" s="17">
        <v>0.37299605017120602</v>
      </c>
      <c r="H10" s="17">
        <v>0.36237291440602998</v>
      </c>
      <c r="I10" s="17">
        <v>0.38242864783027902</v>
      </c>
      <c r="J10" s="17">
        <v>0.396675635348328</v>
      </c>
      <c r="K10" s="17">
        <v>0.38259491920250299</v>
      </c>
      <c r="L10" s="17">
        <v>0.430313264322364</v>
      </c>
      <c r="M10" s="17"/>
      <c r="N10" s="17">
        <v>0.395109549686678</v>
      </c>
      <c r="O10" s="17">
        <v>0.40093680855299302</v>
      </c>
      <c r="P10" s="17">
        <v>0.41636210817350799</v>
      </c>
      <c r="Q10" s="17">
        <v>0.351294553583619</v>
      </c>
      <c r="R10" s="17"/>
      <c r="S10" s="17">
        <v>0.37254616521022099</v>
      </c>
      <c r="T10" s="17">
        <v>0.38877655900666502</v>
      </c>
      <c r="U10" s="17">
        <v>0.40257395282842401</v>
      </c>
      <c r="V10" s="17">
        <v>0.39949372810719902</v>
      </c>
      <c r="W10" s="17">
        <v>0.391508780168901</v>
      </c>
      <c r="X10" s="17">
        <v>0.37930797950304401</v>
      </c>
      <c r="Y10" s="17">
        <v>0.38062754691381001</v>
      </c>
      <c r="Z10" s="17">
        <v>0.41054710190796201</v>
      </c>
      <c r="AA10" s="17">
        <v>0.38089419737146601</v>
      </c>
      <c r="AB10" s="17">
        <v>0.42125597190791297</v>
      </c>
      <c r="AC10" s="17">
        <v>0.389263949624641</v>
      </c>
      <c r="AD10" s="17"/>
      <c r="AE10" s="17">
        <v>0.41578037229002701</v>
      </c>
      <c r="AF10" s="17">
        <v>0.41550319729692098</v>
      </c>
      <c r="AG10" s="17">
        <v>0.347694482448068</v>
      </c>
      <c r="AH10" s="17">
        <v>0.35912250709619897</v>
      </c>
      <c r="AI10" s="17">
        <v>0.360999197276824</v>
      </c>
      <c r="AJ10" s="17">
        <v>0.32421539565235002</v>
      </c>
      <c r="AK10" s="17"/>
      <c r="AL10" s="17">
        <v>0.40160820903096101</v>
      </c>
      <c r="AM10" s="17">
        <v>0.39150007430999301</v>
      </c>
      <c r="AN10" s="17">
        <v>0.370917060638003</v>
      </c>
      <c r="AO10" s="17">
        <v>0.39875923559078302</v>
      </c>
      <c r="AP10" s="17">
        <v>0.38088316638770497</v>
      </c>
      <c r="AQ10" s="17">
        <v>0.38520369546044098</v>
      </c>
      <c r="AR10" s="17">
        <v>0.43826077975859201</v>
      </c>
      <c r="AS10" s="17"/>
      <c r="AT10" s="17">
        <v>0.38162748925366802</v>
      </c>
      <c r="AU10" s="17">
        <v>0.39554769275358198</v>
      </c>
      <c r="AV10" s="17"/>
      <c r="AW10" s="17">
        <v>0.355653161379484</v>
      </c>
      <c r="AX10" s="17">
        <v>0.39186574095823301</v>
      </c>
      <c r="AY10" s="17">
        <v>0.404095767143337</v>
      </c>
      <c r="AZ10" s="17">
        <v>0.39139429984623197</v>
      </c>
      <c r="BA10" s="17">
        <v>0.427506977498531</v>
      </c>
      <c r="BB10" s="17">
        <v>0.396184351418433</v>
      </c>
      <c r="BC10" s="17">
        <v>0.375957041952449</v>
      </c>
      <c r="BD10" s="17">
        <v>0.315788110682722</v>
      </c>
      <c r="BE10" s="17"/>
      <c r="BF10" s="17">
        <v>0.42826649073515599</v>
      </c>
      <c r="BG10" s="17">
        <v>0.39274572729718299</v>
      </c>
      <c r="BH10" s="17">
        <v>0.36904639500424902</v>
      </c>
      <c r="BI10" s="17">
        <v>0.372232572253476</v>
      </c>
      <c r="BJ10" s="17">
        <v>0.35860897374081802</v>
      </c>
      <c r="BK10" s="17">
        <v>0.39951838479532698</v>
      </c>
      <c r="BL10" s="17">
        <v>0.37894862330138401</v>
      </c>
      <c r="BM10" s="17"/>
      <c r="BN10" s="17">
        <v>0.27788816993138998</v>
      </c>
      <c r="BO10" s="17">
        <v>0.348308014283987</v>
      </c>
      <c r="BP10" s="17">
        <v>0.37514776050259702</v>
      </c>
      <c r="BQ10" s="17">
        <v>0.39899883609859499</v>
      </c>
      <c r="BR10" s="17">
        <v>0.38478231933474699</v>
      </c>
      <c r="BS10" s="17">
        <v>0.40595950199805098</v>
      </c>
      <c r="BT10" s="17">
        <v>0.42101935910240601</v>
      </c>
      <c r="BU10" s="17">
        <v>0.414613902693306</v>
      </c>
      <c r="BV10" s="17">
        <v>0.39571854446175297</v>
      </c>
      <c r="BW10" s="17">
        <v>0.42343892425540902</v>
      </c>
      <c r="BX10" s="17">
        <v>0.46366449607184801</v>
      </c>
      <c r="BY10" s="17">
        <v>0.44043433080537803</v>
      </c>
      <c r="BZ10" s="17">
        <v>0.43498214943439401</v>
      </c>
      <c r="CA10" s="17">
        <v>0.358831081997533</v>
      </c>
      <c r="CB10" s="17">
        <v>0.34774366566168302</v>
      </c>
      <c r="CC10" s="17">
        <v>0.32933037449237601</v>
      </c>
      <c r="CD10" s="17">
        <v>0.34177947789072499</v>
      </c>
    </row>
    <row r="11" spans="2:82" ht="29" x14ac:dyDescent="0.35">
      <c r="B11" s="18" t="s">
        <v>226</v>
      </c>
      <c r="C11" s="17">
        <v>0.41797784107279801</v>
      </c>
      <c r="D11" s="17">
        <v>0.37029554091459199</v>
      </c>
      <c r="E11" s="17">
        <v>0.465430331629752</v>
      </c>
      <c r="F11" s="17"/>
      <c r="G11" s="17">
        <v>0.37324234110544902</v>
      </c>
      <c r="H11" s="17">
        <v>0.33668996760283199</v>
      </c>
      <c r="I11" s="17">
        <v>0.39756574448926202</v>
      </c>
      <c r="J11" s="17">
        <v>0.45533181440611498</v>
      </c>
      <c r="K11" s="17">
        <v>0.488048977418581</v>
      </c>
      <c r="L11" s="17">
        <v>0.45309402314938702</v>
      </c>
      <c r="M11" s="17"/>
      <c r="N11" s="17">
        <v>0.36718503026732302</v>
      </c>
      <c r="O11" s="17">
        <v>0.43712006086579802</v>
      </c>
      <c r="P11" s="17">
        <v>0.40187176114260498</v>
      </c>
      <c r="Q11" s="17">
        <v>0.46542621195813599</v>
      </c>
      <c r="R11" s="17"/>
      <c r="S11" s="17">
        <v>0.343627738055232</v>
      </c>
      <c r="T11" s="17">
        <v>0.45486951565739597</v>
      </c>
      <c r="U11" s="17">
        <v>0.446247404832534</v>
      </c>
      <c r="V11" s="17">
        <v>0.43745840196872898</v>
      </c>
      <c r="W11" s="17">
        <v>0.43710435266263198</v>
      </c>
      <c r="X11" s="17">
        <v>0.41536905951276598</v>
      </c>
      <c r="Y11" s="17">
        <v>0.44723597987846497</v>
      </c>
      <c r="Z11" s="17">
        <v>0.42189027416244401</v>
      </c>
      <c r="AA11" s="17">
        <v>0.40685145234157599</v>
      </c>
      <c r="AB11" s="17">
        <v>0.39360800742451102</v>
      </c>
      <c r="AC11" s="17">
        <v>0.45448554907593802</v>
      </c>
      <c r="AD11" s="17"/>
      <c r="AE11" s="17">
        <v>0.40855207932728899</v>
      </c>
      <c r="AF11" s="17">
        <v>0.39393606264686298</v>
      </c>
      <c r="AG11" s="17">
        <v>0.43913668267617501</v>
      </c>
      <c r="AH11" s="17">
        <v>0.46207452989097703</v>
      </c>
      <c r="AI11" s="17">
        <v>0.43001928913826998</v>
      </c>
      <c r="AJ11" s="17">
        <v>0.486907924491772</v>
      </c>
      <c r="AK11" s="17"/>
      <c r="AL11" s="17">
        <v>0.45161902265322701</v>
      </c>
      <c r="AM11" s="17">
        <v>0.37882383204716902</v>
      </c>
      <c r="AN11" s="17">
        <v>0.21595420847068</v>
      </c>
      <c r="AO11" s="17">
        <v>0.34564894675270402</v>
      </c>
      <c r="AP11" s="17">
        <v>0.47402911137947601</v>
      </c>
      <c r="AQ11" s="17">
        <v>0.28673981587411701</v>
      </c>
      <c r="AR11" s="17">
        <v>0.34038942471932099</v>
      </c>
      <c r="AS11" s="17"/>
      <c r="AT11" s="17">
        <v>0.239165231091827</v>
      </c>
      <c r="AU11" s="17">
        <v>0.44001061648755102</v>
      </c>
      <c r="AV11" s="17"/>
      <c r="AW11" s="17">
        <v>0.46954417861075598</v>
      </c>
      <c r="AX11" s="17">
        <v>0.50775816781171401</v>
      </c>
      <c r="AY11" s="17">
        <v>0.37480510699578701</v>
      </c>
      <c r="AZ11" s="17">
        <v>0.43362758103161703</v>
      </c>
      <c r="BA11" s="17">
        <v>0.43942456509544398</v>
      </c>
      <c r="BB11" s="17">
        <v>0.38449038429425297</v>
      </c>
      <c r="BC11" s="17">
        <v>0.33528162215284202</v>
      </c>
      <c r="BD11" s="17">
        <v>0.45613022336747999</v>
      </c>
      <c r="BE11" s="17"/>
      <c r="BF11" s="17">
        <v>0.34230696473021999</v>
      </c>
      <c r="BG11" s="17">
        <v>0.38587805637050099</v>
      </c>
      <c r="BH11" s="17">
        <v>0.46044572138834799</v>
      </c>
      <c r="BI11" s="17">
        <v>0.40364698845677099</v>
      </c>
      <c r="BJ11" s="17">
        <v>0.44864317599197201</v>
      </c>
      <c r="BK11" s="17">
        <v>0.45785478793169998</v>
      </c>
      <c r="BL11" s="17">
        <v>0.45970578211802099</v>
      </c>
      <c r="BM11" s="17"/>
      <c r="BN11" s="17">
        <v>0.49232138119569802</v>
      </c>
      <c r="BO11" s="17">
        <v>0.49279354285280003</v>
      </c>
      <c r="BP11" s="17">
        <v>0.47654299674038902</v>
      </c>
      <c r="BQ11" s="17">
        <v>0.42520724417940398</v>
      </c>
      <c r="BR11" s="17">
        <v>0.42850508850475</v>
      </c>
      <c r="BS11" s="17">
        <v>0.43608572129322898</v>
      </c>
      <c r="BT11" s="17">
        <v>0.427621409108978</v>
      </c>
      <c r="BU11" s="17">
        <v>0.41986098533733002</v>
      </c>
      <c r="BV11" s="17">
        <v>0.42546132994213698</v>
      </c>
      <c r="BW11" s="17">
        <v>0.39420319630020201</v>
      </c>
      <c r="BX11" s="17">
        <v>0.374077413818031</v>
      </c>
      <c r="BY11" s="17">
        <v>0.33854729039118597</v>
      </c>
      <c r="BZ11" s="17">
        <v>0.33802511804822799</v>
      </c>
      <c r="CA11" s="17">
        <v>0.39440924176403702</v>
      </c>
      <c r="CB11" s="17">
        <v>0.34202476954891498</v>
      </c>
      <c r="CC11" s="17">
        <v>0.18762421058833301</v>
      </c>
      <c r="CD11" s="17">
        <v>0.19003025432634299</v>
      </c>
    </row>
    <row r="12" spans="2:82" x14ac:dyDescent="0.35">
      <c r="B12" s="18" t="s">
        <v>147</v>
      </c>
      <c r="C12" s="19">
        <v>7.2454338443870905E-2</v>
      </c>
      <c r="D12" s="19">
        <v>6.3984250957253602E-2</v>
      </c>
      <c r="E12" s="19">
        <v>8.0042526632049998E-2</v>
      </c>
      <c r="F12" s="19"/>
      <c r="G12" s="19">
        <v>8.5642346054338403E-2</v>
      </c>
      <c r="H12" s="19">
        <v>8.7843726472267694E-2</v>
      </c>
      <c r="I12" s="19">
        <v>8.1823121221752199E-2</v>
      </c>
      <c r="J12" s="19">
        <v>6.4736101801716406E-2</v>
      </c>
      <c r="K12" s="19">
        <v>6.1022238906452697E-2</v>
      </c>
      <c r="L12" s="19">
        <v>5.7511400460494799E-2</v>
      </c>
      <c r="M12" s="19"/>
      <c r="N12" s="19">
        <v>5.0294013445640703E-2</v>
      </c>
      <c r="O12" s="19">
        <v>6.3721427940115399E-2</v>
      </c>
      <c r="P12" s="19">
        <v>6.87235133562977E-2</v>
      </c>
      <c r="Q12" s="19">
        <v>0.10782468969468301</v>
      </c>
      <c r="R12" s="19"/>
      <c r="S12" s="19">
        <v>8.9401655425010704E-2</v>
      </c>
      <c r="T12" s="19">
        <v>6.4405934574002593E-2</v>
      </c>
      <c r="U12" s="19">
        <v>8.1847194101005105E-2</v>
      </c>
      <c r="V12" s="19">
        <v>7.34354399423615E-2</v>
      </c>
      <c r="W12" s="19">
        <v>6.3664342452514705E-2</v>
      </c>
      <c r="X12" s="19">
        <v>7.90173473990924E-2</v>
      </c>
      <c r="Y12" s="19">
        <v>5.7574772120106997E-2</v>
      </c>
      <c r="Z12" s="19">
        <v>5.3643430543458E-2</v>
      </c>
      <c r="AA12" s="19">
        <v>6.9538866395567597E-2</v>
      </c>
      <c r="AB12" s="19">
        <v>8.1230250400243897E-2</v>
      </c>
      <c r="AC12" s="19">
        <v>6.2440819470132802E-2</v>
      </c>
      <c r="AD12" s="19"/>
      <c r="AE12" s="19">
        <v>5.5170862827527603E-2</v>
      </c>
      <c r="AF12" s="19">
        <v>5.4376322998617499E-2</v>
      </c>
      <c r="AG12" s="19">
        <v>0.104979854979523</v>
      </c>
      <c r="AH12" s="19">
        <v>8.3519466868115594E-2</v>
      </c>
      <c r="AI12" s="19">
        <v>8.1996192012691302E-2</v>
      </c>
      <c r="AJ12" s="19">
        <v>0.137774143253724</v>
      </c>
      <c r="AK12" s="19"/>
      <c r="AL12" s="19">
        <v>5.9453389231425298E-2</v>
      </c>
      <c r="AM12" s="19">
        <v>6.95419697804181E-2</v>
      </c>
      <c r="AN12" s="19">
        <v>4.0820823981559798E-2</v>
      </c>
      <c r="AO12" s="19">
        <v>2.99916499090431E-2</v>
      </c>
      <c r="AP12" s="19">
        <v>4.6076575430119802E-2</v>
      </c>
      <c r="AQ12" s="19">
        <v>9.7830028175697303E-2</v>
      </c>
      <c r="AR12" s="19">
        <v>8.9509224496002904E-2</v>
      </c>
      <c r="AS12" s="19"/>
      <c r="AT12" s="19">
        <v>7.0197199348134204E-2</v>
      </c>
      <c r="AU12" s="19">
        <v>6.6315207470055496E-2</v>
      </c>
      <c r="AV12" s="19"/>
      <c r="AW12" s="19">
        <v>7.8845833391356701E-2</v>
      </c>
      <c r="AX12" s="19">
        <v>5.0687165765168803E-2</v>
      </c>
      <c r="AY12" s="19">
        <v>7.2001461528506699E-2</v>
      </c>
      <c r="AZ12" s="19">
        <v>7.9502949330125194E-2</v>
      </c>
      <c r="BA12" s="19">
        <v>6.5759439798517394E-2</v>
      </c>
      <c r="BB12" s="19">
        <v>7.4218744583899501E-2</v>
      </c>
      <c r="BC12" s="19">
        <v>6.7033189670315796E-2</v>
      </c>
      <c r="BD12" s="19">
        <v>6.5150566416763894E-2</v>
      </c>
      <c r="BE12" s="19"/>
      <c r="BF12" s="19">
        <v>4.72280677346162E-2</v>
      </c>
      <c r="BG12" s="19">
        <v>5.5178357768842702E-2</v>
      </c>
      <c r="BH12" s="19">
        <v>5.3007272807936802E-2</v>
      </c>
      <c r="BI12" s="19">
        <v>0.130592019142624</v>
      </c>
      <c r="BJ12" s="19">
        <v>0.101386475991997</v>
      </c>
      <c r="BK12" s="19">
        <v>8.5587578287135105E-2</v>
      </c>
      <c r="BL12" s="19">
        <v>8.8947686931204306E-2</v>
      </c>
      <c r="BM12" s="19"/>
      <c r="BN12" s="19">
        <v>0.141927201142451</v>
      </c>
      <c r="BO12" s="19">
        <v>9.5502811035351701E-2</v>
      </c>
      <c r="BP12" s="19">
        <v>8.4584976843124798E-2</v>
      </c>
      <c r="BQ12" s="19">
        <v>8.2557850048461001E-2</v>
      </c>
      <c r="BR12" s="19">
        <v>7.8334854921024405E-2</v>
      </c>
      <c r="BS12" s="19">
        <v>6.1366555863500302E-2</v>
      </c>
      <c r="BT12" s="19">
        <v>5.2472953033091997E-2</v>
      </c>
      <c r="BU12" s="19">
        <v>4.5155444780297697E-2</v>
      </c>
      <c r="BV12" s="19">
        <v>5.5337943582106197E-2</v>
      </c>
      <c r="BW12" s="19">
        <v>5.2699993520221797E-2</v>
      </c>
      <c r="BX12" s="19">
        <v>3.8144932025593999E-2</v>
      </c>
      <c r="BY12" s="19">
        <v>3.2612119484651203E-2</v>
      </c>
      <c r="BZ12" s="19">
        <v>5.5771387578582202E-2</v>
      </c>
      <c r="CA12" s="19">
        <v>5.02781588818891E-2</v>
      </c>
      <c r="CB12" s="19">
        <v>3.6929904246015999E-2</v>
      </c>
      <c r="CC12" s="19">
        <v>6.6251410311520806E-2</v>
      </c>
      <c r="CD12" s="19">
        <v>4.0470637972046003E-2</v>
      </c>
    </row>
    <row r="13" spans="2:82" x14ac:dyDescent="0.35">
      <c r="B13" s="16"/>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CD17"/>
  <sheetViews>
    <sheetView showGridLines="0" topLeftCell="A5" workbookViewId="0">
      <pane xSplit="2" topLeftCell="W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235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43.5" x14ac:dyDescent="0.35">
      <c r="B9" s="18" t="s">
        <v>224</v>
      </c>
      <c r="C9" s="17">
        <v>0.117359756662176</v>
      </c>
      <c r="D9" s="17">
        <v>0.16273713905293399</v>
      </c>
      <c r="E9" s="17">
        <v>7.2712923152462805E-2</v>
      </c>
      <c r="F9" s="17"/>
      <c r="G9" s="17">
        <v>0.13571656465486401</v>
      </c>
      <c r="H9" s="17">
        <v>0.156137767100441</v>
      </c>
      <c r="I9" s="17">
        <v>9.6546220460478796E-2</v>
      </c>
      <c r="J9" s="17">
        <v>9.10038401613638E-2</v>
      </c>
      <c r="K9" s="17">
        <v>0.104965224625003</v>
      </c>
      <c r="L9" s="17">
        <v>0.120243849350405</v>
      </c>
      <c r="M9" s="17"/>
      <c r="N9" s="17">
        <v>0.180476941365493</v>
      </c>
      <c r="O9" s="17">
        <v>0.10026637574619</v>
      </c>
      <c r="P9" s="17">
        <v>0.119783851134231</v>
      </c>
      <c r="Q9" s="17">
        <v>6.5940808592008404E-2</v>
      </c>
      <c r="R9" s="17"/>
      <c r="S9" s="17">
        <v>0.17081902375855501</v>
      </c>
      <c r="T9" s="17">
        <v>9.7574738143061696E-2</v>
      </c>
      <c r="U9" s="17">
        <v>0.1061139078855</v>
      </c>
      <c r="V9" s="17">
        <v>0.11698301773626101</v>
      </c>
      <c r="W9" s="17">
        <v>0.10268855956851899</v>
      </c>
      <c r="X9" s="17">
        <v>0.102338467287197</v>
      </c>
      <c r="Y9" s="17">
        <v>0.114603473905791</v>
      </c>
      <c r="Z9" s="17">
        <v>0.115079588736167</v>
      </c>
      <c r="AA9" s="17">
        <v>0.120896627827754</v>
      </c>
      <c r="AB9" s="17">
        <v>0.107912485616123</v>
      </c>
      <c r="AC9" s="17">
        <v>9.1125809526250004E-2</v>
      </c>
      <c r="AD9" s="17"/>
      <c r="AE9" s="17">
        <v>0.148387693253729</v>
      </c>
      <c r="AF9" s="17">
        <v>0.114015417104053</v>
      </c>
      <c r="AG9" s="17">
        <v>8.3797905927443905E-2</v>
      </c>
      <c r="AH9" s="17">
        <v>9.9449372155937604E-2</v>
      </c>
      <c r="AI9" s="17">
        <v>0.102977699342349</v>
      </c>
      <c r="AJ9" s="17">
        <v>3.8806962926786703E-2</v>
      </c>
      <c r="AK9" s="17"/>
      <c r="AL9" s="17">
        <v>0.101312936237805</v>
      </c>
      <c r="AM9" s="17">
        <v>0.13501206425999501</v>
      </c>
      <c r="AN9" s="17">
        <v>0.23698863445746099</v>
      </c>
      <c r="AO9" s="17">
        <v>0.175671030845063</v>
      </c>
      <c r="AP9" s="17">
        <v>0.13484207715309801</v>
      </c>
      <c r="AQ9" s="17">
        <v>0.17668145797186799</v>
      </c>
      <c r="AR9" s="17">
        <v>0.52202285745926102</v>
      </c>
      <c r="AS9" s="17"/>
      <c r="AT9" s="17">
        <v>0.26125666741575398</v>
      </c>
      <c r="AU9" s="17">
        <v>0.101335405833508</v>
      </c>
      <c r="AV9" s="17"/>
      <c r="AW9" s="17">
        <v>0.11835661082945299</v>
      </c>
      <c r="AX9" s="17">
        <v>0.134707265921824</v>
      </c>
      <c r="AY9" s="17">
        <v>0.140856037527987</v>
      </c>
      <c r="AZ9" s="17">
        <v>9.1447326965720499E-2</v>
      </c>
      <c r="BA9" s="17">
        <v>0.11712487066958401</v>
      </c>
      <c r="BB9" s="17">
        <v>0.11687551303142001</v>
      </c>
      <c r="BC9" s="17">
        <v>0.159467071789681</v>
      </c>
      <c r="BD9" s="17">
        <v>8.8043008433049699E-2</v>
      </c>
      <c r="BE9" s="17"/>
      <c r="BF9" s="17">
        <v>0.15132787239182799</v>
      </c>
      <c r="BG9" s="17">
        <v>0.13524861190170401</v>
      </c>
      <c r="BH9" s="17">
        <v>0.13923023376903701</v>
      </c>
      <c r="BI9" s="17">
        <v>0.107543968728121</v>
      </c>
      <c r="BJ9" s="17">
        <v>8.2914503704963394E-2</v>
      </c>
      <c r="BK9" s="17">
        <v>9.6704301971083401E-2</v>
      </c>
      <c r="BL9" s="17">
        <v>7.5433944105314898E-2</v>
      </c>
      <c r="BM9" s="17"/>
      <c r="BN9" s="17">
        <v>8.2566997448671103E-2</v>
      </c>
      <c r="BO9" s="17">
        <v>8.0883102243457697E-2</v>
      </c>
      <c r="BP9" s="17">
        <v>8.5108842442913196E-2</v>
      </c>
      <c r="BQ9" s="17">
        <v>8.8634834418337596E-2</v>
      </c>
      <c r="BR9" s="17">
        <v>0.11140791854922</v>
      </c>
      <c r="BS9" s="17">
        <v>0.10552432538963601</v>
      </c>
      <c r="BT9" s="17">
        <v>0.117319977896901</v>
      </c>
      <c r="BU9" s="17">
        <v>0.112149204627608</v>
      </c>
      <c r="BV9" s="17">
        <v>0.11338028690132</v>
      </c>
      <c r="BW9" s="17">
        <v>0.12400927464455599</v>
      </c>
      <c r="BX9" s="17">
        <v>0.131341221155621</v>
      </c>
      <c r="BY9" s="17">
        <v>0.184010360941433</v>
      </c>
      <c r="BZ9" s="17">
        <v>0.150241245903974</v>
      </c>
      <c r="CA9" s="17">
        <v>0.191250850897001</v>
      </c>
      <c r="CB9" s="17">
        <v>0.23352657729790199</v>
      </c>
      <c r="CC9" s="17">
        <v>0.29136896152595398</v>
      </c>
      <c r="CD9" s="17">
        <v>0.29733810895371798</v>
      </c>
    </row>
    <row r="10" spans="2:82" ht="43.5" x14ac:dyDescent="0.35">
      <c r="B10" s="18" t="s">
        <v>225</v>
      </c>
      <c r="C10" s="17">
        <v>0.23024351573243901</v>
      </c>
      <c r="D10" s="17">
        <v>0.26089535039726702</v>
      </c>
      <c r="E10" s="17">
        <v>0.20027110072457199</v>
      </c>
      <c r="F10" s="17"/>
      <c r="G10" s="17">
        <v>0.29824382960914297</v>
      </c>
      <c r="H10" s="17">
        <v>0.29068992723061299</v>
      </c>
      <c r="I10" s="17">
        <v>0.22735158254931601</v>
      </c>
      <c r="J10" s="17">
        <v>0.18077092042374701</v>
      </c>
      <c r="K10" s="17">
        <v>0.17983829481524699</v>
      </c>
      <c r="L10" s="17">
        <v>0.212311983232678</v>
      </c>
      <c r="M10" s="17"/>
      <c r="N10" s="17">
        <v>0.26351588476155402</v>
      </c>
      <c r="O10" s="17">
        <v>0.22883471710161901</v>
      </c>
      <c r="P10" s="17">
        <v>0.224246661915877</v>
      </c>
      <c r="Q10" s="17">
        <v>0.20077798708481501</v>
      </c>
      <c r="R10" s="17"/>
      <c r="S10" s="17">
        <v>0.26507004248336702</v>
      </c>
      <c r="T10" s="17">
        <v>0.19592325011886499</v>
      </c>
      <c r="U10" s="17">
        <v>0.22411846343759501</v>
      </c>
      <c r="V10" s="17">
        <v>0.22442315564325599</v>
      </c>
      <c r="W10" s="17">
        <v>0.23791159732113501</v>
      </c>
      <c r="X10" s="17">
        <v>0.22330651265094201</v>
      </c>
      <c r="Y10" s="17">
        <v>0.24209105381322499</v>
      </c>
      <c r="Z10" s="17">
        <v>0.21010291631299499</v>
      </c>
      <c r="AA10" s="17">
        <v>0.22330348776428099</v>
      </c>
      <c r="AB10" s="17">
        <v>0.25061499144891403</v>
      </c>
      <c r="AC10" s="17">
        <v>0.21446593033846101</v>
      </c>
      <c r="AD10" s="17"/>
      <c r="AE10" s="17">
        <v>0.23616853092739401</v>
      </c>
      <c r="AF10" s="17">
        <v>0.22765756681031499</v>
      </c>
      <c r="AG10" s="17">
        <v>0.22982489338929199</v>
      </c>
      <c r="AH10" s="17">
        <v>0.21327991851231801</v>
      </c>
      <c r="AI10" s="17">
        <v>0.239689616395836</v>
      </c>
      <c r="AJ10" s="17">
        <v>0.19219648569126799</v>
      </c>
      <c r="AK10" s="17"/>
      <c r="AL10" s="17">
        <v>0.200385190124966</v>
      </c>
      <c r="AM10" s="17">
        <v>0.29053288787021597</v>
      </c>
      <c r="AN10" s="17">
        <v>0.369925378404107</v>
      </c>
      <c r="AO10" s="17">
        <v>0.33411652838893202</v>
      </c>
      <c r="AP10" s="17">
        <v>0.25136884564263001</v>
      </c>
      <c r="AQ10" s="17">
        <v>0.29304947475365001</v>
      </c>
      <c r="AR10" s="17">
        <v>0.29941095398536399</v>
      </c>
      <c r="AS10" s="17"/>
      <c r="AT10" s="17">
        <v>0.33383014321663501</v>
      </c>
      <c r="AU10" s="17">
        <v>0.219170745939094</v>
      </c>
      <c r="AV10" s="17"/>
      <c r="AW10" s="17">
        <v>0.21451367662892901</v>
      </c>
      <c r="AX10" s="17">
        <v>0.19196592971281901</v>
      </c>
      <c r="AY10" s="17">
        <v>0.27835467668515501</v>
      </c>
      <c r="AZ10" s="17">
        <v>0.20916061313503601</v>
      </c>
      <c r="BA10" s="17">
        <v>0.207981062410074</v>
      </c>
      <c r="BB10" s="17">
        <v>0.25698281780217802</v>
      </c>
      <c r="BC10" s="17">
        <v>0.28207927375543501</v>
      </c>
      <c r="BD10" s="17">
        <v>0.23989543784620901</v>
      </c>
      <c r="BE10" s="17"/>
      <c r="BF10" s="17">
        <v>0.26808214425871801</v>
      </c>
      <c r="BG10" s="17">
        <v>0.26131823493663803</v>
      </c>
      <c r="BH10" s="17">
        <v>0.24988229770996501</v>
      </c>
      <c r="BI10" s="17">
        <v>0.22053676122887</v>
      </c>
      <c r="BJ10" s="17">
        <v>0.165368726803338</v>
      </c>
      <c r="BK10" s="17">
        <v>0.19906070132121001</v>
      </c>
      <c r="BL10" s="17">
        <v>0.19863212030128899</v>
      </c>
      <c r="BM10" s="17"/>
      <c r="BN10" s="17">
        <v>0.205802550005694</v>
      </c>
      <c r="BO10" s="17">
        <v>0.19164013278707601</v>
      </c>
      <c r="BP10" s="17">
        <v>0.201664760903393</v>
      </c>
      <c r="BQ10" s="17">
        <v>0.24149341385598899</v>
      </c>
      <c r="BR10" s="17">
        <v>0.22794548039780901</v>
      </c>
      <c r="BS10" s="17">
        <v>0.219978662224041</v>
      </c>
      <c r="BT10" s="17">
        <v>0.24315286197757599</v>
      </c>
      <c r="BU10" s="17">
        <v>0.25730490005161699</v>
      </c>
      <c r="BV10" s="17">
        <v>0.23542242622204401</v>
      </c>
      <c r="BW10" s="17">
        <v>0.23544812889392999</v>
      </c>
      <c r="BX10" s="17">
        <v>0.21467719540341901</v>
      </c>
      <c r="BY10" s="17">
        <v>0.252797711376546</v>
      </c>
      <c r="BZ10" s="17">
        <v>0.24491110385916601</v>
      </c>
      <c r="CA10" s="17">
        <v>0.23314078710155201</v>
      </c>
      <c r="CB10" s="17">
        <v>0.32033204412810101</v>
      </c>
      <c r="CC10" s="17">
        <v>0.31752710160902903</v>
      </c>
      <c r="CD10" s="17">
        <v>0.36831646393131701</v>
      </c>
    </row>
    <row r="11" spans="2:82" ht="29" x14ac:dyDescent="0.35">
      <c r="B11" s="18" t="s">
        <v>226</v>
      </c>
      <c r="C11" s="17">
        <v>0.56456997524025698</v>
      </c>
      <c r="D11" s="17">
        <v>0.49850679762889899</v>
      </c>
      <c r="E11" s="17">
        <v>0.63007837228992303</v>
      </c>
      <c r="F11" s="17"/>
      <c r="G11" s="17">
        <v>0.46245892164685398</v>
      </c>
      <c r="H11" s="17">
        <v>0.45610682328700602</v>
      </c>
      <c r="I11" s="17">
        <v>0.57485630532406895</v>
      </c>
      <c r="J11" s="17">
        <v>0.629330418061678</v>
      </c>
      <c r="K11" s="17">
        <v>0.65230942333157704</v>
      </c>
      <c r="L11" s="17">
        <v>0.60074552670777404</v>
      </c>
      <c r="M11" s="17"/>
      <c r="N11" s="17">
        <v>0.49242988717109798</v>
      </c>
      <c r="O11" s="17">
        <v>0.59799223281446201</v>
      </c>
      <c r="P11" s="17">
        <v>0.56214769220548999</v>
      </c>
      <c r="Q11" s="17">
        <v>0.609730252733509</v>
      </c>
      <c r="R11" s="17"/>
      <c r="S11" s="17">
        <v>0.46327623978064703</v>
      </c>
      <c r="T11" s="17">
        <v>0.62201006117499102</v>
      </c>
      <c r="U11" s="17">
        <v>0.58251738639503603</v>
      </c>
      <c r="V11" s="17">
        <v>0.56908422653742896</v>
      </c>
      <c r="W11" s="17">
        <v>0.57805208567049304</v>
      </c>
      <c r="X11" s="17">
        <v>0.57932382555748796</v>
      </c>
      <c r="Y11" s="17">
        <v>0.55313136993700396</v>
      </c>
      <c r="Z11" s="17">
        <v>0.59075021061928501</v>
      </c>
      <c r="AA11" s="17">
        <v>0.58053505571605801</v>
      </c>
      <c r="AB11" s="17">
        <v>0.56304324539990003</v>
      </c>
      <c r="AC11" s="17">
        <v>0.59886804397006499</v>
      </c>
      <c r="AD11" s="17"/>
      <c r="AE11" s="17">
        <v>0.54853045346546603</v>
      </c>
      <c r="AF11" s="17">
        <v>0.59043774521303105</v>
      </c>
      <c r="AG11" s="17">
        <v>0.55300233303970003</v>
      </c>
      <c r="AH11" s="17">
        <v>0.59050152958921098</v>
      </c>
      <c r="AI11" s="17">
        <v>0.55111861985125399</v>
      </c>
      <c r="AJ11" s="17">
        <v>0.63048769385460801</v>
      </c>
      <c r="AK11" s="17"/>
      <c r="AL11" s="17">
        <v>0.62257553125075304</v>
      </c>
      <c r="AM11" s="17">
        <v>0.486400483291619</v>
      </c>
      <c r="AN11" s="17">
        <v>0.33969436017438298</v>
      </c>
      <c r="AO11" s="17">
        <v>0.44982356462922901</v>
      </c>
      <c r="AP11" s="17">
        <v>0.55238933995942396</v>
      </c>
      <c r="AQ11" s="17">
        <v>0.42727903149247798</v>
      </c>
      <c r="AR11" s="17">
        <v>0.120540858646665</v>
      </c>
      <c r="AS11" s="17"/>
      <c r="AT11" s="17">
        <v>0.33486449515559402</v>
      </c>
      <c r="AU11" s="17">
        <v>0.59492866084759899</v>
      </c>
      <c r="AV11" s="17"/>
      <c r="AW11" s="17">
        <v>0.57770444138841903</v>
      </c>
      <c r="AX11" s="17">
        <v>0.61398176981121699</v>
      </c>
      <c r="AY11" s="17">
        <v>0.48201652335911099</v>
      </c>
      <c r="AZ11" s="17">
        <v>0.60512483592601496</v>
      </c>
      <c r="BA11" s="17">
        <v>0.60272816508280402</v>
      </c>
      <c r="BB11" s="17">
        <v>0.52763704286424395</v>
      </c>
      <c r="BC11" s="17">
        <v>0.47489957219339901</v>
      </c>
      <c r="BD11" s="17">
        <v>0.545813420892724</v>
      </c>
      <c r="BE11" s="17"/>
      <c r="BF11" s="17">
        <v>0.51700108467486705</v>
      </c>
      <c r="BG11" s="17">
        <v>0.52590089672699403</v>
      </c>
      <c r="BH11" s="17">
        <v>0.555438969522975</v>
      </c>
      <c r="BI11" s="17">
        <v>0.536422776924805</v>
      </c>
      <c r="BJ11" s="17">
        <v>0.61858393155990499</v>
      </c>
      <c r="BK11" s="17">
        <v>0.61088789853883496</v>
      </c>
      <c r="BL11" s="17">
        <v>0.62181731915531002</v>
      </c>
      <c r="BM11" s="17"/>
      <c r="BN11" s="17">
        <v>0.55252186478815901</v>
      </c>
      <c r="BO11" s="17">
        <v>0.611049364241806</v>
      </c>
      <c r="BP11" s="17">
        <v>0.60744280405960605</v>
      </c>
      <c r="BQ11" s="17">
        <v>0.57789891281040195</v>
      </c>
      <c r="BR11" s="17">
        <v>0.57430541656279399</v>
      </c>
      <c r="BS11" s="17">
        <v>0.61299638678715396</v>
      </c>
      <c r="BT11" s="17">
        <v>0.56425983074838104</v>
      </c>
      <c r="BU11" s="17">
        <v>0.55168716600632395</v>
      </c>
      <c r="BV11" s="17">
        <v>0.57831736793670097</v>
      </c>
      <c r="BW11" s="17">
        <v>0.55969068034936398</v>
      </c>
      <c r="BX11" s="17">
        <v>0.59849724067329402</v>
      </c>
      <c r="BY11" s="17">
        <v>0.51483059948403098</v>
      </c>
      <c r="BZ11" s="17">
        <v>0.54196719539567695</v>
      </c>
      <c r="CA11" s="17">
        <v>0.50321869536249597</v>
      </c>
      <c r="CB11" s="17">
        <v>0.39363965698857201</v>
      </c>
      <c r="CC11" s="17">
        <v>0.32979551126809697</v>
      </c>
      <c r="CD11" s="17">
        <v>0.299933530046258</v>
      </c>
    </row>
    <row r="12" spans="2:82" x14ac:dyDescent="0.35">
      <c r="B12" s="18" t="s">
        <v>147</v>
      </c>
      <c r="C12" s="19">
        <v>8.7826752365127103E-2</v>
      </c>
      <c r="D12" s="19">
        <v>7.7860712920899799E-2</v>
      </c>
      <c r="E12" s="19">
        <v>9.6937603833042701E-2</v>
      </c>
      <c r="F12" s="19"/>
      <c r="G12" s="19">
        <v>0.10358068408913899</v>
      </c>
      <c r="H12" s="19">
        <v>9.7065482381940196E-2</v>
      </c>
      <c r="I12" s="19">
        <v>0.101245891666137</v>
      </c>
      <c r="J12" s="19">
        <v>9.8894821353211607E-2</v>
      </c>
      <c r="K12" s="19">
        <v>6.2887057228173504E-2</v>
      </c>
      <c r="L12" s="19">
        <v>6.6698640709143303E-2</v>
      </c>
      <c r="M12" s="19"/>
      <c r="N12" s="19">
        <v>6.3577286701855196E-2</v>
      </c>
      <c r="O12" s="19">
        <v>7.2906674337729405E-2</v>
      </c>
      <c r="P12" s="19">
        <v>9.3821794744402706E-2</v>
      </c>
      <c r="Q12" s="19">
        <v>0.123550951589667</v>
      </c>
      <c r="R12" s="19"/>
      <c r="S12" s="19">
        <v>0.100834693977432</v>
      </c>
      <c r="T12" s="19">
        <v>8.4491950563082396E-2</v>
      </c>
      <c r="U12" s="19">
        <v>8.7250242281868201E-2</v>
      </c>
      <c r="V12" s="19">
        <v>8.9509600083054405E-2</v>
      </c>
      <c r="W12" s="19">
        <v>8.1347757439852605E-2</v>
      </c>
      <c r="X12" s="19">
        <v>9.5031194504373695E-2</v>
      </c>
      <c r="Y12" s="19">
        <v>9.0174102343980003E-2</v>
      </c>
      <c r="Z12" s="19">
        <v>8.4067284331552597E-2</v>
      </c>
      <c r="AA12" s="19">
        <v>7.5264828691907301E-2</v>
      </c>
      <c r="AB12" s="19">
        <v>7.8429277535063305E-2</v>
      </c>
      <c r="AC12" s="19">
        <v>9.5540216165224498E-2</v>
      </c>
      <c r="AD12" s="19"/>
      <c r="AE12" s="19">
        <v>6.6913322353411006E-2</v>
      </c>
      <c r="AF12" s="19">
        <v>6.7889270872601507E-2</v>
      </c>
      <c r="AG12" s="19">
        <v>0.13337486764356499</v>
      </c>
      <c r="AH12" s="19">
        <v>9.6769179742533198E-2</v>
      </c>
      <c r="AI12" s="19">
        <v>0.106214064410561</v>
      </c>
      <c r="AJ12" s="19">
        <v>0.13850885752733699</v>
      </c>
      <c r="AK12" s="19"/>
      <c r="AL12" s="19">
        <v>7.5726342386475506E-2</v>
      </c>
      <c r="AM12" s="19">
        <v>8.8054564578170194E-2</v>
      </c>
      <c r="AN12" s="19">
        <v>5.3391626964049303E-2</v>
      </c>
      <c r="AO12" s="19">
        <v>4.0388876136775199E-2</v>
      </c>
      <c r="AP12" s="19">
        <v>6.1399737244847701E-2</v>
      </c>
      <c r="AQ12" s="19">
        <v>0.102990035782004</v>
      </c>
      <c r="AR12" s="19">
        <v>5.8025329908710399E-2</v>
      </c>
      <c r="AS12" s="19"/>
      <c r="AT12" s="19">
        <v>7.0048694212015997E-2</v>
      </c>
      <c r="AU12" s="19">
        <v>8.4565187379799997E-2</v>
      </c>
      <c r="AV12" s="19"/>
      <c r="AW12" s="19">
        <v>8.9425271153199301E-2</v>
      </c>
      <c r="AX12" s="19">
        <v>5.9345034554140398E-2</v>
      </c>
      <c r="AY12" s="19">
        <v>9.8772762427746102E-2</v>
      </c>
      <c r="AZ12" s="19">
        <v>9.4267223973228897E-2</v>
      </c>
      <c r="BA12" s="19">
        <v>7.2165901837537794E-2</v>
      </c>
      <c r="BB12" s="19">
        <v>9.8504626302157797E-2</v>
      </c>
      <c r="BC12" s="19">
        <v>8.3554082261484502E-2</v>
      </c>
      <c r="BD12" s="19">
        <v>0.126248132828018</v>
      </c>
      <c r="BE12" s="19"/>
      <c r="BF12" s="19">
        <v>6.3588898674587696E-2</v>
      </c>
      <c r="BG12" s="19">
        <v>7.7532256434664298E-2</v>
      </c>
      <c r="BH12" s="19">
        <v>5.5448498998023399E-2</v>
      </c>
      <c r="BI12" s="19">
        <v>0.135496493118204</v>
      </c>
      <c r="BJ12" s="19">
        <v>0.13313283793179301</v>
      </c>
      <c r="BK12" s="19">
        <v>9.3347098168872294E-2</v>
      </c>
      <c r="BL12" s="19">
        <v>0.10411661643808599</v>
      </c>
      <c r="BM12" s="19"/>
      <c r="BN12" s="19">
        <v>0.15910858775747599</v>
      </c>
      <c r="BO12" s="19">
        <v>0.11642740072766</v>
      </c>
      <c r="BP12" s="19">
        <v>0.105783592594088</v>
      </c>
      <c r="BQ12" s="19">
        <v>9.1972838915271998E-2</v>
      </c>
      <c r="BR12" s="19">
        <v>8.6341184490176498E-2</v>
      </c>
      <c r="BS12" s="19">
        <v>6.1500625599168503E-2</v>
      </c>
      <c r="BT12" s="19">
        <v>7.5267329377141895E-2</v>
      </c>
      <c r="BU12" s="19">
        <v>7.8858729314450496E-2</v>
      </c>
      <c r="BV12" s="19">
        <v>7.2879918939934604E-2</v>
      </c>
      <c r="BW12" s="19">
        <v>8.0851916112150202E-2</v>
      </c>
      <c r="BX12" s="19">
        <v>5.5484342767665999E-2</v>
      </c>
      <c r="BY12" s="19">
        <v>4.8361328197989398E-2</v>
      </c>
      <c r="BZ12" s="19">
        <v>6.2880454841183001E-2</v>
      </c>
      <c r="CA12" s="19">
        <v>7.2389666638951494E-2</v>
      </c>
      <c r="CB12" s="19">
        <v>5.2501721585425397E-2</v>
      </c>
      <c r="CC12" s="19">
        <v>6.1308425596919902E-2</v>
      </c>
      <c r="CD12" s="19">
        <v>3.4411897068708001E-2</v>
      </c>
    </row>
    <row r="13" spans="2:82" x14ac:dyDescent="0.35">
      <c r="B13" s="16"/>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CD17"/>
  <sheetViews>
    <sheetView showGridLines="0" workbookViewId="0">
      <pane xSplit="2" topLeftCell="AA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236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43.5" x14ac:dyDescent="0.35">
      <c r="B9" s="18" t="s">
        <v>224</v>
      </c>
      <c r="C9" s="17">
        <v>0.12087027117365701</v>
      </c>
      <c r="D9" s="17">
        <v>0.17175253264455001</v>
      </c>
      <c r="E9" s="17">
        <v>7.0668520331742396E-2</v>
      </c>
      <c r="F9" s="17"/>
      <c r="G9" s="17">
        <v>0.178100041867023</v>
      </c>
      <c r="H9" s="17">
        <v>0.176645030401273</v>
      </c>
      <c r="I9" s="17">
        <v>0.12112911766104199</v>
      </c>
      <c r="J9" s="17">
        <v>8.7362821178383301E-2</v>
      </c>
      <c r="K9" s="17">
        <v>8.3487496162374802E-2</v>
      </c>
      <c r="L9" s="17">
        <v>8.9626321457291394E-2</v>
      </c>
      <c r="M9" s="17"/>
      <c r="N9" s="17">
        <v>0.17722551745367601</v>
      </c>
      <c r="O9" s="17">
        <v>0.107016562932122</v>
      </c>
      <c r="P9" s="17">
        <v>0.11905067892764799</v>
      </c>
      <c r="Q9" s="17">
        <v>7.6748735289490999E-2</v>
      </c>
      <c r="R9" s="17"/>
      <c r="S9" s="17">
        <v>0.164254261798471</v>
      </c>
      <c r="T9" s="17">
        <v>0.102129174763065</v>
      </c>
      <c r="U9" s="17">
        <v>0.10147430964111701</v>
      </c>
      <c r="V9" s="17">
        <v>0.114463694220798</v>
      </c>
      <c r="W9" s="17">
        <v>0.10057738009584601</v>
      </c>
      <c r="X9" s="17">
        <v>0.12950877806605399</v>
      </c>
      <c r="Y9" s="17">
        <v>0.107210587944763</v>
      </c>
      <c r="Z9" s="17">
        <v>0.145889332181738</v>
      </c>
      <c r="AA9" s="17">
        <v>0.13620530243360099</v>
      </c>
      <c r="AB9" s="17">
        <v>0.105003902128712</v>
      </c>
      <c r="AC9" s="17">
        <v>8.9265238843453498E-2</v>
      </c>
      <c r="AD9" s="17"/>
      <c r="AE9" s="17">
        <v>0.143403458281325</v>
      </c>
      <c r="AF9" s="17">
        <v>0.126570260342103</v>
      </c>
      <c r="AG9" s="17">
        <v>9.0560125907702599E-2</v>
      </c>
      <c r="AH9" s="17">
        <v>8.5039973430970306E-2</v>
      </c>
      <c r="AI9" s="17">
        <v>0.110524864435092</v>
      </c>
      <c r="AJ9" s="17">
        <v>7.8098749711778603E-2</v>
      </c>
      <c r="AK9" s="17"/>
      <c r="AL9" s="17">
        <v>0.100140145843363</v>
      </c>
      <c r="AM9" s="17">
        <v>0.15144940871235299</v>
      </c>
      <c r="AN9" s="17">
        <v>0.26161511916922903</v>
      </c>
      <c r="AO9" s="17">
        <v>0.153257117397019</v>
      </c>
      <c r="AP9" s="17">
        <v>0.11372211539795</v>
      </c>
      <c r="AQ9" s="17">
        <v>0.24772770815537001</v>
      </c>
      <c r="AR9" s="17">
        <v>0.20059798583525701</v>
      </c>
      <c r="AS9" s="17"/>
      <c r="AT9" s="17">
        <v>0.28947622004833101</v>
      </c>
      <c r="AU9" s="17">
        <v>0.10126291512043099</v>
      </c>
      <c r="AV9" s="17"/>
      <c r="AW9" s="17">
        <v>0.108530123330091</v>
      </c>
      <c r="AX9" s="17">
        <v>9.8756418661106196E-2</v>
      </c>
      <c r="AY9" s="17">
        <v>0.12883372325633999</v>
      </c>
      <c r="AZ9" s="17">
        <v>0.102023148652023</v>
      </c>
      <c r="BA9" s="17">
        <v>9.3899321611508602E-2</v>
      </c>
      <c r="BB9" s="17">
        <v>0.125253994875198</v>
      </c>
      <c r="BC9" s="17">
        <v>0.194101458978581</v>
      </c>
      <c r="BD9" s="17">
        <v>0.11285545913435401</v>
      </c>
      <c r="BE9" s="17"/>
      <c r="BF9" s="17">
        <v>0.17231719917750399</v>
      </c>
      <c r="BG9" s="17">
        <v>0.14902848825457701</v>
      </c>
      <c r="BH9" s="17">
        <v>0.12975217664906599</v>
      </c>
      <c r="BI9" s="17">
        <v>0.100466096826534</v>
      </c>
      <c r="BJ9" s="17">
        <v>9.1213095123547402E-2</v>
      </c>
      <c r="BK9" s="17">
        <v>8.0904856787795604E-2</v>
      </c>
      <c r="BL9" s="17">
        <v>8.2976480712624603E-2</v>
      </c>
      <c r="BM9" s="17"/>
      <c r="BN9" s="17">
        <v>0.10237965413650101</v>
      </c>
      <c r="BO9" s="17">
        <v>7.5506026020612599E-2</v>
      </c>
      <c r="BP9" s="17">
        <v>7.2476224969907896E-2</v>
      </c>
      <c r="BQ9" s="17">
        <v>8.9254331405727097E-2</v>
      </c>
      <c r="BR9" s="17">
        <v>0.110851850930827</v>
      </c>
      <c r="BS9" s="17">
        <v>0.106778869269643</v>
      </c>
      <c r="BT9" s="17">
        <v>0.104102330302698</v>
      </c>
      <c r="BU9" s="17">
        <v>0.113789899486388</v>
      </c>
      <c r="BV9" s="17">
        <v>0.14044571706165901</v>
      </c>
      <c r="BW9" s="17">
        <v>0.14166629487028501</v>
      </c>
      <c r="BX9" s="17">
        <v>0.12641578063018</v>
      </c>
      <c r="BY9" s="17">
        <v>0.19094547972759099</v>
      </c>
      <c r="BZ9" s="17">
        <v>0.122842856324119</v>
      </c>
      <c r="CA9" s="17">
        <v>0.212212946386829</v>
      </c>
      <c r="CB9" s="17">
        <v>0.22002650424113401</v>
      </c>
      <c r="CC9" s="17">
        <v>0.32065315740356698</v>
      </c>
      <c r="CD9" s="17">
        <v>0.38743556950651997</v>
      </c>
    </row>
    <row r="10" spans="2:82" ht="43.5" x14ac:dyDescent="0.35">
      <c r="B10" s="18" t="s">
        <v>225</v>
      </c>
      <c r="C10" s="17">
        <v>0.35789315008061601</v>
      </c>
      <c r="D10" s="17">
        <v>0.37568644096152498</v>
      </c>
      <c r="E10" s="17">
        <v>0.34092720790839798</v>
      </c>
      <c r="F10" s="17"/>
      <c r="G10" s="17">
        <v>0.36359814563705101</v>
      </c>
      <c r="H10" s="17">
        <v>0.34142136288821001</v>
      </c>
      <c r="I10" s="17">
        <v>0.33996036905060401</v>
      </c>
      <c r="J10" s="17">
        <v>0.33741316749419598</v>
      </c>
      <c r="K10" s="17">
        <v>0.35068162876209402</v>
      </c>
      <c r="L10" s="17">
        <v>0.40355415056284299</v>
      </c>
      <c r="M10" s="17"/>
      <c r="N10" s="17">
        <v>0.391550253088572</v>
      </c>
      <c r="O10" s="17">
        <v>0.35622599266143201</v>
      </c>
      <c r="P10" s="17">
        <v>0.36150794710409201</v>
      </c>
      <c r="Q10" s="17">
        <v>0.32191039690310902</v>
      </c>
      <c r="R10" s="17"/>
      <c r="S10" s="17">
        <v>0.32236115176116698</v>
      </c>
      <c r="T10" s="17">
        <v>0.356534563227692</v>
      </c>
      <c r="U10" s="17">
        <v>0.35508555518236301</v>
      </c>
      <c r="V10" s="17">
        <v>0.34739728322060298</v>
      </c>
      <c r="W10" s="17">
        <v>0.344575093895022</v>
      </c>
      <c r="X10" s="17">
        <v>0.33080942978751199</v>
      </c>
      <c r="Y10" s="17">
        <v>0.37966744086911502</v>
      </c>
      <c r="Z10" s="17">
        <v>0.41156679634722398</v>
      </c>
      <c r="AA10" s="17">
        <v>0.36595008407128699</v>
      </c>
      <c r="AB10" s="17">
        <v>0.38214180021413702</v>
      </c>
      <c r="AC10" s="17">
        <v>0.40457522176525401</v>
      </c>
      <c r="AD10" s="17"/>
      <c r="AE10" s="17">
        <v>0.39426923088695698</v>
      </c>
      <c r="AF10" s="17">
        <v>0.36602656971167502</v>
      </c>
      <c r="AG10" s="17">
        <v>0.30041213328636901</v>
      </c>
      <c r="AH10" s="17">
        <v>0.32755757085100501</v>
      </c>
      <c r="AI10" s="17">
        <v>0.34008899012440702</v>
      </c>
      <c r="AJ10" s="17">
        <v>0.27098148331713701</v>
      </c>
      <c r="AK10" s="17"/>
      <c r="AL10" s="17">
        <v>0.36877907631804902</v>
      </c>
      <c r="AM10" s="17">
        <v>0.34764851435382599</v>
      </c>
      <c r="AN10" s="17">
        <v>0.36502757637165201</v>
      </c>
      <c r="AO10" s="17">
        <v>0.41934587049819</v>
      </c>
      <c r="AP10" s="17">
        <v>0.36614135964836197</v>
      </c>
      <c r="AQ10" s="17">
        <v>0.35133260217122603</v>
      </c>
      <c r="AR10" s="17">
        <v>0.33046622519679802</v>
      </c>
      <c r="AS10" s="17"/>
      <c r="AT10" s="17">
        <v>0.38391746733293802</v>
      </c>
      <c r="AU10" s="17">
        <v>0.35874321444792401</v>
      </c>
      <c r="AV10" s="17"/>
      <c r="AW10" s="17">
        <v>0.32758675080134603</v>
      </c>
      <c r="AX10" s="17">
        <v>0.36052728156890401</v>
      </c>
      <c r="AY10" s="17">
        <v>0.37315791392672498</v>
      </c>
      <c r="AZ10" s="17">
        <v>0.34878004892848702</v>
      </c>
      <c r="BA10" s="17">
        <v>0.396737174214712</v>
      </c>
      <c r="BB10" s="17">
        <v>0.36346260334115599</v>
      </c>
      <c r="BC10" s="17">
        <v>0.35182251663452901</v>
      </c>
      <c r="BD10" s="17">
        <v>0.34813713255450102</v>
      </c>
      <c r="BE10" s="17"/>
      <c r="BF10" s="17">
        <v>0.36741840488295202</v>
      </c>
      <c r="BG10" s="17">
        <v>0.36192970415194903</v>
      </c>
      <c r="BH10" s="17">
        <v>0.37643355470761602</v>
      </c>
      <c r="BI10" s="17">
        <v>0.34988868491986302</v>
      </c>
      <c r="BJ10" s="17">
        <v>0.33597915218764501</v>
      </c>
      <c r="BK10" s="17">
        <v>0.36201937374322402</v>
      </c>
      <c r="BL10" s="17">
        <v>0.32849076491635698</v>
      </c>
      <c r="BM10" s="17"/>
      <c r="BN10" s="17">
        <v>0.29775551246062798</v>
      </c>
      <c r="BO10" s="17">
        <v>0.33904811426659898</v>
      </c>
      <c r="BP10" s="17">
        <v>0.33504775510395901</v>
      </c>
      <c r="BQ10" s="17">
        <v>0.37040535776760097</v>
      </c>
      <c r="BR10" s="17">
        <v>0.35296884531748801</v>
      </c>
      <c r="BS10" s="17">
        <v>0.37009614449609102</v>
      </c>
      <c r="BT10" s="17">
        <v>0.400269974791095</v>
      </c>
      <c r="BU10" s="17">
        <v>0.36408610748602999</v>
      </c>
      <c r="BV10" s="17">
        <v>0.37634823908857801</v>
      </c>
      <c r="BW10" s="17">
        <v>0.367563796219331</v>
      </c>
      <c r="BX10" s="17">
        <v>0.39345466542119401</v>
      </c>
      <c r="BY10" s="17">
        <v>0.373263941877231</v>
      </c>
      <c r="BZ10" s="17">
        <v>0.412183080684211</v>
      </c>
      <c r="CA10" s="17">
        <v>0.289598086157555</v>
      </c>
      <c r="CB10" s="17">
        <v>0.38894857168076802</v>
      </c>
      <c r="CC10" s="17">
        <v>0.41446860187380402</v>
      </c>
      <c r="CD10" s="17">
        <v>0.30060737126264703</v>
      </c>
    </row>
    <row r="11" spans="2:82" ht="29" x14ac:dyDescent="0.35">
      <c r="B11" s="18" t="s">
        <v>226</v>
      </c>
      <c r="C11" s="17">
        <v>0.44182832162900998</v>
      </c>
      <c r="D11" s="17">
        <v>0.38498473536570099</v>
      </c>
      <c r="E11" s="17">
        <v>0.498300334880936</v>
      </c>
      <c r="F11" s="17"/>
      <c r="G11" s="17">
        <v>0.36042403738816597</v>
      </c>
      <c r="H11" s="17">
        <v>0.38794795887217898</v>
      </c>
      <c r="I11" s="17">
        <v>0.44965359609745198</v>
      </c>
      <c r="J11" s="17">
        <v>0.49253224599583401</v>
      </c>
      <c r="K11" s="17">
        <v>0.50798920321489904</v>
      </c>
      <c r="L11" s="17">
        <v>0.44772133201317899</v>
      </c>
      <c r="M11" s="17"/>
      <c r="N11" s="17">
        <v>0.37336030425517802</v>
      </c>
      <c r="O11" s="17">
        <v>0.470309510081662</v>
      </c>
      <c r="P11" s="17">
        <v>0.43384883469264102</v>
      </c>
      <c r="Q11" s="17">
        <v>0.491018632114118</v>
      </c>
      <c r="R11" s="17"/>
      <c r="S11" s="17">
        <v>0.40666593910871801</v>
      </c>
      <c r="T11" s="17">
        <v>0.47624223031796598</v>
      </c>
      <c r="U11" s="17">
        <v>0.46092723733746099</v>
      </c>
      <c r="V11" s="17">
        <v>0.46553081809060798</v>
      </c>
      <c r="W11" s="17">
        <v>0.47251232908753399</v>
      </c>
      <c r="X11" s="17">
        <v>0.45053756297476899</v>
      </c>
      <c r="Y11" s="17">
        <v>0.43728355111183598</v>
      </c>
      <c r="Z11" s="17">
        <v>0.38204975495097598</v>
      </c>
      <c r="AA11" s="17">
        <v>0.431015556432434</v>
      </c>
      <c r="AB11" s="17">
        <v>0.43208343769513202</v>
      </c>
      <c r="AC11" s="17">
        <v>0.43526313715579201</v>
      </c>
      <c r="AD11" s="17"/>
      <c r="AE11" s="17">
        <v>0.40515619578147499</v>
      </c>
      <c r="AF11" s="17">
        <v>0.44473009869080998</v>
      </c>
      <c r="AG11" s="17">
        <v>0.51198431703823499</v>
      </c>
      <c r="AH11" s="17">
        <v>0.48953613880533198</v>
      </c>
      <c r="AI11" s="17">
        <v>0.44787093907299702</v>
      </c>
      <c r="AJ11" s="17">
        <v>0.49254142056028499</v>
      </c>
      <c r="AK11" s="17"/>
      <c r="AL11" s="17">
        <v>0.46602823455840098</v>
      </c>
      <c r="AM11" s="17">
        <v>0.41978938701798701</v>
      </c>
      <c r="AN11" s="17">
        <v>0.309373859387089</v>
      </c>
      <c r="AO11" s="17">
        <v>0.39924011633342299</v>
      </c>
      <c r="AP11" s="17">
        <v>0.47218879755998699</v>
      </c>
      <c r="AQ11" s="17">
        <v>0.29918874704227</v>
      </c>
      <c r="AR11" s="17">
        <v>0.34883220652136798</v>
      </c>
      <c r="AS11" s="17"/>
      <c r="AT11" s="17">
        <v>0.26465466488127998</v>
      </c>
      <c r="AU11" s="17">
        <v>0.46461895637817702</v>
      </c>
      <c r="AV11" s="17"/>
      <c r="AW11" s="17">
        <v>0.477219023868731</v>
      </c>
      <c r="AX11" s="17">
        <v>0.50022358138306899</v>
      </c>
      <c r="AY11" s="17">
        <v>0.40803575489593502</v>
      </c>
      <c r="AZ11" s="17">
        <v>0.46525885734627698</v>
      </c>
      <c r="BA11" s="17">
        <v>0.44134392152116098</v>
      </c>
      <c r="BB11" s="17">
        <v>0.41713836054186898</v>
      </c>
      <c r="BC11" s="17">
        <v>0.379295437238727</v>
      </c>
      <c r="BD11" s="17">
        <v>0.46995730194937402</v>
      </c>
      <c r="BE11" s="17"/>
      <c r="BF11" s="17">
        <v>0.39754418104574801</v>
      </c>
      <c r="BG11" s="17">
        <v>0.422900081379183</v>
      </c>
      <c r="BH11" s="17">
        <v>0.44170788376356701</v>
      </c>
      <c r="BI11" s="17">
        <v>0.42439339574729601</v>
      </c>
      <c r="BJ11" s="17">
        <v>0.46655851114178798</v>
      </c>
      <c r="BK11" s="17">
        <v>0.47118139725902802</v>
      </c>
      <c r="BL11" s="17">
        <v>0.482895979104838</v>
      </c>
      <c r="BM11" s="17"/>
      <c r="BN11" s="17">
        <v>0.45711433401457302</v>
      </c>
      <c r="BO11" s="17">
        <v>0.49353377591208902</v>
      </c>
      <c r="BP11" s="17">
        <v>0.503621578371095</v>
      </c>
      <c r="BQ11" s="17">
        <v>0.45635228326869498</v>
      </c>
      <c r="BR11" s="17">
        <v>0.45556249750427003</v>
      </c>
      <c r="BS11" s="17">
        <v>0.461735493524846</v>
      </c>
      <c r="BT11" s="17">
        <v>0.42139730005227999</v>
      </c>
      <c r="BU11" s="17">
        <v>0.45628921029386899</v>
      </c>
      <c r="BV11" s="17">
        <v>0.41409487379477899</v>
      </c>
      <c r="BW11" s="17">
        <v>0.422209126162503</v>
      </c>
      <c r="BX11" s="17">
        <v>0.42863723589546399</v>
      </c>
      <c r="BY11" s="17">
        <v>0.39580598639039799</v>
      </c>
      <c r="BZ11" s="17">
        <v>0.40551273482917599</v>
      </c>
      <c r="CA11" s="17">
        <v>0.43547252689092902</v>
      </c>
      <c r="CB11" s="17">
        <v>0.349968690239155</v>
      </c>
      <c r="CC11" s="17">
        <v>0.22790226152686299</v>
      </c>
      <c r="CD11" s="17">
        <v>0.26995071867591203</v>
      </c>
    </row>
    <row r="12" spans="2:82" x14ac:dyDescent="0.35">
      <c r="B12" s="18" t="s">
        <v>147</v>
      </c>
      <c r="C12" s="19">
        <v>7.9408257116717604E-2</v>
      </c>
      <c r="D12" s="19">
        <v>6.7576291028224003E-2</v>
      </c>
      <c r="E12" s="19">
        <v>9.0103936878923596E-2</v>
      </c>
      <c r="F12" s="19"/>
      <c r="G12" s="19">
        <v>9.7877775107759801E-2</v>
      </c>
      <c r="H12" s="19">
        <v>9.3985647838338598E-2</v>
      </c>
      <c r="I12" s="19">
        <v>8.9256917190902299E-2</v>
      </c>
      <c r="J12" s="19">
        <v>8.26917653315868E-2</v>
      </c>
      <c r="K12" s="19">
        <v>5.78416718606325E-2</v>
      </c>
      <c r="L12" s="19">
        <v>5.9098195966685703E-2</v>
      </c>
      <c r="M12" s="19"/>
      <c r="N12" s="19">
        <v>5.78639252025736E-2</v>
      </c>
      <c r="O12" s="19">
        <v>6.6447934324783797E-2</v>
      </c>
      <c r="P12" s="19">
        <v>8.5592539275618496E-2</v>
      </c>
      <c r="Q12" s="19">
        <v>0.11032223569328301</v>
      </c>
      <c r="R12" s="19"/>
      <c r="S12" s="19">
        <v>0.106718647331644</v>
      </c>
      <c r="T12" s="19">
        <v>6.5094031691277504E-2</v>
      </c>
      <c r="U12" s="19">
        <v>8.2512897839058894E-2</v>
      </c>
      <c r="V12" s="19">
        <v>7.2608204467990406E-2</v>
      </c>
      <c r="W12" s="19">
        <v>8.2335196921597395E-2</v>
      </c>
      <c r="X12" s="19">
        <v>8.9144229171664299E-2</v>
      </c>
      <c r="Y12" s="19">
        <v>7.5838420074285498E-2</v>
      </c>
      <c r="Z12" s="19">
        <v>6.0494116520061897E-2</v>
      </c>
      <c r="AA12" s="19">
        <v>6.6829057062677194E-2</v>
      </c>
      <c r="AB12" s="19">
        <v>8.0770859962019298E-2</v>
      </c>
      <c r="AC12" s="19">
        <v>7.08964022355002E-2</v>
      </c>
      <c r="AD12" s="19"/>
      <c r="AE12" s="19">
        <v>5.7171115050243498E-2</v>
      </c>
      <c r="AF12" s="19">
        <v>6.2673071255411203E-2</v>
      </c>
      <c r="AG12" s="19">
        <v>9.7043423767693607E-2</v>
      </c>
      <c r="AH12" s="19">
        <v>9.7866316912693097E-2</v>
      </c>
      <c r="AI12" s="19">
        <v>0.101515206367505</v>
      </c>
      <c r="AJ12" s="19">
        <v>0.15837834641079901</v>
      </c>
      <c r="AK12" s="19"/>
      <c r="AL12" s="19">
        <v>6.5052543280187405E-2</v>
      </c>
      <c r="AM12" s="19">
        <v>8.1112689915833994E-2</v>
      </c>
      <c r="AN12" s="19">
        <v>6.3983445072030104E-2</v>
      </c>
      <c r="AO12" s="19">
        <v>2.8156895771369098E-2</v>
      </c>
      <c r="AP12" s="19">
        <v>4.7947727393700401E-2</v>
      </c>
      <c r="AQ12" s="19">
        <v>0.101750942631135</v>
      </c>
      <c r="AR12" s="19">
        <v>0.120103582446577</v>
      </c>
      <c r="AS12" s="19"/>
      <c r="AT12" s="19">
        <v>6.1951647737451099E-2</v>
      </c>
      <c r="AU12" s="19">
        <v>7.5374914053467995E-2</v>
      </c>
      <c r="AV12" s="19"/>
      <c r="AW12" s="19">
        <v>8.6664101999831294E-2</v>
      </c>
      <c r="AX12" s="19">
        <v>4.0492718386920902E-2</v>
      </c>
      <c r="AY12" s="19">
        <v>8.9972607920999897E-2</v>
      </c>
      <c r="AZ12" s="19">
        <v>8.3937945073212505E-2</v>
      </c>
      <c r="BA12" s="19">
        <v>6.8019582652618996E-2</v>
      </c>
      <c r="BB12" s="19">
        <v>9.4145041241776306E-2</v>
      </c>
      <c r="BC12" s="19">
        <v>7.4780587148161798E-2</v>
      </c>
      <c r="BD12" s="19">
        <v>6.9050106361771099E-2</v>
      </c>
      <c r="BE12" s="19"/>
      <c r="BF12" s="19">
        <v>6.2720214893796297E-2</v>
      </c>
      <c r="BG12" s="19">
        <v>6.6141726214290097E-2</v>
      </c>
      <c r="BH12" s="19">
        <v>5.2106384879751597E-2</v>
      </c>
      <c r="BI12" s="19">
        <v>0.12525182250630601</v>
      </c>
      <c r="BJ12" s="19">
        <v>0.10624924154701899</v>
      </c>
      <c r="BK12" s="19">
        <v>8.5894372209952302E-2</v>
      </c>
      <c r="BL12" s="19">
        <v>0.105636775266181</v>
      </c>
      <c r="BM12" s="19"/>
      <c r="BN12" s="19">
        <v>0.14275049938829901</v>
      </c>
      <c r="BO12" s="19">
        <v>9.1912083800699401E-2</v>
      </c>
      <c r="BP12" s="19">
        <v>8.8854441555038396E-2</v>
      </c>
      <c r="BQ12" s="19">
        <v>8.3988027557976602E-2</v>
      </c>
      <c r="BR12" s="19">
        <v>8.0616806247414505E-2</v>
      </c>
      <c r="BS12" s="19">
        <v>6.1389492709420103E-2</v>
      </c>
      <c r="BT12" s="19">
        <v>7.4230394853927004E-2</v>
      </c>
      <c r="BU12" s="19">
        <v>6.5834782733712696E-2</v>
      </c>
      <c r="BV12" s="19">
        <v>6.9111170054983698E-2</v>
      </c>
      <c r="BW12" s="19">
        <v>6.8560782747881396E-2</v>
      </c>
      <c r="BX12" s="19">
        <v>5.1492318053162199E-2</v>
      </c>
      <c r="BY12" s="19">
        <v>3.9984592004779503E-2</v>
      </c>
      <c r="BZ12" s="19">
        <v>5.9461328162493401E-2</v>
      </c>
      <c r="CA12" s="19">
        <v>6.2716440564687295E-2</v>
      </c>
      <c r="CB12" s="19">
        <v>4.1056233838942101E-2</v>
      </c>
      <c r="CC12" s="19">
        <v>3.6975979195766097E-2</v>
      </c>
      <c r="CD12" s="19">
        <v>4.2006340554921001E-2</v>
      </c>
    </row>
    <row r="13" spans="2:82" x14ac:dyDescent="0.35">
      <c r="B13" s="16"/>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CD16"/>
  <sheetViews>
    <sheetView showGridLines="0" topLeftCell="A10" workbookViewId="0">
      <pane xSplit="2" topLeftCell="V1" activePane="topRight" state="frozen"/>
      <selection pane="topRight" activeCell="B16" sqref="B1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240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5926</v>
      </c>
      <c r="D7" s="10">
        <v>2978</v>
      </c>
      <c r="E7" s="10">
        <v>2942</v>
      </c>
      <c r="F7" s="10"/>
      <c r="G7" s="10">
        <v>445</v>
      </c>
      <c r="H7" s="10">
        <v>738</v>
      </c>
      <c r="I7" s="10">
        <v>936</v>
      </c>
      <c r="J7" s="10">
        <v>1060</v>
      </c>
      <c r="K7" s="10">
        <v>1077</v>
      </c>
      <c r="L7" s="10">
        <v>1670</v>
      </c>
      <c r="M7" s="10"/>
      <c r="N7" s="10">
        <v>2092</v>
      </c>
      <c r="O7" s="10">
        <v>1624</v>
      </c>
      <c r="P7" s="10">
        <v>1161</v>
      </c>
      <c r="Q7" s="10">
        <v>1027</v>
      </c>
      <c r="R7" s="10"/>
      <c r="S7" s="10">
        <v>681</v>
      </c>
      <c r="T7" s="10">
        <v>828</v>
      </c>
      <c r="U7" s="10">
        <v>518</v>
      </c>
      <c r="V7" s="10">
        <v>574</v>
      </c>
      <c r="W7" s="10">
        <v>442</v>
      </c>
      <c r="X7" s="10">
        <v>537</v>
      </c>
      <c r="Y7" s="10">
        <v>537</v>
      </c>
      <c r="Z7" s="10">
        <v>261</v>
      </c>
      <c r="AA7" s="10">
        <v>668</v>
      </c>
      <c r="AB7" s="10">
        <v>559</v>
      </c>
      <c r="AC7" s="10">
        <v>321</v>
      </c>
      <c r="AD7" s="10"/>
      <c r="AE7" s="10">
        <v>3565</v>
      </c>
      <c r="AF7" s="10">
        <v>2361</v>
      </c>
      <c r="AG7" s="10" t="s">
        <v>115</v>
      </c>
      <c r="AH7" s="10" t="s">
        <v>115</v>
      </c>
      <c r="AI7" s="10" t="s">
        <v>115</v>
      </c>
      <c r="AJ7" s="10" t="s">
        <v>115</v>
      </c>
      <c r="AK7" s="10"/>
      <c r="AL7" s="10">
        <v>4187</v>
      </c>
      <c r="AM7" s="10">
        <v>941</v>
      </c>
      <c r="AN7" s="10">
        <v>272</v>
      </c>
      <c r="AO7" s="10">
        <v>69</v>
      </c>
      <c r="AP7" s="10">
        <v>163</v>
      </c>
      <c r="AQ7" s="10">
        <v>126</v>
      </c>
      <c r="AR7" s="10">
        <v>11</v>
      </c>
      <c r="AS7" s="10"/>
      <c r="AT7" s="10">
        <v>770</v>
      </c>
      <c r="AU7" s="10">
        <v>5076</v>
      </c>
      <c r="AV7" s="10"/>
      <c r="AW7" s="10">
        <v>588</v>
      </c>
      <c r="AX7" s="10">
        <v>347</v>
      </c>
      <c r="AY7" s="10">
        <v>106</v>
      </c>
      <c r="AZ7" s="10">
        <v>1709</v>
      </c>
      <c r="BA7" s="10">
        <v>1323</v>
      </c>
      <c r="BB7" s="10">
        <v>800</v>
      </c>
      <c r="BC7" s="10">
        <v>984</v>
      </c>
      <c r="BD7" s="10">
        <v>69</v>
      </c>
      <c r="BE7" s="10"/>
      <c r="BF7" s="10">
        <v>827</v>
      </c>
      <c r="BG7" s="10">
        <v>1722</v>
      </c>
      <c r="BH7" s="10">
        <v>807</v>
      </c>
      <c r="BI7" s="10">
        <v>329</v>
      </c>
      <c r="BJ7" s="10">
        <v>489</v>
      </c>
      <c r="BK7" s="10">
        <v>1351</v>
      </c>
      <c r="BL7" s="10">
        <v>401</v>
      </c>
      <c r="BM7" s="10"/>
      <c r="BN7" s="10">
        <v>166</v>
      </c>
      <c r="BO7" s="10">
        <v>266</v>
      </c>
      <c r="BP7" s="10">
        <v>342</v>
      </c>
      <c r="BQ7" s="10">
        <v>420</v>
      </c>
      <c r="BR7" s="10">
        <v>525</v>
      </c>
      <c r="BS7" s="10">
        <v>488</v>
      </c>
      <c r="BT7" s="10">
        <v>466</v>
      </c>
      <c r="BU7" s="10">
        <v>441</v>
      </c>
      <c r="BV7" s="10">
        <v>337</v>
      </c>
      <c r="BW7" s="10">
        <v>571</v>
      </c>
      <c r="BX7" s="10">
        <v>441</v>
      </c>
      <c r="BY7" s="10">
        <v>316</v>
      </c>
      <c r="BZ7" s="10">
        <v>209</v>
      </c>
      <c r="CA7" s="10">
        <v>194</v>
      </c>
      <c r="CB7" s="10">
        <v>219</v>
      </c>
      <c r="CC7" s="10">
        <v>140</v>
      </c>
      <c r="CD7" s="10">
        <v>112</v>
      </c>
    </row>
    <row r="8" spans="2:82" ht="30" customHeight="1" x14ac:dyDescent="0.35">
      <c r="B8" s="11" t="s">
        <v>19</v>
      </c>
      <c r="C8" s="11">
        <v>5831</v>
      </c>
      <c r="D8" s="11">
        <v>2936</v>
      </c>
      <c r="E8" s="11">
        <v>2890</v>
      </c>
      <c r="F8" s="11"/>
      <c r="G8" s="11">
        <v>474</v>
      </c>
      <c r="H8" s="11">
        <v>755</v>
      </c>
      <c r="I8" s="11">
        <v>946</v>
      </c>
      <c r="J8" s="11">
        <v>1025</v>
      </c>
      <c r="K8" s="11">
        <v>1008</v>
      </c>
      <c r="L8" s="11">
        <v>1624</v>
      </c>
      <c r="M8" s="11"/>
      <c r="N8" s="11">
        <v>1976</v>
      </c>
      <c r="O8" s="11">
        <v>1585</v>
      </c>
      <c r="P8" s="11">
        <v>1186</v>
      </c>
      <c r="Q8" s="11">
        <v>1063</v>
      </c>
      <c r="R8" s="11"/>
      <c r="S8" s="11">
        <v>729</v>
      </c>
      <c r="T8" s="11">
        <v>786</v>
      </c>
      <c r="U8" s="11">
        <v>480</v>
      </c>
      <c r="V8" s="11">
        <v>554</v>
      </c>
      <c r="W8" s="11">
        <v>413</v>
      </c>
      <c r="X8" s="11">
        <v>500</v>
      </c>
      <c r="Y8" s="11">
        <v>551</v>
      </c>
      <c r="Z8" s="11">
        <v>292</v>
      </c>
      <c r="AA8" s="11">
        <v>645</v>
      </c>
      <c r="AB8" s="11">
        <v>575</v>
      </c>
      <c r="AC8" s="11">
        <v>306</v>
      </c>
      <c r="AD8" s="11"/>
      <c r="AE8" s="11">
        <v>3492</v>
      </c>
      <c r="AF8" s="11">
        <v>2339</v>
      </c>
      <c r="AG8" s="11" t="s">
        <v>115</v>
      </c>
      <c r="AH8" s="11" t="s">
        <v>115</v>
      </c>
      <c r="AI8" s="11" t="s">
        <v>115</v>
      </c>
      <c r="AJ8" s="11" t="s">
        <v>115</v>
      </c>
      <c r="AK8" s="11"/>
      <c r="AL8" s="11">
        <v>4087</v>
      </c>
      <c r="AM8" s="11">
        <v>953</v>
      </c>
      <c r="AN8" s="11">
        <v>278</v>
      </c>
      <c r="AO8" s="11">
        <v>68</v>
      </c>
      <c r="AP8" s="11">
        <v>154</v>
      </c>
      <c r="AQ8" s="11">
        <v>124</v>
      </c>
      <c r="AR8" s="11">
        <v>11</v>
      </c>
      <c r="AS8" s="11"/>
      <c r="AT8" s="11">
        <v>780</v>
      </c>
      <c r="AU8" s="11">
        <v>4971</v>
      </c>
      <c r="AV8" s="11"/>
      <c r="AW8" s="11">
        <v>577</v>
      </c>
      <c r="AX8" s="11">
        <v>340</v>
      </c>
      <c r="AY8" s="11">
        <v>107</v>
      </c>
      <c r="AZ8" s="11">
        <v>1667</v>
      </c>
      <c r="BA8" s="11">
        <v>1284</v>
      </c>
      <c r="BB8" s="11">
        <v>802</v>
      </c>
      <c r="BC8" s="11">
        <v>985</v>
      </c>
      <c r="BD8" s="11">
        <v>69</v>
      </c>
      <c r="BE8" s="11"/>
      <c r="BF8" s="11">
        <v>819</v>
      </c>
      <c r="BG8" s="11">
        <v>1712</v>
      </c>
      <c r="BH8" s="11">
        <v>781</v>
      </c>
      <c r="BI8" s="11">
        <v>322</v>
      </c>
      <c r="BJ8" s="11">
        <v>485</v>
      </c>
      <c r="BK8" s="11">
        <v>1313</v>
      </c>
      <c r="BL8" s="11">
        <v>399</v>
      </c>
      <c r="BM8" s="11"/>
      <c r="BN8" s="11">
        <v>169</v>
      </c>
      <c r="BO8" s="11">
        <v>266</v>
      </c>
      <c r="BP8" s="11">
        <v>340</v>
      </c>
      <c r="BQ8" s="11">
        <v>417</v>
      </c>
      <c r="BR8" s="11">
        <v>517</v>
      </c>
      <c r="BS8" s="11">
        <v>479</v>
      </c>
      <c r="BT8" s="11">
        <v>460</v>
      </c>
      <c r="BU8" s="11">
        <v>431</v>
      </c>
      <c r="BV8" s="11">
        <v>331</v>
      </c>
      <c r="BW8" s="11">
        <v>553</v>
      </c>
      <c r="BX8" s="11">
        <v>431</v>
      </c>
      <c r="BY8" s="11">
        <v>308</v>
      </c>
      <c r="BZ8" s="11">
        <v>202</v>
      </c>
      <c r="CA8" s="11">
        <v>188</v>
      </c>
      <c r="CB8" s="11">
        <v>217</v>
      </c>
      <c r="CC8" s="11">
        <v>140</v>
      </c>
      <c r="CD8" s="11">
        <v>113</v>
      </c>
    </row>
    <row r="9" spans="2:82" ht="58" x14ac:dyDescent="0.35">
      <c r="B9" s="18" t="s">
        <v>237</v>
      </c>
      <c r="C9" s="17">
        <v>0.74456089151640403</v>
      </c>
      <c r="D9" s="17">
        <v>0.71577945159082401</v>
      </c>
      <c r="E9" s="17">
        <v>0.77396317726201003</v>
      </c>
      <c r="F9" s="17"/>
      <c r="G9" s="17">
        <v>0.61659312894601004</v>
      </c>
      <c r="H9" s="17">
        <v>0.600441849934361</v>
      </c>
      <c r="I9" s="17">
        <v>0.69894550468954697</v>
      </c>
      <c r="J9" s="17">
        <v>0.74757708075659002</v>
      </c>
      <c r="K9" s="17">
        <v>0.793405480396566</v>
      </c>
      <c r="L9" s="17">
        <v>0.84324110426930898</v>
      </c>
      <c r="M9" s="17"/>
      <c r="N9" s="17">
        <v>0.69992742119775397</v>
      </c>
      <c r="O9" s="17">
        <v>0.75645097384817594</v>
      </c>
      <c r="P9" s="17">
        <v>0.75621266837897205</v>
      </c>
      <c r="Q9" s="17">
        <v>0.79706564692312898</v>
      </c>
      <c r="R9" s="17"/>
      <c r="S9" s="17">
        <v>0.66181549476267598</v>
      </c>
      <c r="T9" s="17">
        <v>0.77089723553593503</v>
      </c>
      <c r="U9" s="17">
        <v>0.75373049761033495</v>
      </c>
      <c r="V9" s="17">
        <v>0.78045039034888697</v>
      </c>
      <c r="W9" s="17">
        <v>0.72959820693366595</v>
      </c>
      <c r="X9" s="17">
        <v>0.73826496898427496</v>
      </c>
      <c r="Y9" s="17">
        <v>0.77498266305334196</v>
      </c>
      <c r="Z9" s="17">
        <v>0.75954086082704697</v>
      </c>
      <c r="AA9" s="17">
        <v>0.74570578578334301</v>
      </c>
      <c r="AB9" s="17">
        <v>0.73491106080469804</v>
      </c>
      <c r="AC9" s="17">
        <v>0.77185470139280099</v>
      </c>
      <c r="AD9" s="17"/>
      <c r="AE9" s="17">
        <v>0.76957769621898298</v>
      </c>
      <c r="AF9" s="17">
        <v>0.70721493608100405</v>
      </c>
      <c r="AG9" s="17" t="s">
        <v>116</v>
      </c>
      <c r="AH9" s="17" t="s">
        <v>116</v>
      </c>
      <c r="AI9" s="17" t="s">
        <v>116</v>
      </c>
      <c r="AJ9" s="17" t="s">
        <v>116</v>
      </c>
      <c r="AK9" s="17"/>
      <c r="AL9" s="17">
        <v>0.79320731623308804</v>
      </c>
      <c r="AM9" s="17">
        <v>0.62465907319830805</v>
      </c>
      <c r="AN9" s="17">
        <v>0.56039788161573101</v>
      </c>
      <c r="AO9" s="17">
        <v>0.79771818828295804</v>
      </c>
      <c r="AP9" s="17">
        <v>0.768535838081988</v>
      </c>
      <c r="AQ9" s="17">
        <v>0.70072351301866398</v>
      </c>
      <c r="AR9" s="17">
        <v>0.36300276070238102</v>
      </c>
      <c r="AS9" s="17"/>
      <c r="AT9" s="17">
        <v>0.57832347366138404</v>
      </c>
      <c r="AU9" s="17">
        <v>0.77124567160010304</v>
      </c>
      <c r="AV9" s="17"/>
      <c r="AW9" s="17">
        <v>0.77457752328217799</v>
      </c>
      <c r="AX9" s="17">
        <v>0.865086597021266</v>
      </c>
      <c r="AY9" s="17">
        <v>0.63048175745824397</v>
      </c>
      <c r="AZ9" s="17">
        <v>0.74420446265487405</v>
      </c>
      <c r="BA9" s="17">
        <v>0.83225107786283803</v>
      </c>
      <c r="BB9" s="17">
        <v>0.67841759855828898</v>
      </c>
      <c r="BC9" s="17">
        <v>0.64020856193577003</v>
      </c>
      <c r="BD9" s="17">
        <v>0.71032838585560198</v>
      </c>
      <c r="BE9" s="17"/>
      <c r="BF9" s="17">
        <v>0.66989857257838903</v>
      </c>
      <c r="BG9" s="17">
        <v>0.69358078914343702</v>
      </c>
      <c r="BH9" s="17">
        <v>0.77342575973903105</v>
      </c>
      <c r="BI9" s="17">
        <v>0.71596802400818604</v>
      </c>
      <c r="BJ9" s="17">
        <v>0.76068533614889</v>
      </c>
      <c r="BK9" s="17">
        <v>0.82499328418013196</v>
      </c>
      <c r="BL9" s="17">
        <v>0.79897748915911204</v>
      </c>
      <c r="BM9" s="17"/>
      <c r="BN9" s="17">
        <v>0.79510843802406805</v>
      </c>
      <c r="BO9" s="17">
        <v>0.83971497248594096</v>
      </c>
      <c r="BP9" s="17">
        <v>0.78996822073015005</v>
      </c>
      <c r="BQ9" s="17">
        <v>0.78890781569753599</v>
      </c>
      <c r="BR9" s="17">
        <v>0.78347769757214503</v>
      </c>
      <c r="BS9" s="17">
        <v>0.78944144242973502</v>
      </c>
      <c r="BT9" s="17">
        <v>0.78098440169822603</v>
      </c>
      <c r="BU9" s="17">
        <v>0.74870879174751004</v>
      </c>
      <c r="BV9" s="17">
        <v>0.73997356496090805</v>
      </c>
      <c r="BW9" s="17">
        <v>0.73015031309234002</v>
      </c>
      <c r="BX9" s="17">
        <v>0.70781198808171197</v>
      </c>
      <c r="BY9" s="17">
        <v>0.68027256372095801</v>
      </c>
      <c r="BZ9" s="17">
        <v>0.69277895446438198</v>
      </c>
      <c r="CA9" s="17">
        <v>0.69724551335351603</v>
      </c>
      <c r="CB9" s="17">
        <v>0.65332834373508797</v>
      </c>
      <c r="CC9" s="17">
        <v>0.55874631590525503</v>
      </c>
      <c r="CD9" s="17">
        <v>0.56284887543149897</v>
      </c>
    </row>
    <row r="10" spans="2:82" ht="43.5" x14ac:dyDescent="0.35">
      <c r="B10" s="18" t="s">
        <v>238</v>
      </c>
      <c r="C10" s="17">
        <v>0.20928243835788499</v>
      </c>
      <c r="D10" s="17">
        <v>0.25043076151792998</v>
      </c>
      <c r="E10" s="17">
        <v>0.167557414093576</v>
      </c>
      <c r="F10" s="17"/>
      <c r="G10" s="17">
        <v>0.29361370064284198</v>
      </c>
      <c r="H10" s="17">
        <v>0.34808359742209499</v>
      </c>
      <c r="I10" s="17">
        <v>0.23997798503062301</v>
      </c>
      <c r="J10" s="17">
        <v>0.19920706797630899</v>
      </c>
      <c r="K10" s="17">
        <v>0.17265107162403601</v>
      </c>
      <c r="L10" s="17">
        <v>0.131366734783538</v>
      </c>
      <c r="M10" s="17"/>
      <c r="N10" s="17">
        <v>0.26926914482301501</v>
      </c>
      <c r="O10" s="17">
        <v>0.191849067906807</v>
      </c>
      <c r="P10" s="17">
        <v>0.19404930899581499</v>
      </c>
      <c r="Q10" s="17">
        <v>0.140412595299857</v>
      </c>
      <c r="R10" s="17"/>
      <c r="S10" s="17">
        <v>0.27815779025645798</v>
      </c>
      <c r="T10" s="17">
        <v>0.18302670999482401</v>
      </c>
      <c r="U10" s="17">
        <v>0.19446968755309799</v>
      </c>
      <c r="V10" s="17">
        <v>0.180481993322333</v>
      </c>
      <c r="W10" s="17">
        <v>0.224340700741365</v>
      </c>
      <c r="X10" s="17">
        <v>0.21768858599768101</v>
      </c>
      <c r="Y10" s="17">
        <v>0.18911871165856101</v>
      </c>
      <c r="Z10" s="17">
        <v>0.201190860876171</v>
      </c>
      <c r="AA10" s="17">
        <v>0.20680305774706001</v>
      </c>
      <c r="AB10" s="17">
        <v>0.21691778943415799</v>
      </c>
      <c r="AC10" s="17">
        <v>0.18884298170931299</v>
      </c>
      <c r="AD10" s="17"/>
      <c r="AE10" s="17">
        <v>0.19105710055859301</v>
      </c>
      <c r="AF10" s="17">
        <v>0.236489855985338</v>
      </c>
      <c r="AG10" s="17" t="s">
        <v>116</v>
      </c>
      <c r="AH10" s="17" t="s">
        <v>116</v>
      </c>
      <c r="AI10" s="17" t="s">
        <v>116</v>
      </c>
      <c r="AJ10" s="17" t="s">
        <v>116</v>
      </c>
      <c r="AK10" s="17"/>
      <c r="AL10" s="17">
        <v>0.172238162613462</v>
      </c>
      <c r="AM10" s="17">
        <v>0.32627343171595702</v>
      </c>
      <c r="AN10" s="17">
        <v>0.37346446029730002</v>
      </c>
      <c r="AO10" s="17">
        <v>0.20228181171704199</v>
      </c>
      <c r="AP10" s="17">
        <v>0.21815204198992599</v>
      </c>
      <c r="AQ10" s="17">
        <v>0.24253211834143201</v>
      </c>
      <c r="AR10" s="17">
        <v>0.182911348311524</v>
      </c>
      <c r="AS10" s="17"/>
      <c r="AT10" s="17">
        <v>0.37718607387987302</v>
      </c>
      <c r="AU10" s="17">
        <v>0.184472777720398</v>
      </c>
      <c r="AV10" s="17"/>
      <c r="AW10" s="17">
        <v>0.19585313301395699</v>
      </c>
      <c r="AX10" s="17">
        <v>0.112778117458825</v>
      </c>
      <c r="AY10" s="17">
        <v>0.26501598948427901</v>
      </c>
      <c r="AZ10" s="17">
        <v>0.190657301462552</v>
      </c>
      <c r="BA10" s="17">
        <v>0.133749766449967</v>
      </c>
      <c r="BB10" s="17">
        <v>0.27305230774151901</v>
      </c>
      <c r="BC10" s="17">
        <v>0.32105859657513403</v>
      </c>
      <c r="BD10" s="17">
        <v>0.23075934438339599</v>
      </c>
      <c r="BE10" s="17"/>
      <c r="BF10" s="17">
        <v>0.30237450501383001</v>
      </c>
      <c r="BG10" s="17">
        <v>0.25584479607996502</v>
      </c>
      <c r="BH10" s="17">
        <v>0.18777553603660299</v>
      </c>
      <c r="BI10" s="17">
        <v>0.21055225729246099</v>
      </c>
      <c r="BJ10" s="17">
        <v>0.16107398049766999</v>
      </c>
      <c r="BK10" s="17">
        <v>0.138935586063068</v>
      </c>
      <c r="BL10" s="17">
        <v>0.14941411148200801</v>
      </c>
      <c r="BM10" s="17"/>
      <c r="BN10" s="17">
        <v>0.10347905490232299</v>
      </c>
      <c r="BO10" s="17">
        <v>0.111274481179628</v>
      </c>
      <c r="BP10" s="17">
        <v>0.15663282630735501</v>
      </c>
      <c r="BQ10" s="17">
        <v>0.171428110093513</v>
      </c>
      <c r="BR10" s="17">
        <v>0.181215315460172</v>
      </c>
      <c r="BS10" s="17">
        <v>0.16291560402139599</v>
      </c>
      <c r="BT10" s="17">
        <v>0.181994866449286</v>
      </c>
      <c r="BU10" s="17">
        <v>0.214004584732185</v>
      </c>
      <c r="BV10" s="17">
        <v>0.19671433175349501</v>
      </c>
      <c r="BW10" s="17">
        <v>0.21969223038930299</v>
      </c>
      <c r="BX10" s="17">
        <v>0.26608388672711097</v>
      </c>
      <c r="BY10" s="17">
        <v>0.30162288713248497</v>
      </c>
      <c r="BZ10" s="17">
        <v>0.26743117893412999</v>
      </c>
      <c r="CA10" s="17">
        <v>0.28149282727644598</v>
      </c>
      <c r="CB10" s="17">
        <v>0.31796281200084098</v>
      </c>
      <c r="CC10" s="17">
        <v>0.42828014937061498</v>
      </c>
      <c r="CD10" s="17">
        <v>0.41034868448371098</v>
      </c>
    </row>
    <row r="11" spans="2:82" ht="29" x14ac:dyDescent="0.35">
      <c r="B11" s="18" t="s">
        <v>239</v>
      </c>
      <c r="C11" s="19">
        <v>4.6156670125710397E-2</v>
      </c>
      <c r="D11" s="19">
        <v>3.37897868912456E-2</v>
      </c>
      <c r="E11" s="19">
        <v>5.8479408644413797E-2</v>
      </c>
      <c r="F11" s="19"/>
      <c r="G11" s="19">
        <v>8.9793170411147899E-2</v>
      </c>
      <c r="H11" s="19">
        <v>5.1474552643544301E-2</v>
      </c>
      <c r="I11" s="19">
        <v>6.1076510279830402E-2</v>
      </c>
      <c r="J11" s="19">
        <v>5.3215851267101301E-2</v>
      </c>
      <c r="K11" s="19">
        <v>3.3943447979397703E-2</v>
      </c>
      <c r="L11" s="19">
        <v>2.5392160947153301E-2</v>
      </c>
      <c r="M11" s="19"/>
      <c r="N11" s="19">
        <v>3.0803433979230799E-2</v>
      </c>
      <c r="O11" s="19">
        <v>5.1699958245017302E-2</v>
      </c>
      <c r="P11" s="19">
        <v>4.9738022625213797E-2</v>
      </c>
      <c r="Q11" s="19">
        <v>6.2521757777014395E-2</v>
      </c>
      <c r="R11" s="19"/>
      <c r="S11" s="19">
        <v>6.0026714980865599E-2</v>
      </c>
      <c r="T11" s="19">
        <v>4.6076054469241401E-2</v>
      </c>
      <c r="U11" s="19">
        <v>5.1799814836566399E-2</v>
      </c>
      <c r="V11" s="19">
        <v>3.9067616328780502E-2</v>
      </c>
      <c r="W11" s="19">
        <v>4.6061092324969202E-2</v>
      </c>
      <c r="X11" s="19">
        <v>4.4046445018044E-2</v>
      </c>
      <c r="Y11" s="19">
        <v>3.5898625288096203E-2</v>
      </c>
      <c r="Z11" s="19">
        <v>3.9268278296781998E-2</v>
      </c>
      <c r="AA11" s="19">
        <v>4.7491156469597201E-2</v>
      </c>
      <c r="AB11" s="19">
        <v>4.8171149761144401E-2</v>
      </c>
      <c r="AC11" s="19">
        <v>3.9302316897885499E-2</v>
      </c>
      <c r="AD11" s="19"/>
      <c r="AE11" s="19">
        <v>3.9365203222423602E-2</v>
      </c>
      <c r="AF11" s="19">
        <v>5.6295207933658602E-2</v>
      </c>
      <c r="AG11" s="19" t="s">
        <v>116</v>
      </c>
      <c r="AH11" s="19" t="s">
        <v>116</v>
      </c>
      <c r="AI11" s="19" t="s">
        <v>116</v>
      </c>
      <c r="AJ11" s="19" t="s">
        <v>116</v>
      </c>
      <c r="AK11" s="19"/>
      <c r="AL11" s="19">
        <v>3.4554521153450597E-2</v>
      </c>
      <c r="AM11" s="19">
        <v>4.90674950857347E-2</v>
      </c>
      <c r="AN11" s="19">
        <v>6.6137658086968906E-2</v>
      </c>
      <c r="AO11" s="19">
        <v>0</v>
      </c>
      <c r="AP11" s="19">
        <v>1.33121199280855E-2</v>
      </c>
      <c r="AQ11" s="19">
        <v>5.6744368639904202E-2</v>
      </c>
      <c r="AR11" s="19">
        <v>0.45408589098609498</v>
      </c>
      <c r="AS11" s="19"/>
      <c r="AT11" s="19">
        <v>4.4490452458742599E-2</v>
      </c>
      <c r="AU11" s="19">
        <v>4.4281550679498703E-2</v>
      </c>
      <c r="AV11" s="19"/>
      <c r="AW11" s="19">
        <v>2.9569343703864801E-2</v>
      </c>
      <c r="AX11" s="19">
        <v>2.2135285519908902E-2</v>
      </c>
      <c r="AY11" s="19">
        <v>0.104502253057477</v>
      </c>
      <c r="AZ11" s="19">
        <v>6.5138235882573906E-2</v>
      </c>
      <c r="BA11" s="19">
        <v>3.3999155687194201E-2</v>
      </c>
      <c r="BB11" s="19">
        <v>4.8530093700191797E-2</v>
      </c>
      <c r="BC11" s="19">
        <v>3.8732841489096503E-2</v>
      </c>
      <c r="BD11" s="19">
        <v>5.8912269761001702E-2</v>
      </c>
      <c r="BE11" s="19"/>
      <c r="BF11" s="19">
        <v>2.7726922407779998E-2</v>
      </c>
      <c r="BG11" s="19">
        <v>5.0574414776597798E-2</v>
      </c>
      <c r="BH11" s="19">
        <v>3.8798704224366098E-2</v>
      </c>
      <c r="BI11" s="19">
        <v>7.34797186993532E-2</v>
      </c>
      <c r="BJ11" s="19">
        <v>7.8240683353440102E-2</v>
      </c>
      <c r="BK11" s="19">
        <v>3.60711297567997E-2</v>
      </c>
      <c r="BL11" s="19">
        <v>5.1608399358879502E-2</v>
      </c>
      <c r="BM11" s="19"/>
      <c r="BN11" s="19">
        <v>0.10141250707360901</v>
      </c>
      <c r="BO11" s="19">
        <v>4.9010546334430902E-2</v>
      </c>
      <c r="BP11" s="19">
        <v>5.3398952962494202E-2</v>
      </c>
      <c r="BQ11" s="19">
        <v>3.9664074208950101E-2</v>
      </c>
      <c r="BR11" s="19">
        <v>3.5306986967683203E-2</v>
      </c>
      <c r="BS11" s="19">
        <v>4.7642953548869903E-2</v>
      </c>
      <c r="BT11" s="19">
        <v>3.7020731852488102E-2</v>
      </c>
      <c r="BU11" s="19">
        <v>3.7286623520304901E-2</v>
      </c>
      <c r="BV11" s="19">
        <v>6.3312103285597596E-2</v>
      </c>
      <c r="BW11" s="19">
        <v>5.0157456518357103E-2</v>
      </c>
      <c r="BX11" s="19">
        <v>2.6104125191177E-2</v>
      </c>
      <c r="BY11" s="19">
        <v>1.8104549146557E-2</v>
      </c>
      <c r="BZ11" s="19">
        <v>3.9789866601488602E-2</v>
      </c>
      <c r="CA11" s="19">
        <v>2.1261659370037999E-2</v>
      </c>
      <c r="CB11" s="19">
        <v>2.8708844264071401E-2</v>
      </c>
      <c r="CC11" s="19">
        <v>1.29735347241293E-2</v>
      </c>
      <c r="CD11" s="19">
        <v>2.6802440084789401E-2</v>
      </c>
    </row>
    <row r="12" spans="2:82" x14ac:dyDescent="0.35">
      <c r="B12" s="16" t="s">
        <v>453</v>
      </c>
    </row>
    <row r="13" spans="2:82" x14ac:dyDescent="0.35">
      <c r="B13" t="s">
        <v>119</v>
      </c>
    </row>
    <row r="14" spans="2:82" x14ac:dyDescent="0.35">
      <c r="B14" t="s">
        <v>120</v>
      </c>
    </row>
    <row r="16" spans="2:82" x14ac:dyDescent="0.35">
      <c r="B16"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CD17"/>
  <sheetViews>
    <sheetView showGridLines="0" topLeftCell="A6" workbookViewId="0">
      <pane xSplit="2" topLeftCell="V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244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3306</v>
      </c>
      <c r="D7" s="10">
        <v>1625</v>
      </c>
      <c r="E7" s="10">
        <v>1675</v>
      </c>
      <c r="F7" s="10"/>
      <c r="G7" s="10">
        <v>441</v>
      </c>
      <c r="H7" s="10">
        <v>545</v>
      </c>
      <c r="I7" s="10">
        <v>561</v>
      </c>
      <c r="J7" s="10">
        <v>609</v>
      </c>
      <c r="K7" s="10">
        <v>469</v>
      </c>
      <c r="L7" s="10">
        <v>681</v>
      </c>
      <c r="M7" s="10"/>
      <c r="N7" s="10">
        <v>966</v>
      </c>
      <c r="O7" s="10">
        <v>873</v>
      </c>
      <c r="P7" s="10">
        <v>698</v>
      </c>
      <c r="Q7" s="10">
        <v>757</v>
      </c>
      <c r="R7" s="10"/>
      <c r="S7" s="10">
        <v>476</v>
      </c>
      <c r="T7" s="10">
        <v>430</v>
      </c>
      <c r="U7" s="10">
        <v>274</v>
      </c>
      <c r="V7" s="10">
        <v>315</v>
      </c>
      <c r="W7" s="10">
        <v>237</v>
      </c>
      <c r="X7" s="10">
        <v>308</v>
      </c>
      <c r="Y7" s="10">
        <v>270</v>
      </c>
      <c r="Z7" s="10">
        <v>130</v>
      </c>
      <c r="AA7" s="10">
        <v>399</v>
      </c>
      <c r="AB7" s="10">
        <v>289</v>
      </c>
      <c r="AC7" s="10">
        <v>178</v>
      </c>
      <c r="AD7" s="10"/>
      <c r="AE7" s="10">
        <v>1189</v>
      </c>
      <c r="AF7" s="10">
        <v>828</v>
      </c>
      <c r="AG7" s="10">
        <v>259</v>
      </c>
      <c r="AH7" s="10">
        <v>286</v>
      </c>
      <c r="AI7" s="10">
        <v>605</v>
      </c>
      <c r="AJ7" s="10">
        <v>105</v>
      </c>
      <c r="AK7" s="10"/>
      <c r="AL7" s="10">
        <v>2140</v>
      </c>
      <c r="AM7" s="10">
        <v>687</v>
      </c>
      <c r="AN7" s="10">
        <v>158</v>
      </c>
      <c r="AO7" s="10">
        <v>45</v>
      </c>
      <c r="AP7" s="10">
        <v>72</v>
      </c>
      <c r="AQ7" s="10">
        <v>55</v>
      </c>
      <c r="AR7" s="10">
        <v>13</v>
      </c>
      <c r="AS7" s="10"/>
      <c r="AT7" s="10">
        <v>348</v>
      </c>
      <c r="AU7" s="10">
        <v>2897</v>
      </c>
      <c r="AV7" s="10"/>
      <c r="AW7" s="10">
        <v>393</v>
      </c>
      <c r="AX7" s="10">
        <v>139</v>
      </c>
      <c r="AY7" s="10">
        <v>92</v>
      </c>
      <c r="AZ7" s="10">
        <v>1027</v>
      </c>
      <c r="BA7" s="10">
        <v>557</v>
      </c>
      <c r="BB7" s="10">
        <v>485</v>
      </c>
      <c r="BC7" s="10">
        <v>562</v>
      </c>
      <c r="BD7" s="10">
        <v>51</v>
      </c>
      <c r="BE7" s="10"/>
      <c r="BF7" s="10">
        <v>395</v>
      </c>
      <c r="BG7" s="10">
        <v>990</v>
      </c>
      <c r="BH7" s="10">
        <v>397</v>
      </c>
      <c r="BI7" s="10">
        <v>222</v>
      </c>
      <c r="BJ7" s="10">
        <v>337</v>
      </c>
      <c r="BK7" s="10">
        <v>655</v>
      </c>
      <c r="BL7" s="10">
        <v>310</v>
      </c>
      <c r="BM7" s="10"/>
      <c r="BN7" s="10">
        <v>175</v>
      </c>
      <c r="BO7" s="10">
        <v>211</v>
      </c>
      <c r="BP7" s="10">
        <v>239</v>
      </c>
      <c r="BQ7" s="10">
        <v>305</v>
      </c>
      <c r="BR7" s="10">
        <v>324</v>
      </c>
      <c r="BS7" s="10">
        <v>309</v>
      </c>
      <c r="BT7" s="10">
        <v>249</v>
      </c>
      <c r="BU7" s="10">
        <v>212</v>
      </c>
      <c r="BV7" s="10">
        <v>170</v>
      </c>
      <c r="BW7" s="10">
        <v>266</v>
      </c>
      <c r="BX7" s="10">
        <v>196</v>
      </c>
      <c r="BY7" s="10">
        <v>131</v>
      </c>
      <c r="BZ7" s="10">
        <v>89</v>
      </c>
      <c r="CA7" s="10">
        <v>89</v>
      </c>
      <c r="CB7" s="10">
        <v>103</v>
      </c>
      <c r="CC7" s="10">
        <v>64</v>
      </c>
      <c r="CD7" s="10">
        <v>46</v>
      </c>
    </row>
    <row r="8" spans="2:82" ht="30" customHeight="1" x14ac:dyDescent="0.35">
      <c r="B8" s="11" t="s">
        <v>19</v>
      </c>
      <c r="C8" s="11">
        <v>3307</v>
      </c>
      <c r="D8" s="11">
        <v>1644</v>
      </c>
      <c r="E8" s="11">
        <v>1656</v>
      </c>
      <c r="F8" s="11"/>
      <c r="G8" s="11">
        <v>466</v>
      </c>
      <c r="H8" s="11">
        <v>565</v>
      </c>
      <c r="I8" s="11">
        <v>573</v>
      </c>
      <c r="J8" s="11">
        <v>596</v>
      </c>
      <c r="K8" s="11">
        <v>443</v>
      </c>
      <c r="L8" s="11">
        <v>664</v>
      </c>
      <c r="M8" s="11"/>
      <c r="N8" s="11">
        <v>919</v>
      </c>
      <c r="O8" s="11">
        <v>859</v>
      </c>
      <c r="P8" s="11">
        <v>723</v>
      </c>
      <c r="Q8" s="11">
        <v>793</v>
      </c>
      <c r="R8" s="11"/>
      <c r="S8" s="11">
        <v>515</v>
      </c>
      <c r="T8" s="11">
        <v>416</v>
      </c>
      <c r="U8" s="11">
        <v>257</v>
      </c>
      <c r="V8" s="11">
        <v>308</v>
      </c>
      <c r="W8" s="11">
        <v>223</v>
      </c>
      <c r="X8" s="11">
        <v>291</v>
      </c>
      <c r="Y8" s="11">
        <v>281</v>
      </c>
      <c r="Z8" s="11">
        <v>148</v>
      </c>
      <c r="AA8" s="11">
        <v>390</v>
      </c>
      <c r="AB8" s="11">
        <v>303</v>
      </c>
      <c r="AC8" s="11">
        <v>172</v>
      </c>
      <c r="AD8" s="11"/>
      <c r="AE8" s="11">
        <v>1165</v>
      </c>
      <c r="AF8" s="11">
        <v>822</v>
      </c>
      <c r="AG8" s="11">
        <v>268</v>
      </c>
      <c r="AH8" s="11">
        <v>292</v>
      </c>
      <c r="AI8" s="11">
        <v>620</v>
      </c>
      <c r="AJ8" s="11">
        <v>105</v>
      </c>
      <c r="AK8" s="11"/>
      <c r="AL8" s="11">
        <v>2117</v>
      </c>
      <c r="AM8" s="11">
        <v>703</v>
      </c>
      <c r="AN8" s="11">
        <v>164</v>
      </c>
      <c r="AO8" s="11">
        <v>46</v>
      </c>
      <c r="AP8" s="11">
        <v>69</v>
      </c>
      <c r="AQ8" s="11">
        <v>56</v>
      </c>
      <c r="AR8" s="11">
        <v>13</v>
      </c>
      <c r="AS8" s="11"/>
      <c r="AT8" s="11">
        <v>357</v>
      </c>
      <c r="AU8" s="11">
        <v>2887</v>
      </c>
      <c r="AV8" s="11"/>
      <c r="AW8" s="11">
        <v>396</v>
      </c>
      <c r="AX8" s="11">
        <v>137</v>
      </c>
      <c r="AY8" s="11">
        <v>94</v>
      </c>
      <c r="AZ8" s="11">
        <v>1024</v>
      </c>
      <c r="BA8" s="11">
        <v>543</v>
      </c>
      <c r="BB8" s="11">
        <v>492</v>
      </c>
      <c r="BC8" s="11">
        <v>567</v>
      </c>
      <c r="BD8" s="11">
        <v>52</v>
      </c>
      <c r="BE8" s="11"/>
      <c r="BF8" s="11">
        <v>397</v>
      </c>
      <c r="BG8" s="11">
        <v>993</v>
      </c>
      <c r="BH8" s="11">
        <v>391</v>
      </c>
      <c r="BI8" s="11">
        <v>222</v>
      </c>
      <c r="BJ8" s="11">
        <v>340</v>
      </c>
      <c r="BK8" s="11">
        <v>647</v>
      </c>
      <c r="BL8" s="11">
        <v>316</v>
      </c>
      <c r="BM8" s="11"/>
      <c r="BN8" s="11">
        <v>183</v>
      </c>
      <c r="BO8" s="11">
        <v>215</v>
      </c>
      <c r="BP8" s="11">
        <v>242</v>
      </c>
      <c r="BQ8" s="11">
        <v>307</v>
      </c>
      <c r="BR8" s="11">
        <v>325</v>
      </c>
      <c r="BS8" s="11">
        <v>310</v>
      </c>
      <c r="BT8" s="11">
        <v>250</v>
      </c>
      <c r="BU8" s="11">
        <v>209</v>
      </c>
      <c r="BV8" s="11">
        <v>169</v>
      </c>
      <c r="BW8" s="11">
        <v>263</v>
      </c>
      <c r="BX8" s="11">
        <v>192</v>
      </c>
      <c r="BY8" s="11">
        <v>130</v>
      </c>
      <c r="BZ8" s="11">
        <v>86</v>
      </c>
      <c r="CA8" s="11">
        <v>87</v>
      </c>
      <c r="CB8" s="11">
        <v>103</v>
      </c>
      <c r="CC8" s="11">
        <v>64</v>
      </c>
      <c r="CD8" s="11">
        <v>46</v>
      </c>
    </row>
    <row r="9" spans="2:82" ht="29" x14ac:dyDescent="0.35">
      <c r="B9" s="18" t="s">
        <v>241</v>
      </c>
      <c r="C9" s="17">
        <v>0.53212825072279302</v>
      </c>
      <c r="D9" s="17">
        <v>0.59994353888551799</v>
      </c>
      <c r="E9" s="17">
        <v>0.46550212548361303</v>
      </c>
      <c r="F9" s="17"/>
      <c r="G9" s="17">
        <v>0.42986922552596601</v>
      </c>
      <c r="H9" s="17">
        <v>0.48220541846255</v>
      </c>
      <c r="I9" s="17">
        <v>0.457296301181844</v>
      </c>
      <c r="J9" s="17">
        <v>0.47871287136052598</v>
      </c>
      <c r="K9" s="17">
        <v>0.597557409669075</v>
      </c>
      <c r="L9" s="17">
        <v>0.71529254772553397</v>
      </c>
      <c r="M9" s="17"/>
      <c r="N9" s="17">
        <v>0.70210112077498998</v>
      </c>
      <c r="O9" s="17">
        <v>0.54228724596902</v>
      </c>
      <c r="P9" s="17">
        <v>0.47379385765813198</v>
      </c>
      <c r="Q9" s="17">
        <v>0.376983018730421</v>
      </c>
      <c r="R9" s="17"/>
      <c r="S9" s="17">
        <v>0.55426503888910394</v>
      </c>
      <c r="T9" s="17">
        <v>0.52623397440756903</v>
      </c>
      <c r="U9" s="17">
        <v>0.54336306255094302</v>
      </c>
      <c r="V9" s="17">
        <v>0.52472493713744905</v>
      </c>
      <c r="W9" s="17">
        <v>0.52737533051560403</v>
      </c>
      <c r="X9" s="17">
        <v>0.55042585288804702</v>
      </c>
      <c r="Y9" s="17">
        <v>0.512776825028324</v>
      </c>
      <c r="Z9" s="17">
        <v>0.58530756535923001</v>
      </c>
      <c r="AA9" s="17">
        <v>0.45867463340356501</v>
      </c>
      <c r="AB9" s="17">
        <v>0.60763782757016105</v>
      </c>
      <c r="AC9" s="17">
        <v>0.47128106063783698</v>
      </c>
      <c r="AD9" s="17"/>
      <c r="AE9" s="17">
        <v>0.75542272427786195</v>
      </c>
      <c r="AF9" s="17">
        <v>0.55488778319900001</v>
      </c>
      <c r="AG9" s="17">
        <v>0.24511937430459299</v>
      </c>
      <c r="AH9" s="17">
        <v>0.30064763392963301</v>
      </c>
      <c r="AI9" s="17">
        <v>0.34396577453050198</v>
      </c>
      <c r="AJ9" s="17">
        <v>0.47258533764578903</v>
      </c>
      <c r="AK9" s="17"/>
      <c r="AL9" s="17">
        <v>0.56818561882459895</v>
      </c>
      <c r="AM9" s="17">
        <v>0.45392716137282002</v>
      </c>
      <c r="AN9" s="17">
        <v>0.57380430089608103</v>
      </c>
      <c r="AO9" s="17">
        <v>0.52151564207554602</v>
      </c>
      <c r="AP9" s="17">
        <v>0.62305971485575196</v>
      </c>
      <c r="AQ9" s="17">
        <v>0.62465177782139103</v>
      </c>
      <c r="AR9" s="17">
        <v>0.31061836522325098</v>
      </c>
      <c r="AS9" s="17"/>
      <c r="AT9" s="17">
        <v>0.66047791279708001</v>
      </c>
      <c r="AU9" s="17">
        <v>0.52050369473403602</v>
      </c>
      <c r="AV9" s="17"/>
      <c r="AW9" s="17">
        <v>0.44758044385860701</v>
      </c>
      <c r="AX9" s="17">
        <v>0.63921167204517904</v>
      </c>
      <c r="AY9" s="17">
        <v>0.29748962976681997</v>
      </c>
      <c r="AZ9" s="17">
        <v>0.50911078011217703</v>
      </c>
      <c r="BA9" s="17">
        <v>0.71836885043006504</v>
      </c>
      <c r="BB9" s="17">
        <v>0.45924553854281402</v>
      </c>
      <c r="BC9" s="17">
        <v>0.55263211360340803</v>
      </c>
      <c r="BD9" s="17">
        <v>0.29439550154507299</v>
      </c>
      <c r="BE9" s="17"/>
      <c r="BF9" s="17">
        <v>0.591863797437997</v>
      </c>
      <c r="BG9" s="17">
        <v>0.54942134420954902</v>
      </c>
      <c r="BH9" s="17">
        <v>0.58978329100595295</v>
      </c>
      <c r="BI9" s="17">
        <v>0.46167662515690999</v>
      </c>
      <c r="BJ9" s="17">
        <v>0.44470353968995902</v>
      </c>
      <c r="BK9" s="17">
        <v>0.569422693725124</v>
      </c>
      <c r="BL9" s="17">
        <v>0.39873428757770402</v>
      </c>
      <c r="BM9" s="17"/>
      <c r="BN9" s="17">
        <v>0.202178980720914</v>
      </c>
      <c r="BO9" s="17">
        <v>0.29508730516033799</v>
      </c>
      <c r="BP9" s="17">
        <v>0.36063832286644198</v>
      </c>
      <c r="BQ9" s="17">
        <v>0.35419946826284099</v>
      </c>
      <c r="BR9" s="17">
        <v>0.46509555933660601</v>
      </c>
      <c r="BS9" s="17">
        <v>0.52261724970334</v>
      </c>
      <c r="BT9" s="17">
        <v>0.58011452637999905</v>
      </c>
      <c r="BU9" s="17">
        <v>0.60988980902051404</v>
      </c>
      <c r="BV9" s="17">
        <v>0.64153076266056697</v>
      </c>
      <c r="BW9" s="17">
        <v>0.61086765585409597</v>
      </c>
      <c r="BX9" s="17">
        <v>0.72310889934860401</v>
      </c>
      <c r="BY9" s="17">
        <v>0.68004965211674095</v>
      </c>
      <c r="BZ9" s="17">
        <v>0.76705201657379096</v>
      </c>
      <c r="CA9" s="17">
        <v>0.79562806259766705</v>
      </c>
      <c r="CB9" s="17">
        <v>0.83635848800453105</v>
      </c>
      <c r="CC9" s="17">
        <v>0.82909654526357202</v>
      </c>
      <c r="CD9" s="17">
        <v>0.83701656707151795</v>
      </c>
    </row>
    <row r="10" spans="2:82" ht="29" x14ac:dyDescent="0.35">
      <c r="B10" s="18" t="s">
        <v>242</v>
      </c>
      <c r="C10" s="17">
        <v>0.282458086480809</v>
      </c>
      <c r="D10" s="17">
        <v>0.26768087401093699</v>
      </c>
      <c r="E10" s="17">
        <v>0.29756246929687902</v>
      </c>
      <c r="F10" s="17"/>
      <c r="G10" s="17">
        <v>0.42591196410353099</v>
      </c>
      <c r="H10" s="17">
        <v>0.33300590334373398</v>
      </c>
      <c r="I10" s="17">
        <v>0.30365694728900899</v>
      </c>
      <c r="J10" s="17">
        <v>0.30032526310628399</v>
      </c>
      <c r="K10" s="17">
        <v>0.21961874337329701</v>
      </c>
      <c r="L10" s="17">
        <v>0.14631734007431499</v>
      </c>
      <c r="M10" s="17"/>
      <c r="N10" s="17">
        <v>0.22101352525552601</v>
      </c>
      <c r="O10" s="17">
        <v>0.285392909235332</v>
      </c>
      <c r="P10" s="17">
        <v>0.34310612145907698</v>
      </c>
      <c r="Q10" s="17">
        <v>0.29819572505633701</v>
      </c>
      <c r="R10" s="17"/>
      <c r="S10" s="17">
        <v>0.28138567748665</v>
      </c>
      <c r="T10" s="17">
        <v>0.29890861118129802</v>
      </c>
      <c r="U10" s="17">
        <v>0.26433293329418001</v>
      </c>
      <c r="V10" s="17">
        <v>0.30199616151442799</v>
      </c>
      <c r="W10" s="17">
        <v>0.243136615141891</v>
      </c>
      <c r="X10" s="17">
        <v>0.30550406183642198</v>
      </c>
      <c r="Y10" s="17">
        <v>0.29741878345415201</v>
      </c>
      <c r="Z10" s="17">
        <v>0.21859900705379401</v>
      </c>
      <c r="AA10" s="17">
        <v>0.31752454729675</v>
      </c>
      <c r="AB10" s="17">
        <v>0.23409545586272401</v>
      </c>
      <c r="AC10" s="17">
        <v>0.28627627311062798</v>
      </c>
      <c r="AD10" s="17"/>
      <c r="AE10" s="17">
        <v>0.18274361292941599</v>
      </c>
      <c r="AF10" s="17">
        <v>0.32940900606982898</v>
      </c>
      <c r="AG10" s="17">
        <v>0.348721319250342</v>
      </c>
      <c r="AH10" s="17">
        <v>0.27030575370923599</v>
      </c>
      <c r="AI10" s="17">
        <v>0.37376144668836297</v>
      </c>
      <c r="AJ10" s="17">
        <v>0.32470559245470298</v>
      </c>
      <c r="AK10" s="17"/>
      <c r="AL10" s="17">
        <v>0.25978857852926801</v>
      </c>
      <c r="AM10" s="17">
        <v>0.36047775138307497</v>
      </c>
      <c r="AN10" s="17">
        <v>0.34168415722735301</v>
      </c>
      <c r="AO10" s="17">
        <v>0.34293639049145902</v>
      </c>
      <c r="AP10" s="17">
        <v>0.152075318794683</v>
      </c>
      <c r="AQ10" s="17">
        <v>0.26378670855039099</v>
      </c>
      <c r="AR10" s="17">
        <v>0.307420886232805</v>
      </c>
      <c r="AS10" s="17"/>
      <c r="AT10" s="17">
        <v>0.242728902802123</v>
      </c>
      <c r="AU10" s="17">
        <v>0.28826073580467498</v>
      </c>
      <c r="AV10" s="17"/>
      <c r="AW10" s="17">
        <v>0.282500460018066</v>
      </c>
      <c r="AX10" s="17">
        <v>0.14700059076008201</v>
      </c>
      <c r="AY10" s="17">
        <v>0.37840926908259398</v>
      </c>
      <c r="AZ10" s="17">
        <v>0.30803474962225802</v>
      </c>
      <c r="BA10" s="17">
        <v>0.161512566002148</v>
      </c>
      <c r="BB10" s="17">
        <v>0.35559360145775198</v>
      </c>
      <c r="BC10" s="17">
        <v>0.298152231996485</v>
      </c>
      <c r="BD10" s="17">
        <v>0.36142014105913101</v>
      </c>
      <c r="BE10" s="17"/>
      <c r="BF10" s="17">
        <v>0.29755295448748997</v>
      </c>
      <c r="BG10" s="17">
        <v>0.30157506086873398</v>
      </c>
      <c r="BH10" s="17">
        <v>0.22367725819251399</v>
      </c>
      <c r="BI10" s="17">
        <v>0.32303432579375202</v>
      </c>
      <c r="BJ10" s="17">
        <v>0.34197938146346102</v>
      </c>
      <c r="BK10" s="17">
        <v>0.20971918914373899</v>
      </c>
      <c r="BL10" s="17">
        <v>0.33264964507666001</v>
      </c>
      <c r="BM10" s="17"/>
      <c r="BN10" s="17">
        <v>0.339872827274808</v>
      </c>
      <c r="BO10" s="17">
        <v>0.29525927336228702</v>
      </c>
      <c r="BP10" s="17">
        <v>0.34511207755043699</v>
      </c>
      <c r="BQ10" s="17">
        <v>0.35295880580433803</v>
      </c>
      <c r="BR10" s="17">
        <v>0.33287848865775999</v>
      </c>
      <c r="BS10" s="17">
        <v>0.32621806304899098</v>
      </c>
      <c r="BT10" s="17">
        <v>0.280687629789313</v>
      </c>
      <c r="BU10" s="17">
        <v>0.27579343570925402</v>
      </c>
      <c r="BV10" s="17">
        <v>0.25743719940013299</v>
      </c>
      <c r="BW10" s="17">
        <v>0.27264732196556801</v>
      </c>
      <c r="BX10" s="17">
        <v>0.23579307707406899</v>
      </c>
      <c r="BY10" s="17">
        <v>0.241107667498768</v>
      </c>
      <c r="BZ10" s="17">
        <v>0.177175184964141</v>
      </c>
      <c r="CA10" s="17">
        <v>0.19191916019341401</v>
      </c>
      <c r="CB10" s="17">
        <v>0.125611259390942</v>
      </c>
      <c r="CC10" s="17">
        <v>0.17090345473642801</v>
      </c>
      <c r="CD10" s="17">
        <v>0.14185488237691199</v>
      </c>
    </row>
    <row r="11" spans="2:82" ht="29" x14ac:dyDescent="0.35">
      <c r="B11" s="18" t="s">
        <v>243</v>
      </c>
      <c r="C11" s="17">
        <v>0.14755793607694501</v>
      </c>
      <c r="D11" s="17">
        <v>0.103052305696584</v>
      </c>
      <c r="E11" s="17">
        <v>0.191677022477173</v>
      </c>
      <c r="F11" s="17"/>
      <c r="G11" s="17">
        <v>0.11264091199772901</v>
      </c>
      <c r="H11" s="17">
        <v>0.143939705066844</v>
      </c>
      <c r="I11" s="17">
        <v>0.186880969482764</v>
      </c>
      <c r="J11" s="17">
        <v>0.16757455228280499</v>
      </c>
      <c r="K11" s="17">
        <v>0.16078440988213399</v>
      </c>
      <c r="L11" s="17">
        <v>0.114423270104832</v>
      </c>
      <c r="M11" s="17"/>
      <c r="N11" s="17">
        <v>5.8358510758693499E-2</v>
      </c>
      <c r="O11" s="17">
        <v>0.131145992876917</v>
      </c>
      <c r="P11" s="17">
        <v>0.142536295971572</v>
      </c>
      <c r="Q11" s="17">
        <v>0.272918240760819</v>
      </c>
      <c r="R11" s="17"/>
      <c r="S11" s="17">
        <v>0.12010061096824599</v>
      </c>
      <c r="T11" s="17">
        <v>0.139906737594652</v>
      </c>
      <c r="U11" s="17">
        <v>0.14802973048700199</v>
      </c>
      <c r="V11" s="17">
        <v>0.13726734187195599</v>
      </c>
      <c r="W11" s="17">
        <v>0.182318944982273</v>
      </c>
      <c r="X11" s="17">
        <v>0.121902015630241</v>
      </c>
      <c r="Y11" s="17">
        <v>0.151162348913119</v>
      </c>
      <c r="Z11" s="17">
        <v>0.16357255947830601</v>
      </c>
      <c r="AA11" s="17">
        <v>0.18527541286551</v>
      </c>
      <c r="AB11" s="17">
        <v>0.12290675067052299</v>
      </c>
      <c r="AC11" s="17">
        <v>0.20237196655836101</v>
      </c>
      <c r="AD11" s="17"/>
      <c r="AE11" s="17">
        <v>4.4044147270593602E-2</v>
      </c>
      <c r="AF11" s="17">
        <v>8.8862916742306897E-2</v>
      </c>
      <c r="AG11" s="17">
        <v>0.34369672063175699</v>
      </c>
      <c r="AH11" s="17">
        <v>0.38811048061528802</v>
      </c>
      <c r="AI11" s="17">
        <v>0.225710251880888</v>
      </c>
      <c r="AJ11" s="17">
        <v>0.14483273525673901</v>
      </c>
      <c r="AK11" s="17"/>
      <c r="AL11" s="17">
        <v>0.14172897871027301</v>
      </c>
      <c r="AM11" s="17">
        <v>0.14977751133857101</v>
      </c>
      <c r="AN11" s="17">
        <v>6.0279552678153901E-2</v>
      </c>
      <c r="AO11" s="17">
        <v>0.114043852626858</v>
      </c>
      <c r="AP11" s="17">
        <v>0.19837090408911401</v>
      </c>
      <c r="AQ11" s="17">
        <v>9.5420843307117406E-2</v>
      </c>
      <c r="AR11" s="17">
        <v>0.23349583445726799</v>
      </c>
      <c r="AS11" s="17"/>
      <c r="AT11" s="17">
        <v>5.6904169299759597E-2</v>
      </c>
      <c r="AU11" s="17">
        <v>0.158418558630186</v>
      </c>
      <c r="AV11" s="17"/>
      <c r="AW11" s="17">
        <v>0.22756488326260299</v>
      </c>
      <c r="AX11" s="17">
        <v>0.183621835001087</v>
      </c>
      <c r="AY11" s="17">
        <v>0.28178813961278198</v>
      </c>
      <c r="AZ11" s="17">
        <v>0.13902534237023201</v>
      </c>
      <c r="BA11" s="17">
        <v>9.8276034141869001E-2</v>
      </c>
      <c r="BB11" s="17">
        <v>0.139839874952423</v>
      </c>
      <c r="BC11" s="17">
        <v>0.113648269027319</v>
      </c>
      <c r="BD11" s="17">
        <v>0.324492204562985</v>
      </c>
      <c r="BE11" s="17"/>
      <c r="BF11" s="17">
        <v>8.9525695864125801E-2</v>
      </c>
      <c r="BG11" s="17">
        <v>0.114855673616928</v>
      </c>
      <c r="BH11" s="17">
        <v>0.14140548630658001</v>
      </c>
      <c r="BI11" s="17">
        <v>0.176248709821581</v>
      </c>
      <c r="BJ11" s="17">
        <v>0.176366646751834</v>
      </c>
      <c r="BK11" s="17">
        <v>0.18415936986204301</v>
      </c>
      <c r="BL11" s="17">
        <v>0.20456180488390999</v>
      </c>
      <c r="BM11" s="17"/>
      <c r="BN11" s="17">
        <v>0.40514423633426999</v>
      </c>
      <c r="BO11" s="17">
        <v>0.367407974978533</v>
      </c>
      <c r="BP11" s="17">
        <v>0.2383116401082</v>
      </c>
      <c r="BQ11" s="17">
        <v>0.26204610007239898</v>
      </c>
      <c r="BR11" s="17">
        <v>0.16792286379566701</v>
      </c>
      <c r="BS11" s="17">
        <v>0.11633806131631</v>
      </c>
      <c r="BT11" s="17">
        <v>0.10263822765379201</v>
      </c>
      <c r="BU11" s="17">
        <v>7.9712789364811798E-2</v>
      </c>
      <c r="BV11" s="17">
        <v>5.9723390766705603E-2</v>
      </c>
      <c r="BW11" s="17">
        <v>8.6250060780810295E-2</v>
      </c>
      <c r="BX11" s="17">
        <v>2.06756132074465E-2</v>
      </c>
      <c r="BY11" s="17">
        <v>5.6875320781079798E-2</v>
      </c>
      <c r="BZ11" s="17">
        <v>2.1756735275929098E-2</v>
      </c>
      <c r="CA11" s="17">
        <v>1.24527772089193E-2</v>
      </c>
      <c r="CB11" s="17">
        <v>2.8388460823427799E-2</v>
      </c>
      <c r="CC11" s="17">
        <v>0</v>
      </c>
      <c r="CD11" s="17">
        <v>2.11285505515705E-2</v>
      </c>
    </row>
    <row r="12" spans="2:82" x14ac:dyDescent="0.35">
      <c r="B12" s="18" t="s">
        <v>127</v>
      </c>
      <c r="C12" s="19">
        <v>3.78557267194524E-2</v>
      </c>
      <c r="D12" s="19">
        <v>2.9323281406961301E-2</v>
      </c>
      <c r="E12" s="19">
        <v>4.5258382742334798E-2</v>
      </c>
      <c r="F12" s="19"/>
      <c r="G12" s="19">
        <v>3.1577898372773298E-2</v>
      </c>
      <c r="H12" s="19">
        <v>4.08489731268721E-2</v>
      </c>
      <c r="I12" s="19">
        <v>5.2165782046382801E-2</v>
      </c>
      <c r="J12" s="19">
        <v>5.3387313250385503E-2</v>
      </c>
      <c r="K12" s="19">
        <v>2.2039437075493998E-2</v>
      </c>
      <c r="L12" s="19">
        <v>2.3966842095318502E-2</v>
      </c>
      <c r="M12" s="19"/>
      <c r="N12" s="19">
        <v>1.8526843210790501E-2</v>
      </c>
      <c r="O12" s="19">
        <v>4.11738519187302E-2</v>
      </c>
      <c r="P12" s="19">
        <v>4.0563724911218402E-2</v>
      </c>
      <c r="Q12" s="19">
        <v>5.1903015452421798E-2</v>
      </c>
      <c r="R12" s="19"/>
      <c r="S12" s="19">
        <v>4.4248672655999098E-2</v>
      </c>
      <c r="T12" s="19">
        <v>3.4950676816481202E-2</v>
      </c>
      <c r="U12" s="19">
        <v>4.42742736678753E-2</v>
      </c>
      <c r="V12" s="19">
        <v>3.6011559476166903E-2</v>
      </c>
      <c r="W12" s="19">
        <v>4.7169109360230999E-2</v>
      </c>
      <c r="X12" s="19">
        <v>2.2168069645289799E-2</v>
      </c>
      <c r="Y12" s="19">
        <v>3.8642042604404701E-2</v>
      </c>
      <c r="Z12" s="19">
        <v>3.2520868108668902E-2</v>
      </c>
      <c r="AA12" s="19">
        <v>3.8525406434174903E-2</v>
      </c>
      <c r="AB12" s="19">
        <v>3.5359965896591898E-2</v>
      </c>
      <c r="AC12" s="19">
        <v>4.0070699693173402E-2</v>
      </c>
      <c r="AD12" s="19"/>
      <c r="AE12" s="19">
        <v>1.7789515522128398E-2</v>
      </c>
      <c r="AF12" s="19">
        <v>2.6840293988864401E-2</v>
      </c>
      <c r="AG12" s="19">
        <v>6.2462585813308102E-2</v>
      </c>
      <c r="AH12" s="19">
        <v>4.0936131745843603E-2</v>
      </c>
      <c r="AI12" s="19">
        <v>5.65625269002469E-2</v>
      </c>
      <c r="AJ12" s="19">
        <v>5.7876334642768999E-2</v>
      </c>
      <c r="AK12" s="19"/>
      <c r="AL12" s="19">
        <v>3.0296823935861101E-2</v>
      </c>
      <c r="AM12" s="19">
        <v>3.5817575905533701E-2</v>
      </c>
      <c r="AN12" s="19">
        <v>2.4231989198412102E-2</v>
      </c>
      <c r="AO12" s="19">
        <v>2.1504114806136301E-2</v>
      </c>
      <c r="AP12" s="19">
        <v>2.6494062260451302E-2</v>
      </c>
      <c r="AQ12" s="19">
        <v>1.6140670321100399E-2</v>
      </c>
      <c r="AR12" s="19">
        <v>0.148464914086676</v>
      </c>
      <c r="AS12" s="19"/>
      <c r="AT12" s="19">
        <v>3.9889015101037401E-2</v>
      </c>
      <c r="AU12" s="19">
        <v>3.2817010831102597E-2</v>
      </c>
      <c r="AV12" s="19"/>
      <c r="AW12" s="19">
        <v>4.2354212860723599E-2</v>
      </c>
      <c r="AX12" s="19">
        <v>3.01659021936516E-2</v>
      </c>
      <c r="AY12" s="19">
        <v>4.2312961537803999E-2</v>
      </c>
      <c r="AZ12" s="19">
        <v>4.3829127895332803E-2</v>
      </c>
      <c r="BA12" s="19">
        <v>2.1842549425918401E-2</v>
      </c>
      <c r="BB12" s="19">
        <v>4.5320985047011299E-2</v>
      </c>
      <c r="BC12" s="19">
        <v>3.5567385372788099E-2</v>
      </c>
      <c r="BD12" s="19">
        <v>1.96921528328108E-2</v>
      </c>
      <c r="BE12" s="19"/>
      <c r="BF12" s="19">
        <v>2.1057552210387499E-2</v>
      </c>
      <c r="BG12" s="19">
        <v>3.4147921304789199E-2</v>
      </c>
      <c r="BH12" s="19">
        <v>4.5133964494952897E-2</v>
      </c>
      <c r="BI12" s="19">
        <v>3.9040339227756703E-2</v>
      </c>
      <c r="BJ12" s="19">
        <v>3.6950432094746098E-2</v>
      </c>
      <c r="BK12" s="19">
        <v>3.6698747269094299E-2</v>
      </c>
      <c r="BL12" s="19">
        <v>6.40542624617257E-2</v>
      </c>
      <c r="BM12" s="19"/>
      <c r="BN12" s="19">
        <v>5.2803955670007001E-2</v>
      </c>
      <c r="BO12" s="19">
        <v>4.2245446498841703E-2</v>
      </c>
      <c r="BP12" s="19">
        <v>5.5937959474921597E-2</v>
      </c>
      <c r="BQ12" s="19">
        <v>3.0795625860422001E-2</v>
      </c>
      <c r="BR12" s="19">
        <v>3.4103088209966603E-2</v>
      </c>
      <c r="BS12" s="19">
        <v>3.4826625931359101E-2</v>
      </c>
      <c r="BT12" s="19">
        <v>3.6559616176896001E-2</v>
      </c>
      <c r="BU12" s="19">
        <v>3.4603965905419802E-2</v>
      </c>
      <c r="BV12" s="19">
        <v>4.1308647172594498E-2</v>
      </c>
      <c r="BW12" s="19">
        <v>3.0234961399525199E-2</v>
      </c>
      <c r="BX12" s="19">
        <v>2.0422410369880101E-2</v>
      </c>
      <c r="BY12" s="19">
        <v>2.1967359603411198E-2</v>
      </c>
      <c r="BZ12" s="19">
        <v>3.40160631861385E-2</v>
      </c>
      <c r="CA12" s="19">
        <v>0</v>
      </c>
      <c r="CB12" s="19">
        <v>9.64179178109849E-3</v>
      </c>
      <c r="CC12" s="19">
        <v>0</v>
      </c>
      <c r="CD12" s="19">
        <v>0</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CD17"/>
  <sheetViews>
    <sheetView showGridLines="0" topLeftCell="A3" workbookViewId="0">
      <pane xSplit="2" topLeftCell="Z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245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3207</v>
      </c>
      <c r="D7" s="10">
        <v>1572</v>
      </c>
      <c r="E7" s="10">
        <v>1625</v>
      </c>
      <c r="F7" s="10"/>
      <c r="G7" s="10">
        <v>438</v>
      </c>
      <c r="H7" s="10">
        <v>516</v>
      </c>
      <c r="I7" s="10">
        <v>527</v>
      </c>
      <c r="J7" s="10">
        <v>523</v>
      </c>
      <c r="K7" s="10">
        <v>495</v>
      </c>
      <c r="L7" s="10">
        <v>708</v>
      </c>
      <c r="M7" s="10"/>
      <c r="N7" s="10">
        <v>919</v>
      </c>
      <c r="O7" s="10">
        <v>829</v>
      </c>
      <c r="P7" s="10">
        <v>656</v>
      </c>
      <c r="Q7" s="10">
        <v>790</v>
      </c>
      <c r="R7" s="10"/>
      <c r="S7" s="10">
        <v>443</v>
      </c>
      <c r="T7" s="10">
        <v>433</v>
      </c>
      <c r="U7" s="10">
        <v>271</v>
      </c>
      <c r="V7" s="10">
        <v>257</v>
      </c>
      <c r="W7" s="10">
        <v>233</v>
      </c>
      <c r="X7" s="10">
        <v>316</v>
      </c>
      <c r="Y7" s="10">
        <v>300</v>
      </c>
      <c r="Z7" s="10">
        <v>160</v>
      </c>
      <c r="AA7" s="10">
        <v>362</v>
      </c>
      <c r="AB7" s="10">
        <v>259</v>
      </c>
      <c r="AC7" s="10">
        <v>173</v>
      </c>
      <c r="AD7" s="10"/>
      <c r="AE7" s="10">
        <v>1199</v>
      </c>
      <c r="AF7" s="10">
        <v>724</v>
      </c>
      <c r="AG7" s="10">
        <v>264</v>
      </c>
      <c r="AH7" s="10">
        <v>283</v>
      </c>
      <c r="AI7" s="10">
        <v>628</v>
      </c>
      <c r="AJ7" s="10">
        <v>77</v>
      </c>
      <c r="AK7" s="10"/>
      <c r="AL7" s="10">
        <v>2062</v>
      </c>
      <c r="AM7" s="10">
        <v>697</v>
      </c>
      <c r="AN7" s="10">
        <v>156</v>
      </c>
      <c r="AO7" s="10">
        <v>26</v>
      </c>
      <c r="AP7" s="10">
        <v>72</v>
      </c>
      <c r="AQ7" s="10">
        <v>57</v>
      </c>
      <c r="AR7" s="10">
        <v>9</v>
      </c>
      <c r="AS7" s="10"/>
      <c r="AT7" s="10">
        <v>307</v>
      </c>
      <c r="AU7" s="10">
        <v>2832</v>
      </c>
      <c r="AV7" s="10"/>
      <c r="AW7" s="10">
        <v>402</v>
      </c>
      <c r="AX7" s="10">
        <v>170</v>
      </c>
      <c r="AY7" s="10">
        <v>86</v>
      </c>
      <c r="AZ7" s="10">
        <v>987</v>
      </c>
      <c r="BA7" s="10">
        <v>538</v>
      </c>
      <c r="BB7" s="10">
        <v>465</v>
      </c>
      <c r="BC7" s="10">
        <v>505</v>
      </c>
      <c r="BD7" s="10">
        <v>54</v>
      </c>
      <c r="BE7" s="10"/>
      <c r="BF7" s="10">
        <v>441</v>
      </c>
      <c r="BG7" s="10">
        <v>898</v>
      </c>
      <c r="BH7" s="10">
        <v>396</v>
      </c>
      <c r="BI7" s="10">
        <v>183</v>
      </c>
      <c r="BJ7" s="10">
        <v>280</v>
      </c>
      <c r="BK7" s="10">
        <v>685</v>
      </c>
      <c r="BL7" s="10">
        <v>324</v>
      </c>
      <c r="BM7" s="10"/>
      <c r="BN7" s="10">
        <v>172</v>
      </c>
      <c r="BO7" s="10">
        <v>243</v>
      </c>
      <c r="BP7" s="10">
        <v>243</v>
      </c>
      <c r="BQ7" s="10">
        <v>302</v>
      </c>
      <c r="BR7" s="10">
        <v>323</v>
      </c>
      <c r="BS7" s="10">
        <v>264</v>
      </c>
      <c r="BT7" s="10">
        <v>215</v>
      </c>
      <c r="BU7" s="10">
        <v>227</v>
      </c>
      <c r="BV7" s="10">
        <v>161</v>
      </c>
      <c r="BW7" s="10">
        <v>269</v>
      </c>
      <c r="BX7" s="10">
        <v>190</v>
      </c>
      <c r="BY7" s="10">
        <v>123</v>
      </c>
      <c r="BZ7" s="10">
        <v>90</v>
      </c>
      <c r="CA7" s="10">
        <v>66</v>
      </c>
      <c r="CB7" s="10">
        <v>92</v>
      </c>
      <c r="CC7" s="10">
        <v>45</v>
      </c>
      <c r="CD7" s="10">
        <v>44</v>
      </c>
    </row>
    <row r="8" spans="2:82" ht="30" customHeight="1" x14ac:dyDescent="0.35">
      <c r="B8" s="11" t="s">
        <v>19</v>
      </c>
      <c r="C8" s="11">
        <v>3209</v>
      </c>
      <c r="D8" s="11">
        <v>1593</v>
      </c>
      <c r="E8" s="11">
        <v>1606</v>
      </c>
      <c r="F8" s="11"/>
      <c r="G8" s="11">
        <v>464</v>
      </c>
      <c r="H8" s="11">
        <v>535</v>
      </c>
      <c r="I8" s="11">
        <v>539</v>
      </c>
      <c r="J8" s="11">
        <v>510</v>
      </c>
      <c r="K8" s="11">
        <v>468</v>
      </c>
      <c r="L8" s="11">
        <v>692</v>
      </c>
      <c r="M8" s="11"/>
      <c r="N8" s="11">
        <v>872</v>
      </c>
      <c r="O8" s="11">
        <v>811</v>
      </c>
      <c r="P8" s="11">
        <v>684</v>
      </c>
      <c r="Q8" s="11">
        <v>830</v>
      </c>
      <c r="R8" s="11"/>
      <c r="S8" s="11">
        <v>486</v>
      </c>
      <c r="T8" s="11">
        <v>417</v>
      </c>
      <c r="U8" s="11">
        <v>254</v>
      </c>
      <c r="V8" s="11">
        <v>250</v>
      </c>
      <c r="W8" s="11">
        <v>221</v>
      </c>
      <c r="X8" s="11">
        <v>299</v>
      </c>
      <c r="Y8" s="11">
        <v>312</v>
      </c>
      <c r="Z8" s="11">
        <v>181</v>
      </c>
      <c r="AA8" s="11">
        <v>352</v>
      </c>
      <c r="AB8" s="11">
        <v>269</v>
      </c>
      <c r="AC8" s="11">
        <v>168</v>
      </c>
      <c r="AD8" s="11"/>
      <c r="AE8" s="11">
        <v>1175</v>
      </c>
      <c r="AF8" s="11">
        <v>716</v>
      </c>
      <c r="AG8" s="11">
        <v>277</v>
      </c>
      <c r="AH8" s="11">
        <v>289</v>
      </c>
      <c r="AI8" s="11">
        <v>642</v>
      </c>
      <c r="AJ8" s="11">
        <v>78</v>
      </c>
      <c r="AK8" s="11"/>
      <c r="AL8" s="11">
        <v>2041</v>
      </c>
      <c r="AM8" s="11">
        <v>714</v>
      </c>
      <c r="AN8" s="11">
        <v>162</v>
      </c>
      <c r="AO8" s="11">
        <v>27</v>
      </c>
      <c r="AP8" s="11">
        <v>69</v>
      </c>
      <c r="AQ8" s="11">
        <v>56</v>
      </c>
      <c r="AR8" s="11">
        <v>9</v>
      </c>
      <c r="AS8" s="11"/>
      <c r="AT8" s="11">
        <v>315</v>
      </c>
      <c r="AU8" s="11">
        <v>2826</v>
      </c>
      <c r="AV8" s="11"/>
      <c r="AW8" s="11">
        <v>405</v>
      </c>
      <c r="AX8" s="11">
        <v>168</v>
      </c>
      <c r="AY8" s="11">
        <v>88</v>
      </c>
      <c r="AZ8" s="11">
        <v>982</v>
      </c>
      <c r="BA8" s="11">
        <v>524</v>
      </c>
      <c r="BB8" s="11">
        <v>476</v>
      </c>
      <c r="BC8" s="11">
        <v>513</v>
      </c>
      <c r="BD8" s="11">
        <v>54</v>
      </c>
      <c r="BE8" s="11"/>
      <c r="BF8" s="11">
        <v>442</v>
      </c>
      <c r="BG8" s="11">
        <v>902</v>
      </c>
      <c r="BH8" s="11">
        <v>390</v>
      </c>
      <c r="BI8" s="11">
        <v>185</v>
      </c>
      <c r="BJ8" s="11">
        <v>286</v>
      </c>
      <c r="BK8" s="11">
        <v>674</v>
      </c>
      <c r="BL8" s="11">
        <v>331</v>
      </c>
      <c r="BM8" s="11"/>
      <c r="BN8" s="11">
        <v>180</v>
      </c>
      <c r="BO8" s="11">
        <v>248</v>
      </c>
      <c r="BP8" s="11">
        <v>245</v>
      </c>
      <c r="BQ8" s="11">
        <v>308</v>
      </c>
      <c r="BR8" s="11">
        <v>323</v>
      </c>
      <c r="BS8" s="11">
        <v>264</v>
      </c>
      <c r="BT8" s="11">
        <v>215</v>
      </c>
      <c r="BU8" s="11">
        <v>225</v>
      </c>
      <c r="BV8" s="11">
        <v>160</v>
      </c>
      <c r="BW8" s="11">
        <v>262</v>
      </c>
      <c r="BX8" s="11">
        <v>187</v>
      </c>
      <c r="BY8" s="11">
        <v>120</v>
      </c>
      <c r="BZ8" s="11">
        <v>86</v>
      </c>
      <c r="CA8" s="11">
        <v>66</v>
      </c>
      <c r="CB8" s="11">
        <v>91</v>
      </c>
      <c r="CC8" s="11">
        <v>46</v>
      </c>
      <c r="CD8" s="11">
        <v>45</v>
      </c>
    </row>
    <row r="9" spans="2:82" ht="29" x14ac:dyDescent="0.35">
      <c r="B9" s="18" t="s">
        <v>241</v>
      </c>
      <c r="C9" s="17">
        <v>0.460106025613363</v>
      </c>
      <c r="D9" s="17">
        <v>0.51675366153105295</v>
      </c>
      <c r="E9" s="17">
        <v>0.40495495552060201</v>
      </c>
      <c r="F9" s="17"/>
      <c r="G9" s="17">
        <v>0.33626127553356699</v>
      </c>
      <c r="H9" s="17">
        <v>0.39422893268015502</v>
      </c>
      <c r="I9" s="17">
        <v>0.40097907165831798</v>
      </c>
      <c r="J9" s="17">
        <v>0.380350983261867</v>
      </c>
      <c r="K9" s="17">
        <v>0.53615679674583305</v>
      </c>
      <c r="L9" s="17">
        <v>0.647538564889932</v>
      </c>
      <c r="M9" s="17"/>
      <c r="N9" s="17">
        <v>0.61016751978432204</v>
      </c>
      <c r="O9" s="17">
        <v>0.46168779636770402</v>
      </c>
      <c r="P9" s="17">
        <v>0.45216217416598398</v>
      </c>
      <c r="Q9" s="17">
        <v>0.30855410854919002</v>
      </c>
      <c r="R9" s="17"/>
      <c r="S9" s="17">
        <v>0.45209559798180499</v>
      </c>
      <c r="T9" s="17">
        <v>0.477130001206159</v>
      </c>
      <c r="U9" s="17">
        <v>0.46410297669206202</v>
      </c>
      <c r="V9" s="17">
        <v>0.51215652642331699</v>
      </c>
      <c r="W9" s="17">
        <v>0.46181960087642598</v>
      </c>
      <c r="X9" s="17">
        <v>0.41155644175177403</v>
      </c>
      <c r="Y9" s="17">
        <v>0.46376034864558502</v>
      </c>
      <c r="Z9" s="17">
        <v>0.43039426466036801</v>
      </c>
      <c r="AA9" s="17">
        <v>0.445040105075592</v>
      </c>
      <c r="AB9" s="17">
        <v>0.49469157237725703</v>
      </c>
      <c r="AC9" s="17">
        <v>0.44314692257521698</v>
      </c>
      <c r="AD9" s="17"/>
      <c r="AE9" s="17">
        <v>0.69480889651175803</v>
      </c>
      <c r="AF9" s="17">
        <v>0.46526501502267598</v>
      </c>
      <c r="AG9" s="17">
        <v>0.18007126585438099</v>
      </c>
      <c r="AH9" s="17">
        <v>0.237427291865041</v>
      </c>
      <c r="AI9" s="17">
        <v>0.28285734070118301</v>
      </c>
      <c r="AJ9" s="17">
        <v>0.27244516946617497</v>
      </c>
      <c r="AK9" s="17"/>
      <c r="AL9" s="17">
        <v>0.487813647232412</v>
      </c>
      <c r="AM9" s="17">
        <v>0.38988148102407399</v>
      </c>
      <c r="AN9" s="17">
        <v>0.46382390891588299</v>
      </c>
      <c r="AO9" s="17">
        <v>0.46468425488193499</v>
      </c>
      <c r="AP9" s="17">
        <v>0.72964233090139996</v>
      </c>
      <c r="AQ9" s="17">
        <v>0.51532118998688603</v>
      </c>
      <c r="AR9" s="17">
        <v>0.32554864996564797</v>
      </c>
      <c r="AS9" s="17"/>
      <c r="AT9" s="17">
        <v>0.591920320459282</v>
      </c>
      <c r="AU9" s="17">
        <v>0.447978400017503</v>
      </c>
      <c r="AV9" s="17"/>
      <c r="AW9" s="17">
        <v>0.35143815511030602</v>
      </c>
      <c r="AX9" s="17">
        <v>0.59054125245391198</v>
      </c>
      <c r="AY9" s="17">
        <v>0.29463589311338401</v>
      </c>
      <c r="AZ9" s="17">
        <v>0.42833433768420398</v>
      </c>
      <c r="BA9" s="17">
        <v>0.64000166580906603</v>
      </c>
      <c r="BB9" s="17">
        <v>0.437827365699063</v>
      </c>
      <c r="BC9" s="17">
        <v>0.44898136577442499</v>
      </c>
      <c r="BD9" s="17">
        <v>0.27372186887321698</v>
      </c>
      <c r="BE9" s="17"/>
      <c r="BF9" s="17">
        <v>0.50788999014749103</v>
      </c>
      <c r="BG9" s="17">
        <v>0.44925438299468801</v>
      </c>
      <c r="BH9" s="17">
        <v>0.477352251967328</v>
      </c>
      <c r="BI9" s="17">
        <v>0.46308778450673499</v>
      </c>
      <c r="BJ9" s="17">
        <v>0.37989245689289503</v>
      </c>
      <c r="BK9" s="17">
        <v>0.53240624663588398</v>
      </c>
      <c r="BL9" s="17">
        <v>0.32588538060683098</v>
      </c>
      <c r="BM9" s="17"/>
      <c r="BN9" s="17">
        <v>0.175296344785072</v>
      </c>
      <c r="BO9" s="17">
        <v>0.30971779629906698</v>
      </c>
      <c r="BP9" s="17">
        <v>0.32028941236729902</v>
      </c>
      <c r="BQ9" s="17">
        <v>0.34812838467449297</v>
      </c>
      <c r="BR9" s="17">
        <v>0.39127305088196201</v>
      </c>
      <c r="BS9" s="17">
        <v>0.42361129420997201</v>
      </c>
      <c r="BT9" s="17">
        <v>0.55333144459683103</v>
      </c>
      <c r="BU9" s="17">
        <v>0.52478443201760405</v>
      </c>
      <c r="BV9" s="17">
        <v>0.514849075488927</v>
      </c>
      <c r="BW9" s="17">
        <v>0.52649611235239402</v>
      </c>
      <c r="BX9" s="17">
        <v>0.63850428271362103</v>
      </c>
      <c r="BY9" s="17">
        <v>0.59861559613773097</v>
      </c>
      <c r="BZ9" s="17">
        <v>0.62043524497817504</v>
      </c>
      <c r="CA9" s="17">
        <v>0.68278813802824201</v>
      </c>
      <c r="CB9" s="17">
        <v>0.80584871483057896</v>
      </c>
      <c r="CC9" s="17">
        <v>0.86681343244143205</v>
      </c>
      <c r="CD9" s="17">
        <v>0.76088327878976902</v>
      </c>
    </row>
    <row r="10" spans="2:82" ht="29" x14ac:dyDescent="0.35">
      <c r="B10" s="18" t="s">
        <v>242</v>
      </c>
      <c r="C10" s="17">
        <v>0.33724505459710402</v>
      </c>
      <c r="D10" s="17">
        <v>0.32207739549164499</v>
      </c>
      <c r="E10" s="17">
        <v>0.35312785713685002</v>
      </c>
      <c r="F10" s="17"/>
      <c r="G10" s="17">
        <v>0.49142975079412798</v>
      </c>
      <c r="H10" s="17">
        <v>0.38828338883316399</v>
      </c>
      <c r="I10" s="17">
        <v>0.35242695388592099</v>
      </c>
      <c r="J10" s="17">
        <v>0.36721902649980698</v>
      </c>
      <c r="K10" s="17">
        <v>0.273152585441366</v>
      </c>
      <c r="L10" s="17">
        <v>0.203795153188465</v>
      </c>
      <c r="M10" s="17"/>
      <c r="N10" s="17">
        <v>0.279414544716728</v>
      </c>
      <c r="O10" s="17">
        <v>0.34606250410136802</v>
      </c>
      <c r="P10" s="17">
        <v>0.37330486818165898</v>
      </c>
      <c r="Q10" s="17">
        <v>0.358852631639477</v>
      </c>
      <c r="R10" s="17"/>
      <c r="S10" s="17">
        <v>0.37089948074142298</v>
      </c>
      <c r="T10" s="17">
        <v>0.33816341768846903</v>
      </c>
      <c r="U10" s="17">
        <v>0.37095663981615601</v>
      </c>
      <c r="V10" s="17">
        <v>0.28413059864138901</v>
      </c>
      <c r="W10" s="17">
        <v>0.30211512622196102</v>
      </c>
      <c r="X10" s="17">
        <v>0.35208076618992501</v>
      </c>
      <c r="Y10" s="17">
        <v>0.34833827197088602</v>
      </c>
      <c r="Z10" s="17">
        <v>0.30209674109741802</v>
      </c>
      <c r="AA10" s="17">
        <v>0.35028030580422098</v>
      </c>
      <c r="AB10" s="17">
        <v>0.30005042639493401</v>
      </c>
      <c r="AC10" s="17">
        <v>0.33513568369310298</v>
      </c>
      <c r="AD10" s="17"/>
      <c r="AE10" s="17">
        <v>0.214649072948812</v>
      </c>
      <c r="AF10" s="17">
        <v>0.391553665172448</v>
      </c>
      <c r="AG10" s="17">
        <v>0.43383257852811302</v>
      </c>
      <c r="AH10" s="17">
        <v>0.370797552196031</v>
      </c>
      <c r="AI10" s="17">
        <v>0.43540570242639798</v>
      </c>
      <c r="AJ10" s="17">
        <v>0.40260162639348601</v>
      </c>
      <c r="AK10" s="17"/>
      <c r="AL10" s="17">
        <v>0.31766065795570098</v>
      </c>
      <c r="AM10" s="17">
        <v>0.403088160023022</v>
      </c>
      <c r="AN10" s="17">
        <v>0.415973694144328</v>
      </c>
      <c r="AO10" s="17">
        <v>0.42526238793388299</v>
      </c>
      <c r="AP10" s="17">
        <v>0.169566318215777</v>
      </c>
      <c r="AQ10" s="17">
        <v>0.36270506370055799</v>
      </c>
      <c r="AR10" s="17">
        <v>0.33207329995413598</v>
      </c>
      <c r="AS10" s="17"/>
      <c r="AT10" s="17">
        <v>0.34732636681023699</v>
      </c>
      <c r="AU10" s="17">
        <v>0.33695004090365499</v>
      </c>
      <c r="AV10" s="17"/>
      <c r="AW10" s="17">
        <v>0.32992970304596297</v>
      </c>
      <c r="AX10" s="17">
        <v>0.231346743252279</v>
      </c>
      <c r="AY10" s="17">
        <v>0.45071678962556599</v>
      </c>
      <c r="AZ10" s="17">
        <v>0.36381593504684301</v>
      </c>
      <c r="BA10" s="17">
        <v>0.205240424379353</v>
      </c>
      <c r="BB10" s="17">
        <v>0.38170634502823803</v>
      </c>
      <c r="BC10" s="17">
        <v>0.39919337252899201</v>
      </c>
      <c r="BD10" s="17">
        <v>0.35449850095826502</v>
      </c>
      <c r="BE10" s="17"/>
      <c r="BF10" s="17">
        <v>0.33428127931266099</v>
      </c>
      <c r="BG10" s="17">
        <v>0.39231955490567999</v>
      </c>
      <c r="BH10" s="17">
        <v>0.32514673192212601</v>
      </c>
      <c r="BI10" s="17">
        <v>0.31369549357166698</v>
      </c>
      <c r="BJ10" s="17">
        <v>0.37373044058016303</v>
      </c>
      <c r="BK10" s="17">
        <v>0.231767501515312</v>
      </c>
      <c r="BL10" s="17">
        <v>0.40179743866274098</v>
      </c>
      <c r="BM10" s="17"/>
      <c r="BN10" s="17">
        <v>0.33424547042367098</v>
      </c>
      <c r="BO10" s="17">
        <v>0.34569824779973102</v>
      </c>
      <c r="BP10" s="17">
        <v>0.36516511179121097</v>
      </c>
      <c r="BQ10" s="17">
        <v>0.408628801683668</v>
      </c>
      <c r="BR10" s="17">
        <v>0.36867277981841201</v>
      </c>
      <c r="BS10" s="17">
        <v>0.37853347919629499</v>
      </c>
      <c r="BT10" s="17">
        <v>0.31999484208700002</v>
      </c>
      <c r="BU10" s="17">
        <v>0.36644018989848198</v>
      </c>
      <c r="BV10" s="17">
        <v>0.33904893503108202</v>
      </c>
      <c r="BW10" s="17">
        <v>0.34882032870344998</v>
      </c>
      <c r="BX10" s="17">
        <v>0.26440491160972901</v>
      </c>
      <c r="BY10" s="17">
        <v>0.32941264575276302</v>
      </c>
      <c r="BZ10" s="17">
        <v>0.25256307635484598</v>
      </c>
      <c r="CA10" s="17">
        <v>0.28200456544387897</v>
      </c>
      <c r="CB10" s="17">
        <v>0.149978014034091</v>
      </c>
      <c r="CC10" s="17">
        <v>0.113427980904971</v>
      </c>
      <c r="CD10" s="17">
        <v>0.21281441549732799</v>
      </c>
    </row>
    <row r="11" spans="2:82" ht="29" x14ac:dyDescent="0.35">
      <c r="B11" s="18" t="s">
        <v>243</v>
      </c>
      <c r="C11" s="17">
        <v>0.16663021499112299</v>
      </c>
      <c r="D11" s="17">
        <v>0.12834546395608501</v>
      </c>
      <c r="E11" s="17">
        <v>0.203116080910723</v>
      </c>
      <c r="F11" s="17"/>
      <c r="G11" s="17">
        <v>0.12649866138718299</v>
      </c>
      <c r="H11" s="17">
        <v>0.18734435409625799</v>
      </c>
      <c r="I11" s="17">
        <v>0.205544800698062</v>
      </c>
      <c r="J11" s="17">
        <v>0.217337666453956</v>
      </c>
      <c r="K11" s="17">
        <v>0.152237802351323</v>
      </c>
      <c r="L11" s="17">
        <v>0.11955462117052899</v>
      </c>
      <c r="M11" s="17"/>
      <c r="N11" s="17">
        <v>8.9739981045255296E-2</v>
      </c>
      <c r="O11" s="17">
        <v>0.158360335327563</v>
      </c>
      <c r="P11" s="17">
        <v>0.141733201955419</v>
      </c>
      <c r="Q11" s="17">
        <v>0.27632824453710397</v>
      </c>
      <c r="R11" s="17"/>
      <c r="S11" s="17">
        <v>0.12948863049340201</v>
      </c>
      <c r="T11" s="17">
        <v>0.148837847012179</v>
      </c>
      <c r="U11" s="17">
        <v>0.12324870683566801</v>
      </c>
      <c r="V11" s="17">
        <v>0.17643478136493301</v>
      </c>
      <c r="W11" s="17">
        <v>0.19742577091939101</v>
      </c>
      <c r="X11" s="17">
        <v>0.213925184998422</v>
      </c>
      <c r="Y11" s="17">
        <v>0.16043187643353801</v>
      </c>
      <c r="Z11" s="17">
        <v>0.222611078248483</v>
      </c>
      <c r="AA11" s="17">
        <v>0.16026652366340799</v>
      </c>
      <c r="AB11" s="17">
        <v>0.172998358029302</v>
      </c>
      <c r="AC11" s="17">
        <v>0.198671348302004</v>
      </c>
      <c r="AD11" s="17"/>
      <c r="AE11" s="17">
        <v>6.6996047939497899E-2</v>
      </c>
      <c r="AF11" s="17">
        <v>0.116449826215116</v>
      </c>
      <c r="AG11" s="17">
        <v>0.34807916864546201</v>
      </c>
      <c r="AH11" s="17">
        <v>0.322489148906831</v>
      </c>
      <c r="AI11" s="17">
        <v>0.24019387254118299</v>
      </c>
      <c r="AJ11" s="17">
        <v>0.257749698934987</v>
      </c>
      <c r="AK11" s="17"/>
      <c r="AL11" s="17">
        <v>0.168866657374247</v>
      </c>
      <c r="AM11" s="17">
        <v>0.16719212072077699</v>
      </c>
      <c r="AN11" s="17">
        <v>9.8958203350498805E-2</v>
      </c>
      <c r="AO11" s="17">
        <v>0.11005335718418099</v>
      </c>
      <c r="AP11" s="17">
        <v>7.4084449044864997E-2</v>
      </c>
      <c r="AQ11" s="17">
        <v>9.8812234753664394E-2</v>
      </c>
      <c r="AR11" s="17">
        <v>0.34237805008021499</v>
      </c>
      <c r="AS11" s="17"/>
      <c r="AT11" s="17">
        <v>2.8979491041301101E-2</v>
      </c>
      <c r="AU11" s="17">
        <v>0.18098902977472001</v>
      </c>
      <c r="AV11" s="17"/>
      <c r="AW11" s="17">
        <v>0.26271217100751498</v>
      </c>
      <c r="AX11" s="17">
        <v>0.13056263713920899</v>
      </c>
      <c r="AY11" s="17">
        <v>0.208390238692509</v>
      </c>
      <c r="AZ11" s="17">
        <v>0.177738773995119</v>
      </c>
      <c r="BA11" s="17">
        <v>0.12810881983164099</v>
      </c>
      <c r="BB11" s="17">
        <v>0.14810053326574699</v>
      </c>
      <c r="BC11" s="17">
        <v>0.121361842076584</v>
      </c>
      <c r="BD11" s="17">
        <v>0.25448654629583201</v>
      </c>
      <c r="BE11" s="17"/>
      <c r="BF11" s="17">
        <v>0.12671177718839699</v>
      </c>
      <c r="BG11" s="17">
        <v>0.13515011745709701</v>
      </c>
      <c r="BH11" s="17">
        <v>0.17899329926486601</v>
      </c>
      <c r="BI11" s="17">
        <v>0.15941893244653699</v>
      </c>
      <c r="BJ11" s="17">
        <v>0.20738975996672401</v>
      </c>
      <c r="BK11" s="17">
        <v>0.18646677052491201</v>
      </c>
      <c r="BL11" s="17">
        <v>0.219596989453852</v>
      </c>
      <c r="BM11" s="17"/>
      <c r="BN11" s="17">
        <v>0.41523409560049701</v>
      </c>
      <c r="BO11" s="17">
        <v>0.28403408632224902</v>
      </c>
      <c r="BP11" s="17">
        <v>0.27295483346380001</v>
      </c>
      <c r="BQ11" s="17">
        <v>0.21036584548673201</v>
      </c>
      <c r="BR11" s="17">
        <v>0.199138686590765</v>
      </c>
      <c r="BS11" s="17">
        <v>0.176149054252765</v>
      </c>
      <c r="BT11" s="17">
        <v>0.11271018744688401</v>
      </c>
      <c r="BU11" s="17">
        <v>8.3995462744853797E-2</v>
      </c>
      <c r="BV11" s="17">
        <v>9.2864334551733901E-2</v>
      </c>
      <c r="BW11" s="17">
        <v>0.106032376240126</v>
      </c>
      <c r="BX11" s="17">
        <v>6.9768998441162799E-2</v>
      </c>
      <c r="BY11" s="17">
        <v>6.3305704636874793E-2</v>
      </c>
      <c r="BZ11" s="17">
        <v>0.102827872940405</v>
      </c>
      <c r="CA11" s="17">
        <v>0</v>
      </c>
      <c r="CB11" s="17">
        <v>3.3233409568318502E-2</v>
      </c>
      <c r="CC11" s="17">
        <v>1.9758586653597698E-2</v>
      </c>
      <c r="CD11" s="17">
        <v>2.6302305712902901E-2</v>
      </c>
    </row>
    <row r="12" spans="2:82" x14ac:dyDescent="0.35">
      <c r="B12" s="18" t="s">
        <v>127</v>
      </c>
      <c r="C12" s="19">
        <v>3.6018704798410399E-2</v>
      </c>
      <c r="D12" s="19">
        <v>3.2823479021216399E-2</v>
      </c>
      <c r="E12" s="19">
        <v>3.8801106431825598E-2</v>
      </c>
      <c r="F12" s="19"/>
      <c r="G12" s="19">
        <v>4.5810312285121897E-2</v>
      </c>
      <c r="H12" s="19">
        <v>3.0143324390422801E-2</v>
      </c>
      <c r="I12" s="19">
        <v>4.10491737576986E-2</v>
      </c>
      <c r="J12" s="19">
        <v>3.5092323784370501E-2</v>
      </c>
      <c r="K12" s="19">
        <v>3.84528154614781E-2</v>
      </c>
      <c r="L12" s="19">
        <v>2.91116607510735E-2</v>
      </c>
      <c r="M12" s="19"/>
      <c r="N12" s="19">
        <v>2.06779544536945E-2</v>
      </c>
      <c r="O12" s="19">
        <v>3.3889364203365198E-2</v>
      </c>
      <c r="P12" s="19">
        <v>3.2799755696938299E-2</v>
      </c>
      <c r="Q12" s="19">
        <v>5.6265015274229301E-2</v>
      </c>
      <c r="R12" s="19"/>
      <c r="S12" s="19">
        <v>4.7516290783370101E-2</v>
      </c>
      <c r="T12" s="19">
        <v>3.58687340931928E-2</v>
      </c>
      <c r="U12" s="19">
        <v>4.1691676656114299E-2</v>
      </c>
      <c r="V12" s="19">
        <v>2.7278093570361098E-2</v>
      </c>
      <c r="W12" s="19">
        <v>3.8639501982221998E-2</v>
      </c>
      <c r="X12" s="19">
        <v>2.24376070598785E-2</v>
      </c>
      <c r="Y12" s="19">
        <v>2.74695029499917E-2</v>
      </c>
      <c r="Z12" s="19">
        <v>4.4897915993730803E-2</v>
      </c>
      <c r="AA12" s="19">
        <v>4.4413065456778797E-2</v>
      </c>
      <c r="AB12" s="19">
        <v>3.2259643198506403E-2</v>
      </c>
      <c r="AC12" s="19">
        <v>2.3046045429676299E-2</v>
      </c>
      <c r="AD12" s="19"/>
      <c r="AE12" s="19">
        <v>2.3545982599932399E-2</v>
      </c>
      <c r="AF12" s="19">
        <v>2.6731493589759299E-2</v>
      </c>
      <c r="AG12" s="19">
        <v>3.8016986972044101E-2</v>
      </c>
      <c r="AH12" s="19">
        <v>6.9286007032097405E-2</v>
      </c>
      <c r="AI12" s="19">
        <v>4.1543084331235103E-2</v>
      </c>
      <c r="AJ12" s="19">
        <v>6.7203505205351705E-2</v>
      </c>
      <c r="AK12" s="19"/>
      <c r="AL12" s="19">
        <v>2.5659037437640201E-2</v>
      </c>
      <c r="AM12" s="19">
        <v>3.9838238232126802E-2</v>
      </c>
      <c r="AN12" s="19">
        <v>2.1244193589290101E-2</v>
      </c>
      <c r="AO12" s="19">
        <v>0</v>
      </c>
      <c r="AP12" s="19">
        <v>2.6706901837957899E-2</v>
      </c>
      <c r="AQ12" s="19">
        <v>2.3161511558892001E-2</v>
      </c>
      <c r="AR12" s="19">
        <v>0</v>
      </c>
      <c r="AS12" s="19"/>
      <c r="AT12" s="19">
        <v>3.1773821689180103E-2</v>
      </c>
      <c r="AU12" s="19">
        <v>3.4082529304121097E-2</v>
      </c>
      <c r="AV12" s="19"/>
      <c r="AW12" s="19">
        <v>5.5919970836216797E-2</v>
      </c>
      <c r="AX12" s="19">
        <v>4.7549367154599301E-2</v>
      </c>
      <c r="AY12" s="19">
        <v>4.6257078568541103E-2</v>
      </c>
      <c r="AZ12" s="19">
        <v>3.0110953273833799E-2</v>
      </c>
      <c r="BA12" s="19">
        <v>2.66490899799403E-2</v>
      </c>
      <c r="BB12" s="19">
        <v>3.2365756006952802E-2</v>
      </c>
      <c r="BC12" s="19">
        <v>3.0463419619997899E-2</v>
      </c>
      <c r="BD12" s="19">
        <v>0.117293083872687</v>
      </c>
      <c r="BE12" s="19"/>
      <c r="BF12" s="19">
        <v>3.1116953351450601E-2</v>
      </c>
      <c r="BG12" s="19">
        <v>2.3275944642535601E-2</v>
      </c>
      <c r="BH12" s="19">
        <v>1.85077168456797E-2</v>
      </c>
      <c r="BI12" s="19">
        <v>6.3797789475060498E-2</v>
      </c>
      <c r="BJ12" s="19">
        <v>3.8987342560217797E-2</v>
      </c>
      <c r="BK12" s="19">
        <v>4.9359481323891903E-2</v>
      </c>
      <c r="BL12" s="19">
        <v>5.2720191276576199E-2</v>
      </c>
      <c r="BM12" s="19"/>
      <c r="BN12" s="19">
        <v>7.5224089190759097E-2</v>
      </c>
      <c r="BO12" s="19">
        <v>6.05498695789526E-2</v>
      </c>
      <c r="BP12" s="19">
        <v>4.1590642377689703E-2</v>
      </c>
      <c r="BQ12" s="19">
        <v>3.2876968155106198E-2</v>
      </c>
      <c r="BR12" s="19">
        <v>4.0915482708860897E-2</v>
      </c>
      <c r="BS12" s="19">
        <v>2.1706172340968399E-2</v>
      </c>
      <c r="BT12" s="19">
        <v>1.3963525869284701E-2</v>
      </c>
      <c r="BU12" s="19">
        <v>2.4779915339060501E-2</v>
      </c>
      <c r="BV12" s="19">
        <v>5.3237654928256502E-2</v>
      </c>
      <c r="BW12" s="19">
        <v>1.8651182704029799E-2</v>
      </c>
      <c r="BX12" s="19">
        <v>2.7321807235487199E-2</v>
      </c>
      <c r="BY12" s="19">
        <v>8.6660534726305995E-3</v>
      </c>
      <c r="BZ12" s="19">
        <v>2.4173805726573499E-2</v>
      </c>
      <c r="CA12" s="19">
        <v>3.5207296527878899E-2</v>
      </c>
      <c r="CB12" s="19">
        <v>1.09398615670109E-2</v>
      </c>
      <c r="CC12" s="19">
        <v>0</v>
      </c>
      <c r="CD12" s="19">
        <v>0</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CD17"/>
  <sheetViews>
    <sheetView showGridLines="0" topLeftCell="A2" workbookViewId="0">
      <pane xSplit="2" topLeftCell="AB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246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3262</v>
      </c>
      <c r="D7" s="10">
        <v>1564</v>
      </c>
      <c r="E7" s="10">
        <v>1689</v>
      </c>
      <c r="F7" s="10"/>
      <c r="G7" s="10">
        <v>404</v>
      </c>
      <c r="H7" s="10">
        <v>554</v>
      </c>
      <c r="I7" s="10">
        <v>545</v>
      </c>
      <c r="J7" s="10">
        <v>569</v>
      </c>
      <c r="K7" s="10">
        <v>488</v>
      </c>
      <c r="L7" s="10">
        <v>702</v>
      </c>
      <c r="M7" s="10"/>
      <c r="N7" s="10">
        <v>895</v>
      </c>
      <c r="O7" s="10">
        <v>870</v>
      </c>
      <c r="P7" s="10">
        <v>711</v>
      </c>
      <c r="Q7" s="10">
        <v>771</v>
      </c>
      <c r="R7" s="10"/>
      <c r="S7" s="10">
        <v>435</v>
      </c>
      <c r="T7" s="10">
        <v>455</v>
      </c>
      <c r="U7" s="10">
        <v>287</v>
      </c>
      <c r="V7" s="10">
        <v>325</v>
      </c>
      <c r="W7" s="10">
        <v>255</v>
      </c>
      <c r="X7" s="10">
        <v>305</v>
      </c>
      <c r="Y7" s="10">
        <v>274</v>
      </c>
      <c r="Z7" s="10">
        <v>140</v>
      </c>
      <c r="AA7" s="10">
        <v>337</v>
      </c>
      <c r="AB7" s="10">
        <v>296</v>
      </c>
      <c r="AC7" s="10">
        <v>153</v>
      </c>
      <c r="AD7" s="10"/>
      <c r="AE7" s="10">
        <v>1191</v>
      </c>
      <c r="AF7" s="10">
        <v>809</v>
      </c>
      <c r="AG7" s="10">
        <v>284</v>
      </c>
      <c r="AH7" s="10">
        <v>293</v>
      </c>
      <c r="AI7" s="10">
        <v>575</v>
      </c>
      <c r="AJ7" s="10">
        <v>86</v>
      </c>
      <c r="AK7" s="10"/>
      <c r="AL7" s="10">
        <v>2125</v>
      </c>
      <c r="AM7" s="10">
        <v>665</v>
      </c>
      <c r="AN7" s="10">
        <v>156</v>
      </c>
      <c r="AO7" s="10">
        <v>33</v>
      </c>
      <c r="AP7" s="10">
        <v>68</v>
      </c>
      <c r="AQ7" s="10">
        <v>61</v>
      </c>
      <c r="AR7" s="10">
        <v>10</v>
      </c>
      <c r="AS7" s="10"/>
      <c r="AT7" s="10">
        <v>333</v>
      </c>
      <c r="AU7" s="10">
        <v>2856</v>
      </c>
      <c r="AV7" s="10"/>
      <c r="AW7" s="10">
        <v>390</v>
      </c>
      <c r="AX7" s="10">
        <v>191</v>
      </c>
      <c r="AY7" s="10">
        <v>82</v>
      </c>
      <c r="AZ7" s="10">
        <v>1011</v>
      </c>
      <c r="BA7" s="10">
        <v>525</v>
      </c>
      <c r="BB7" s="10">
        <v>477</v>
      </c>
      <c r="BC7" s="10">
        <v>533</v>
      </c>
      <c r="BD7" s="10">
        <v>53</v>
      </c>
      <c r="BE7" s="10"/>
      <c r="BF7" s="10">
        <v>448</v>
      </c>
      <c r="BG7" s="10">
        <v>953</v>
      </c>
      <c r="BH7" s="10">
        <v>369</v>
      </c>
      <c r="BI7" s="10">
        <v>187</v>
      </c>
      <c r="BJ7" s="10">
        <v>312</v>
      </c>
      <c r="BK7" s="10">
        <v>699</v>
      </c>
      <c r="BL7" s="10">
        <v>294</v>
      </c>
      <c r="BM7" s="10"/>
      <c r="BN7" s="10">
        <v>174</v>
      </c>
      <c r="BO7" s="10">
        <v>239</v>
      </c>
      <c r="BP7" s="10">
        <v>223</v>
      </c>
      <c r="BQ7" s="10">
        <v>330</v>
      </c>
      <c r="BR7" s="10">
        <v>330</v>
      </c>
      <c r="BS7" s="10">
        <v>272</v>
      </c>
      <c r="BT7" s="10">
        <v>245</v>
      </c>
      <c r="BU7" s="10">
        <v>191</v>
      </c>
      <c r="BV7" s="10">
        <v>170</v>
      </c>
      <c r="BW7" s="10">
        <v>253</v>
      </c>
      <c r="BX7" s="10">
        <v>196</v>
      </c>
      <c r="BY7" s="10">
        <v>149</v>
      </c>
      <c r="BZ7" s="10">
        <v>86</v>
      </c>
      <c r="CA7" s="10">
        <v>90</v>
      </c>
      <c r="CB7" s="10">
        <v>76</v>
      </c>
      <c r="CC7" s="10">
        <v>49</v>
      </c>
      <c r="CD7" s="10">
        <v>37</v>
      </c>
    </row>
    <row r="8" spans="2:82" ht="30" customHeight="1" x14ac:dyDescent="0.35">
      <c r="B8" s="11" t="s">
        <v>19</v>
      </c>
      <c r="C8" s="11">
        <v>3259</v>
      </c>
      <c r="D8" s="11">
        <v>1584</v>
      </c>
      <c r="E8" s="11">
        <v>1666</v>
      </c>
      <c r="F8" s="11"/>
      <c r="G8" s="11">
        <v>423</v>
      </c>
      <c r="H8" s="11">
        <v>575</v>
      </c>
      <c r="I8" s="11">
        <v>556</v>
      </c>
      <c r="J8" s="11">
        <v>556</v>
      </c>
      <c r="K8" s="11">
        <v>459</v>
      </c>
      <c r="L8" s="11">
        <v>690</v>
      </c>
      <c r="M8" s="11"/>
      <c r="N8" s="11">
        <v>847</v>
      </c>
      <c r="O8" s="11">
        <v>857</v>
      </c>
      <c r="P8" s="11">
        <v>735</v>
      </c>
      <c r="Q8" s="11">
        <v>805</v>
      </c>
      <c r="R8" s="11"/>
      <c r="S8" s="11">
        <v>470</v>
      </c>
      <c r="T8" s="11">
        <v>439</v>
      </c>
      <c r="U8" s="11">
        <v>271</v>
      </c>
      <c r="V8" s="11">
        <v>320</v>
      </c>
      <c r="W8" s="11">
        <v>241</v>
      </c>
      <c r="X8" s="11">
        <v>288</v>
      </c>
      <c r="Y8" s="11">
        <v>284</v>
      </c>
      <c r="Z8" s="11">
        <v>158</v>
      </c>
      <c r="AA8" s="11">
        <v>331</v>
      </c>
      <c r="AB8" s="11">
        <v>308</v>
      </c>
      <c r="AC8" s="11">
        <v>148</v>
      </c>
      <c r="AD8" s="11"/>
      <c r="AE8" s="11">
        <v>1167</v>
      </c>
      <c r="AF8" s="11">
        <v>801</v>
      </c>
      <c r="AG8" s="11">
        <v>293</v>
      </c>
      <c r="AH8" s="11">
        <v>301</v>
      </c>
      <c r="AI8" s="11">
        <v>584</v>
      </c>
      <c r="AJ8" s="11">
        <v>89</v>
      </c>
      <c r="AK8" s="11"/>
      <c r="AL8" s="11">
        <v>2103</v>
      </c>
      <c r="AM8" s="11">
        <v>681</v>
      </c>
      <c r="AN8" s="11">
        <v>159</v>
      </c>
      <c r="AO8" s="11">
        <v>33</v>
      </c>
      <c r="AP8" s="11">
        <v>65</v>
      </c>
      <c r="AQ8" s="11">
        <v>62</v>
      </c>
      <c r="AR8" s="11">
        <v>10</v>
      </c>
      <c r="AS8" s="11"/>
      <c r="AT8" s="11">
        <v>339</v>
      </c>
      <c r="AU8" s="11">
        <v>2846</v>
      </c>
      <c r="AV8" s="11"/>
      <c r="AW8" s="11">
        <v>389</v>
      </c>
      <c r="AX8" s="11">
        <v>190</v>
      </c>
      <c r="AY8" s="11">
        <v>83</v>
      </c>
      <c r="AZ8" s="11">
        <v>1004</v>
      </c>
      <c r="BA8" s="11">
        <v>515</v>
      </c>
      <c r="BB8" s="11">
        <v>484</v>
      </c>
      <c r="BC8" s="11">
        <v>542</v>
      </c>
      <c r="BD8" s="11">
        <v>53</v>
      </c>
      <c r="BE8" s="11"/>
      <c r="BF8" s="11">
        <v>451</v>
      </c>
      <c r="BG8" s="11">
        <v>956</v>
      </c>
      <c r="BH8" s="11">
        <v>361</v>
      </c>
      <c r="BI8" s="11">
        <v>186</v>
      </c>
      <c r="BJ8" s="11">
        <v>312</v>
      </c>
      <c r="BK8" s="11">
        <v>694</v>
      </c>
      <c r="BL8" s="11">
        <v>300</v>
      </c>
      <c r="BM8" s="11"/>
      <c r="BN8" s="11">
        <v>180</v>
      </c>
      <c r="BO8" s="11">
        <v>245</v>
      </c>
      <c r="BP8" s="11">
        <v>226</v>
      </c>
      <c r="BQ8" s="11">
        <v>333</v>
      </c>
      <c r="BR8" s="11">
        <v>331</v>
      </c>
      <c r="BS8" s="11">
        <v>271</v>
      </c>
      <c r="BT8" s="11">
        <v>245</v>
      </c>
      <c r="BU8" s="11">
        <v>190</v>
      </c>
      <c r="BV8" s="11">
        <v>168</v>
      </c>
      <c r="BW8" s="11">
        <v>248</v>
      </c>
      <c r="BX8" s="11">
        <v>193</v>
      </c>
      <c r="BY8" s="11">
        <v>146</v>
      </c>
      <c r="BZ8" s="11">
        <v>86</v>
      </c>
      <c r="CA8" s="11">
        <v>87</v>
      </c>
      <c r="CB8" s="11">
        <v>75</v>
      </c>
      <c r="CC8" s="11">
        <v>49</v>
      </c>
      <c r="CD8" s="11">
        <v>37</v>
      </c>
    </row>
    <row r="9" spans="2:82" ht="29" x14ac:dyDescent="0.35">
      <c r="B9" s="18" t="s">
        <v>241</v>
      </c>
      <c r="C9" s="17">
        <v>0.43647044779849897</v>
      </c>
      <c r="D9" s="17">
        <v>0.498148138180247</v>
      </c>
      <c r="E9" s="17">
        <v>0.378460159305331</v>
      </c>
      <c r="F9" s="17"/>
      <c r="G9" s="17">
        <v>0.27238819539596199</v>
      </c>
      <c r="H9" s="17">
        <v>0.36272956256245198</v>
      </c>
      <c r="I9" s="17">
        <v>0.33468834724643698</v>
      </c>
      <c r="J9" s="17">
        <v>0.41650143026132103</v>
      </c>
      <c r="K9" s="17">
        <v>0.56833108637765894</v>
      </c>
      <c r="L9" s="17">
        <v>0.60888266428945104</v>
      </c>
      <c r="M9" s="17"/>
      <c r="N9" s="17">
        <v>0.595607760214802</v>
      </c>
      <c r="O9" s="17">
        <v>0.445048691308706</v>
      </c>
      <c r="P9" s="17">
        <v>0.41396640892144698</v>
      </c>
      <c r="Q9" s="17">
        <v>0.27989690450445998</v>
      </c>
      <c r="R9" s="17"/>
      <c r="S9" s="17">
        <v>0.483592222548687</v>
      </c>
      <c r="T9" s="17">
        <v>0.45532432397695899</v>
      </c>
      <c r="U9" s="17">
        <v>0.43492907224473198</v>
      </c>
      <c r="V9" s="17">
        <v>0.42829096700011599</v>
      </c>
      <c r="W9" s="17">
        <v>0.44240811847668998</v>
      </c>
      <c r="X9" s="17">
        <v>0.397657817048993</v>
      </c>
      <c r="Y9" s="17">
        <v>0.46478179743744902</v>
      </c>
      <c r="Z9" s="17">
        <v>0.44643460217731101</v>
      </c>
      <c r="AA9" s="17">
        <v>0.38845954376235198</v>
      </c>
      <c r="AB9" s="17">
        <v>0.40534526136355498</v>
      </c>
      <c r="AC9" s="17">
        <v>0.42452031720165301</v>
      </c>
      <c r="AD9" s="17"/>
      <c r="AE9" s="17">
        <v>0.67684803035160102</v>
      </c>
      <c r="AF9" s="17">
        <v>0.45895980654372998</v>
      </c>
      <c r="AG9" s="17">
        <v>0.15044993227004999</v>
      </c>
      <c r="AH9" s="17">
        <v>0.190819239465362</v>
      </c>
      <c r="AI9" s="17">
        <v>0.23527782233557301</v>
      </c>
      <c r="AJ9" s="17">
        <v>0.24204482302735</v>
      </c>
      <c r="AK9" s="17"/>
      <c r="AL9" s="17">
        <v>0.46554895262691098</v>
      </c>
      <c r="AM9" s="17">
        <v>0.363686732081343</v>
      </c>
      <c r="AN9" s="17">
        <v>0.42512116941352102</v>
      </c>
      <c r="AO9" s="17">
        <v>0.56878151728245896</v>
      </c>
      <c r="AP9" s="17">
        <v>0.72427446184034605</v>
      </c>
      <c r="AQ9" s="17">
        <v>0.50043752976992095</v>
      </c>
      <c r="AR9" s="17">
        <v>0.30159886504529398</v>
      </c>
      <c r="AS9" s="17"/>
      <c r="AT9" s="17">
        <v>0.61485367025575999</v>
      </c>
      <c r="AU9" s="17">
        <v>0.42048029384858399</v>
      </c>
      <c r="AV9" s="17"/>
      <c r="AW9" s="17">
        <v>0.36126369686110099</v>
      </c>
      <c r="AX9" s="17">
        <v>0.53175554225631205</v>
      </c>
      <c r="AY9" s="17">
        <v>0.31445528252217297</v>
      </c>
      <c r="AZ9" s="17">
        <v>0.415809939055371</v>
      </c>
      <c r="BA9" s="17">
        <v>0.61696640248285095</v>
      </c>
      <c r="BB9" s="17">
        <v>0.34598226579914898</v>
      </c>
      <c r="BC9" s="17">
        <v>0.43265492402543998</v>
      </c>
      <c r="BD9" s="17">
        <v>0.33993761962111002</v>
      </c>
      <c r="BE9" s="17"/>
      <c r="BF9" s="17">
        <v>0.48817649817403902</v>
      </c>
      <c r="BG9" s="17">
        <v>0.438252894266211</v>
      </c>
      <c r="BH9" s="17">
        <v>0.525361686804246</v>
      </c>
      <c r="BI9" s="17">
        <v>0.37942007552347801</v>
      </c>
      <c r="BJ9" s="17">
        <v>0.33948421514085603</v>
      </c>
      <c r="BK9" s="17">
        <v>0.46621731469016298</v>
      </c>
      <c r="BL9" s="17">
        <v>0.31384861689010402</v>
      </c>
      <c r="BM9" s="17"/>
      <c r="BN9" s="17">
        <v>0.198667542245694</v>
      </c>
      <c r="BO9" s="17">
        <v>0.21129489074230001</v>
      </c>
      <c r="BP9" s="17">
        <v>0.28717922448014299</v>
      </c>
      <c r="BQ9" s="17">
        <v>0.292211383961959</v>
      </c>
      <c r="BR9" s="17">
        <v>0.372692218190882</v>
      </c>
      <c r="BS9" s="17">
        <v>0.41447589498848703</v>
      </c>
      <c r="BT9" s="17">
        <v>0.46024979682998901</v>
      </c>
      <c r="BU9" s="17">
        <v>0.52467015832694097</v>
      </c>
      <c r="BV9" s="17">
        <v>0.51821718442874498</v>
      </c>
      <c r="BW9" s="17">
        <v>0.49454647271738</v>
      </c>
      <c r="BX9" s="17">
        <v>0.57816777145590703</v>
      </c>
      <c r="BY9" s="17">
        <v>0.64124710850200595</v>
      </c>
      <c r="BZ9" s="17">
        <v>0.66014338618438395</v>
      </c>
      <c r="CA9" s="17">
        <v>0.71476577810919995</v>
      </c>
      <c r="CB9" s="17">
        <v>0.80109744173688502</v>
      </c>
      <c r="CC9" s="17">
        <v>0.74334426042383805</v>
      </c>
      <c r="CD9" s="17">
        <v>0.840589895943331</v>
      </c>
    </row>
    <row r="10" spans="2:82" ht="29" x14ac:dyDescent="0.35">
      <c r="B10" s="18" t="s">
        <v>242</v>
      </c>
      <c r="C10" s="17">
        <v>0.34213107947638499</v>
      </c>
      <c r="D10" s="17">
        <v>0.33177437729345499</v>
      </c>
      <c r="E10" s="17">
        <v>0.352592896364464</v>
      </c>
      <c r="F10" s="17"/>
      <c r="G10" s="17">
        <v>0.503936718822944</v>
      </c>
      <c r="H10" s="17">
        <v>0.43753695028881501</v>
      </c>
      <c r="I10" s="17">
        <v>0.39428493385115099</v>
      </c>
      <c r="J10" s="17">
        <v>0.308870790906705</v>
      </c>
      <c r="K10" s="17">
        <v>0.234274364781344</v>
      </c>
      <c r="L10" s="17">
        <v>0.219963446810399</v>
      </c>
      <c r="M10" s="17"/>
      <c r="N10" s="17">
        <v>0.31889280080937499</v>
      </c>
      <c r="O10" s="17">
        <v>0.35300484096575502</v>
      </c>
      <c r="P10" s="17">
        <v>0.371588697429515</v>
      </c>
      <c r="Q10" s="17">
        <v>0.33069517464914699</v>
      </c>
      <c r="R10" s="17"/>
      <c r="S10" s="17">
        <v>0.35677860704122599</v>
      </c>
      <c r="T10" s="17">
        <v>0.32947927859917298</v>
      </c>
      <c r="U10" s="17">
        <v>0.34058945500405702</v>
      </c>
      <c r="V10" s="17">
        <v>0.337764915072431</v>
      </c>
      <c r="W10" s="17">
        <v>0.31798487033923201</v>
      </c>
      <c r="X10" s="17">
        <v>0.346086247583548</v>
      </c>
      <c r="Y10" s="17">
        <v>0.30580373380011</v>
      </c>
      <c r="Z10" s="17">
        <v>0.342815874882617</v>
      </c>
      <c r="AA10" s="17">
        <v>0.351089995288493</v>
      </c>
      <c r="AB10" s="17">
        <v>0.37576073126727899</v>
      </c>
      <c r="AC10" s="17">
        <v>0.35605951397913499</v>
      </c>
      <c r="AD10" s="17"/>
      <c r="AE10" s="17">
        <v>0.22936843680146199</v>
      </c>
      <c r="AF10" s="17">
        <v>0.413519693129349</v>
      </c>
      <c r="AG10" s="17">
        <v>0.39941116966392398</v>
      </c>
      <c r="AH10" s="17">
        <v>0.35946628490470001</v>
      </c>
      <c r="AI10" s="17">
        <v>0.42774037162949002</v>
      </c>
      <c r="AJ10" s="17">
        <v>0.39459776726194601</v>
      </c>
      <c r="AK10" s="17"/>
      <c r="AL10" s="17">
        <v>0.32136414340188901</v>
      </c>
      <c r="AM10" s="17">
        <v>0.41198239026325001</v>
      </c>
      <c r="AN10" s="17">
        <v>0.43242060990581599</v>
      </c>
      <c r="AO10" s="17">
        <v>0.371249722642157</v>
      </c>
      <c r="AP10" s="17">
        <v>0.20211556594156099</v>
      </c>
      <c r="AQ10" s="17">
        <v>0.30182960234513401</v>
      </c>
      <c r="AR10" s="17">
        <v>0.40711160992875001</v>
      </c>
      <c r="AS10" s="17"/>
      <c r="AT10" s="17">
        <v>0.30958744308286901</v>
      </c>
      <c r="AU10" s="17">
        <v>0.34548513322742902</v>
      </c>
      <c r="AV10" s="17"/>
      <c r="AW10" s="17">
        <v>0.32235787132845201</v>
      </c>
      <c r="AX10" s="17">
        <v>0.22228722073124699</v>
      </c>
      <c r="AY10" s="17">
        <v>0.24609272823466199</v>
      </c>
      <c r="AZ10" s="17">
        <v>0.36082043773748901</v>
      </c>
      <c r="BA10" s="17">
        <v>0.22880229921992601</v>
      </c>
      <c r="BB10" s="17">
        <v>0.44418512956370898</v>
      </c>
      <c r="BC10" s="17">
        <v>0.39657157685164601</v>
      </c>
      <c r="BD10" s="17">
        <v>0.32634751309474302</v>
      </c>
      <c r="BE10" s="17"/>
      <c r="BF10" s="17">
        <v>0.38374765022526403</v>
      </c>
      <c r="BG10" s="17">
        <v>0.36913010187672002</v>
      </c>
      <c r="BH10" s="17">
        <v>0.30649978908890702</v>
      </c>
      <c r="BI10" s="17">
        <v>0.38114376370359798</v>
      </c>
      <c r="BJ10" s="17">
        <v>0.34946315841758402</v>
      </c>
      <c r="BK10" s="17">
        <v>0.26055221714271298</v>
      </c>
      <c r="BL10" s="17">
        <v>0.393220639352799</v>
      </c>
      <c r="BM10" s="17"/>
      <c r="BN10" s="17">
        <v>0.31592966836217401</v>
      </c>
      <c r="BO10" s="17">
        <v>0.35594206331624501</v>
      </c>
      <c r="BP10" s="17">
        <v>0.35886875288564901</v>
      </c>
      <c r="BQ10" s="17">
        <v>0.39477746388780399</v>
      </c>
      <c r="BR10" s="17">
        <v>0.36209375222777102</v>
      </c>
      <c r="BS10" s="17">
        <v>0.376600205352004</v>
      </c>
      <c r="BT10" s="17">
        <v>0.37922137848728299</v>
      </c>
      <c r="BU10" s="17">
        <v>0.38354261105465298</v>
      </c>
      <c r="BV10" s="17">
        <v>0.35562421258683802</v>
      </c>
      <c r="BW10" s="17">
        <v>0.383640612504837</v>
      </c>
      <c r="BX10" s="17">
        <v>0.36031174772461699</v>
      </c>
      <c r="BY10" s="17">
        <v>0.28184322181303401</v>
      </c>
      <c r="BZ10" s="17">
        <v>0.28336796514746798</v>
      </c>
      <c r="CA10" s="17">
        <v>0.248379643918168</v>
      </c>
      <c r="CB10" s="17">
        <v>0.184592507936924</v>
      </c>
      <c r="CC10" s="17">
        <v>0.202051635780546</v>
      </c>
      <c r="CD10" s="17">
        <v>0.106839100479097</v>
      </c>
    </row>
    <row r="11" spans="2:82" ht="29" x14ac:dyDescent="0.35">
      <c r="B11" s="18" t="s">
        <v>243</v>
      </c>
      <c r="C11" s="17">
        <v>0.184575728758441</v>
      </c>
      <c r="D11" s="17">
        <v>0.13583614737644401</v>
      </c>
      <c r="E11" s="17">
        <v>0.230701439086958</v>
      </c>
      <c r="F11" s="17"/>
      <c r="G11" s="17">
        <v>0.17728837727848601</v>
      </c>
      <c r="H11" s="17">
        <v>0.15727048466659399</v>
      </c>
      <c r="I11" s="17">
        <v>0.24093084162304401</v>
      </c>
      <c r="J11" s="17">
        <v>0.22703354841506199</v>
      </c>
      <c r="K11" s="17">
        <v>0.17715246855953201</v>
      </c>
      <c r="L11" s="17">
        <v>0.13713595772481399</v>
      </c>
      <c r="M11" s="17"/>
      <c r="N11" s="17">
        <v>6.2603095174728507E-2</v>
      </c>
      <c r="O11" s="17">
        <v>0.170412469677788</v>
      </c>
      <c r="P11" s="17">
        <v>0.18172643430962701</v>
      </c>
      <c r="Q11" s="17">
        <v>0.33032264899249397</v>
      </c>
      <c r="R11" s="17"/>
      <c r="S11" s="17">
        <v>0.124306450125653</v>
      </c>
      <c r="T11" s="17">
        <v>0.19143295980694</v>
      </c>
      <c r="U11" s="17">
        <v>0.182591649253321</v>
      </c>
      <c r="V11" s="17">
        <v>0.19204475361012399</v>
      </c>
      <c r="W11" s="17">
        <v>0.19585539527392501</v>
      </c>
      <c r="X11" s="17">
        <v>0.20949024392264001</v>
      </c>
      <c r="Y11" s="17">
        <v>0.19097907104200801</v>
      </c>
      <c r="Z11" s="17">
        <v>0.18953334416923701</v>
      </c>
      <c r="AA11" s="17">
        <v>0.22361992803321801</v>
      </c>
      <c r="AB11" s="17">
        <v>0.18478038922811499</v>
      </c>
      <c r="AC11" s="17">
        <v>0.170757201493208</v>
      </c>
      <c r="AD11" s="17"/>
      <c r="AE11" s="17">
        <v>6.4635956047747106E-2</v>
      </c>
      <c r="AF11" s="17">
        <v>0.10536378527031599</v>
      </c>
      <c r="AG11" s="17">
        <v>0.39820728048370901</v>
      </c>
      <c r="AH11" s="17">
        <v>0.393876377651457</v>
      </c>
      <c r="AI11" s="17">
        <v>0.30113516179114302</v>
      </c>
      <c r="AJ11" s="17">
        <v>0.26486676057354402</v>
      </c>
      <c r="AK11" s="17"/>
      <c r="AL11" s="17">
        <v>0.186435056524725</v>
      </c>
      <c r="AM11" s="17">
        <v>0.19411648753319</v>
      </c>
      <c r="AN11" s="17">
        <v>8.2012728960206005E-2</v>
      </c>
      <c r="AO11" s="17">
        <v>5.9968760075383203E-2</v>
      </c>
      <c r="AP11" s="17">
        <v>5.9061226881645702E-2</v>
      </c>
      <c r="AQ11" s="17">
        <v>0.16526464713953201</v>
      </c>
      <c r="AR11" s="17">
        <v>0.19255885265720399</v>
      </c>
      <c r="AS11" s="17"/>
      <c r="AT11" s="17">
        <v>5.6364363541750402E-2</v>
      </c>
      <c r="AU11" s="17">
        <v>0.19961566914182399</v>
      </c>
      <c r="AV11" s="17"/>
      <c r="AW11" s="17">
        <v>0.26875599105252401</v>
      </c>
      <c r="AX11" s="17">
        <v>0.21345154751103601</v>
      </c>
      <c r="AY11" s="17">
        <v>0.36389034669526699</v>
      </c>
      <c r="AZ11" s="17">
        <v>0.17545199627473601</v>
      </c>
      <c r="BA11" s="17">
        <v>0.116670366528162</v>
      </c>
      <c r="BB11" s="17">
        <v>0.184266193575917</v>
      </c>
      <c r="BC11" s="17">
        <v>0.15371707836804799</v>
      </c>
      <c r="BD11" s="17">
        <v>0.33371486728414701</v>
      </c>
      <c r="BE11" s="17"/>
      <c r="BF11" s="17">
        <v>9.7131231660859199E-2</v>
      </c>
      <c r="BG11" s="17">
        <v>0.167307675926438</v>
      </c>
      <c r="BH11" s="17">
        <v>0.14586637504605501</v>
      </c>
      <c r="BI11" s="17">
        <v>0.19542997854928301</v>
      </c>
      <c r="BJ11" s="17">
        <v>0.27898928809865398</v>
      </c>
      <c r="BK11" s="17">
        <v>0.22067613505453801</v>
      </c>
      <c r="BL11" s="17">
        <v>0.22901596173247299</v>
      </c>
      <c r="BM11" s="17"/>
      <c r="BN11" s="17">
        <v>0.40461506282442</v>
      </c>
      <c r="BO11" s="17">
        <v>0.38666214398031801</v>
      </c>
      <c r="BP11" s="17">
        <v>0.317638732138599</v>
      </c>
      <c r="BQ11" s="17">
        <v>0.25835415087825297</v>
      </c>
      <c r="BR11" s="17">
        <v>0.22738807241051601</v>
      </c>
      <c r="BS11" s="17">
        <v>0.194678237596908</v>
      </c>
      <c r="BT11" s="17">
        <v>0.14461671994787101</v>
      </c>
      <c r="BU11" s="17">
        <v>6.9488568998533701E-2</v>
      </c>
      <c r="BV11" s="17">
        <v>9.0544522785492604E-2</v>
      </c>
      <c r="BW11" s="17">
        <v>7.8129645097815503E-2</v>
      </c>
      <c r="BX11" s="17">
        <v>5.6971745606835301E-2</v>
      </c>
      <c r="BY11" s="17">
        <v>7.0233590824572006E-2</v>
      </c>
      <c r="BZ11" s="17">
        <v>4.5873183196421703E-2</v>
      </c>
      <c r="CA11" s="17">
        <v>3.6854577972632002E-2</v>
      </c>
      <c r="CB11" s="17">
        <v>0</v>
      </c>
      <c r="CC11" s="17">
        <v>1.9375869097257799E-2</v>
      </c>
      <c r="CD11" s="17">
        <v>0</v>
      </c>
    </row>
    <row r="12" spans="2:82" x14ac:dyDescent="0.35">
      <c r="B12" s="18" t="s">
        <v>127</v>
      </c>
      <c r="C12" s="19">
        <v>3.6822743966674398E-2</v>
      </c>
      <c r="D12" s="19">
        <v>3.4241337149853501E-2</v>
      </c>
      <c r="E12" s="19">
        <v>3.8245505243246297E-2</v>
      </c>
      <c r="F12" s="19"/>
      <c r="G12" s="19">
        <v>4.6386708502608197E-2</v>
      </c>
      <c r="H12" s="19">
        <v>4.2463002482139703E-2</v>
      </c>
      <c r="I12" s="19">
        <v>3.00958772793684E-2</v>
      </c>
      <c r="J12" s="19">
        <v>4.7594230416911298E-2</v>
      </c>
      <c r="K12" s="19">
        <v>2.0242080281465201E-2</v>
      </c>
      <c r="L12" s="19">
        <v>3.4017931175336698E-2</v>
      </c>
      <c r="M12" s="19"/>
      <c r="N12" s="19">
        <v>2.28963438010946E-2</v>
      </c>
      <c r="O12" s="19">
        <v>3.15339980477502E-2</v>
      </c>
      <c r="P12" s="19">
        <v>3.27184593394114E-2</v>
      </c>
      <c r="Q12" s="19">
        <v>5.9085271853899002E-2</v>
      </c>
      <c r="R12" s="19"/>
      <c r="S12" s="19">
        <v>3.5322720284433597E-2</v>
      </c>
      <c r="T12" s="19">
        <v>2.3763437616927799E-2</v>
      </c>
      <c r="U12" s="19">
        <v>4.1889823497890701E-2</v>
      </c>
      <c r="V12" s="19">
        <v>4.1899364317328602E-2</v>
      </c>
      <c r="W12" s="19">
        <v>4.3751615910153203E-2</v>
      </c>
      <c r="X12" s="19">
        <v>4.6765691444818E-2</v>
      </c>
      <c r="Y12" s="19">
        <v>3.84353977204328E-2</v>
      </c>
      <c r="Z12" s="19">
        <v>2.12161787708347E-2</v>
      </c>
      <c r="AA12" s="19">
        <v>3.6830532915937797E-2</v>
      </c>
      <c r="AB12" s="19">
        <v>3.4113618141050898E-2</v>
      </c>
      <c r="AC12" s="19">
        <v>4.8662967326003698E-2</v>
      </c>
      <c r="AD12" s="19"/>
      <c r="AE12" s="19">
        <v>2.9147576799190202E-2</v>
      </c>
      <c r="AF12" s="19">
        <v>2.2156715056604701E-2</v>
      </c>
      <c r="AG12" s="19">
        <v>5.1931617582316798E-2</v>
      </c>
      <c r="AH12" s="19">
        <v>5.5838097978480897E-2</v>
      </c>
      <c r="AI12" s="19">
        <v>3.5846644243793399E-2</v>
      </c>
      <c r="AJ12" s="19">
        <v>9.8490649137160005E-2</v>
      </c>
      <c r="AK12" s="19"/>
      <c r="AL12" s="19">
        <v>2.6651847446476098E-2</v>
      </c>
      <c r="AM12" s="19">
        <v>3.0214390122216401E-2</v>
      </c>
      <c r="AN12" s="19">
        <v>6.0445491720457198E-2</v>
      </c>
      <c r="AO12" s="19">
        <v>0</v>
      </c>
      <c r="AP12" s="19">
        <v>1.45487453364477E-2</v>
      </c>
      <c r="AQ12" s="19">
        <v>3.2468220745414299E-2</v>
      </c>
      <c r="AR12" s="19">
        <v>9.8730672368753103E-2</v>
      </c>
      <c r="AS12" s="19"/>
      <c r="AT12" s="19">
        <v>1.9194523119620801E-2</v>
      </c>
      <c r="AU12" s="19">
        <v>3.4418903782163203E-2</v>
      </c>
      <c r="AV12" s="19"/>
      <c r="AW12" s="19">
        <v>4.7622440757922803E-2</v>
      </c>
      <c r="AX12" s="19">
        <v>3.2505689501405297E-2</v>
      </c>
      <c r="AY12" s="19">
        <v>7.5561642547897198E-2</v>
      </c>
      <c r="AZ12" s="19">
        <v>4.7917626932403999E-2</v>
      </c>
      <c r="BA12" s="19">
        <v>3.7560931769061397E-2</v>
      </c>
      <c r="BB12" s="19">
        <v>2.55664110612254E-2</v>
      </c>
      <c r="BC12" s="19">
        <v>1.7056420754865902E-2</v>
      </c>
      <c r="BD12" s="19">
        <v>0</v>
      </c>
      <c r="BE12" s="19"/>
      <c r="BF12" s="19">
        <v>3.0944619939837999E-2</v>
      </c>
      <c r="BG12" s="19">
        <v>2.5309327930631301E-2</v>
      </c>
      <c r="BH12" s="19">
        <v>2.2272149060791498E-2</v>
      </c>
      <c r="BI12" s="19">
        <v>4.4006182223640403E-2</v>
      </c>
      <c r="BJ12" s="19">
        <v>3.20633383429067E-2</v>
      </c>
      <c r="BK12" s="19">
        <v>5.2554333112585901E-2</v>
      </c>
      <c r="BL12" s="19">
        <v>6.3914782024624694E-2</v>
      </c>
      <c r="BM12" s="19"/>
      <c r="BN12" s="19">
        <v>8.0787726567712104E-2</v>
      </c>
      <c r="BO12" s="19">
        <v>4.6100901961136899E-2</v>
      </c>
      <c r="BP12" s="19">
        <v>3.6313290495609399E-2</v>
      </c>
      <c r="BQ12" s="19">
        <v>5.46570012719843E-2</v>
      </c>
      <c r="BR12" s="19">
        <v>3.7825957170831301E-2</v>
      </c>
      <c r="BS12" s="19">
        <v>1.42456620626016E-2</v>
      </c>
      <c r="BT12" s="19">
        <v>1.5912104734857699E-2</v>
      </c>
      <c r="BU12" s="19">
        <v>2.2298661619872401E-2</v>
      </c>
      <c r="BV12" s="19">
        <v>3.5614080198924397E-2</v>
      </c>
      <c r="BW12" s="19">
        <v>4.3683269679966899E-2</v>
      </c>
      <c r="BX12" s="19">
        <v>4.54873521264074E-3</v>
      </c>
      <c r="BY12" s="19">
        <v>6.6760788603880397E-3</v>
      </c>
      <c r="BZ12" s="19">
        <v>1.0615465471726E-2</v>
      </c>
      <c r="CA12" s="19">
        <v>0</v>
      </c>
      <c r="CB12" s="19">
        <v>1.43100503261911E-2</v>
      </c>
      <c r="CC12" s="19">
        <v>3.5228234698358098E-2</v>
      </c>
      <c r="CD12" s="19">
        <v>5.2571003577571898E-2</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D942"/>
  <sheetViews>
    <sheetView showGridLines="0" workbookViewId="0">
      <pane xSplit="2" ySplit="8" topLeftCell="AY11" activePane="bottomRight" state="frozen"/>
      <selection pane="topRight"/>
      <selection pane="bottomLeft"/>
      <selection pane="bottomRight" activeCell="B17" sqref="B17"/>
    </sheetView>
  </sheetViews>
  <sheetFormatPr defaultColWidth="10.90625" defaultRowHeight="14.5" x14ac:dyDescent="0.35"/>
  <cols>
    <col min="2" max="2" width="20.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1" t="s">
        <v>450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3"/>
      <c r="C5" s="13"/>
      <c r="D5" s="34" t="s">
        <v>88</v>
      </c>
      <c r="E5" s="34"/>
      <c r="F5" s="13"/>
      <c r="G5" s="34" t="s">
        <v>89</v>
      </c>
      <c r="H5" s="34"/>
      <c r="I5" s="34"/>
      <c r="J5" s="34"/>
      <c r="K5" s="34"/>
      <c r="L5" s="34"/>
      <c r="M5" s="13"/>
      <c r="N5" s="34" t="s">
        <v>90</v>
      </c>
      <c r="O5" s="34"/>
      <c r="P5" s="34"/>
      <c r="Q5" s="34"/>
      <c r="R5" s="13"/>
      <c r="S5" s="34" t="s">
        <v>91</v>
      </c>
      <c r="T5" s="34"/>
      <c r="U5" s="34"/>
      <c r="V5" s="34"/>
      <c r="W5" s="34"/>
      <c r="X5" s="34"/>
      <c r="Y5" s="34"/>
      <c r="Z5" s="34"/>
      <c r="AA5" s="34"/>
      <c r="AB5" s="34"/>
      <c r="AC5" s="34"/>
      <c r="AD5" s="13"/>
      <c r="AE5" s="34" t="s">
        <v>92</v>
      </c>
      <c r="AF5" s="34"/>
      <c r="AG5" s="34"/>
      <c r="AH5" s="34"/>
      <c r="AI5" s="34"/>
      <c r="AJ5" s="34"/>
      <c r="AK5" s="13"/>
      <c r="AL5" s="34" t="s">
        <v>93</v>
      </c>
      <c r="AM5" s="34"/>
      <c r="AN5" s="34"/>
      <c r="AO5" s="34"/>
      <c r="AP5" s="34"/>
      <c r="AQ5" s="34"/>
      <c r="AR5" s="34"/>
      <c r="AS5" s="13"/>
      <c r="AT5" s="34" t="s">
        <v>94</v>
      </c>
      <c r="AU5" s="34"/>
      <c r="AV5" s="13"/>
      <c r="AW5" s="34" t="s">
        <v>95</v>
      </c>
      <c r="AX5" s="34"/>
      <c r="AY5" s="34"/>
      <c r="AZ5" s="34"/>
      <c r="BA5" s="34"/>
      <c r="BB5" s="34"/>
      <c r="BC5" s="34"/>
      <c r="BD5" s="34"/>
      <c r="BE5" s="13"/>
      <c r="BF5" s="34" t="s">
        <v>96</v>
      </c>
      <c r="BG5" s="34"/>
      <c r="BH5" s="34"/>
      <c r="BI5" s="34"/>
      <c r="BJ5" s="34"/>
      <c r="BK5" s="34"/>
      <c r="BL5" s="34"/>
      <c r="BM5" s="13"/>
      <c r="BN5" s="34" t="s">
        <v>97</v>
      </c>
      <c r="BO5" s="34"/>
      <c r="BP5" s="34"/>
      <c r="BQ5" s="34"/>
      <c r="BR5" s="34"/>
      <c r="BS5" s="34"/>
      <c r="BT5" s="34"/>
      <c r="BU5" s="34"/>
      <c r="BV5" s="34"/>
      <c r="BW5" s="34"/>
      <c r="BX5" s="34"/>
      <c r="BY5" s="34"/>
      <c r="BZ5" s="34"/>
      <c r="CA5" s="34"/>
      <c r="CB5" s="34"/>
      <c r="CC5" s="34"/>
      <c r="CD5" s="34"/>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30" t="s">
        <v>47</v>
      </c>
      <c r="AM6" s="30" t="s">
        <v>48</v>
      </c>
      <c r="AN6" s="30" t="s">
        <v>49</v>
      </c>
      <c r="AO6" s="30" t="s">
        <v>50</v>
      </c>
      <c r="AP6" s="30" t="s">
        <v>51</v>
      </c>
      <c r="AQ6" s="30" t="s">
        <v>52</v>
      </c>
      <c r="AR6" s="30"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2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2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11" spans="2:82" x14ac:dyDescent="0.35">
      <c r="B11" s="6" t="s">
        <v>117</v>
      </c>
    </row>
    <row r="12" spans="2:82" x14ac:dyDescent="0.35">
      <c r="B12" s="24" t="s">
        <v>118</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row>
    <row r="13" spans="2:82" x14ac:dyDescent="0.35">
      <c r="B13" t="s">
        <v>98</v>
      </c>
      <c r="C13" s="17">
        <v>0.62327160426439898</v>
      </c>
      <c r="D13" s="17">
        <v>0.580615815454535</v>
      </c>
      <c r="E13" s="17">
        <v>0.66580004963025996</v>
      </c>
      <c r="F13" s="17"/>
      <c r="G13" s="17">
        <v>0.65415269327264303</v>
      </c>
      <c r="H13" s="17">
        <v>0.679150939004877</v>
      </c>
      <c r="I13" s="17">
        <v>0.68916162124913705</v>
      </c>
      <c r="J13" s="17">
        <v>0.68016435019053501</v>
      </c>
      <c r="K13" s="17">
        <v>0.57766836306440805</v>
      </c>
      <c r="L13" s="17">
        <v>0.48817364476178099</v>
      </c>
      <c r="M13" s="17"/>
      <c r="N13" s="17">
        <v>0.56359633700469203</v>
      </c>
      <c r="O13" s="17">
        <v>0.64678681648952197</v>
      </c>
      <c r="P13" s="17">
        <v>0.62943842994591404</v>
      </c>
      <c r="Q13" s="17">
        <v>0.65753784584519004</v>
      </c>
      <c r="R13" s="17"/>
      <c r="S13" s="17">
        <v>0.60907842627766395</v>
      </c>
      <c r="T13" s="17">
        <v>0.59753463509553695</v>
      </c>
      <c r="U13" s="17">
        <v>0.62009565498202202</v>
      </c>
      <c r="V13" s="17">
        <v>0.64074392850062201</v>
      </c>
      <c r="W13" s="17">
        <v>0.63364365459933403</v>
      </c>
      <c r="X13" s="17">
        <v>0.620954812323949</v>
      </c>
      <c r="Y13" s="17">
        <v>0.621444056511815</v>
      </c>
      <c r="Z13" s="17">
        <v>0.64477999544737297</v>
      </c>
      <c r="AA13" s="17">
        <v>0.634433680842998</v>
      </c>
      <c r="AB13" s="17">
        <v>0.64262562967743597</v>
      </c>
      <c r="AC13" s="17">
        <v>0.61849194120972795</v>
      </c>
      <c r="AD13" s="17"/>
      <c r="AE13" s="17">
        <v>0.51623826379288396</v>
      </c>
      <c r="AF13" s="17">
        <v>0.65726761472093798</v>
      </c>
      <c r="AG13" s="17">
        <v>0.66883689294448501</v>
      </c>
      <c r="AH13" s="17">
        <v>0.69638373767228501</v>
      </c>
      <c r="AI13" s="17">
        <v>0.71751364958735897</v>
      </c>
      <c r="AJ13" s="17">
        <v>0.71832081633410105</v>
      </c>
      <c r="AK13" s="17"/>
      <c r="AL13" s="17">
        <v>0.62556600539733198</v>
      </c>
      <c r="AM13" s="17">
        <v>0.64661686658280604</v>
      </c>
      <c r="AN13" s="17">
        <v>0.57022645590738796</v>
      </c>
      <c r="AO13" s="17">
        <v>0.54624034966164503</v>
      </c>
      <c r="AP13" s="17">
        <v>0.56017136840691095</v>
      </c>
      <c r="AQ13" s="17">
        <v>0.577978957959704</v>
      </c>
      <c r="AR13" s="17">
        <v>0.66075032642151599</v>
      </c>
      <c r="AS13" s="17"/>
      <c r="AT13" s="17">
        <v>0.49544075195881099</v>
      </c>
      <c r="AU13" s="17">
        <v>0.64128001092395404</v>
      </c>
      <c r="AV13" s="17"/>
      <c r="AW13" s="17">
        <v>0.656571578243348</v>
      </c>
      <c r="AX13" s="17">
        <v>0.54217614925055102</v>
      </c>
      <c r="AY13" s="17">
        <v>0.63868321257175897</v>
      </c>
      <c r="AZ13" s="17">
        <v>0.64542197845684202</v>
      </c>
      <c r="BA13" s="17">
        <v>0.48168263240575898</v>
      </c>
      <c r="BB13" s="17">
        <v>0.67256543749446795</v>
      </c>
      <c r="BC13" s="17">
        <v>0.66256881267430301</v>
      </c>
      <c r="BD13" s="17">
        <v>0.74338250238706804</v>
      </c>
      <c r="BE13" s="17"/>
      <c r="BF13" s="17">
        <v>0.64209580326223903</v>
      </c>
      <c r="BG13" s="17">
        <v>0.64606425614718699</v>
      </c>
      <c r="BH13" s="17">
        <v>0.57776215301762601</v>
      </c>
      <c r="BI13" s="17">
        <v>0.61327198921369397</v>
      </c>
      <c r="BJ13" s="17">
        <v>0.65469584444444395</v>
      </c>
      <c r="BK13" s="17">
        <v>0.56676717094349605</v>
      </c>
      <c r="BL13" s="17">
        <v>0.679342926019738</v>
      </c>
      <c r="BM13" s="17"/>
      <c r="BN13" s="17">
        <v>0.70439849328989002</v>
      </c>
      <c r="BO13" s="17">
        <v>0.66564065135434303</v>
      </c>
      <c r="BP13" s="17">
        <v>0.64755445578985105</v>
      </c>
      <c r="BQ13" s="17">
        <v>0.63167245946364403</v>
      </c>
      <c r="BR13" s="17">
        <v>0.65297956337599605</v>
      </c>
      <c r="BS13" s="17">
        <v>0.64226107792885201</v>
      </c>
      <c r="BT13" s="17">
        <v>0.59801517659172998</v>
      </c>
      <c r="BU13" s="17">
        <v>0.63754513419683401</v>
      </c>
      <c r="BV13" s="17">
        <v>0.62343303855829801</v>
      </c>
      <c r="BW13" s="17">
        <v>0.60408259411730603</v>
      </c>
      <c r="BX13" s="17">
        <v>0.58480512508264504</v>
      </c>
      <c r="BY13" s="17">
        <v>0.57837099760648802</v>
      </c>
      <c r="BZ13" s="17">
        <v>0.60624181287256096</v>
      </c>
      <c r="CA13" s="17">
        <v>0.54758057176442698</v>
      </c>
      <c r="CB13" s="17">
        <v>0.496809223261163</v>
      </c>
      <c r="CC13" s="17">
        <v>0.55540187896173299</v>
      </c>
      <c r="CD13" s="17">
        <v>0.52103999206296903</v>
      </c>
    </row>
    <row r="14" spans="2:82" x14ac:dyDescent="0.35">
      <c r="B14" t="s">
        <v>99</v>
      </c>
      <c r="C14" s="17">
        <v>0.46707105686573602</v>
      </c>
      <c r="D14" s="17">
        <v>0.41317789665725702</v>
      </c>
      <c r="E14" s="17">
        <v>0.52020834244439795</v>
      </c>
      <c r="F14" s="17"/>
      <c r="G14" s="17">
        <v>0.32443419007903701</v>
      </c>
      <c r="H14" s="17">
        <v>0.36822831758344499</v>
      </c>
      <c r="I14" s="17">
        <v>0.44559508444657703</v>
      </c>
      <c r="J14" s="17">
        <v>0.48128666785482399</v>
      </c>
      <c r="K14" s="17">
        <v>0.53382426289527696</v>
      </c>
      <c r="L14" s="17">
        <v>0.60309876496542303</v>
      </c>
      <c r="M14" s="17"/>
      <c r="N14" s="17">
        <v>0.46575553638710099</v>
      </c>
      <c r="O14" s="17">
        <v>0.50015993844750395</v>
      </c>
      <c r="P14" s="17">
        <v>0.43152238172882301</v>
      </c>
      <c r="Q14" s="17">
        <v>0.465643212062192</v>
      </c>
      <c r="R14" s="17"/>
      <c r="S14" s="17">
        <v>0.364011171831228</v>
      </c>
      <c r="T14" s="17">
        <v>0.49004050929502802</v>
      </c>
      <c r="U14" s="17">
        <v>0.47362734714722698</v>
      </c>
      <c r="V14" s="17">
        <v>0.50998296008330501</v>
      </c>
      <c r="W14" s="17">
        <v>0.464895813912022</v>
      </c>
      <c r="X14" s="17">
        <v>0.45278910989920401</v>
      </c>
      <c r="Y14" s="17">
        <v>0.45903579819516299</v>
      </c>
      <c r="Z14" s="17">
        <v>0.445781126636278</v>
      </c>
      <c r="AA14" s="17">
        <v>0.50398261562072999</v>
      </c>
      <c r="AB14" s="17">
        <v>0.49913823041726302</v>
      </c>
      <c r="AC14" s="17">
        <v>0.55445461310428601</v>
      </c>
      <c r="AD14" s="17"/>
      <c r="AE14" s="17">
        <v>0.53349042992127804</v>
      </c>
      <c r="AF14" s="17">
        <v>0.47187946647429002</v>
      </c>
      <c r="AG14" s="17">
        <v>0.39661579289822901</v>
      </c>
      <c r="AH14" s="17">
        <v>0.43906553951663302</v>
      </c>
      <c r="AI14" s="17">
        <v>0.40520299316792502</v>
      </c>
      <c r="AJ14" s="17">
        <v>0.356479281869301</v>
      </c>
      <c r="AK14" s="17"/>
      <c r="AL14" s="17">
        <v>0.51149478510337898</v>
      </c>
      <c r="AM14" s="17">
        <v>0.37812366381644802</v>
      </c>
      <c r="AN14" s="17">
        <v>0.37060203637734901</v>
      </c>
      <c r="AO14" s="17">
        <v>0.48800822950238099</v>
      </c>
      <c r="AP14" s="17">
        <v>0.48695387203701002</v>
      </c>
      <c r="AQ14" s="17">
        <v>0.418185617708562</v>
      </c>
      <c r="AR14" s="17">
        <v>0.30860335978188502</v>
      </c>
      <c r="AS14" s="17"/>
      <c r="AT14" s="17">
        <v>0.35816280708592502</v>
      </c>
      <c r="AU14" s="17">
        <v>0.48271027405439199</v>
      </c>
      <c r="AV14" s="17"/>
      <c r="AW14" s="17">
        <v>0.42400697599062098</v>
      </c>
      <c r="AX14" s="17">
        <v>0.59950688248023498</v>
      </c>
      <c r="AY14" s="17">
        <v>0.41187561278588197</v>
      </c>
      <c r="AZ14" s="17">
        <v>0.46766188334603997</v>
      </c>
      <c r="BA14" s="17">
        <v>0.593286296597336</v>
      </c>
      <c r="BB14" s="17">
        <v>0.418590368814723</v>
      </c>
      <c r="BC14" s="17">
        <v>0.38643684832206598</v>
      </c>
      <c r="BD14" s="17">
        <v>0.45927828899296902</v>
      </c>
      <c r="BE14" s="17"/>
      <c r="BF14" s="17">
        <v>0.42798752136930202</v>
      </c>
      <c r="BG14" s="17">
        <v>0.41279038940190499</v>
      </c>
      <c r="BH14" s="17">
        <v>0.52417928600340802</v>
      </c>
      <c r="BI14" s="17">
        <v>0.434721874641534</v>
      </c>
      <c r="BJ14" s="17">
        <v>0.48280600931461098</v>
      </c>
      <c r="BK14" s="17">
        <v>0.55312530341428001</v>
      </c>
      <c r="BL14" s="17">
        <v>0.43601455198502198</v>
      </c>
      <c r="BM14" s="17"/>
      <c r="BN14" s="17">
        <v>0.39753718311048802</v>
      </c>
      <c r="BO14" s="17">
        <v>0.48935105736422002</v>
      </c>
      <c r="BP14" s="17">
        <v>0.46766846752319402</v>
      </c>
      <c r="BQ14" s="17">
        <v>0.47503343087567002</v>
      </c>
      <c r="BR14" s="17">
        <v>0.47292683603475699</v>
      </c>
      <c r="BS14" s="17">
        <v>0.48399386154427598</v>
      </c>
      <c r="BT14" s="17">
        <v>0.48009720424718599</v>
      </c>
      <c r="BU14" s="17">
        <v>0.46564004345376198</v>
      </c>
      <c r="BV14" s="17">
        <v>0.508994050792</v>
      </c>
      <c r="BW14" s="17">
        <v>0.484671973716997</v>
      </c>
      <c r="BX14" s="17">
        <v>0.47653094268902102</v>
      </c>
      <c r="BY14" s="17">
        <v>0.511332814631004</v>
      </c>
      <c r="BZ14" s="17">
        <v>0.49031407892557199</v>
      </c>
      <c r="CA14" s="17">
        <v>0.44226971604764098</v>
      </c>
      <c r="CB14" s="17">
        <v>0.39551257276532198</v>
      </c>
      <c r="CC14" s="17">
        <v>0.343295635368838</v>
      </c>
      <c r="CD14" s="17">
        <v>0.27034325630832501</v>
      </c>
    </row>
    <row r="15" spans="2:82" x14ac:dyDescent="0.35">
      <c r="B15" t="s">
        <v>100</v>
      </c>
      <c r="C15" s="17">
        <v>0.336475195888289</v>
      </c>
      <c r="D15" s="17">
        <v>0.35539460457954303</v>
      </c>
      <c r="E15" s="17">
        <v>0.31869335010208799</v>
      </c>
      <c r="F15" s="17"/>
      <c r="G15" s="17">
        <v>0.290694661526816</v>
      </c>
      <c r="H15" s="17">
        <v>0.32284876647159999</v>
      </c>
      <c r="I15" s="17">
        <v>0.34448220255098999</v>
      </c>
      <c r="J15" s="17">
        <v>0.35214660428292099</v>
      </c>
      <c r="K15" s="17">
        <v>0.33743087544116901</v>
      </c>
      <c r="L15" s="17">
        <v>0.35798190084215298</v>
      </c>
      <c r="M15" s="17"/>
      <c r="N15" s="17">
        <v>0.39424320427849202</v>
      </c>
      <c r="O15" s="17">
        <v>0.35167900322812901</v>
      </c>
      <c r="P15" s="17">
        <v>0.29714288209919598</v>
      </c>
      <c r="Q15" s="17">
        <v>0.29338974924609401</v>
      </c>
      <c r="R15" s="17"/>
      <c r="S15" s="17">
        <v>0.33758527569922497</v>
      </c>
      <c r="T15" s="17">
        <v>0.35750685869395199</v>
      </c>
      <c r="U15" s="17">
        <v>0.28841484545148</v>
      </c>
      <c r="V15" s="17">
        <v>0.320589996024994</v>
      </c>
      <c r="W15" s="17">
        <v>0.32455726425313902</v>
      </c>
      <c r="X15" s="17">
        <v>0.31521239155457798</v>
      </c>
      <c r="Y15" s="17">
        <v>0.36762655471487299</v>
      </c>
      <c r="Z15" s="17">
        <v>0.33240738595369901</v>
      </c>
      <c r="AA15" s="17">
        <v>0.346653142597518</v>
      </c>
      <c r="AB15" s="17">
        <v>0.33036270298832499</v>
      </c>
      <c r="AC15" s="17">
        <v>0.37552594076984502</v>
      </c>
      <c r="AD15" s="17"/>
      <c r="AE15" s="17">
        <v>0.35980978368901001</v>
      </c>
      <c r="AF15" s="17">
        <v>0.364363343686116</v>
      </c>
      <c r="AG15" s="17">
        <v>0.27890104235500501</v>
      </c>
      <c r="AH15" s="17">
        <v>0.30264133105062802</v>
      </c>
      <c r="AI15" s="17">
        <v>0.31515895051655102</v>
      </c>
      <c r="AJ15" s="17">
        <v>0.26657076307314198</v>
      </c>
      <c r="AK15" s="17"/>
      <c r="AL15" s="17">
        <v>0.34865008109468398</v>
      </c>
      <c r="AM15" s="17">
        <v>0.31994028573790601</v>
      </c>
      <c r="AN15" s="17">
        <v>0.32742577886179902</v>
      </c>
      <c r="AO15" s="17">
        <v>0.35491985021685601</v>
      </c>
      <c r="AP15" s="17">
        <v>0.38552310322648398</v>
      </c>
      <c r="AQ15" s="17">
        <v>0.302528191098696</v>
      </c>
      <c r="AR15" s="17">
        <v>0.301076397218211</v>
      </c>
      <c r="AS15" s="17"/>
      <c r="AT15" s="17">
        <v>0.337239477458813</v>
      </c>
      <c r="AU15" s="17">
        <v>0.33868332133079698</v>
      </c>
      <c r="AV15" s="17"/>
      <c r="AW15" s="17">
        <v>0.31874476306203797</v>
      </c>
      <c r="AX15" s="17">
        <v>0.36060413648026801</v>
      </c>
      <c r="AY15" s="17">
        <v>0.286209872865405</v>
      </c>
      <c r="AZ15" s="17">
        <v>0.33529811199821602</v>
      </c>
      <c r="BA15" s="17">
        <v>0.34948623539760398</v>
      </c>
      <c r="BB15" s="17">
        <v>0.31346987416466598</v>
      </c>
      <c r="BC15" s="17">
        <v>0.36552003316375598</v>
      </c>
      <c r="BD15" s="17">
        <v>0.28577801847388701</v>
      </c>
      <c r="BE15" s="17"/>
      <c r="BF15" s="17">
        <v>0.36424421713084199</v>
      </c>
      <c r="BG15" s="17">
        <v>0.36012484088672098</v>
      </c>
      <c r="BH15" s="17">
        <v>0.31021227013349001</v>
      </c>
      <c r="BI15" s="17">
        <v>0.31210671946746998</v>
      </c>
      <c r="BJ15" s="17">
        <v>0.30017838107121703</v>
      </c>
      <c r="BK15" s="17">
        <v>0.33362397916698999</v>
      </c>
      <c r="BL15" s="17">
        <v>0.31672089610634102</v>
      </c>
      <c r="BM15" s="17"/>
      <c r="BN15" s="17">
        <v>0.25596244280999197</v>
      </c>
      <c r="BO15" s="17">
        <v>0.26872094318087902</v>
      </c>
      <c r="BP15" s="17">
        <v>0.29390192605507498</v>
      </c>
      <c r="BQ15" s="17">
        <v>0.31512246702380597</v>
      </c>
      <c r="BR15" s="17">
        <v>0.35809535547957599</v>
      </c>
      <c r="BS15" s="17">
        <v>0.32091037948721801</v>
      </c>
      <c r="BT15" s="17">
        <v>0.34957486944750199</v>
      </c>
      <c r="BU15" s="17">
        <v>0.338927204680813</v>
      </c>
      <c r="BV15" s="17">
        <v>0.34524657211007198</v>
      </c>
      <c r="BW15" s="17">
        <v>0.363719606817829</v>
      </c>
      <c r="BX15" s="17">
        <v>0.38455453155393599</v>
      </c>
      <c r="BY15" s="17">
        <v>0.32595335698345401</v>
      </c>
      <c r="BZ15" s="17">
        <v>0.41869078635732998</v>
      </c>
      <c r="CA15" s="17">
        <v>0.35947948816576297</v>
      </c>
      <c r="CB15" s="17">
        <v>0.39800054273322799</v>
      </c>
      <c r="CC15" s="17">
        <v>0.41379024586882401</v>
      </c>
      <c r="CD15" s="17">
        <v>0.50107365710834795</v>
      </c>
    </row>
    <row r="16" spans="2:82" x14ac:dyDescent="0.35">
      <c r="B16" t="s">
        <v>101</v>
      </c>
      <c r="C16" s="17">
        <v>0.31326555166581399</v>
      </c>
      <c r="D16" s="17">
        <v>0.337829691142158</v>
      </c>
      <c r="E16" s="17">
        <v>0.29029175844993099</v>
      </c>
      <c r="F16" s="17"/>
      <c r="G16" s="17">
        <v>0.15370905872679999</v>
      </c>
      <c r="H16" s="17">
        <v>0.1944230381973</v>
      </c>
      <c r="I16" s="17">
        <v>0.258696683456344</v>
      </c>
      <c r="J16" s="17">
        <v>0.34455491892629098</v>
      </c>
      <c r="K16" s="17">
        <v>0.41575838383633101</v>
      </c>
      <c r="L16" s="17">
        <v>0.46585786749191299</v>
      </c>
      <c r="M16" s="17"/>
      <c r="N16" s="17">
        <v>0.26894339571714798</v>
      </c>
      <c r="O16" s="17">
        <v>0.29650224960267402</v>
      </c>
      <c r="P16" s="17">
        <v>0.33791730595348701</v>
      </c>
      <c r="Q16" s="17">
        <v>0.35544344132843297</v>
      </c>
      <c r="R16" s="17"/>
      <c r="S16" s="17">
        <v>0.245171395552264</v>
      </c>
      <c r="T16" s="17">
        <v>0.32228769639363303</v>
      </c>
      <c r="U16" s="17">
        <v>0.32074563459875599</v>
      </c>
      <c r="V16" s="17">
        <v>0.36026840649511699</v>
      </c>
      <c r="W16" s="17">
        <v>0.36370372998912898</v>
      </c>
      <c r="X16" s="17">
        <v>0.322014919582155</v>
      </c>
      <c r="Y16" s="17">
        <v>0.33494854046191203</v>
      </c>
      <c r="Z16" s="17">
        <v>0.34030376200118301</v>
      </c>
      <c r="AA16" s="17">
        <v>0.30395586300131</v>
      </c>
      <c r="AB16" s="17">
        <v>0.29340211697097601</v>
      </c>
      <c r="AC16" s="17">
        <v>0.30137379382780199</v>
      </c>
      <c r="AD16" s="17"/>
      <c r="AE16" s="17">
        <v>0.39634625836946102</v>
      </c>
      <c r="AF16" s="17">
        <v>0.26735249141127498</v>
      </c>
      <c r="AG16" s="17">
        <v>0.32748808536556301</v>
      </c>
      <c r="AH16" s="17">
        <v>0.290961359431266</v>
      </c>
      <c r="AI16" s="17">
        <v>0.24132593405292299</v>
      </c>
      <c r="AJ16" s="17">
        <v>0.195728639440508</v>
      </c>
      <c r="AK16" s="17"/>
      <c r="AL16" s="17">
        <v>0.35158592376733</v>
      </c>
      <c r="AM16" s="17">
        <v>0.23913923165249901</v>
      </c>
      <c r="AN16" s="17">
        <v>0.21659908360532501</v>
      </c>
      <c r="AO16" s="17">
        <v>0.29655891227251102</v>
      </c>
      <c r="AP16" s="17">
        <v>0.33700078321944699</v>
      </c>
      <c r="AQ16" s="17">
        <v>0.34414924294453603</v>
      </c>
      <c r="AR16" s="17">
        <v>0.345081682062301</v>
      </c>
      <c r="AS16" s="17"/>
      <c r="AT16" s="17">
        <v>0.22049098663737299</v>
      </c>
      <c r="AU16" s="17">
        <v>0.32717056789085902</v>
      </c>
      <c r="AV16" s="17"/>
      <c r="AW16" s="17">
        <v>0.31812302184702801</v>
      </c>
      <c r="AX16" s="17">
        <v>0.43286529094454401</v>
      </c>
      <c r="AY16" s="17">
        <v>0.28615374596128001</v>
      </c>
      <c r="AZ16" s="17">
        <v>0.292225760609366</v>
      </c>
      <c r="BA16" s="17">
        <v>0.46735334207774998</v>
      </c>
      <c r="BB16" s="17">
        <v>0.249356720928743</v>
      </c>
      <c r="BC16" s="17">
        <v>0.23179164261261501</v>
      </c>
      <c r="BD16" s="17">
        <v>0.22154376176912999</v>
      </c>
      <c r="BE16" s="17"/>
      <c r="BF16" s="17">
        <v>0.26665013961029299</v>
      </c>
      <c r="BG16" s="17">
        <v>0.29176289929975602</v>
      </c>
      <c r="BH16" s="17">
        <v>0.31965717257887</v>
      </c>
      <c r="BI16" s="17">
        <v>0.29515427466059801</v>
      </c>
      <c r="BJ16" s="17">
        <v>0.29759382354855402</v>
      </c>
      <c r="BK16" s="17">
        <v>0.39818377220617102</v>
      </c>
      <c r="BL16" s="17">
        <v>0.27973707896695599</v>
      </c>
      <c r="BM16" s="17"/>
      <c r="BN16" s="17">
        <v>0.24075711301518199</v>
      </c>
      <c r="BO16" s="17">
        <v>0.34676832122279799</v>
      </c>
      <c r="BP16" s="17">
        <v>0.35084256713606699</v>
      </c>
      <c r="BQ16" s="17">
        <v>0.32143210895542002</v>
      </c>
      <c r="BR16" s="17">
        <v>0.33038237827841099</v>
      </c>
      <c r="BS16" s="17">
        <v>0.34209001464057998</v>
      </c>
      <c r="BT16" s="17">
        <v>0.37545310270300802</v>
      </c>
      <c r="BU16" s="17">
        <v>0.30564289323333299</v>
      </c>
      <c r="BV16" s="17">
        <v>0.33891875465397198</v>
      </c>
      <c r="BW16" s="17">
        <v>0.27955716600466102</v>
      </c>
      <c r="BX16" s="17">
        <v>0.284585126689538</v>
      </c>
      <c r="BY16" s="17">
        <v>0.26485296407648301</v>
      </c>
      <c r="BZ16" s="17">
        <v>0.26868230044493402</v>
      </c>
      <c r="CA16" s="17">
        <v>0.25511949698051101</v>
      </c>
      <c r="CB16" s="17">
        <v>0.24601935811740799</v>
      </c>
      <c r="CC16" s="17">
        <v>0.26844128966122899</v>
      </c>
      <c r="CD16" s="17">
        <v>0.171082255150104</v>
      </c>
    </row>
    <row r="17" spans="2:82" x14ac:dyDescent="0.35">
      <c r="B17" t="s">
        <v>102</v>
      </c>
      <c r="C17" s="17">
        <v>0.16461691589039101</v>
      </c>
      <c r="D17" s="17">
        <v>0.16585805049660701</v>
      </c>
      <c r="E17" s="17">
        <v>0.163237890280204</v>
      </c>
      <c r="F17" s="17"/>
      <c r="G17" s="17">
        <v>0.14206078960184601</v>
      </c>
      <c r="H17" s="17">
        <v>0.16395656771199901</v>
      </c>
      <c r="I17" s="17">
        <v>0.164533626981378</v>
      </c>
      <c r="J17" s="17">
        <v>0.158489549596107</v>
      </c>
      <c r="K17" s="17">
        <v>0.18749897796394599</v>
      </c>
      <c r="L17" s="17">
        <v>0.16979273442022899</v>
      </c>
      <c r="M17" s="17"/>
      <c r="N17" s="17">
        <v>0.21418586542013299</v>
      </c>
      <c r="O17" s="17">
        <v>0.17387062719402999</v>
      </c>
      <c r="P17" s="17">
        <v>0.13192350235821601</v>
      </c>
      <c r="Q17" s="17">
        <v>0.130916428214469</v>
      </c>
      <c r="R17" s="17"/>
      <c r="S17" s="17">
        <v>0.148432577285112</v>
      </c>
      <c r="T17" s="17">
        <v>0.184326668994133</v>
      </c>
      <c r="U17" s="17">
        <v>0.18818950432755999</v>
      </c>
      <c r="V17" s="17">
        <v>0.17026087197414599</v>
      </c>
      <c r="W17" s="17">
        <v>0.14703210610128101</v>
      </c>
      <c r="X17" s="17">
        <v>0.17143570713988199</v>
      </c>
      <c r="Y17" s="17">
        <v>0.14264077964949401</v>
      </c>
      <c r="Z17" s="17">
        <v>0.134934224778854</v>
      </c>
      <c r="AA17" s="17">
        <v>0.14657276560193999</v>
      </c>
      <c r="AB17" s="17">
        <v>0.172258938192141</v>
      </c>
      <c r="AC17" s="17">
        <v>0.22152662278340499</v>
      </c>
      <c r="AD17" s="17"/>
      <c r="AE17" s="17">
        <v>0.19400961623246499</v>
      </c>
      <c r="AF17" s="17">
        <v>0.174164672573734</v>
      </c>
      <c r="AG17" s="17">
        <v>0.10951418402268399</v>
      </c>
      <c r="AH17" s="17">
        <v>0.116696625596045</v>
      </c>
      <c r="AI17" s="17">
        <v>0.14491710719987699</v>
      </c>
      <c r="AJ17" s="17">
        <v>0.17976949695543201</v>
      </c>
      <c r="AK17" s="17"/>
      <c r="AL17" s="17">
        <v>0.166513008341899</v>
      </c>
      <c r="AM17" s="17">
        <v>0.161920399872333</v>
      </c>
      <c r="AN17" s="17">
        <v>0.166245276611064</v>
      </c>
      <c r="AO17" s="17">
        <v>0.15975399765263901</v>
      </c>
      <c r="AP17" s="17">
        <v>0.21438603416261201</v>
      </c>
      <c r="AQ17" s="17">
        <v>0.176389041560542</v>
      </c>
      <c r="AR17" s="17">
        <v>0.21686595582719401</v>
      </c>
      <c r="AS17" s="17"/>
      <c r="AT17" s="17">
        <v>0.17728100244741801</v>
      </c>
      <c r="AU17" s="17">
        <v>0.16343799394186201</v>
      </c>
      <c r="AV17" s="17"/>
      <c r="AW17" s="17">
        <v>0.168032522440765</v>
      </c>
      <c r="AX17" s="17">
        <v>0.18669505139355799</v>
      </c>
      <c r="AY17" s="17">
        <v>0.150298820552456</v>
      </c>
      <c r="AZ17" s="17">
        <v>0.16480843027039799</v>
      </c>
      <c r="BA17" s="17">
        <v>0.174091847212722</v>
      </c>
      <c r="BB17" s="17">
        <v>0.145326400803554</v>
      </c>
      <c r="BC17" s="17">
        <v>0.17246467992602799</v>
      </c>
      <c r="BD17" s="17">
        <v>9.2462193731324804E-2</v>
      </c>
      <c r="BE17" s="17"/>
      <c r="BF17" s="17">
        <v>0.186684855890699</v>
      </c>
      <c r="BG17" s="17">
        <v>0.158630696092388</v>
      </c>
      <c r="BH17" s="17">
        <v>0.19310521174877801</v>
      </c>
      <c r="BI17" s="17">
        <v>0.165028296549322</v>
      </c>
      <c r="BJ17" s="17">
        <v>0.14092470576435301</v>
      </c>
      <c r="BK17" s="17">
        <v>0.16801734414126701</v>
      </c>
      <c r="BL17" s="17">
        <v>0.13432307442494501</v>
      </c>
      <c r="BM17" s="17"/>
      <c r="BN17" s="17">
        <v>0.153273759055883</v>
      </c>
      <c r="BO17" s="17">
        <v>0.13550170263299799</v>
      </c>
      <c r="BP17" s="17">
        <v>0.15999669445061901</v>
      </c>
      <c r="BQ17" s="17">
        <v>0.15052174179139599</v>
      </c>
      <c r="BR17" s="17">
        <v>0.15981471162893501</v>
      </c>
      <c r="BS17" s="17">
        <v>0.128691320932252</v>
      </c>
      <c r="BT17" s="17">
        <v>0.16112661980632401</v>
      </c>
      <c r="BU17" s="17">
        <v>0.14647777021557901</v>
      </c>
      <c r="BV17" s="17">
        <v>0.163199860006284</v>
      </c>
      <c r="BW17" s="17">
        <v>0.18511832767237699</v>
      </c>
      <c r="BX17" s="17">
        <v>0.18640241437581401</v>
      </c>
      <c r="BY17" s="17">
        <v>0.18887393081181</v>
      </c>
      <c r="BZ17" s="17">
        <v>0.213962124072301</v>
      </c>
      <c r="CA17" s="17">
        <v>0.230211599781906</v>
      </c>
      <c r="CB17" s="17">
        <v>0.27164646787735702</v>
      </c>
      <c r="CC17" s="17">
        <v>0.261601017570674</v>
      </c>
      <c r="CD17" s="17">
        <v>0.21266849624579501</v>
      </c>
    </row>
    <row r="18" spans="2:82" x14ac:dyDescent="0.35">
      <c r="B18" t="s">
        <v>103</v>
      </c>
      <c r="C18" s="17">
        <v>0.16393143606743901</v>
      </c>
      <c r="D18" s="17">
        <v>0.17032154518186801</v>
      </c>
      <c r="E18" s="17">
        <v>0.15773311942058099</v>
      </c>
      <c r="F18" s="17"/>
      <c r="G18" s="17">
        <v>0.21425966183019499</v>
      </c>
      <c r="H18" s="17">
        <v>0.17923897581401901</v>
      </c>
      <c r="I18" s="17">
        <v>0.14646210738078699</v>
      </c>
      <c r="J18" s="17">
        <v>0.16863346497017001</v>
      </c>
      <c r="K18" s="17">
        <v>0.15721144062159301</v>
      </c>
      <c r="L18" s="17">
        <v>0.13305415492105599</v>
      </c>
      <c r="M18" s="17"/>
      <c r="N18" s="17">
        <v>0.15068564444058799</v>
      </c>
      <c r="O18" s="17">
        <v>0.147851310625493</v>
      </c>
      <c r="P18" s="17">
        <v>0.17886302679843399</v>
      </c>
      <c r="Q18" s="17">
        <v>0.181262182965757</v>
      </c>
      <c r="R18" s="17"/>
      <c r="S18" s="17">
        <v>0.22782832173778</v>
      </c>
      <c r="T18" s="17">
        <v>0.16442803024118799</v>
      </c>
      <c r="U18" s="17">
        <v>0.15086241641141299</v>
      </c>
      <c r="V18" s="17">
        <v>0.138556762957322</v>
      </c>
      <c r="W18" s="17">
        <v>0.14166325227347201</v>
      </c>
      <c r="X18" s="17">
        <v>0.19286107777970601</v>
      </c>
      <c r="Y18" s="17">
        <v>0.170023286176536</v>
      </c>
      <c r="Z18" s="17">
        <v>0.19640108768523201</v>
      </c>
      <c r="AA18" s="17">
        <v>0.15274680376914601</v>
      </c>
      <c r="AB18" s="17">
        <v>0.11216180010794401</v>
      </c>
      <c r="AC18" s="17">
        <v>9.0940620541002104E-2</v>
      </c>
      <c r="AD18" s="17"/>
      <c r="AE18" s="17">
        <v>0.153588660021727</v>
      </c>
      <c r="AF18" s="17">
        <v>0.158634677606345</v>
      </c>
      <c r="AG18" s="17">
        <v>0.212289332436396</v>
      </c>
      <c r="AH18" s="17">
        <v>0.17999592007597501</v>
      </c>
      <c r="AI18" s="17">
        <v>0.161352469441607</v>
      </c>
      <c r="AJ18" s="17">
        <v>0.17695475816846601</v>
      </c>
      <c r="AK18" s="17"/>
      <c r="AL18" s="17">
        <v>0.15765256568976599</v>
      </c>
      <c r="AM18" s="17">
        <v>0.17961047313021</v>
      </c>
      <c r="AN18" s="17">
        <v>0.19897695456884601</v>
      </c>
      <c r="AO18" s="17">
        <v>0.122637055121478</v>
      </c>
      <c r="AP18" s="17">
        <v>0.140411712425417</v>
      </c>
      <c r="AQ18" s="17">
        <v>0.10479061033794999</v>
      </c>
      <c r="AR18" s="17">
        <v>0.328371002231096</v>
      </c>
      <c r="AS18" s="17"/>
      <c r="AT18" s="17">
        <v>0.16358230221725001</v>
      </c>
      <c r="AU18" s="17">
        <v>0.16380543576860199</v>
      </c>
      <c r="AV18" s="17"/>
      <c r="AW18" s="17">
        <v>0.17260851404358701</v>
      </c>
      <c r="AX18" s="17">
        <v>0.1151755850553</v>
      </c>
      <c r="AY18" s="17">
        <v>0.18004921171813501</v>
      </c>
      <c r="AZ18" s="17">
        <v>0.172288463323442</v>
      </c>
      <c r="BA18" s="17">
        <v>0.14727269980623001</v>
      </c>
      <c r="BB18" s="17">
        <v>0.173626646307634</v>
      </c>
      <c r="BC18" s="17">
        <v>0.162830655269565</v>
      </c>
      <c r="BD18" s="17">
        <v>0.154528743888106</v>
      </c>
      <c r="BE18" s="17"/>
      <c r="BF18" s="17">
        <v>0.17629076315318501</v>
      </c>
      <c r="BG18" s="17">
        <v>0.16035074602832999</v>
      </c>
      <c r="BH18" s="17">
        <v>0.162639318857631</v>
      </c>
      <c r="BI18" s="17">
        <v>0.15362263612725199</v>
      </c>
      <c r="BJ18" s="17">
        <v>0.17545800398114</v>
      </c>
      <c r="BK18" s="17">
        <v>0.15405350516791899</v>
      </c>
      <c r="BL18" s="17">
        <v>0.175489921719059</v>
      </c>
      <c r="BM18" s="17"/>
      <c r="BN18" s="17">
        <v>0.166338892924699</v>
      </c>
      <c r="BO18" s="17">
        <v>0.161878516796782</v>
      </c>
      <c r="BP18" s="17">
        <v>0.17083101592835501</v>
      </c>
      <c r="BQ18" s="17">
        <v>0.18149435977617301</v>
      </c>
      <c r="BR18" s="17">
        <v>0.15612021923088701</v>
      </c>
      <c r="BS18" s="17">
        <v>0.155118800597567</v>
      </c>
      <c r="BT18" s="17">
        <v>0.16950404768775801</v>
      </c>
      <c r="BU18" s="17">
        <v>0.17033314372019301</v>
      </c>
      <c r="BV18" s="17">
        <v>0.165371104667732</v>
      </c>
      <c r="BW18" s="17">
        <v>0.151882311377322</v>
      </c>
      <c r="BX18" s="17">
        <v>0.190244311435802</v>
      </c>
      <c r="BY18" s="17">
        <v>0.12488968608948101</v>
      </c>
      <c r="BZ18" s="17">
        <v>0.13063796194518701</v>
      </c>
      <c r="CA18" s="17">
        <v>0.18342935754856701</v>
      </c>
      <c r="CB18" s="17">
        <v>0.13260617819734</v>
      </c>
      <c r="CC18" s="17">
        <v>0.16826641899099401</v>
      </c>
      <c r="CD18" s="17">
        <v>0.18668084722985001</v>
      </c>
    </row>
    <row r="19" spans="2:82" x14ac:dyDescent="0.35">
      <c r="B19" t="s">
        <v>104</v>
      </c>
      <c r="C19" s="17">
        <v>0.16253689364232701</v>
      </c>
      <c r="D19" s="17">
        <v>0.15478340549323899</v>
      </c>
      <c r="E19" s="17">
        <v>0.16994799825065801</v>
      </c>
      <c r="F19" s="17"/>
      <c r="G19" s="17">
        <v>0.20093706703278599</v>
      </c>
      <c r="H19" s="17">
        <v>0.210568966309472</v>
      </c>
      <c r="I19" s="17">
        <v>0.17417325163059599</v>
      </c>
      <c r="J19" s="17">
        <v>0.15240363669156101</v>
      </c>
      <c r="K19" s="17">
        <v>0.14473399430155201</v>
      </c>
      <c r="L19" s="17">
        <v>0.10872331051079</v>
      </c>
      <c r="M19" s="17"/>
      <c r="N19" s="17">
        <v>0.149211063101131</v>
      </c>
      <c r="O19" s="17">
        <v>0.16790276390711301</v>
      </c>
      <c r="P19" s="17">
        <v>0.17290879207011101</v>
      </c>
      <c r="Q19" s="17">
        <v>0.162489270545252</v>
      </c>
      <c r="R19" s="17"/>
      <c r="S19" s="17">
        <v>0.22106235867742799</v>
      </c>
      <c r="T19" s="17">
        <v>0.12804451559916899</v>
      </c>
      <c r="U19" s="17">
        <v>0.175678157718415</v>
      </c>
      <c r="V19" s="17">
        <v>0.142223573952341</v>
      </c>
      <c r="W19" s="17">
        <v>0.163447910599468</v>
      </c>
      <c r="X19" s="17">
        <v>0.16412966036809601</v>
      </c>
      <c r="Y19" s="17">
        <v>0.139583938574322</v>
      </c>
      <c r="Z19" s="17">
        <v>0.15001684808169999</v>
      </c>
      <c r="AA19" s="17">
        <v>0.16343076845124299</v>
      </c>
      <c r="AB19" s="17">
        <v>0.15022624323853301</v>
      </c>
      <c r="AC19" s="17">
        <v>0.16202981432959901</v>
      </c>
      <c r="AD19" s="17"/>
      <c r="AE19" s="17">
        <v>0.11089683414176001</v>
      </c>
      <c r="AF19" s="17">
        <v>0.12353487911078399</v>
      </c>
      <c r="AG19" s="17">
        <v>0.20389226834292201</v>
      </c>
      <c r="AH19" s="17">
        <v>0.21265753061655501</v>
      </c>
      <c r="AI19" s="17">
        <v>0.25690959911866101</v>
      </c>
      <c r="AJ19" s="17">
        <v>0.21121567984756101</v>
      </c>
      <c r="AK19" s="17"/>
      <c r="AL19" s="17">
        <v>0.153611358607043</v>
      </c>
      <c r="AM19" s="17">
        <v>0.188048028553854</v>
      </c>
      <c r="AN19" s="17">
        <v>0.19738638945837</v>
      </c>
      <c r="AO19" s="17">
        <v>0.182274623087816</v>
      </c>
      <c r="AP19" s="17">
        <v>0.115155448037986</v>
      </c>
      <c r="AQ19" s="17">
        <v>0.11368415701774599</v>
      </c>
      <c r="AR19" s="17">
        <v>0.137235227108951</v>
      </c>
      <c r="AS19" s="17"/>
      <c r="AT19" s="17">
        <v>0.16848894842335399</v>
      </c>
      <c r="AU19" s="17">
        <v>0.16181014077279701</v>
      </c>
      <c r="AV19" s="17"/>
      <c r="AW19" s="17">
        <v>0.171802925763888</v>
      </c>
      <c r="AX19" s="17">
        <v>0.12771392190794101</v>
      </c>
      <c r="AY19" s="17">
        <v>0.216599055826805</v>
      </c>
      <c r="AZ19" s="17">
        <v>0.17185274808220699</v>
      </c>
      <c r="BA19" s="17">
        <v>0.10442970465116</v>
      </c>
      <c r="BB19" s="17">
        <v>0.18170514824760201</v>
      </c>
      <c r="BC19" s="17">
        <v>0.17532240941424301</v>
      </c>
      <c r="BD19" s="17">
        <v>0.20961721767498201</v>
      </c>
      <c r="BE19" s="17"/>
      <c r="BF19" s="17">
        <v>0.17571507538967401</v>
      </c>
      <c r="BG19" s="17">
        <v>0.170065528418751</v>
      </c>
      <c r="BH19" s="17">
        <v>0.15089806106870601</v>
      </c>
      <c r="BI19" s="17">
        <v>0.165434549168157</v>
      </c>
      <c r="BJ19" s="17">
        <v>0.16344398710639799</v>
      </c>
      <c r="BK19" s="17">
        <v>0.13736027143936999</v>
      </c>
      <c r="BL19" s="17">
        <v>0.18686647247781801</v>
      </c>
      <c r="BM19" s="17"/>
      <c r="BN19" s="17">
        <v>0.17714310630253599</v>
      </c>
      <c r="BO19" s="17">
        <v>0.16142154095442299</v>
      </c>
      <c r="BP19" s="17">
        <v>0.16287843771022001</v>
      </c>
      <c r="BQ19" s="17">
        <v>0.15844561214039399</v>
      </c>
      <c r="BR19" s="17">
        <v>0.16509652068039801</v>
      </c>
      <c r="BS19" s="17">
        <v>0.18239941146171401</v>
      </c>
      <c r="BT19" s="17">
        <v>0.13054698147430399</v>
      </c>
      <c r="BU19" s="17">
        <v>0.198502679565387</v>
      </c>
      <c r="BV19" s="17">
        <v>0.133149013837188</v>
      </c>
      <c r="BW19" s="17">
        <v>0.161154627525326</v>
      </c>
      <c r="BX19" s="17">
        <v>0.13560710060033099</v>
      </c>
      <c r="BY19" s="17">
        <v>0.18421803874565401</v>
      </c>
      <c r="BZ19" s="17">
        <v>0.17213071496962501</v>
      </c>
      <c r="CA19" s="17">
        <v>0.15922417312578999</v>
      </c>
      <c r="CB19" s="17">
        <v>0.18683355518210601</v>
      </c>
      <c r="CC19" s="17">
        <v>0.245892407672721</v>
      </c>
      <c r="CD19" s="17">
        <v>0.104823184624922</v>
      </c>
    </row>
    <row r="20" spans="2:82" x14ac:dyDescent="0.35">
      <c r="B20" t="s">
        <v>105</v>
      </c>
      <c r="C20" s="17">
        <v>0.13690985802972699</v>
      </c>
      <c r="D20" s="17">
        <v>0.167850908032114</v>
      </c>
      <c r="E20" s="17">
        <v>0.107422685495489</v>
      </c>
      <c r="F20" s="17"/>
      <c r="G20" s="17">
        <v>0.180590735415222</v>
      </c>
      <c r="H20" s="17">
        <v>0.19073541463149901</v>
      </c>
      <c r="I20" s="17">
        <v>0.16115330663996</v>
      </c>
      <c r="J20" s="17">
        <v>0.114869065749514</v>
      </c>
      <c r="K20" s="17">
        <v>8.1880414162398094E-2</v>
      </c>
      <c r="L20" s="17">
        <v>9.9238707539827095E-2</v>
      </c>
      <c r="M20" s="17"/>
      <c r="N20" s="17">
        <v>0.16624263961571101</v>
      </c>
      <c r="O20" s="17">
        <v>0.12287223088303</v>
      </c>
      <c r="P20" s="17">
        <v>0.15260931127894101</v>
      </c>
      <c r="Q20" s="17">
        <v>0.107409840189443</v>
      </c>
      <c r="R20" s="17"/>
      <c r="S20" s="17">
        <v>0.17178331713237599</v>
      </c>
      <c r="T20" s="17">
        <v>0.13971798327697499</v>
      </c>
      <c r="U20" s="17">
        <v>0.133032040326693</v>
      </c>
      <c r="V20" s="17">
        <v>0.137410130130701</v>
      </c>
      <c r="W20" s="17">
        <v>0.11147422245062399</v>
      </c>
      <c r="X20" s="17">
        <v>0.13913605094887899</v>
      </c>
      <c r="Y20" s="17">
        <v>0.131606702945365</v>
      </c>
      <c r="Z20" s="17">
        <v>0.14975632511042899</v>
      </c>
      <c r="AA20" s="17">
        <v>0.120103129004078</v>
      </c>
      <c r="AB20" s="17">
        <v>0.12597836439106999</v>
      </c>
      <c r="AC20" s="17">
        <v>0.115203574835322</v>
      </c>
      <c r="AD20" s="17"/>
      <c r="AE20" s="17">
        <v>0.122220448145667</v>
      </c>
      <c r="AF20" s="17">
        <v>0.162243697961998</v>
      </c>
      <c r="AG20" s="17">
        <v>0.100816459756337</v>
      </c>
      <c r="AH20" s="17">
        <v>0.131604748701138</v>
      </c>
      <c r="AI20" s="17">
        <v>0.1506949452187</v>
      </c>
      <c r="AJ20" s="17">
        <v>0.15559479024791401</v>
      </c>
      <c r="AK20" s="17"/>
      <c r="AL20" s="17">
        <v>0.11975921334815</v>
      </c>
      <c r="AM20" s="17">
        <v>0.18458597239931601</v>
      </c>
      <c r="AN20" s="17">
        <v>0.17396348224104299</v>
      </c>
      <c r="AO20" s="17">
        <v>0.130534144264876</v>
      </c>
      <c r="AP20" s="17">
        <v>0.128667202896938</v>
      </c>
      <c r="AQ20" s="17">
        <v>0.20966328707392001</v>
      </c>
      <c r="AR20" s="17">
        <v>0.25413803470724899</v>
      </c>
      <c r="AS20" s="17"/>
      <c r="AT20" s="17">
        <v>0.20870619319383299</v>
      </c>
      <c r="AU20" s="17">
        <v>0.129642893497569</v>
      </c>
      <c r="AV20" s="17"/>
      <c r="AW20" s="17">
        <v>0.101813469446647</v>
      </c>
      <c r="AX20" s="17">
        <v>9.2253498588773006E-2</v>
      </c>
      <c r="AY20" s="17">
        <v>0.15776042760704501</v>
      </c>
      <c r="AZ20" s="17">
        <v>0.126494673780118</v>
      </c>
      <c r="BA20" s="17">
        <v>0.102787097663503</v>
      </c>
      <c r="BB20" s="17">
        <v>0.15284081990975501</v>
      </c>
      <c r="BC20" s="17">
        <v>0.20993795592567399</v>
      </c>
      <c r="BD20" s="17">
        <v>0.15647273755323901</v>
      </c>
      <c r="BE20" s="17"/>
      <c r="BF20" s="17">
        <v>0.165068393253579</v>
      </c>
      <c r="BG20" s="17">
        <v>0.168894300838485</v>
      </c>
      <c r="BH20" s="17">
        <v>0.125476850818385</v>
      </c>
      <c r="BI20" s="17">
        <v>0.14412296239050101</v>
      </c>
      <c r="BJ20" s="17">
        <v>0.11008487052254699</v>
      </c>
      <c r="BK20" s="17">
        <v>9.7376961543662405E-2</v>
      </c>
      <c r="BL20" s="17">
        <v>0.122568635539204</v>
      </c>
      <c r="BM20" s="17"/>
      <c r="BN20" s="17">
        <v>7.8697896016128199E-2</v>
      </c>
      <c r="BO20" s="17">
        <v>0.107293256742188</v>
      </c>
      <c r="BP20" s="17">
        <v>9.7842951506136602E-2</v>
      </c>
      <c r="BQ20" s="17">
        <v>0.113886832159742</v>
      </c>
      <c r="BR20" s="17">
        <v>0.131429636736066</v>
      </c>
      <c r="BS20" s="17">
        <v>0.13345597997553499</v>
      </c>
      <c r="BT20" s="17">
        <v>0.141326075972565</v>
      </c>
      <c r="BU20" s="17">
        <v>0.12926774779851699</v>
      </c>
      <c r="BV20" s="17">
        <v>0.16983709580887499</v>
      </c>
      <c r="BW20" s="17">
        <v>0.180740858506932</v>
      </c>
      <c r="BX20" s="17">
        <v>0.17701195711881701</v>
      </c>
      <c r="BY20" s="17">
        <v>0.166277775165494</v>
      </c>
      <c r="BZ20" s="17">
        <v>0.12347809225668401</v>
      </c>
      <c r="CA20" s="17">
        <v>0.17509494936262199</v>
      </c>
      <c r="CB20" s="17">
        <v>0.184364336434229</v>
      </c>
      <c r="CC20" s="17">
        <v>0.19671088604018</v>
      </c>
      <c r="CD20" s="17">
        <v>0.27436054179599201</v>
      </c>
    </row>
    <row r="21" spans="2:82" x14ac:dyDescent="0.35">
      <c r="B21" t="s">
        <v>106</v>
      </c>
      <c r="C21" s="17">
        <v>9.8533339821090998E-2</v>
      </c>
      <c r="D21" s="17">
        <v>0.1077496756786</v>
      </c>
      <c r="E21" s="17">
        <v>8.9240242521087199E-2</v>
      </c>
      <c r="F21" s="17"/>
      <c r="G21" s="17">
        <v>0.10940760873624</v>
      </c>
      <c r="H21" s="17">
        <v>0.10849293403769</v>
      </c>
      <c r="I21" s="17">
        <v>9.0694498169680601E-2</v>
      </c>
      <c r="J21" s="17">
        <v>9.8007716349490195E-2</v>
      </c>
      <c r="K21" s="17">
        <v>9.6794937217291502E-2</v>
      </c>
      <c r="L21" s="17">
        <v>9.1189452780356201E-2</v>
      </c>
      <c r="M21" s="17"/>
      <c r="N21" s="17">
        <v>0.126168832665186</v>
      </c>
      <c r="O21" s="17">
        <v>9.8614328461030007E-2</v>
      </c>
      <c r="P21" s="17">
        <v>9.0443004926543905E-2</v>
      </c>
      <c r="Q21" s="17">
        <v>7.4918326964852899E-2</v>
      </c>
      <c r="R21" s="17"/>
      <c r="S21" s="17">
        <v>0.111868563590171</v>
      </c>
      <c r="T21" s="17">
        <v>0.106690845323597</v>
      </c>
      <c r="U21" s="17">
        <v>9.4918473330698902E-2</v>
      </c>
      <c r="V21" s="17">
        <v>8.8188080193731005E-2</v>
      </c>
      <c r="W21" s="17">
        <v>8.7514956139431693E-2</v>
      </c>
      <c r="X21" s="17">
        <v>9.0346372056531399E-2</v>
      </c>
      <c r="Y21" s="17">
        <v>9.2599108518566897E-2</v>
      </c>
      <c r="Z21" s="17">
        <v>6.3882684591323999E-2</v>
      </c>
      <c r="AA21" s="17">
        <v>0.102567292685284</v>
      </c>
      <c r="AB21" s="17">
        <v>0.12357415376835899</v>
      </c>
      <c r="AC21" s="17">
        <v>8.3268259037081099E-2</v>
      </c>
      <c r="AD21" s="17"/>
      <c r="AE21" s="17">
        <v>0.101828083845464</v>
      </c>
      <c r="AF21" s="17">
        <v>0.10831374654577899</v>
      </c>
      <c r="AG21" s="17">
        <v>8.5903375333025597E-2</v>
      </c>
      <c r="AH21" s="17">
        <v>8.2718355957588405E-2</v>
      </c>
      <c r="AI21" s="17">
        <v>9.69707256731039E-2</v>
      </c>
      <c r="AJ21" s="17">
        <v>9.5042838536777599E-2</v>
      </c>
      <c r="AK21" s="17"/>
      <c r="AL21" s="17">
        <v>9.5598241839198406E-2</v>
      </c>
      <c r="AM21" s="17">
        <v>0.109754873902998</v>
      </c>
      <c r="AN21" s="17">
        <v>9.6362037981515505E-2</v>
      </c>
      <c r="AO21" s="17">
        <v>0.112680961436623</v>
      </c>
      <c r="AP21" s="17">
        <v>9.6820571518459894E-2</v>
      </c>
      <c r="AQ21" s="17">
        <v>6.4488203491563895E-2</v>
      </c>
      <c r="AR21" s="17">
        <v>8.9168028091530294E-2</v>
      </c>
      <c r="AS21" s="17"/>
      <c r="AT21" s="17">
        <v>0.122034591774489</v>
      </c>
      <c r="AU21" s="17">
        <v>9.6347063600304997E-2</v>
      </c>
      <c r="AV21" s="17"/>
      <c r="AW21" s="17">
        <v>0.119214202108996</v>
      </c>
      <c r="AX21" s="17">
        <v>8.0332908124027894E-2</v>
      </c>
      <c r="AY21" s="17">
        <v>9.2304634825458004E-2</v>
      </c>
      <c r="AZ21" s="17">
        <v>0.105127839374151</v>
      </c>
      <c r="BA21" s="17">
        <v>9.4659376569619896E-2</v>
      </c>
      <c r="BB21" s="17">
        <v>9.5435529340996694E-2</v>
      </c>
      <c r="BC21" s="17">
        <v>8.6267441839544795E-2</v>
      </c>
      <c r="BD21" s="17">
        <v>7.6850273913081205E-2</v>
      </c>
      <c r="BE21" s="17"/>
      <c r="BF21" s="17">
        <v>9.4374164293670001E-2</v>
      </c>
      <c r="BG21" s="17">
        <v>0.102192290624337</v>
      </c>
      <c r="BH21" s="17">
        <v>0.12596152866048299</v>
      </c>
      <c r="BI21" s="17">
        <v>0.109353431198751</v>
      </c>
      <c r="BJ21" s="17">
        <v>8.5243265614500505E-2</v>
      </c>
      <c r="BK21" s="17">
        <v>8.7514000561195598E-2</v>
      </c>
      <c r="BL21" s="17">
        <v>8.9991615253816395E-2</v>
      </c>
      <c r="BM21" s="17"/>
      <c r="BN21" s="17">
        <v>8.8386321972343099E-2</v>
      </c>
      <c r="BO21" s="17">
        <v>6.0780879883938203E-2</v>
      </c>
      <c r="BP21" s="17">
        <v>0.104671675482554</v>
      </c>
      <c r="BQ21" s="17">
        <v>8.3219191233196002E-2</v>
      </c>
      <c r="BR21" s="17">
        <v>8.5756991780537695E-2</v>
      </c>
      <c r="BS21" s="17">
        <v>9.9922754829171803E-2</v>
      </c>
      <c r="BT21" s="17">
        <v>9.6461206715884304E-2</v>
      </c>
      <c r="BU21" s="17">
        <v>0.107164277371759</v>
      </c>
      <c r="BV21" s="17">
        <v>8.9221839393798102E-2</v>
      </c>
      <c r="BW21" s="17">
        <v>0.109667813368249</v>
      </c>
      <c r="BX21" s="17">
        <v>0.11352099306319099</v>
      </c>
      <c r="BY21" s="17">
        <v>0.16109931670331501</v>
      </c>
      <c r="BZ21" s="17">
        <v>0.11799734909780001</v>
      </c>
      <c r="CA21" s="17">
        <v>0.106716619515815</v>
      </c>
      <c r="CB21" s="17">
        <v>0.124776169627176</v>
      </c>
      <c r="CC21" s="17">
        <v>0.114689698655029</v>
      </c>
      <c r="CD21" s="17">
        <v>0.108061367489813</v>
      </c>
    </row>
    <row r="22" spans="2:82" x14ac:dyDescent="0.35">
      <c r="B22" t="s">
        <v>107</v>
      </c>
      <c r="C22" s="17">
        <v>8.6582775583490201E-2</v>
      </c>
      <c r="D22" s="17">
        <v>8.2401366987881405E-2</v>
      </c>
      <c r="E22" s="17">
        <v>9.0897976859634397E-2</v>
      </c>
      <c r="F22" s="17"/>
      <c r="G22" s="17">
        <v>4.9342032121661397E-2</v>
      </c>
      <c r="H22" s="17">
        <v>6.3028081317771101E-2</v>
      </c>
      <c r="I22" s="17">
        <v>8.1049530126304004E-2</v>
      </c>
      <c r="J22" s="17">
        <v>8.0920516866904907E-2</v>
      </c>
      <c r="K22" s="17">
        <v>0.11073230768304999</v>
      </c>
      <c r="L22" s="17">
        <v>0.12331374561127099</v>
      </c>
      <c r="M22" s="17"/>
      <c r="N22" s="17">
        <v>9.1738823935097802E-2</v>
      </c>
      <c r="O22" s="17">
        <v>8.5859698156512995E-2</v>
      </c>
      <c r="P22" s="17">
        <v>8.3772111144983799E-2</v>
      </c>
      <c r="Q22" s="17">
        <v>8.4417040168614496E-2</v>
      </c>
      <c r="R22" s="17"/>
      <c r="S22" s="17">
        <v>5.8600444482478101E-2</v>
      </c>
      <c r="T22" s="17">
        <v>0.100148034204979</v>
      </c>
      <c r="U22" s="17">
        <v>9.3336828261044794E-2</v>
      </c>
      <c r="V22" s="17">
        <v>8.4482841759419794E-2</v>
      </c>
      <c r="W22" s="17">
        <v>9.9668740421648902E-2</v>
      </c>
      <c r="X22" s="17">
        <v>8.3013612962954397E-2</v>
      </c>
      <c r="Y22" s="17">
        <v>8.6437034108253596E-2</v>
      </c>
      <c r="Z22" s="17">
        <v>0.105830579158079</v>
      </c>
      <c r="AA22" s="17">
        <v>8.2333583119538006E-2</v>
      </c>
      <c r="AB22" s="17">
        <v>9.4977559591087696E-2</v>
      </c>
      <c r="AC22" s="17">
        <v>9.1583951462104102E-2</v>
      </c>
      <c r="AD22" s="17"/>
      <c r="AE22" s="17">
        <v>0.11775159806268699</v>
      </c>
      <c r="AF22" s="17">
        <v>8.6585328971894499E-2</v>
      </c>
      <c r="AG22" s="17">
        <v>6.1274988690270003E-2</v>
      </c>
      <c r="AH22" s="17">
        <v>6.4524415194397305E-2</v>
      </c>
      <c r="AI22" s="17">
        <v>5.3979114678459297E-2</v>
      </c>
      <c r="AJ22" s="17">
        <v>7.2222475912994494E-2</v>
      </c>
      <c r="AK22" s="17"/>
      <c r="AL22" s="17">
        <v>9.4000730036348706E-2</v>
      </c>
      <c r="AM22" s="17">
        <v>6.83311374528357E-2</v>
      </c>
      <c r="AN22" s="17">
        <v>8.5333965229816594E-2</v>
      </c>
      <c r="AO22" s="17">
        <v>6.0611968593614202E-2</v>
      </c>
      <c r="AP22" s="17">
        <v>9.1122364591157495E-2</v>
      </c>
      <c r="AQ22" s="17">
        <v>0.122406094555607</v>
      </c>
      <c r="AR22" s="17">
        <v>9.1781105657248299E-2</v>
      </c>
      <c r="AS22" s="17"/>
      <c r="AT22" s="17">
        <v>9.5485259161215502E-2</v>
      </c>
      <c r="AU22" s="17">
        <v>8.6274323595321001E-2</v>
      </c>
      <c r="AV22" s="17"/>
      <c r="AW22" s="17">
        <v>8.0431544083861897E-2</v>
      </c>
      <c r="AX22" s="17">
        <v>0.127147707102993</v>
      </c>
      <c r="AY22" s="17">
        <v>7.6088564620775095E-2</v>
      </c>
      <c r="AZ22" s="17">
        <v>7.8662026930154699E-2</v>
      </c>
      <c r="BA22" s="17">
        <v>0.115697898092446</v>
      </c>
      <c r="BB22" s="17">
        <v>7.7090565636190697E-2</v>
      </c>
      <c r="BC22" s="17">
        <v>7.5001714050505194E-2</v>
      </c>
      <c r="BD22" s="17">
        <v>8.7641673897655897E-2</v>
      </c>
      <c r="BE22" s="17"/>
      <c r="BF22" s="17">
        <v>8.7075044037802807E-2</v>
      </c>
      <c r="BG22" s="17">
        <v>7.9029453249928105E-2</v>
      </c>
      <c r="BH22" s="17">
        <v>9.4521942235531703E-2</v>
      </c>
      <c r="BI22" s="17">
        <v>0.105364175291733</v>
      </c>
      <c r="BJ22" s="17">
        <v>8.0062158249130794E-2</v>
      </c>
      <c r="BK22" s="17">
        <v>9.3615564255417699E-2</v>
      </c>
      <c r="BL22" s="17">
        <v>7.8769823377293699E-2</v>
      </c>
      <c r="BM22" s="17"/>
      <c r="BN22" s="17">
        <v>8.8508744388412205E-2</v>
      </c>
      <c r="BO22" s="17">
        <v>6.4464644352003206E-2</v>
      </c>
      <c r="BP22" s="17">
        <v>8.9065599029904893E-2</v>
      </c>
      <c r="BQ22" s="17">
        <v>9.0940744693398495E-2</v>
      </c>
      <c r="BR22" s="17">
        <v>8.52724316366507E-2</v>
      </c>
      <c r="BS22" s="17">
        <v>9.3239862132973694E-2</v>
      </c>
      <c r="BT22" s="17">
        <v>9.23860646793917E-2</v>
      </c>
      <c r="BU22" s="17">
        <v>9.2128680931320303E-2</v>
      </c>
      <c r="BV22" s="17">
        <v>8.9746679939447502E-2</v>
      </c>
      <c r="BW22" s="17">
        <v>7.7997390040460607E-2</v>
      </c>
      <c r="BX22" s="17">
        <v>8.7836842463226303E-2</v>
      </c>
      <c r="BY22" s="17">
        <v>7.9903463780474998E-2</v>
      </c>
      <c r="BZ22" s="17">
        <v>0.11480312940160101</v>
      </c>
      <c r="CA22" s="17">
        <v>0.111315869548805</v>
      </c>
      <c r="CB22" s="17">
        <v>6.3180316961177596E-2</v>
      </c>
      <c r="CC22" s="17">
        <v>4.80817852025517E-2</v>
      </c>
      <c r="CD22" s="17">
        <v>7.9219942182598299E-2</v>
      </c>
    </row>
    <row r="23" spans="2:82" x14ac:dyDescent="0.35">
      <c r="B23" t="s">
        <v>108</v>
      </c>
      <c r="C23" s="17">
        <v>5.9539419423479102E-2</v>
      </c>
      <c r="D23" s="17">
        <v>5.8584830479912697E-2</v>
      </c>
      <c r="E23" s="17">
        <v>6.0552562563764199E-2</v>
      </c>
      <c r="F23" s="17"/>
      <c r="G23" s="17">
        <v>5.7942861535569698E-2</v>
      </c>
      <c r="H23" s="17">
        <v>6.9424865058394694E-2</v>
      </c>
      <c r="I23" s="17">
        <v>5.8536335372368402E-2</v>
      </c>
      <c r="J23" s="17">
        <v>4.1330282374831898E-2</v>
      </c>
      <c r="K23" s="17">
        <v>6.9162365351339794E-2</v>
      </c>
      <c r="L23" s="17">
        <v>6.1699564240046099E-2</v>
      </c>
      <c r="M23" s="17"/>
      <c r="N23" s="17">
        <v>5.3735811607320598E-2</v>
      </c>
      <c r="O23" s="17">
        <v>5.1186372955508E-2</v>
      </c>
      <c r="P23" s="17">
        <v>6.3186878753050693E-2</v>
      </c>
      <c r="Q23" s="17">
        <v>7.1438455609522902E-2</v>
      </c>
      <c r="R23" s="17"/>
      <c r="S23" s="17">
        <v>6.1024536504900799E-2</v>
      </c>
      <c r="T23" s="17">
        <v>6.3125734687577595E-2</v>
      </c>
      <c r="U23" s="17">
        <v>6.5385253733545201E-2</v>
      </c>
      <c r="V23" s="17">
        <v>5.8238765122304401E-2</v>
      </c>
      <c r="W23" s="17">
        <v>5.5840051944404501E-2</v>
      </c>
      <c r="X23" s="17">
        <v>5.4579076390973202E-2</v>
      </c>
      <c r="Y23" s="17">
        <v>5.9779145234739803E-2</v>
      </c>
      <c r="Z23" s="17">
        <v>6.29539519491156E-2</v>
      </c>
      <c r="AA23" s="17">
        <v>6.3991374741828103E-2</v>
      </c>
      <c r="AB23" s="17">
        <v>4.4526862506491099E-2</v>
      </c>
      <c r="AC23" s="17">
        <v>6.6220484728879106E-2</v>
      </c>
      <c r="AD23" s="17"/>
      <c r="AE23" s="17">
        <v>5.8463809861832298E-2</v>
      </c>
      <c r="AF23" s="17">
        <v>5.8500171266943998E-2</v>
      </c>
      <c r="AG23" s="17">
        <v>9.3287067759093706E-2</v>
      </c>
      <c r="AH23" s="17">
        <v>6.4074810257123999E-2</v>
      </c>
      <c r="AI23" s="17">
        <v>4.6986870270061903E-2</v>
      </c>
      <c r="AJ23" s="17">
        <v>3.6196857089866398E-2</v>
      </c>
      <c r="AK23" s="17"/>
      <c r="AL23" s="17">
        <v>5.6775452508287701E-2</v>
      </c>
      <c r="AM23" s="17">
        <v>6.2484244850866302E-2</v>
      </c>
      <c r="AN23" s="17">
        <v>4.3946804318841598E-2</v>
      </c>
      <c r="AO23" s="17">
        <v>9.6344425898205799E-2</v>
      </c>
      <c r="AP23" s="17">
        <v>7.7105883804276298E-2</v>
      </c>
      <c r="AQ23" s="17">
        <v>7.3424022323943905E-2</v>
      </c>
      <c r="AR23" s="17">
        <v>0</v>
      </c>
      <c r="AS23" s="17"/>
      <c r="AT23" s="17">
        <v>6.3629280763231502E-2</v>
      </c>
      <c r="AU23" s="17">
        <v>5.8761088135210998E-2</v>
      </c>
      <c r="AV23" s="17"/>
      <c r="AW23" s="17">
        <v>6.1237233329451697E-2</v>
      </c>
      <c r="AX23" s="17">
        <v>4.3838176510027901E-2</v>
      </c>
      <c r="AY23" s="17">
        <v>6.3372405697895498E-2</v>
      </c>
      <c r="AZ23" s="17">
        <v>5.6741040063834403E-2</v>
      </c>
      <c r="BA23" s="17">
        <v>6.7914676428792897E-2</v>
      </c>
      <c r="BB23" s="17">
        <v>6.2359800679519399E-2</v>
      </c>
      <c r="BC23" s="17">
        <v>5.4716895919270397E-2</v>
      </c>
      <c r="BD23" s="17">
        <v>8.2144876209789594E-2</v>
      </c>
      <c r="BE23" s="17"/>
      <c r="BF23" s="17">
        <v>4.6123013959614802E-2</v>
      </c>
      <c r="BG23" s="17">
        <v>6.1362410297058197E-2</v>
      </c>
      <c r="BH23" s="17">
        <v>5.1222447476709398E-2</v>
      </c>
      <c r="BI23" s="17">
        <v>6.5560286918283001E-2</v>
      </c>
      <c r="BJ23" s="17">
        <v>6.3745617452053496E-2</v>
      </c>
      <c r="BK23" s="17">
        <v>6.6088973391124906E-2</v>
      </c>
      <c r="BL23" s="17">
        <v>6.0431186790069903E-2</v>
      </c>
      <c r="BM23" s="17"/>
      <c r="BN23" s="17">
        <v>6.6588862960334505E-2</v>
      </c>
      <c r="BO23" s="17">
        <v>6.9486629068554698E-2</v>
      </c>
      <c r="BP23" s="17">
        <v>4.9308571288055499E-2</v>
      </c>
      <c r="BQ23" s="17">
        <v>7.4567732740330198E-2</v>
      </c>
      <c r="BR23" s="17">
        <v>5.2668175799922202E-2</v>
      </c>
      <c r="BS23" s="17">
        <v>5.59112013513582E-2</v>
      </c>
      <c r="BT23" s="17">
        <v>7.4389262533020695E-2</v>
      </c>
      <c r="BU23" s="17">
        <v>5.5887314403697902E-2</v>
      </c>
      <c r="BV23" s="17">
        <v>5.9407763859598402E-2</v>
      </c>
      <c r="BW23" s="17">
        <v>6.1161489201902702E-2</v>
      </c>
      <c r="BX23" s="17">
        <v>5.5989431098379699E-2</v>
      </c>
      <c r="BY23" s="17">
        <v>3.5928987541969701E-2</v>
      </c>
      <c r="BZ23" s="17">
        <v>2.8489259606358199E-2</v>
      </c>
      <c r="CA23" s="17">
        <v>4.7276636897928298E-2</v>
      </c>
      <c r="CB23" s="17">
        <v>5.7539688849135698E-2</v>
      </c>
      <c r="CC23" s="17">
        <v>7.6267130754394993E-2</v>
      </c>
      <c r="CD23" s="17">
        <v>5.0831019342891297E-2</v>
      </c>
    </row>
    <row r="24" spans="2:82" x14ac:dyDescent="0.35">
      <c r="B24" t="s">
        <v>109</v>
      </c>
      <c r="C24" s="17">
        <v>5.74881425653814E-2</v>
      </c>
      <c r="D24" s="17">
        <v>6.2691911846773904E-2</v>
      </c>
      <c r="E24" s="17">
        <v>5.2502056505230897E-2</v>
      </c>
      <c r="F24" s="17"/>
      <c r="G24" s="17">
        <v>0.11593601485577899</v>
      </c>
      <c r="H24" s="17">
        <v>8.0026614534575102E-2</v>
      </c>
      <c r="I24" s="17">
        <v>6.3405300121297595E-2</v>
      </c>
      <c r="J24" s="17">
        <v>4.0117643084250899E-2</v>
      </c>
      <c r="K24" s="17">
        <v>4.27697103356987E-2</v>
      </c>
      <c r="L24" s="17">
        <v>1.9631289808831401E-2</v>
      </c>
      <c r="M24" s="17"/>
      <c r="N24" s="17">
        <v>5.8453991818853697E-2</v>
      </c>
      <c r="O24" s="17">
        <v>5.6962459962636103E-2</v>
      </c>
      <c r="P24" s="17">
        <v>5.6404004994996502E-2</v>
      </c>
      <c r="Q24" s="17">
        <v>5.8510028557273101E-2</v>
      </c>
      <c r="R24" s="17"/>
      <c r="S24" s="17">
        <v>8.7495268669951207E-2</v>
      </c>
      <c r="T24" s="17">
        <v>5.4018364507509797E-2</v>
      </c>
      <c r="U24" s="17">
        <v>4.9878447091007097E-2</v>
      </c>
      <c r="V24" s="17">
        <v>5.1734283599357403E-2</v>
      </c>
      <c r="W24" s="17">
        <v>4.8176467937853198E-2</v>
      </c>
      <c r="X24" s="17">
        <v>5.4411637971192098E-2</v>
      </c>
      <c r="Y24" s="17">
        <v>5.96720116912881E-2</v>
      </c>
      <c r="Z24" s="17">
        <v>4.3375973616613099E-2</v>
      </c>
      <c r="AA24" s="17">
        <v>5.5677832455431397E-2</v>
      </c>
      <c r="AB24" s="17">
        <v>5.4053083745663102E-2</v>
      </c>
      <c r="AC24" s="17">
        <v>3.7931600292000898E-2</v>
      </c>
      <c r="AD24" s="17"/>
      <c r="AE24" s="17">
        <v>4.6608627060848597E-2</v>
      </c>
      <c r="AF24" s="17">
        <v>5.3219518873628503E-2</v>
      </c>
      <c r="AG24" s="17">
        <v>7.1435174652549102E-2</v>
      </c>
      <c r="AH24" s="17">
        <v>5.3125768518896603E-2</v>
      </c>
      <c r="AI24" s="17">
        <v>6.9485053701334704E-2</v>
      </c>
      <c r="AJ24" s="17">
        <v>0.103108569801429</v>
      </c>
      <c r="AK24" s="17"/>
      <c r="AL24" s="17">
        <v>4.2901933487115899E-2</v>
      </c>
      <c r="AM24" s="17">
        <v>8.3356708243757793E-2</v>
      </c>
      <c r="AN24" s="17">
        <v>0.124474733953918</v>
      </c>
      <c r="AO24" s="17">
        <v>7.0152657140527597E-2</v>
      </c>
      <c r="AP24" s="17">
        <v>3.3455493634181703E-2</v>
      </c>
      <c r="AQ24" s="17">
        <v>7.7022597957386404E-2</v>
      </c>
      <c r="AR24" s="17">
        <v>2.86395805666179E-2</v>
      </c>
      <c r="AS24" s="17"/>
      <c r="AT24" s="17">
        <v>9.24706251817589E-2</v>
      </c>
      <c r="AU24" s="17">
        <v>5.2520973556235799E-2</v>
      </c>
      <c r="AV24" s="17"/>
      <c r="AW24" s="17">
        <v>7.0660489459966003E-2</v>
      </c>
      <c r="AX24" s="17">
        <v>2.0950391032070401E-2</v>
      </c>
      <c r="AY24" s="17">
        <v>7.77542238650972E-2</v>
      </c>
      <c r="AZ24" s="17">
        <v>6.4486995158653096E-2</v>
      </c>
      <c r="BA24" s="17">
        <v>2.2212387777892299E-2</v>
      </c>
      <c r="BB24" s="17">
        <v>6.6884917357204504E-2</v>
      </c>
      <c r="BC24" s="17">
        <v>6.6711597901958505E-2</v>
      </c>
      <c r="BD24" s="17">
        <v>7.8540310468613594E-2</v>
      </c>
      <c r="BE24" s="17"/>
      <c r="BF24" s="17">
        <v>6.8257365676943099E-2</v>
      </c>
      <c r="BG24" s="17">
        <v>6.1713492955002502E-2</v>
      </c>
      <c r="BH24" s="17">
        <v>4.8594727244238398E-2</v>
      </c>
      <c r="BI24" s="17">
        <v>6.2884276830948396E-2</v>
      </c>
      <c r="BJ24" s="17">
        <v>7.1190439424401605E-2</v>
      </c>
      <c r="BK24" s="17">
        <v>3.5706453129247299E-2</v>
      </c>
      <c r="BL24" s="17">
        <v>7.0242026149679698E-2</v>
      </c>
      <c r="BM24" s="17"/>
      <c r="BN24" s="17">
        <v>8.2876029051257294E-2</v>
      </c>
      <c r="BO24" s="17">
        <v>6.3369424541996705E-2</v>
      </c>
      <c r="BP24" s="17">
        <v>4.0850925954394497E-2</v>
      </c>
      <c r="BQ24" s="17">
        <v>5.4880082347412498E-2</v>
      </c>
      <c r="BR24" s="17">
        <v>5.2722568909323697E-2</v>
      </c>
      <c r="BS24" s="17">
        <v>5.1592442914533097E-2</v>
      </c>
      <c r="BT24" s="17">
        <v>5.9725965699690402E-2</v>
      </c>
      <c r="BU24" s="17">
        <v>5.9983835590850097E-2</v>
      </c>
      <c r="BV24" s="17">
        <v>4.23109525316121E-2</v>
      </c>
      <c r="BW24" s="17">
        <v>5.3587218207163501E-2</v>
      </c>
      <c r="BX24" s="17">
        <v>6.22859874263939E-2</v>
      </c>
      <c r="BY24" s="17">
        <v>4.8170576074681802E-2</v>
      </c>
      <c r="BZ24" s="17">
        <v>7.9347792344383494E-2</v>
      </c>
      <c r="CA24" s="17">
        <v>6.5816822206684306E-2</v>
      </c>
      <c r="CB24" s="17">
        <v>5.7888062494881598E-2</v>
      </c>
      <c r="CC24" s="17">
        <v>5.7095009565946098E-2</v>
      </c>
      <c r="CD24" s="17">
        <v>0.141805964222983</v>
      </c>
    </row>
    <row r="25" spans="2:82" x14ac:dyDescent="0.35">
      <c r="B25" t="s">
        <v>110</v>
      </c>
      <c r="C25" s="17">
        <v>5.7264920079621598E-2</v>
      </c>
      <c r="D25" s="17">
        <v>5.74760761734293E-2</v>
      </c>
      <c r="E25" s="17">
        <v>5.6743915761646002E-2</v>
      </c>
      <c r="F25" s="17"/>
      <c r="G25" s="17">
        <v>6.48191177625531E-2</v>
      </c>
      <c r="H25" s="17">
        <v>6.4021872248735096E-2</v>
      </c>
      <c r="I25" s="17">
        <v>6.0202699169345002E-2</v>
      </c>
      <c r="J25" s="17">
        <v>5.0641695263230403E-2</v>
      </c>
      <c r="K25" s="17">
        <v>4.8937633674530398E-2</v>
      </c>
      <c r="L25" s="17">
        <v>5.5333130162559398E-2</v>
      </c>
      <c r="M25" s="17"/>
      <c r="N25" s="17">
        <v>5.9615636135257999E-2</v>
      </c>
      <c r="O25" s="17">
        <v>5.0564709170566997E-2</v>
      </c>
      <c r="P25" s="17">
        <v>5.4260861248049901E-2</v>
      </c>
      <c r="Q25" s="17">
        <v>6.4477600197412804E-2</v>
      </c>
      <c r="R25" s="17"/>
      <c r="S25" s="17">
        <v>5.4068842205164197E-2</v>
      </c>
      <c r="T25" s="17">
        <v>4.6042564632809597E-2</v>
      </c>
      <c r="U25" s="17">
        <v>5.9174575677994098E-2</v>
      </c>
      <c r="V25" s="17">
        <v>5.3375143278354097E-2</v>
      </c>
      <c r="W25" s="17">
        <v>5.1947434698618802E-2</v>
      </c>
      <c r="X25" s="17">
        <v>5.6980004789586598E-2</v>
      </c>
      <c r="Y25" s="17">
        <v>6.6574843128352601E-2</v>
      </c>
      <c r="Z25" s="17">
        <v>7.3047830936869201E-2</v>
      </c>
      <c r="AA25" s="17">
        <v>5.1870720530780901E-2</v>
      </c>
      <c r="AB25" s="17">
        <v>7.2936609559131393E-2</v>
      </c>
      <c r="AC25" s="17">
        <v>5.9064176278490997E-2</v>
      </c>
      <c r="AD25" s="17"/>
      <c r="AE25" s="17">
        <v>5.0511938979223202E-2</v>
      </c>
      <c r="AF25" s="17">
        <v>5.0539265237684997E-2</v>
      </c>
      <c r="AG25" s="17">
        <v>9.5734774526074207E-2</v>
      </c>
      <c r="AH25" s="17">
        <v>7.2755587597242599E-2</v>
      </c>
      <c r="AI25" s="17">
        <v>5.6202465047344899E-2</v>
      </c>
      <c r="AJ25" s="17">
        <v>2.47449381564518E-2</v>
      </c>
      <c r="AK25" s="17"/>
      <c r="AL25" s="17">
        <v>5.2828890821706401E-2</v>
      </c>
      <c r="AM25" s="17">
        <v>6.7850935392219799E-2</v>
      </c>
      <c r="AN25" s="17">
        <v>7.7595578926854397E-2</v>
      </c>
      <c r="AO25" s="17">
        <v>4.8968922831299902E-2</v>
      </c>
      <c r="AP25" s="17">
        <v>5.7290852986475099E-2</v>
      </c>
      <c r="AQ25" s="17">
        <v>6.4899537519425995E-2</v>
      </c>
      <c r="AR25" s="17">
        <v>6.2337567551145598E-2</v>
      </c>
      <c r="AS25" s="17"/>
      <c r="AT25" s="17">
        <v>7.4096974682154704E-2</v>
      </c>
      <c r="AU25" s="17">
        <v>5.5184156459473901E-2</v>
      </c>
      <c r="AV25" s="17"/>
      <c r="AW25" s="17">
        <v>5.5566128956289797E-2</v>
      </c>
      <c r="AX25" s="17">
        <v>6.0037227770152399E-2</v>
      </c>
      <c r="AY25" s="17">
        <v>0.105817599291666</v>
      </c>
      <c r="AZ25" s="17">
        <v>5.2099047661204399E-2</v>
      </c>
      <c r="BA25" s="17">
        <v>5.5782292532802397E-2</v>
      </c>
      <c r="BB25" s="17">
        <v>5.9563547621139398E-2</v>
      </c>
      <c r="BC25" s="17">
        <v>6.0618651985106499E-2</v>
      </c>
      <c r="BD25" s="17">
        <v>3.85327929518594E-2</v>
      </c>
      <c r="BE25" s="17"/>
      <c r="BF25" s="17">
        <v>5.6572547542218798E-2</v>
      </c>
      <c r="BG25" s="17">
        <v>5.7933886390868702E-2</v>
      </c>
      <c r="BH25" s="17">
        <v>6.3544314455725906E-2</v>
      </c>
      <c r="BI25" s="17">
        <v>6.4323614757886005E-2</v>
      </c>
      <c r="BJ25" s="17">
        <v>4.9913838196435502E-2</v>
      </c>
      <c r="BK25" s="17">
        <v>5.7916235251916602E-2</v>
      </c>
      <c r="BL25" s="17">
        <v>5.0115438181246301E-2</v>
      </c>
      <c r="BM25" s="17"/>
      <c r="BN25" s="17">
        <v>8.5150527185969799E-2</v>
      </c>
      <c r="BO25" s="17">
        <v>8.1831014798527099E-2</v>
      </c>
      <c r="BP25" s="17">
        <v>6.6630829339185099E-2</v>
      </c>
      <c r="BQ25" s="17">
        <v>6.10093521665847E-2</v>
      </c>
      <c r="BR25" s="17">
        <v>5.3109760019387997E-2</v>
      </c>
      <c r="BS25" s="17">
        <v>4.8835286709270703E-2</v>
      </c>
      <c r="BT25" s="17">
        <v>5.5255481406949102E-2</v>
      </c>
      <c r="BU25" s="17">
        <v>4.8234867141912101E-2</v>
      </c>
      <c r="BV25" s="17">
        <v>5.5113295026565701E-2</v>
      </c>
      <c r="BW25" s="17">
        <v>4.1088523129668798E-2</v>
      </c>
      <c r="BX25" s="17">
        <v>6.07875765418023E-2</v>
      </c>
      <c r="BY25" s="17">
        <v>6.1620307099744899E-2</v>
      </c>
      <c r="BZ25" s="17">
        <v>2.8615764885609799E-2</v>
      </c>
      <c r="CA25" s="17">
        <v>5.7929587085998699E-2</v>
      </c>
      <c r="CB25" s="17">
        <v>4.8590393360233901E-2</v>
      </c>
      <c r="CC25" s="17">
        <v>5.32342370901824E-2</v>
      </c>
      <c r="CD25" s="17">
        <v>8.0146292914074893E-2</v>
      </c>
    </row>
    <row r="26" spans="2:82" x14ac:dyDescent="0.35">
      <c r="B26" t="s">
        <v>111</v>
      </c>
      <c r="C26" s="17">
        <v>5.1966344600574699E-2</v>
      </c>
      <c r="D26" s="17">
        <v>6.6293269674259706E-2</v>
      </c>
      <c r="E26" s="17">
        <v>3.8034488029058303E-2</v>
      </c>
      <c r="F26" s="17"/>
      <c r="G26" s="17">
        <v>4.2657269672153997E-2</v>
      </c>
      <c r="H26" s="17">
        <v>2.6458959697981399E-2</v>
      </c>
      <c r="I26" s="17">
        <v>3.3728804439790601E-2</v>
      </c>
      <c r="J26" s="17">
        <v>3.7524021322503098E-2</v>
      </c>
      <c r="K26" s="17">
        <v>5.3205694316611402E-2</v>
      </c>
      <c r="L26" s="17">
        <v>0.10460211428784801</v>
      </c>
      <c r="M26" s="17"/>
      <c r="N26" s="17">
        <v>4.6425976674535303E-2</v>
      </c>
      <c r="O26" s="17">
        <v>5.89219347339923E-2</v>
      </c>
      <c r="P26" s="17">
        <v>5.1801080946135301E-2</v>
      </c>
      <c r="Q26" s="17">
        <v>5.0511963677182997E-2</v>
      </c>
      <c r="R26" s="17"/>
      <c r="S26" s="17">
        <v>3.7121799005120103E-2</v>
      </c>
      <c r="T26" s="17">
        <v>5.9813373985937099E-2</v>
      </c>
      <c r="U26" s="17">
        <v>6.7713098637665003E-2</v>
      </c>
      <c r="V26" s="17">
        <v>5.4952746487534801E-2</v>
      </c>
      <c r="W26" s="17">
        <v>5.5159971955165303E-2</v>
      </c>
      <c r="X26" s="17">
        <v>3.8959159319273802E-2</v>
      </c>
      <c r="Y26" s="17">
        <v>4.9141509677647001E-2</v>
      </c>
      <c r="Z26" s="17">
        <v>5.4729549181487501E-2</v>
      </c>
      <c r="AA26" s="17">
        <v>5.6678285933448702E-2</v>
      </c>
      <c r="AB26" s="17">
        <v>5.4044894296391997E-2</v>
      </c>
      <c r="AC26" s="17">
        <v>5.2671809445793499E-2</v>
      </c>
      <c r="AD26" s="17"/>
      <c r="AE26" s="17">
        <v>7.3370592911990801E-2</v>
      </c>
      <c r="AF26" s="17">
        <v>4.1119247303765399E-2</v>
      </c>
      <c r="AG26" s="17">
        <v>3.7508381894767601E-2</v>
      </c>
      <c r="AH26" s="17">
        <v>4.92210603581738E-2</v>
      </c>
      <c r="AI26" s="17">
        <v>3.5508477200611302E-2</v>
      </c>
      <c r="AJ26" s="17">
        <v>4.1065442331485201E-2</v>
      </c>
      <c r="AK26" s="17"/>
      <c r="AL26" s="17">
        <v>5.7255260032584798E-2</v>
      </c>
      <c r="AM26" s="17">
        <v>3.9012015536549302E-2</v>
      </c>
      <c r="AN26" s="17">
        <v>3.9181781591570902E-2</v>
      </c>
      <c r="AO26" s="17">
        <v>6.11595349176575E-2</v>
      </c>
      <c r="AP26" s="17">
        <v>8.1931276381068494E-2</v>
      </c>
      <c r="AQ26" s="17">
        <v>5.7871071041363902E-2</v>
      </c>
      <c r="AR26" s="17">
        <v>0</v>
      </c>
      <c r="AS26" s="17"/>
      <c r="AT26" s="17">
        <v>5.5713934995388799E-2</v>
      </c>
      <c r="AU26" s="17">
        <v>5.1947429916912799E-2</v>
      </c>
      <c r="AV26" s="17"/>
      <c r="AW26" s="17">
        <v>4.7407922487491198E-2</v>
      </c>
      <c r="AX26" s="17">
        <v>0.104082237311674</v>
      </c>
      <c r="AY26" s="17">
        <v>2.4991644404967001E-2</v>
      </c>
      <c r="AZ26" s="17">
        <v>4.0958927349744802E-2</v>
      </c>
      <c r="BA26" s="17">
        <v>9.7057435967324607E-2</v>
      </c>
      <c r="BB26" s="17">
        <v>3.9560467722764503E-2</v>
      </c>
      <c r="BC26" s="17">
        <v>3.4459866627038802E-2</v>
      </c>
      <c r="BD26" s="17">
        <v>1.8552952073778699E-2</v>
      </c>
      <c r="BE26" s="17"/>
      <c r="BF26" s="17">
        <v>4.6273968666539302E-2</v>
      </c>
      <c r="BG26" s="17">
        <v>4.09277657803397E-2</v>
      </c>
      <c r="BH26" s="17">
        <v>6.8149399371137898E-2</v>
      </c>
      <c r="BI26" s="17">
        <v>3.2022321151364302E-2</v>
      </c>
      <c r="BJ26" s="17">
        <v>4.3339315608304001E-2</v>
      </c>
      <c r="BK26" s="17">
        <v>7.6194310289324801E-2</v>
      </c>
      <c r="BL26" s="17">
        <v>4.2875140608525202E-2</v>
      </c>
      <c r="BM26" s="17"/>
      <c r="BN26" s="17">
        <v>2.7300387724670899E-2</v>
      </c>
      <c r="BO26" s="17">
        <v>7.7101316555234806E-2</v>
      </c>
      <c r="BP26" s="17">
        <v>6.4830058216002295E-2</v>
      </c>
      <c r="BQ26" s="17">
        <v>6.0578030259161898E-2</v>
      </c>
      <c r="BR26" s="17">
        <v>5.6471680672645401E-2</v>
      </c>
      <c r="BS26" s="17">
        <v>5.50653623030345E-2</v>
      </c>
      <c r="BT26" s="17">
        <v>5.2687849596530702E-2</v>
      </c>
      <c r="BU26" s="17">
        <v>5.23884030191651E-2</v>
      </c>
      <c r="BV26" s="17">
        <v>5.84993304733335E-2</v>
      </c>
      <c r="BW26" s="17">
        <v>3.14373987237603E-2</v>
      </c>
      <c r="BX26" s="17">
        <v>3.7023374785743898E-2</v>
      </c>
      <c r="BY26" s="17">
        <v>5.8939820053741598E-2</v>
      </c>
      <c r="BZ26" s="17">
        <v>4.5969405527043802E-2</v>
      </c>
      <c r="CA26" s="17">
        <v>5.6621091496497598E-2</v>
      </c>
      <c r="CB26" s="17">
        <v>2.3677610689787101E-2</v>
      </c>
      <c r="CC26" s="17">
        <v>4.5345943465188499E-2</v>
      </c>
      <c r="CD26" s="17">
        <v>4.5970479734960802E-2</v>
      </c>
    </row>
    <row r="27" spans="2:82" x14ac:dyDescent="0.35">
      <c r="B27" t="s">
        <v>112</v>
      </c>
      <c r="C27" s="17">
        <v>3.4967415697810297E-2</v>
      </c>
      <c r="D27" s="17">
        <v>3.5557605448285498E-2</v>
      </c>
      <c r="E27" s="17">
        <v>3.3979682015510999E-2</v>
      </c>
      <c r="F27" s="17"/>
      <c r="G27" s="17">
        <v>6.1660639811512499E-2</v>
      </c>
      <c r="H27" s="17">
        <v>4.7454824197174297E-2</v>
      </c>
      <c r="I27" s="17">
        <v>4.5016915249494201E-2</v>
      </c>
      <c r="J27" s="17">
        <v>2.55060271658526E-2</v>
      </c>
      <c r="K27" s="17">
        <v>1.95295460080042E-2</v>
      </c>
      <c r="L27" s="17">
        <v>1.7000347589940502E-2</v>
      </c>
      <c r="M27" s="17"/>
      <c r="N27" s="17">
        <v>4.37704353098144E-2</v>
      </c>
      <c r="O27" s="17">
        <v>3.0247232900989698E-2</v>
      </c>
      <c r="P27" s="17">
        <v>4.39368333210442E-2</v>
      </c>
      <c r="Q27" s="17">
        <v>2.1855503612419599E-2</v>
      </c>
      <c r="R27" s="17"/>
      <c r="S27" s="17">
        <v>4.2302903301014098E-2</v>
      </c>
      <c r="T27" s="17">
        <v>3.65949536528642E-2</v>
      </c>
      <c r="U27" s="17">
        <v>3.46450796842009E-2</v>
      </c>
      <c r="V27" s="17">
        <v>3.1470851067657402E-2</v>
      </c>
      <c r="W27" s="17">
        <v>3.1975648803790301E-2</v>
      </c>
      <c r="X27" s="17">
        <v>3.6389781663461303E-2</v>
      </c>
      <c r="Y27" s="17">
        <v>2.9692393323341101E-2</v>
      </c>
      <c r="Z27" s="17">
        <v>2.3105178854672798E-2</v>
      </c>
      <c r="AA27" s="17">
        <v>3.4058470817985097E-2</v>
      </c>
      <c r="AB27" s="17">
        <v>4.3884723752903303E-2</v>
      </c>
      <c r="AC27" s="17">
        <v>2.4471075857434601E-2</v>
      </c>
      <c r="AD27" s="17"/>
      <c r="AE27" s="17">
        <v>2.7284433123919899E-2</v>
      </c>
      <c r="AF27" s="17">
        <v>4.5665378984877401E-2</v>
      </c>
      <c r="AG27" s="17">
        <v>3.32157739357863E-2</v>
      </c>
      <c r="AH27" s="17">
        <v>2.9672879392453701E-2</v>
      </c>
      <c r="AI27" s="17">
        <v>3.7155101171853999E-2</v>
      </c>
      <c r="AJ27" s="17">
        <v>5.6544895801911299E-2</v>
      </c>
      <c r="AK27" s="17"/>
      <c r="AL27" s="17">
        <v>2.9955136065136601E-2</v>
      </c>
      <c r="AM27" s="17">
        <v>4.1031892025451197E-2</v>
      </c>
      <c r="AN27" s="17">
        <v>6.6692091801609399E-2</v>
      </c>
      <c r="AO27" s="17">
        <v>7.2699611587291005E-2</v>
      </c>
      <c r="AP27" s="17">
        <v>3.5425098198467203E-2</v>
      </c>
      <c r="AQ27" s="17">
        <v>3.3981387155556299E-2</v>
      </c>
      <c r="AR27" s="17">
        <v>0</v>
      </c>
      <c r="AS27" s="17"/>
      <c r="AT27" s="17">
        <v>6.4555728281472893E-2</v>
      </c>
      <c r="AU27" s="17">
        <v>3.1021362066418701E-2</v>
      </c>
      <c r="AV27" s="17"/>
      <c r="AW27" s="17">
        <v>2.6902527910939899E-2</v>
      </c>
      <c r="AX27" s="17">
        <v>1.4068204390451399E-2</v>
      </c>
      <c r="AY27" s="17">
        <v>3.52505730067054E-2</v>
      </c>
      <c r="AZ27" s="17">
        <v>2.8787524146250801E-2</v>
      </c>
      <c r="BA27" s="17">
        <v>1.27794232949489E-2</v>
      </c>
      <c r="BB27" s="17">
        <v>6.0270751779785997E-2</v>
      </c>
      <c r="BC27" s="17">
        <v>5.70324046841778E-2</v>
      </c>
      <c r="BD27" s="17">
        <v>4.3978632156481297E-2</v>
      </c>
      <c r="BE27" s="17"/>
      <c r="BF27" s="17">
        <v>3.31538127102824E-2</v>
      </c>
      <c r="BG27" s="17">
        <v>3.5686900362023599E-2</v>
      </c>
      <c r="BH27" s="17">
        <v>3.8593803070182203E-2</v>
      </c>
      <c r="BI27" s="17">
        <v>3.8335926433414998E-2</v>
      </c>
      <c r="BJ27" s="17">
        <v>4.7518706849048402E-2</v>
      </c>
      <c r="BK27" s="17">
        <v>1.93638885656633E-2</v>
      </c>
      <c r="BL27" s="17">
        <v>4.9524770071093599E-2</v>
      </c>
      <c r="BM27" s="17"/>
      <c r="BN27" s="17">
        <v>4.0351315969049797E-2</v>
      </c>
      <c r="BO27" s="17">
        <v>1.9946899729996501E-2</v>
      </c>
      <c r="BP27" s="17">
        <v>2.80685544587428E-2</v>
      </c>
      <c r="BQ27" s="17">
        <v>4.3571725557877902E-2</v>
      </c>
      <c r="BR27" s="17">
        <v>1.81271812939095E-2</v>
      </c>
      <c r="BS27" s="17">
        <v>2.7469839160888802E-2</v>
      </c>
      <c r="BT27" s="17">
        <v>3.5978593571259897E-2</v>
      </c>
      <c r="BU27" s="17">
        <v>2.6877795841284299E-2</v>
      </c>
      <c r="BV27" s="17">
        <v>2.6976898607705E-2</v>
      </c>
      <c r="BW27" s="17">
        <v>4.6230464433584702E-2</v>
      </c>
      <c r="BX27" s="17">
        <v>4.1844209132280603E-2</v>
      </c>
      <c r="BY27" s="17">
        <v>4.32919471562127E-2</v>
      </c>
      <c r="BZ27" s="17">
        <v>6.8069899220138896E-2</v>
      </c>
      <c r="CA27" s="17">
        <v>3.7954587423335497E-2</v>
      </c>
      <c r="CB27" s="17">
        <v>8.6465113890060494E-2</v>
      </c>
      <c r="CC27" s="17">
        <v>5.2040636845008099E-2</v>
      </c>
      <c r="CD27" s="17">
        <v>4.8154450014927103E-2</v>
      </c>
    </row>
    <row r="28" spans="2:82" x14ac:dyDescent="0.35">
      <c r="B28" t="s">
        <v>113</v>
      </c>
      <c r="C28" s="17">
        <v>3.3262120961253902E-2</v>
      </c>
      <c r="D28" s="17">
        <v>3.2191103814659998E-2</v>
      </c>
      <c r="E28" s="17">
        <v>3.4255497450252401E-2</v>
      </c>
      <c r="F28" s="17"/>
      <c r="G28" s="17">
        <v>3.91797332738291E-2</v>
      </c>
      <c r="H28" s="17">
        <v>3.11738423836194E-2</v>
      </c>
      <c r="I28" s="17">
        <v>2.8660783923171802E-2</v>
      </c>
      <c r="J28" s="17">
        <v>2.5260412206630799E-2</v>
      </c>
      <c r="K28" s="17">
        <v>2.7116082823093999E-2</v>
      </c>
      <c r="L28" s="17">
        <v>4.5397729081179602E-2</v>
      </c>
      <c r="M28" s="17"/>
      <c r="N28" s="17">
        <v>2.86130301498814E-2</v>
      </c>
      <c r="O28" s="17">
        <v>3.1022983586569599E-2</v>
      </c>
      <c r="P28" s="17">
        <v>3.8393805294761697E-2</v>
      </c>
      <c r="Q28" s="17">
        <v>3.6644771503979101E-2</v>
      </c>
      <c r="R28" s="17"/>
      <c r="S28" s="17">
        <v>3.6964213530248299E-2</v>
      </c>
      <c r="T28" s="17">
        <v>2.69984021059704E-2</v>
      </c>
      <c r="U28" s="17">
        <v>3.0328553141814599E-2</v>
      </c>
      <c r="V28" s="17">
        <v>2.62768767508453E-2</v>
      </c>
      <c r="W28" s="17">
        <v>3.9573619945892799E-2</v>
      </c>
      <c r="X28" s="17">
        <v>3.0065146665037901E-2</v>
      </c>
      <c r="Y28" s="17">
        <v>2.6594027387748902E-2</v>
      </c>
      <c r="Z28" s="17">
        <v>4.0441724939596801E-2</v>
      </c>
      <c r="AA28" s="17">
        <v>4.64211278091562E-2</v>
      </c>
      <c r="AB28" s="17">
        <v>2.65501226333511E-2</v>
      </c>
      <c r="AC28" s="17">
        <v>4.0585142026229599E-2</v>
      </c>
      <c r="AD28" s="17"/>
      <c r="AE28" s="17">
        <v>3.9736975359971699E-2</v>
      </c>
      <c r="AF28" s="17">
        <v>3.0146958509241699E-2</v>
      </c>
      <c r="AG28" s="17">
        <v>2.6626929879584801E-2</v>
      </c>
      <c r="AH28" s="17">
        <v>3.4364367435920203E-2</v>
      </c>
      <c r="AI28" s="17">
        <v>2.8053014704802998E-2</v>
      </c>
      <c r="AJ28" s="17">
        <v>3.6313340415291599E-2</v>
      </c>
      <c r="AK28" s="17"/>
      <c r="AL28" s="17">
        <v>3.0390343996907598E-2</v>
      </c>
      <c r="AM28" s="17">
        <v>3.59055666682042E-2</v>
      </c>
      <c r="AN28" s="17">
        <v>3.5689384542249597E-2</v>
      </c>
      <c r="AO28" s="17">
        <v>6.0349864240882199E-2</v>
      </c>
      <c r="AP28" s="17">
        <v>3.8536399710597399E-2</v>
      </c>
      <c r="AQ28" s="17">
        <v>5.8030412863536301E-2</v>
      </c>
      <c r="AR28" s="17">
        <v>5.9877205802635301E-2</v>
      </c>
      <c r="AS28" s="17"/>
      <c r="AT28" s="17">
        <v>5.1920014345532603E-2</v>
      </c>
      <c r="AU28" s="17">
        <v>3.0743209755350699E-2</v>
      </c>
      <c r="AV28" s="17"/>
      <c r="AW28" s="17">
        <v>3.5354150741795203E-2</v>
      </c>
      <c r="AX28" s="17">
        <v>3.18157225057479E-2</v>
      </c>
      <c r="AY28" s="17">
        <v>4.07371831089672E-2</v>
      </c>
      <c r="AZ28" s="17">
        <v>2.9143558947707E-2</v>
      </c>
      <c r="BA28" s="17">
        <v>5.1348068923942697E-2</v>
      </c>
      <c r="BB28" s="17">
        <v>2.8981645634496799E-2</v>
      </c>
      <c r="BC28" s="17">
        <v>2.7398380047901901E-2</v>
      </c>
      <c r="BD28" s="17">
        <v>6.1555763385373798E-3</v>
      </c>
      <c r="BE28" s="17"/>
      <c r="BF28" s="17">
        <v>3.3341165632941802E-2</v>
      </c>
      <c r="BG28" s="17">
        <v>3.4228050056424097E-2</v>
      </c>
      <c r="BH28" s="17">
        <v>2.83689391089646E-2</v>
      </c>
      <c r="BI28" s="17">
        <v>2.6924179282582901E-2</v>
      </c>
      <c r="BJ28" s="17">
        <v>3.4560629825967297E-2</v>
      </c>
      <c r="BK28" s="17">
        <v>3.3823998143166202E-2</v>
      </c>
      <c r="BL28" s="17">
        <v>3.76353042360838E-2</v>
      </c>
      <c r="BM28" s="17"/>
      <c r="BN28" s="17">
        <v>3.1269389587160898E-2</v>
      </c>
      <c r="BO28" s="17">
        <v>3.53354111496713E-2</v>
      </c>
      <c r="BP28" s="17">
        <v>4.6308870925672201E-2</v>
      </c>
      <c r="BQ28" s="17">
        <v>3.8744227317446797E-2</v>
      </c>
      <c r="BR28" s="17">
        <v>3.4234118104421299E-2</v>
      </c>
      <c r="BS28" s="17">
        <v>3.6102145673576197E-2</v>
      </c>
      <c r="BT28" s="17">
        <v>2.4927002767558298E-2</v>
      </c>
      <c r="BU28" s="17">
        <v>3.5690593210088703E-2</v>
      </c>
      <c r="BV28" s="17">
        <v>2.1179846175805199E-2</v>
      </c>
      <c r="BW28" s="17">
        <v>2.47667318103135E-2</v>
      </c>
      <c r="BX28" s="17">
        <v>2.6130126612427602E-2</v>
      </c>
      <c r="BY28" s="17">
        <v>2.53158221953944E-2</v>
      </c>
      <c r="BZ28" s="17">
        <v>2.2209626214913101E-2</v>
      </c>
      <c r="CA28" s="17">
        <v>3.7240547250078297E-2</v>
      </c>
      <c r="CB28" s="17">
        <v>4.2909798455148099E-2</v>
      </c>
      <c r="CC28" s="17">
        <v>1.24710206386544E-2</v>
      </c>
      <c r="CD28" s="17">
        <v>4.78860010384492E-2</v>
      </c>
    </row>
    <row r="29" spans="2:82" x14ac:dyDescent="0.35">
      <c r="B29" t="s">
        <v>114</v>
      </c>
      <c r="C29" s="17">
        <v>8.9842858290031993E-3</v>
      </c>
      <c r="D29" s="17">
        <v>8.5473077028358404E-3</v>
      </c>
      <c r="E29" s="17">
        <v>8.8408846454184307E-3</v>
      </c>
      <c r="F29" s="17"/>
      <c r="G29" s="17">
        <v>1.1327395526064399E-2</v>
      </c>
      <c r="H29" s="17">
        <v>1.31108828371653E-2</v>
      </c>
      <c r="I29" s="17">
        <v>1.19067992761854E-2</v>
      </c>
      <c r="J29" s="17">
        <v>1.33285039148994E-2</v>
      </c>
      <c r="K29" s="17">
        <v>3.3828624465235299E-3</v>
      </c>
      <c r="L29" s="17">
        <v>1.9243614364381999E-3</v>
      </c>
      <c r="M29" s="17"/>
      <c r="N29" s="17">
        <v>4.4145737194332202E-3</v>
      </c>
      <c r="O29" s="17">
        <v>1.02723435401358E-2</v>
      </c>
      <c r="P29" s="17">
        <v>8.5193583895149892E-3</v>
      </c>
      <c r="Q29" s="17">
        <v>1.2222512324807E-2</v>
      </c>
      <c r="R29" s="17"/>
      <c r="S29" s="17">
        <v>8.4249689572790595E-3</v>
      </c>
      <c r="T29" s="17">
        <v>7.5984557518967103E-3</v>
      </c>
      <c r="U29" s="17">
        <v>5.2891175272268701E-3</v>
      </c>
      <c r="V29" s="17">
        <v>1.1299391559321E-2</v>
      </c>
      <c r="W29" s="17">
        <v>9.6952130348163593E-3</v>
      </c>
      <c r="X29" s="17">
        <v>6.89382032857082E-3</v>
      </c>
      <c r="Y29" s="17">
        <v>1.1914452370238301E-2</v>
      </c>
      <c r="Z29" s="17">
        <v>7.2924476894989697E-3</v>
      </c>
      <c r="AA29" s="17">
        <v>8.3279920265867599E-3</v>
      </c>
      <c r="AB29" s="17">
        <v>1.21646093438274E-2</v>
      </c>
      <c r="AC29" s="17">
        <v>1.0921568198175399E-2</v>
      </c>
      <c r="AD29" s="17"/>
      <c r="AE29" s="17">
        <v>4.3676388296280903E-3</v>
      </c>
      <c r="AF29" s="17">
        <v>7.6361950864881796E-3</v>
      </c>
      <c r="AG29" s="17">
        <v>8.6529008242585501E-3</v>
      </c>
      <c r="AH29" s="17">
        <v>1.06744751532935E-2</v>
      </c>
      <c r="AI29" s="17">
        <v>9.4901401923915604E-3</v>
      </c>
      <c r="AJ29" s="17">
        <v>1.8357013135104801E-2</v>
      </c>
      <c r="AK29" s="17"/>
      <c r="AL29" s="17">
        <v>3.4523604205019399E-3</v>
      </c>
      <c r="AM29" s="17">
        <v>5.6883929851231198E-3</v>
      </c>
      <c r="AN29" s="17">
        <v>0</v>
      </c>
      <c r="AO29" s="17">
        <v>0</v>
      </c>
      <c r="AP29" s="17">
        <v>0</v>
      </c>
      <c r="AQ29" s="17">
        <v>0</v>
      </c>
      <c r="AR29" s="17">
        <v>0</v>
      </c>
      <c r="AS29" s="17"/>
      <c r="AT29" s="17">
        <v>1.3195311039457199E-2</v>
      </c>
      <c r="AU29" s="17">
        <v>5.5848580592069604E-3</v>
      </c>
      <c r="AV29" s="17"/>
      <c r="AW29" s="17">
        <v>1.3100122334458101E-2</v>
      </c>
      <c r="AX29" s="17">
        <v>6.2561056344204299E-3</v>
      </c>
      <c r="AY29" s="17">
        <v>1.1878523040456701E-2</v>
      </c>
      <c r="AZ29" s="17">
        <v>1.17309406432465E-2</v>
      </c>
      <c r="BA29" s="17">
        <v>2.4149920275887901E-3</v>
      </c>
      <c r="BB29" s="17">
        <v>7.8333265516057592E-3</v>
      </c>
      <c r="BC29" s="17">
        <v>8.9297459743947708E-3</v>
      </c>
      <c r="BD29" s="17">
        <v>6.2550836883791799E-3</v>
      </c>
      <c r="BE29" s="17"/>
      <c r="BF29" s="17">
        <v>7.2484286209016603E-3</v>
      </c>
      <c r="BG29" s="17">
        <v>9.2461228601966108E-3</v>
      </c>
      <c r="BH29" s="17">
        <v>2.4896126744262501E-3</v>
      </c>
      <c r="BI29" s="17">
        <v>9.7190752270279197E-3</v>
      </c>
      <c r="BJ29" s="17">
        <v>1.3717288571829101E-2</v>
      </c>
      <c r="BK29" s="17">
        <v>1.20192678278381E-2</v>
      </c>
      <c r="BL29" s="17">
        <v>6.7741254242065603E-3</v>
      </c>
      <c r="BM29" s="17"/>
      <c r="BN29" s="17">
        <v>2.9121676838967901E-2</v>
      </c>
      <c r="BO29" s="17">
        <v>4.22319469625646E-3</v>
      </c>
      <c r="BP29" s="17">
        <v>9.9079513276503408E-3</v>
      </c>
      <c r="BQ29" s="17">
        <v>8.1405054671808696E-3</v>
      </c>
      <c r="BR29" s="17">
        <v>7.0382418406078904E-3</v>
      </c>
      <c r="BS29" s="17">
        <v>5.8641333051153398E-3</v>
      </c>
      <c r="BT29" s="17">
        <v>1.4160543940648499E-3</v>
      </c>
      <c r="BU29" s="17">
        <v>4.5728066877966404E-3</v>
      </c>
      <c r="BV29" s="17">
        <v>4.2937019349104499E-3</v>
      </c>
      <c r="BW29" s="17">
        <v>5.4664256657656497E-3</v>
      </c>
      <c r="BX29" s="17">
        <v>5.1088451305560702E-3</v>
      </c>
      <c r="BY29" s="17">
        <v>2.5819697858504701E-3</v>
      </c>
      <c r="BZ29" s="17">
        <v>0</v>
      </c>
      <c r="CA29" s="17">
        <v>9.8433548487330703E-3</v>
      </c>
      <c r="CB29" s="17">
        <v>1.18850896550689E-2</v>
      </c>
      <c r="CC29" s="17">
        <v>1.24885317193236E-2</v>
      </c>
      <c r="CD29" s="17">
        <v>0</v>
      </c>
    </row>
    <row r="30" spans="2:82" x14ac:dyDescent="0.35">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row>
    <row r="31" spans="2:82" x14ac:dyDescent="0.35">
      <c r="B31" s="6" t="s">
        <v>129</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row>
    <row r="32" spans="2:82" x14ac:dyDescent="0.35">
      <c r="B32" s="24" t="s">
        <v>118</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row>
    <row r="33" spans="2:82" x14ac:dyDescent="0.35">
      <c r="B33" t="s">
        <v>121</v>
      </c>
      <c r="C33" s="17">
        <v>0.56812271097300604</v>
      </c>
      <c r="D33" s="17">
        <v>0.57951105614346798</v>
      </c>
      <c r="E33" s="17">
        <v>0.55787698163827504</v>
      </c>
      <c r="F33" s="17"/>
      <c r="G33" s="17">
        <v>0.47670815555470603</v>
      </c>
      <c r="H33" s="17">
        <v>0.56926284646642</v>
      </c>
      <c r="I33" s="17">
        <v>0.59440209521598297</v>
      </c>
      <c r="J33" s="17">
        <v>0.552854075995039</v>
      </c>
      <c r="K33" s="17">
        <v>0.56616185159396404</v>
      </c>
      <c r="L33" s="17">
        <v>0.62001335092791299</v>
      </c>
      <c r="M33" s="17"/>
      <c r="N33" s="17">
        <v>0.58401798857661902</v>
      </c>
      <c r="O33" s="17">
        <v>0.57169195887526703</v>
      </c>
      <c r="P33" s="17">
        <v>0.56591543917445397</v>
      </c>
      <c r="Q33" s="17">
        <v>0.55112886875616096</v>
      </c>
      <c r="R33" s="17"/>
      <c r="S33" s="17">
        <v>0.49600623130819699</v>
      </c>
      <c r="T33" s="17">
        <v>0.586302540853893</v>
      </c>
      <c r="U33" s="17">
        <v>0.57907289696007802</v>
      </c>
      <c r="V33" s="17">
        <v>0.58817464156113197</v>
      </c>
      <c r="W33" s="17">
        <v>0.60842065063426798</v>
      </c>
      <c r="X33" s="17">
        <v>0.62397266254595596</v>
      </c>
      <c r="Y33" s="17">
        <v>0.58120121267580105</v>
      </c>
      <c r="Z33" s="17">
        <v>0.60779328081947903</v>
      </c>
      <c r="AA33" s="17">
        <v>0.54597910049129805</v>
      </c>
      <c r="AB33" s="17">
        <v>0.53628175571985404</v>
      </c>
      <c r="AC33" s="17">
        <v>0.56948721106658695</v>
      </c>
      <c r="AD33" s="17"/>
      <c r="AE33" s="17">
        <v>0.59046644082386501</v>
      </c>
      <c r="AF33" s="17">
        <v>0.60153247447129599</v>
      </c>
      <c r="AG33" s="17">
        <v>0.58623631491753403</v>
      </c>
      <c r="AH33" s="17">
        <v>0.57227435400472204</v>
      </c>
      <c r="AI33" s="17">
        <v>0.51307401511681505</v>
      </c>
      <c r="AJ33" s="17">
        <v>0.41661918362401901</v>
      </c>
      <c r="AK33" s="17"/>
      <c r="AL33" s="17">
        <v>0.60885389559160596</v>
      </c>
      <c r="AM33" s="17">
        <v>0.52934362637305099</v>
      </c>
      <c r="AN33" s="17">
        <v>0.55052070011258203</v>
      </c>
      <c r="AO33" s="17">
        <v>0.47896617839665601</v>
      </c>
      <c r="AP33" s="17">
        <v>0.49650308876635302</v>
      </c>
      <c r="AQ33" s="17">
        <v>0.436221069258526</v>
      </c>
      <c r="AR33" s="17">
        <v>0.44309320780457601</v>
      </c>
      <c r="AS33" s="17"/>
      <c r="AT33" s="17">
        <v>0.537631016495554</v>
      </c>
      <c r="AU33" s="17">
        <v>0.57493510519001501</v>
      </c>
      <c r="AV33" s="17"/>
      <c r="AW33" s="17">
        <v>0.50163014755190605</v>
      </c>
      <c r="AX33" s="17">
        <v>0.59741187335312695</v>
      </c>
      <c r="AY33" s="17">
        <v>0.598218158347116</v>
      </c>
      <c r="AZ33" s="17">
        <v>0.56295119688980799</v>
      </c>
      <c r="BA33" s="17">
        <v>0.618734780015194</v>
      </c>
      <c r="BB33" s="17">
        <v>0.55325426769484998</v>
      </c>
      <c r="BC33" s="17">
        <v>0.57388834824040702</v>
      </c>
      <c r="BD33" s="17">
        <v>0.59606456994696</v>
      </c>
      <c r="BE33" s="17"/>
      <c r="BF33" s="17">
        <v>0.59098619975940003</v>
      </c>
      <c r="BG33" s="17">
        <v>0.57042210190833398</v>
      </c>
      <c r="BH33" s="17">
        <v>0.59472568210293097</v>
      </c>
      <c r="BI33" s="17">
        <v>0.54302730491837703</v>
      </c>
      <c r="BJ33" s="17">
        <v>0.52345960790717005</v>
      </c>
      <c r="BK33" s="17">
        <v>0.58893994010810002</v>
      </c>
      <c r="BL33" s="17">
        <v>0.51389136672774305</v>
      </c>
      <c r="BM33" s="17"/>
      <c r="BN33" s="17">
        <v>0.47434708357676503</v>
      </c>
      <c r="BO33" s="17">
        <v>0.520612810289802</v>
      </c>
      <c r="BP33" s="17">
        <v>0.586165145543456</v>
      </c>
      <c r="BQ33" s="17">
        <v>0.53131343026299904</v>
      </c>
      <c r="BR33" s="17">
        <v>0.560506293712704</v>
      </c>
      <c r="BS33" s="17">
        <v>0.59545952277097403</v>
      </c>
      <c r="BT33" s="17">
        <v>0.59117621799124498</v>
      </c>
      <c r="BU33" s="17">
        <v>0.59502585136554098</v>
      </c>
      <c r="BV33" s="17">
        <v>0.58113379355148997</v>
      </c>
      <c r="BW33" s="17">
        <v>0.62743269187134398</v>
      </c>
      <c r="BX33" s="17">
        <v>0.60101303686154495</v>
      </c>
      <c r="BY33" s="17">
        <v>0.62692079799807099</v>
      </c>
      <c r="BZ33" s="17">
        <v>0.58400815875012502</v>
      </c>
      <c r="CA33" s="17">
        <v>0.58440886803916703</v>
      </c>
      <c r="CB33" s="17">
        <v>0.56577878022012296</v>
      </c>
      <c r="CC33" s="17">
        <v>0.57631373491347804</v>
      </c>
      <c r="CD33" s="17">
        <v>0.546691888261989</v>
      </c>
    </row>
    <row r="34" spans="2:82" x14ac:dyDescent="0.35">
      <c r="B34" t="s">
        <v>122</v>
      </c>
      <c r="C34" s="17">
        <v>0.175292819284597</v>
      </c>
      <c r="D34" s="17">
        <v>0.19517040060580901</v>
      </c>
      <c r="E34" s="17">
        <v>0.15578971712072601</v>
      </c>
      <c r="F34" s="17"/>
      <c r="G34" s="17">
        <v>0.194175975632979</v>
      </c>
      <c r="H34" s="17">
        <v>0.24484257990048799</v>
      </c>
      <c r="I34" s="17">
        <v>0.21534094384153801</v>
      </c>
      <c r="J34" s="17">
        <v>0.15491822528555499</v>
      </c>
      <c r="K34" s="17">
        <v>0.14341417620341501</v>
      </c>
      <c r="L34" s="17">
        <v>0.111525769130862</v>
      </c>
      <c r="M34" s="17"/>
      <c r="N34" s="17">
        <v>0.249044598892941</v>
      </c>
      <c r="O34" s="17">
        <v>0.16501382809771101</v>
      </c>
      <c r="P34" s="17">
        <v>0.181339389036448</v>
      </c>
      <c r="Q34" s="17">
        <v>0.102210500967097</v>
      </c>
      <c r="R34" s="17"/>
      <c r="S34" s="17">
        <v>0.19841361699534099</v>
      </c>
      <c r="T34" s="17">
        <v>0.16993632187105101</v>
      </c>
      <c r="U34" s="17">
        <v>0.138493570314769</v>
      </c>
      <c r="V34" s="17">
        <v>0.168542061018988</v>
      </c>
      <c r="W34" s="17">
        <v>0.16730463874638099</v>
      </c>
      <c r="X34" s="17">
        <v>0.182067534154919</v>
      </c>
      <c r="Y34" s="17">
        <v>0.17353850920664701</v>
      </c>
      <c r="Z34" s="17">
        <v>0.15538982599969101</v>
      </c>
      <c r="AA34" s="17">
        <v>0.182859074186348</v>
      </c>
      <c r="AB34" s="17">
        <v>0.184163507345178</v>
      </c>
      <c r="AC34" s="17">
        <v>0.18035287443329601</v>
      </c>
      <c r="AD34" s="17"/>
      <c r="AE34" s="17">
        <v>0.18301208972838701</v>
      </c>
      <c r="AF34" s="17">
        <v>0.269252376696895</v>
      </c>
      <c r="AG34" s="17">
        <v>0.10190247777562</v>
      </c>
      <c r="AH34" s="17">
        <v>0.100233017535946</v>
      </c>
      <c r="AI34" s="17">
        <v>0.12931775288571301</v>
      </c>
      <c r="AJ34" s="17">
        <v>8.5999108172549604E-2</v>
      </c>
      <c r="AK34" s="17"/>
      <c r="AL34" s="17">
        <v>0.17032048955776199</v>
      </c>
      <c r="AM34" s="17">
        <v>0.19018981708298599</v>
      </c>
      <c r="AN34" s="17">
        <v>0.28855877682278103</v>
      </c>
      <c r="AO34" s="17">
        <v>0.22574840308805799</v>
      </c>
      <c r="AP34" s="17">
        <v>0.12646682220689501</v>
      </c>
      <c r="AQ34" s="17">
        <v>0.21903125969739201</v>
      </c>
      <c r="AR34" s="17">
        <v>0.12785730931242001</v>
      </c>
      <c r="AS34" s="17"/>
      <c r="AT34" s="17">
        <v>0.33056487410378899</v>
      </c>
      <c r="AU34" s="17">
        <v>0.15783386603893601</v>
      </c>
      <c r="AV34" s="17"/>
      <c r="AW34" s="17">
        <v>0.123990704777568</v>
      </c>
      <c r="AX34" s="17">
        <v>7.7391434361046105E-2</v>
      </c>
      <c r="AY34" s="17">
        <v>0.196310550022918</v>
      </c>
      <c r="AZ34" s="17">
        <v>0.16698639948013899</v>
      </c>
      <c r="BA34" s="17">
        <v>0.11594721685629</v>
      </c>
      <c r="BB34" s="17">
        <v>0.214322218798284</v>
      </c>
      <c r="BC34" s="17">
        <v>0.276515870229326</v>
      </c>
      <c r="BD34" s="17">
        <v>0.19705788073144401</v>
      </c>
      <c r="BE34" s="17"/>
      <c r="BF34" s="17">
        <v>0.25210529949981197</v>
      </c>
      <c r="BG34" s="17">
        <v>0.21563598219632099</v>
      </c>
      <c r="BH34" s="17">
        <v>0.14833648141413799</v>
      </c>
      <c r="BI34" s="17">
        <v>0.176626089151285</v>
      </c>
      <c r="BJ34" s="17">
        <v>0.15434844841282899</v>
      </c>
      <c r="BK34" s="17">
        <v>0.11364185327222701</v>
      </c>
      <c r="BL34" s="17">
        <v>0.13340181737468201</v>
      </c>
      <c r="BM34" s="17"/>
      <c r="BN34" s="17">
        <v>6.8706066730445103E-2</v>
      </c>
      <c r="BO34" s="17">
        <v>7.2231552954440101E-2</v>
      </c>
      <c r="BP34" s="17">
        <v>9.8776354619088499E-2</v>
      </c>
      <c r="BQ34" s="17">
        <v>0.10783582897845399</v>
      </c>
      <c r="BR34" s="17">
        <v>0.139908243913686</v>
      </c>
      <c r="BS34" s="17">
        <v>0.17141497734436001</v>
      </c>
      <c r="BT34" s="17">
        <v>0.181889069741761</v>
      </c>
      <c r="BU34" s="17">
        <v>0.18919292446330499</v>
      </c>
      <c r="BV34" s="17">
        <v>0.22042188622877901</v>
      </c>
      <c r="BW34" s="17">
        <v>0.21687172419793399</v>
      </c>
      <c r="BX34" s="17">
        <v>0.27801274291998401</v>
      </c>
      <c r="BY34" s="17">
        <v>0.245315048914968</v>
      </c>
      <c r="BZ34" s="17">
        <v>0.282096908224371</v>
      </c>
      <c r="CA34" s="17">
        <v>0.28482315998505198</v>
      </c>
      <c r="CB34" s="17">
        <v>0.32526797394850698</v>
      </c>
      <c r="CC34" s="17">
        <v>0.425754083586109</v>
      </c>
      <c r="CD34" s="17">
        <v>0.34245804560850301</v>
      </c>
    </row>
    <row r="35" spans="2:82" x14ac:dyDescent="0.35">
      <c r="B35" t="s">
        <v>123</v>
      </c>
      <c r="C35" s="17">
        <v>0.13129998696355899</v>
      </c>
      <c r="D35" s="17">
        <v>0.157582246626216</v>
      </c>
      <c r="E35" s="17">
        <v>0.105927217970786</v>
      </c>
      <c r="F35" s="17"/>
      <c r="G35" s="17">
        <v>0.207038935710814</v>
      </c>
      <c r="H35" s="17">
        <v>0.211382699004797</v>
      </c>
      <c r="I35" s="17">
        <v>0.136235402787067</v>
      </c>
      <c r="J35" s="17">
        <v>6.8648907692622704E-2</v>
      </c>
      <c r="K35" s="17">
        <v>8.2116773678924102E-2</v>
      </c>
      <c r="L35" s="17">
        <v>9.5783064462307305E-2</v>
      </c>
      <c r="M35" s="17"/>
      <c r="N35" s="17">
        <v>0.20367644521086201</v>
      </c>
      <c r="O35" s="17">
        <v>9.3471795369981805E-2</v>
      </c>
      <c r="P35" s="17">
        <v>0.13190026027977</v>
      </c>
      <c r="Q35" s="17">
        <v>9.1224510014262503E-2</v>
      </c>
      <c r="R35" s="17"/>
      <c r="S35" s="17">
        <v>0.179988970771812</v>
      </c>
      <c r="T35" s="17">
        <v>0.108293812080028</v>
      </c>
      <c r="U35" s="17">
        <v>0.12479281311580399</v>
      </c>
      <c r="V35" s="17">
        <v>0.13245033283059801</v>
      </c>
      <c r="W35" s="17">
        <v>0.109711220594853</v>
      </c>
      <c r="X35" s="17">
        <v>0.13378955617787899</v>
      </c>
      <c r="Y35" s="17">
        <v>0.11814569756011099</v>
      </c>
      <c r="Z35" s="17">
        <v>9.4748976136147994E-2</v>
      </c>
      <c r="AA35" s="17">
        <v>0.15483473397502301</v>
      </c>
      <c r="AB35" s="17">
        <v>0.112541665056428</v>
      </c>
      <c r="AC35" s="17">
        <v>0.12135878972681299</v>
      </c>
      <c r="AD35" s="17"/>
      <c r="AE35" s="17">
        <v>0.167784200230083</v>
      </c>
      <c r="AF35" s="17">
        <v>0.139351066576862</v>
      </c>
      <c r="AG35" s="17">
        <v>0.11635740043171899</v>
      </c>
      <c r="AH35" s="17">
        <v>0.106400767344701</v>
      </c>
      <c r="AI35" s="17">
        <v>8.2067562777708103E-2</v>
      </c>
      <c r="AJ35" s="17">
        <v>6.7944604194779504E-2</v>
      </c>
      <c r="AK35" s="17"/>
      <c r="AL35" s="17">
        <v>8.8636811493829099E-2</v>
      </c>
      <c r="AM35" s="17">
        <v>0.19457406862611001</v>
      </c>
      <c r="AN35" s="17">
        <v>0.40844104003749898</v>
      </c>
      <c r="AO35" s="17">
        <v>0.20921230217454401</v>
      </c>
      <c r="AP35" s="17">
        <v>0.11288315617766601</v>
      </c>
      <c r="AQ35" s="17">
        <v>0.30544915325611399</v>
      </c>
      <c r="AR35" s="17">
        <v>0.12525081844915001</v>
      </c>
      <c r="AS35" s="17"/>
      <c r="AT35" s="17">
        <v>0.39906665182772499</v>
      </c>
      <c r="AU35" s="17">
        <v>0.10106634944385399</v>
      </c>
      <c r="AV35" s="17"/>
      <c r="AW35" s="17">
        <v>8.0433077396840094E-2</v>
      </c>
      <c r="AX35" s="17">
        <v>7.7735799669600605E-2</v>
      </c>
      <c r="AY35" s="17">
        <v>0.126607260281247</v>
      </c>
      <c r="AZ35" s="17">
        <v>0.10271519873189799</v>
      </c>
      <c r="BA35" s="17">
        <v>9.5752759310255606E-2</v>
      </c>
      <c r="BB35" s="17">
        <v>0.15781677815208101</v>
      </c>
      <c r="BC35" s="17">
        <v>0.25033432703206399</v>
      </c>
      <c r="BD35" s="17">
        <v>0.13516389454812</v>
      </c>
      <c r="BE35" s="17"/>
      <c r="BF35" s="17">
        <v>0.14549158633370099</v>
      </c>
      <c r="BG35" s="17">
        <v>0.165085518194662</v>
      </c>
      <c r="BH35" s="17">
        <v>0.12891204059682801</v>
      </c>
      <c r="BI35" s="17">
        <v>0.106857748171857</v>
      </c>
      <c r="BJ35" s="17">
        <v>0.125079336749505</v>
      </c>
      <c r="BK35" s="17">
        <v>9.6994895450222607E-2</v>
      </c>
      <c r="BL35" s="17">
        <v>0.107931489078402</v>
      </c>
      <c r="BM35" s="17"/>
      <c r="BN35" s="17">
        <v>8.1497594578209404E-2</v>
      </c>
      <c r="BO35" s="17">
        <v>8.7597711282251398E-2</v>
      </c>
      <c r="BP35" s="17">
        <v>8.5163107694536694E-2</v>
      </c>
      <c r="BQ35" s="17">
        <v>0.12400332122902</v>
      </c>
      <c r="BR35" s="17">
        <v>9.4569535385746806E-2</v>
      </c>
      <c r="BS35" s="17">
        <v>0.10131292464172301</v>
      </c>
      <c r="BT35" s="17">
        <v>0.12350188393290699</v>
      </c>
      <c r="BU35" s="17">
        <v>0.118056610717044</v>
      </c>
      <c r="BV35" s="17">
        <v>0.12656827755431499</v>
      </c>
      <c r="BW35" s="17">
        <v>0.123646811955269</v>
      </c>
      <c r="BX35" s="17">
        <v>0.120385334743628</v>
      </c>
      <c r="BY35" s="17">
        <v>0.16635523211282699</v>
      </c>
      <c r="BZ35" s="17">
        <v>0.16430172557953801</v>
      </c>
      <c r="CA35" s="17">
        <v>0.23683427742016999</v>
      </c>
      <c r="CB35" s="17">
        <v>0.33838014626770602</v>
      </c>
      <c r="CC35" s="17">
        <v>0.51403545217846802</v>
      </c>
      <c r="CD35" s="17">
        <v>0.56992145890344903</v>
      </c>
    </row>
    <row r="36" spans="2:82" x14ac:dyDescent="0.35">
      <c r="B36" t="s">
        <v>124</v>
      </c>
      <c r="C36" s="17">
        <v>8.8515734587963205E-2</v>
      </c>
      <c r="D36" s="17">
        <v>0.104932248609084</v>
      </c>
      <c r="E36" s="17">
        <v>7.2551899890245602E-2</v>
      </c>
      <c r="F36" s="17"/>
      <c r="G36" s="17">
        <v>0.13509444961981701</v>
      </c>
      <c r="H36" s="17">
        <v>0.14250179496513499</v>
      </c>
      <c r="I36" s="17">
        <v>0.11955800633767701</v>
      </c>
      <c r="J36" s="17">
        <v>5.4347975211377103E-2</v>
      </c>
      <c r="K36" s="17">
        <v>5.6093221340185399E-2</v>
      </c>
      <c r="L36" s="17">
        <v>3.7982874937428003E-2</v>
      </c>
      <c r="M36" s="17"/>
      <c r="N36" s="17">
        <v>0.14911424947813001</v>
      </c>
      <c r="O36" s="17">
        <v>7.2155612869607103E-2</v>
      </c>
      <c r="P36" s="17">
        <v>9.08810173302253E-2</v>
      </c>
      <c r="Q36" s="17">
        <v>3.9066947198031603E-2</v>
      </c>
      <c r="R36" s="17"/>
      <c r="S36" s="17">
        <v>0.147244149359745</v>
      </c>
      <c r="T36" s="17">
        <v>7.0395376114445601E-2</v>
      </c>
      <c r="U36" s="17">
        <v>7.4178753007870094E-2</v>
      </c>
      <c r="V36" s="17">
        <v>6.6174385776635203E-2</v>
      </c>
      <c r="W36" s="17">
        <v>8.7476763119471404E-2</v>
      </c>
      <c r="X36" s="17">
        <v>9.0555849407723904E-2</v>
      </c>
      <c r="Y36" s="17">
        <v>8.3556178308843806E-2</v>
      </c>
      <c r="Z36" s="17">
        <v>0.101459299033985</v>
      </c>
      <c r="AA36" s="17">
        <v>8.4268168906060301E-2</v>
      </c>
      <c r="AB36" s="17">
        <v>7.0990177497402204E-2</v>
      </c>
      <c r="AC36" s="17">
        <v>5.7225830589434999E-2</v>
      </c>
      <c r="AD36" s="17"/>
      <c r="AE36" s="17">
        <v>9.67332555766479E-2</v>
      </c>
      <c r="AF36" s="17">
        <v>0.12516278589680899</v>
      </c>
      <c r="AG36" s="17">
        <v>6.0535762144350802E-2</v>
      </c>
      <c r="AH36" s="17">
        <v>5.2078838970795703E-2</v>
      </c>
      <c r="AI36" s="17">
        <v>6.3134409126103005E-2</v>
      </c>
      <c r="AJ36" s="17">
        <v>6.4349159159206804E-2</v>
      </c>
      <c r="AK36" s="17"/>
      <c r="AL36" s="17">
        <v>5.93437330900181E-2</v>
      </c>
      <c r="AM36" s="17">
        <v>0.144382460974807</v>
      </c>
      <c r="AN36" s="17">
        <v>0.232224616186127</v>
      </c>
      <c r="AO36" s="17">
        <v>0.160664519522879</v>
      </c>
      <c r="AP36" s="17">
        <v>0.10665119200225499</v>
      </c>
      <c r="AQ36" s="17">
        <v>0.17332807419612301</v>
      </c>
      <c r="AR36" s="17">
        <v>6.7888505441386596E-2</v>
      </c>
      <c r="AS36" s="17"/>
      <c r="AT36" s="17">
        <v>0.30703310563049702</v>
      </c>
      <c r="AU36" s="17">
        <v>6.3132774170874303E-2</v>
      </c>
      <c r="AV36" s="17"/>
      <c r="AW36" s="17">
        <v>4.7541269484173899E-2</v>
      </c>
      <c r="AX36" s="17">
        <v>1.37017004565359E-2</v>
      </c>
      <c r="AY36" s="17">
        <v>0.116908883467222</v>
      </c>
      <c r="AZ36" s="17">
        <v>6.3362696529580806E-2</v>
      </c>
      <c r="BA36" s="17">
        <v>4.5510526804602998E-2</v>
      </c>
      <c r="BB36" s="17">
        <v>0.134630183549349</v>
      </c>
      <c r="BC36" s="17">
        <v>0.18714184173001</v>
      </c>
      <c r="BD36" s="17">
        <v>6.71118651785097E-2</v>
      </c>
      <c r="BE36" s="17"/>
      <c r="BF36" s="17">
        <v>0.14826241334982901</v>
      </c>
      <c r="BG36" s="17">
        <v>0.119527992550147</v>
      </c>
      <c r="BH36" s="17">
        <v>7.3097806055645295E-2</v>
      </c>
      <c r="BI36" s="17">
        <v>8.3737661081842094E-2</v>
      </c>
      <c r="BJ36" s="17">
        <v>5.5371652829267697E-2</v>
      </c>
      <c r="BK36" s="17">
        <v>4.46618370318589E-2</v>
      </c>
      <c r="BL36" s="17">
        <v>6.19744536085488E-2</v>
      </c>
      <c r="BM36" s="17"/>
      <c r="BN36" s="17">
        <v>4.1258493413054098E-2</v>
      </c>
      <c r="BO36" s="17">
        <v>4.2252497169915901E-2</v>
      </c>
      <c r="BP36" s="17">
        <v>3.2127823751735098E-2</v>
      </c>
      <c r="BQ36" s="17">
        <v>4.9122773473769803E-2</v>
      </c>
      <c r="BR36" s="17">
        <v>5.87120960609777E-2</v>
      </c>
      <c r="BS36" s="17">
        <v>6.8269759462851604E-2</v>
      </c>
      <c r="BT36" s="17">
        <v>8.3207944775517295E-2</v>
      </c>
      <c r="BU36" s="17">
        <v>9.4090833334045096E-2</v>
      </c>
      <c r="BV36" s="17">
        <v>8.3403277494825706E-2</v>
      </c>
      <c r="BW36" s="17">
        <v>9.9847174513223502E-2</v>
      </c>
      <c r="BX36" s="17">
        <v>0.109282104614357</v>
      </c>
      <c r="BY36" s="17">
        <v>0.16361512828463201</v>
      </c>
      <c r="BZ36" s="17">
        <v>0.15797824392461701</v>
      </c>
      <c r="CA36" s="17">
        <v>0.16316279943126799</v>
      </c>
      <c r="CB36" s="17">
        <v>0.23230526181377001</v>
      </c>
      <c r="CC36" s="17">
        <v>0.358785131939657</v>
      </c>
      <c r="CD36" s="17">
        <v>0.41203196929331198</v>
      </c>
    </row>
    <row r="37" spans="2:82" x14ac:dyDescent="0.35">
      <c r="B37" t="s">
        <v>125</v>
      </c>
      <c r="C37" s="17">
        <v>7.1545370186454196E-2</v>
      </c>
      <c r="D37" s="17">
        <v>9.2130017226546193E-2</v>
      </c>
      <c r="E37" s="17">
        <v>5.1225502468114699E-2</v>
      </c>
      <c r="F37" s="17"/>
      <c r="G37" s="17">
        <v>0.13225751608676101</v>
      </c>
      <c r="H37" s="17">
        <v>0.144445076433875</v>
      </c>
      <c r="I37" s="17">
        <v>8.6117795775578196E-2</v>
      </c>
      <c r="J37" s="17">
        <v>2.4740568750064199E-2</v>
      </c>
      <c r="K37" s="17">
        <v>2.86301480067612E-2</v>
      </c>
      <c r="L37" s="17">
        <v>2.6926477769935502E-2</v>
      </c>
      <c r="M37" s="17"/>
      <c r="N37" s="17">
        <v>0.11865540383317499</v>
      </c>
      <c r="O37" s="17">
        <v>5.4143437404264798E-2</v>
      </c>
      <c r="P37" s="17">
        <v>7.4017114226582095E-2</v>
      </c>
      <c r="Q37" s="17">
        <v>3.6893312570996498E-2</v>
      </c>
      <c r="R37" s="17"/>
      <c r="S37" s="17">
        <v>0.13819972700987401</v>
      </c>
      <c r="T37" s="17">
        <v>6.1862089795732003E-2</v>
      </c>
      <c r="U37" s="17">
        <v>5.5441396886760398E-2</v>
      </c>
      <c r="V37" s="17">
        <v>4.4986624435181199E-2</v>
      </c>
      <c r="W37" s="17">
        <v>5.3447818920317199E-2</v>
      </c>
      <c r="X37" s="17">
        <v>7.3991527635276305E-2</v>
      </c>
      <c r="Y37" s="17">
        <v>4.8358582214845999E-2</v>
      </c>
      <c r="Z37" s="17">
        <v>9.0697489064895095E-2</v>
      </c>
      <c r="AA37" s="17">
        <v>6.5760814089803304E-2</v>
      </c>
      <c r="AB37" s="17">
        <v>5.7157762163993202E-2</v>
      </c>
      <c r="AC37" s="17">
        <v>5.2416864281741297E-2</v>
      </c>
      <c r="AD37" s="17"/>
      <c r="AE37" s="17">
        <v>8.4552461663409906E-2</v>
      </c>
      <c r="AF37" s="17">
        <v>7.37329534102215E-2</v>
      </c>
      <c r="AG37" s="17">
        <v>6.3442641600467198E-2</v>
      </c>
      <c r="AH37" s="17">
        <v>5.3580086330603502E-2</v>
      </c>
      <c r="AI37" s="17">
        <v>6.3254615458141997E-2</v>
      </c>
      <c r="AJ37" s="17">
        <v>3.9036707850215999E-2</v>
      </c>
      <c r="AK37" s="17"/>
      <c r="AL37" s="17">
        <v>3.7995615470801401E-2</v>
      </c>
      <c r="AM37" s="17">
        <v>0.13254707755827899</v>
      </c>
      <c r="AN37" s="17">
        <v>0.24750667706215401</v>
      </c>
      <c r="AO37" s="17">
        <v>0.149230224976765</v>
      </c>
      <c r="AP37" s="17">
        <v>4.3480796647142002E-2</v>
      </c>
      <c r="AQ37" s="17">
        <v>0.17848253641280101</v>
      </c>
      <c r="AR37" s="17">
        <v>0.13002739776981501</v>
      </c>
      <c r="AS37" s="17"/>
      <c r="AT37" s="17">
        <v>0.25985837258736799</v>
      </c>
      <c r="AU37" s="17">
        <v>4.9810067054699599E-2</v>
      </c>
      <c r="AV37" s="17"/>
      <c r="AW37" s="17">
        <v>4.1775031984606401E-2</v>
      </c>
      <c r="AX37" s="17">
        <v>1.49363658564346E-2</v>
      </c>
      <c r="AY37" s="17">
        <v>9.4370586181933905E-2</v>
      </c>
      <c r="AZ37" s="17">
        <v>4.92519235481442E-2</v>
      </c>
      <c r="BA37" s="17">
        <v>3.1270124138591898E-2</v>
      </c>
      <c r="BB37" s="17">
        <v>0.102635990599844</v>
      </c>
      <c r="BC37" s="17">
        <v>0.158874730903283</v>
      </c>
      <c r="BD37" s="17">
        <v>8.85284068876694E-2</v>
      </c>
      <c r="BE37" s="17"/>
      <c r="BF37" s="17">
        <v>9.5070378379493198E-2</v>
      </c>
      <c r="BG37" s="17">
        <v>0.102981997995526</v>
      </c>
      <c r="BH37" s="17">
        <v>7.2606671167951706E-2</v>
      </c>
      <c r="BI37" s="17">
        <v>7.8919678062039297E-2</v>
      </c>
      <c r="BJ37" s="17">
        <v>5.6216277675947897E-2</v>
      </c>
      <c r="BK37" s="17">
        <v>2.5265521302022299E-2</v>
      </c>
      <c r="BL37" s="17">
        <v>5.2950017349920601E-2</v>
      </c>
      <c r="BM37" s="17"/>
      <c r="BN37" s="17">
        <v>5.5548347259863497E-2</v>
      </c>
      <c r="BO37" s="17">
        <v>3.8366973391257102E-2</v>
      </c>
      <c r="BP37" s="17">
        <v>3.0974227832903701E-2</v>
      </c>
      <c r="BQ37" s="17">
        <v>4.8027044337984201E-2</v>
      </c>
      <c r="BR37" s="17">
        <v>4.5469497006097898E-2</v>
      </c>
      <c r="BS37" s="17">
        <v>5.0550679966920399E-2</v>
      </c>
      <c r="BT37" s="17">
        <v>7.37295959581383E-2</v>
      </c>
      <c r="BU37" s="17">
        <v>6.3099990986190693E-2</v>
      </c>
      <c r="BV37" s="17">
        <v>6.4653084077689493E-2</v>
      </c>
      <c r="BW37" s="17">
        <v>8.1648189127653606E-2</v>
      </c>
      <c r="BX37" s="17">
        <v>7.3103353778542504E-2</v>
      </c>
      <c r="BY37" s="17">
        <v>0.109859185916477</v>
      </c>
      <c r="BZ37" s="17">
        <v>9.2551177861355194E-2</v>
      </c>
      <c r="CA37" s="17">
        <v>0.12056223991597199</v>
      </c>
      <c r="CB37" s="17">
        <v>0.185829104071081</v>
      </c>
      <c r="CC37" s="17">
        <v>0.339201858336454</v>
      </c>
      <c r="CD37" s="17">
        <v>0.41580143276493797</v>
      </c>
    </row>
    <row r="38" spans="2:82" x14ac:dyDescent="0.35">
      <c r="B38" t="s">
        <v>126</v>
      </c>
      <c r="C38" s="17">
        <v>4.9666787189456399E-2</v>
      </c>
      <c r="D38" s="17">
        <v>5.6500930341569298E-2</v>
      </c>
      <c r="E38" s="17">
        <v>4.3054204338540902E-2</v>
      </c>
      <c r="F38" s="17"/>
      <c r="G38" s="17">
        <v>9.9321979896765E-2</v>
      </c>
      <c r="H38" s="17">
        <v>0.114760936407896</v>
      </c>
      <c r="I38" s="17">
        <v>4.5663542871527303E-2</v>
      </c>
      <c r="J38" s="17">
        <v>1.68675625034207E-2</v>
      </c>
      <c r="K38" s="17">
        <v>1.9653396859158501E-2</v>
      </c>
      <c r="L38" s="17">
        <v>1.37960391986322E-2</v>
      </c>
      <c r="M38" s="17"/>
      <c r="N38" s="17">
        <v>8.1387281872343106E-2</v>
      </c>
      <c r="O38" s="17">
        <v>3.8770375000062397E-2</v>
      </c>
      <c r="P38" s="17">
        <v>4.6891466600390098E-2</v>
      </c>
      <c r="Q38" s="17">
        <v>2.9611018977829098E-2</v>
      </c>
      <c r="R38" s="17"/>
      <c r="S38" s="17">
        <v>9.2270117787598194E-2</v>
      </c>
      <c r="T38" s="17">
        <v>2.7960101890856098E-2</v>
      </c>
      <c r="U38" s="17">
        <v>5.4490458952349399E-2</v>
      </c>
      <c r="V38" s="17">
        <v>4.2532145424974598E-2</v>
      </c>
      <c r="W38" s="17">
        <v>4.8245195578184498E-2</v>
      </c>
      <c r="X38" s="17">
        <v>4.9504205123192202E-2</v>
      </c>
      <c r="Y38" s="17">
        <v>3.6910301875956397E-2</v>
      </c>
      <c r="Z38" s="17">
        <v>3.1317924870239003E-2</v>
      </c>
      <c r="AA38" s="17">
        <v>5.5774191611161802E-2</v>
      </c>
      <c r="AB38" s="17">
        <v>3.5241580842132997E-2</v>
      </c>
      <c r="AC38" s="17">
        <v>3.9526473479293299E-2</v>
      </c>
      <c r="AD38" s="17"/>
      <c r="AE38" s="17">
        <v>5.7314528274218401E-2</v>
      </c>
      <c r="AF38" s="17">
        <v>4.56582913098127E-2</v>
      </c>
      <c r="AG38" s="17">
        <v>4.55397927032056E-2</v>
      </c>
      <c r="AH38" s="17">
        <v>4.92163196643342E-2</v>
      </c>
      <c r="AI38" s="17">
        <v>4.2269246982428899E-2</v>
      </c>
      <c r="AJ38" s="17">
        <v>5.1906174597031902E-2</v>
      </c>
      <c r="AK38" s="17"/>
      <c r="AL38" s="17">
        <v>2.2615941347866E-2</v>
      </c>
      <c r="AM38" s="17">
        <v>9.5734807340228295E-2</v>
      </c>
      <c r="AN38" s="17">
        <v>0.197864894384087</v>
      </c>
      <c r="AO38" s="17">
        <v>0.151358524713815</v>
      </c>
      <c r="AP38" s="17">
        <v>3.8863183746250002E-2</v>
      </c>
      <c r="AQ38" s="17">
        <v>0.10005513188826901</v>
      </c>
      <c r="AR38" s="17">
        <v>6.4621997681917995E-2</v>
      </c>
      <c r="AS38" s="17"/>
      <c r="AT38" s="17">
        <v>0.20090364051903101</v>
      </c>
      <c r="AU38" s="17">
        <v>3.1655962261677599E-2</v>
      </c>
      <c r="AV38" s="17"/>
      <c r="AW38" s="17">
        <v>2.8775858151354E-2</v>
      </c>
      <c r="AX38" s="17">
        <v>1.14987074886575E-2</v>
      </c>
      <c r="AY38" s="17">
        <v>4.2927516890155101E-2</v>
      </c>
      <c r="AZ38" s="17">
        <v>3.7101731030549E-2</v>
      </c>
      <c r="BA38" s="17">
        <v>1.5113671749203901E-2</v>
      </c>
      <c r="BB38" s="17">
        <v>7.4288662226796504E-2</v>
      </c>
      <c r="BC38" s="17">
        <v>0.110337563990212</v>
      </c>
      <c r="BD38" s="17">
        <v>7.9382611356722699E-2</v>
      </c>
      <c r="BE38" s="17"/>
      <c r="BF38" s="17">
        <v>7.2377434951895497E-2</v>
      </c>
      <c r="BG38" s="17">
        <v>7.6094621177129396E-2</v>
      </c>
      <c r="BH38" s="17">
        <v>2.8819065861591098E-2</v>
      </c>
      <c r="BI38" s="17">
        <v>4.9943227237974203E-2</v>
      </c>
      <c r="BJ38" s="17">
        <v>3.3875037762115701E-2</v>
      </c>
      <c r="BK38" s="17">
        <v>2.0006860786583001E-2</v>
      </c>
      <c r="BL38" s="17">
        <v>4.3155161161487002E-2</v>
      </c>
      <c r="BM38" s="17"/>
      <c r="BN38" s="17">
        <v>3.0141912095796301E-2</v>
      </c>
      <c r="BO38" s="17">
        <v>3.1122280646197702E-2</v>
      </c>
      <c r="BP38" s="17">
        <v>2.2133490646049001E-2</v>
      </c>
      <c r="BQ38" s="17">
        <v>3.05368419445032E-2</v>
      </c>
      <c r="BR38" s="17">
        <v>3.2021236539626602E-2</v>
      </c>
      <c r="BS38" s="17">
        <v>3.4265305575854603E-2</v>
      </c>
      <c r="BT38" s="17">
        <v>5.17375961834112E-2</v>
      </c>
      <c r="BU38" s="17">
        <v>5.6731650434428099E-2</v>
      </c>
      <c r="BV38" s="17">
        <v>2.8797191341818702E-2</v>
      </c>
      <c r="BW38" s="17">
        <v>5.1874675215705102E-2</v>
      </c>
      <c r="BX38" s="17">
        <v>4.84334723092937E-2</v>
      </c>
      <c r="BY38" s="17">
        <v>6.05818954477369E-2</v>
      </c>
      <c r="BZ38" s="17">
        <v>5.0985416486837298E-2</v>
      </c>
      <c r="CA38" s="17">
        <v>6.7035736126840606E-2</v>
      </c>
      <c r="CB38" s="17">
        <v>0.20018427828781599</v>
      </c>
      <c r="CC38" s="17">
        <v>0.26120882015934599</v>
      </c>
      <c r="CD38" s="17">
        <v>0.27212752294287201</v>
      </c>
    </row>
    <row r="39" spans="2:82" x14ac:dyDescent="0.35">
      <c r="B39" t="s">
        <v>127</v>
      </c>
      <c r="C39" s="17">
        <v>2.4790533641979199E-2</v>
      </c>
      <c r="D39" s="17">
        <v>2.0625287400318399E-2</v>
      </c>
      <c r="E39" s="17">
        <v>2.8183301182611201E-2</v>
      </c>
      <c r="F39" s="17"/>
      <c r="G39" s="17">
        <v>6.3039893940323902E-2</v>
      </c>
      <c r="H39" s="17">
        <v>3.1493371715216101E-2</v>
      </c>
      <c r="I39" s="17">
        <v>2.4905997446577802E-2</v>
      </c>
      <c r="J39" s="17">
        <v>1.76357436139934E-2</v>
      </c>
      <c r="K39" s="17">
        <v>1.2814597836433799E-2</v>
      </c>
      <c r="L39" s="17">
        <v>7.76977900458861E-3</v>
      </c>
      <c r="M39" s="17"/>
      <c r="N39" s="17">
        <v>1.7380282317642302E-2</v>
      </c>
      <c r="O39" s="17">
        <v>2.2405342130132701E-2</v>
      </c>
      <c r="P39" s="17">
        <v>2.6642221475583601E-2</v>
      </c>
      <c r="Q39" s="17">
        <v>3.2745545394097103E-2</v>
      </c>
      <c r="R39" s="17"/>
      <c r="S39" s="17">
        <v>4.0626246455791E-2</v>
      </c>
      <c r="T39" s="17">
        <v>2.0525967050009999E-2</v>
      </c>
      <c r="U39" s="17">
        <v>2.1033687210188098E-2</v>
      </c>
      <c r="V39" s="17">
        <v>1.46290619017359E-2</v>
      </c>
      <c r="W39" s="17">
        <v>2.60185712112855E-2</v>
      </c>
      <c r="X39" s="17">
        <v>1.7377454425715599E-2</v>
      </c>
      <c r="Y39" s="17">
        <v>2.2551468497393201E-2</v>
      </c>
      <c r="Z39" s="17">
        <v>1.8901625285912899E-2</v>
      </c>
      <c r="AA39" s="17">
        <v>3.4170962715316902E-2</v>
      </c>
      <c r="AB39" s="17">
        <v>2.0492951805885E-2</v>
      </c>
      <c r="AC39" s="17">
        <v>2.1310554002323699E-2</v>
      </c>
      <c r="AD39" s="17"/>
      <c r="AE39" s="17">
        <v>8.1352634007297395E-3</v>
      </c>
      <c r="AF39" s="17">
        <v>1.78254992166775E-2</v>
      </c>
      <c r="AG39" s="17">
        <v>2.8842069552640199E-2</v>
      </c>
      <c r="AH39" s="17">
        <v>3.0452566508370998E-2</v>
      </c>
      <c r="AI39" s="17">
        <v>3.4364679445177897E-2</v>
      </c>
      <c r="AJ39" s="17">
        <v>0.100588972221637</v>
      </c>
      <c r="AK39" s="17"/>
      <c r="AL39" s="17">
        <v>1.3966324425847E-2</v>
      </c>
      <c r="AM39" s="17">
        <v>2.2419978599568399E-2</v>
      </c>
      <c r="AN39" s="17">
        <v>2.5957261686346999E-2</v>
      </c>
      <c r="AO39" s="17">
        <v>9.8342892212871895E-3</v>
      </c>
      <c r="AP39" s="17">
        <v>1.4590134718130201E-2</v>
      </c>
      <c r="AQ39" s="17">
        <v>0</v>
      </c>
      <c r="AR39" s="17">
        <v>5.8364776815692097E-2</v>
      </c>
      <c r="AS39" s="17"/>
      <c r="AT39" s="17">
        <v>1.9450911522141099E-2</v>
      </c>
      <c r="AU39" s="17">
        <v>2.1183655298129E-2</v>
      </c>
      <c r="AV39" s="17"/>
      <c r="AW39" s="17">
        <v>2.7194902861336901E-2</v>
      </c>
      <c r="AX39" s="17">
        <v>8.3374027837783693E-3</v>
      </c>
      <c r="AY39" s="17">
        <v>2.63208341974632E-2</v>
      </c>
      <c r="AZ39" s="17">
        <v>3.3657670235285798E-2</v>
      </c>
      <c r="BA39" s="17">
        <v>1.04988870909287E-2</v>
      </c>
      <c r="BB39" s="17">
        <v>2.4174220783537401E-2</v>
      </c>
      <c r="BC39" s="17">
        <v>2.46032592415119E-2</v>
      </c>
      <c r="BD39" s="17">
        <v>3.7274983504279602E-2</v>
      </c>
      <c r="BE39" s="17"/>
      <c r="BF39" s="17">
        <v>2.0656461547931701E-2</v>
      </c>
      <c r="BG39" s="17">
        <v>1.8872026109380401E-2</v>
      </c>
      <c r="BH39" s="17">
        <v>1.7127544477875602E-2</v>
      </c>
      <c r="BI39" s="17">
        <v>3.2221938510140803E-2</v>
      </c>
      <c r="BJ39" s="17">
        <v>2.6823404729326501E-2</v>
      </c>
      <c r="BK39" s="17">
        <v>2.9660506039695899E-2</v>
      </c>
      <c r="BL39" s="17">
        <v>4.03615565965195E-2</v>
      </c>
      <c r="BM39" s="17"/>
      <c r="BN39" s="17">
        <v>6.2710355889264505E-2</v>
      </c>
      <c r="BO39" s="17">
        <v>1.2676788864915099E-2</v>
      </c>
      <c r="BP39" s="17">
        <v>2.1673453216479101E-2</v>
      </c>
      <c r="BQ39" s="17">
        <v>3.2783431058150202E-2</v>
      </c>
      <c r="BR39" s="17">
        <v>2.5971085388585401E-2</v>
      </c>
      <c r="BS39" s="17">
        <v>1.74256385028384E-2</v>
      </c>
      <c r="BT39" s="17">
        <v>1.4181602924549201E-2</v>
      </c>
      <c r="BU39" s="17">
        <v>2.2525568489213301E-2</v>
      </c>
      <c r="BV39" s="17">
        <v>1.3943553520563199E-2</v>
      </c>
      <c r="BW39" s="17">
        <v>2.5674060972282999E-2</v>
      </c>
      <c r="BX39" s="17">
        <v>1.31019443091905E-2</v>
      </c>
      <c r="BY39" s="17">
        <v>2.6440660636048701E-3</v>
      </c>
      <c r="BZ39" s="17">
        <v>1.6073206487349001E-2</v>
      </c>
      <c r="CA39" s="17">
        <v>2.5154473166922101E-2</v>
      </c>
      <c r="CB39" s="17">
        <v>3.39708669336967E-3</v>
      </c>
      <c r="CC39" s="17">
        <v>0</v>
      </c>
      <c r="CD39" s="17">
        <v>1.5034696102541101E-2</v>
      </c>
    </row>
    <row r="40" spans="2:82" x14ac:dyDescent="0.35">
      <c r="B40" t="s">
        <v>128</v>
      </c>
      <c r="C40" s="17">
        <v>2.38629127990647E-2</v>
      </c>
      <c r="D40" s="17">
        <v>2.73847215398519E-2</v>
      </c>
      <c r="E40" s="17">
        <v>1.9927942799428101E-2</v>
      </c>
      <c r="F40" s="17"/>
      <c r="G40" s="17">
        <v>6.3578297299195299E-2</v>
      </c>
      <c r="H40" s="17">
        <v>5.1211760129276397E-2</v>
      </c>
      <c r="I40" s="17">
        <v>2.2662749501297302E-2</v>
      </c>
      <c r="J40" s="17">
        <v>6.9133268129796498E-3</v>
      </c>
      <c r="K40" s="17">
        <v>3.3451778319631802E-3</v>
      </c>
      <c r="L40" s="17">
        <v>3.8000704627602E-3</v>
      </c>
      <c r="M40" s="17"/>
      <c r="N40" s="17">
        <v>3.1728922667412597E-2</v>
      </c>
      <c r="O40" s="17">
        <v>1.8275523464633601E-2</v>
      </c>
      <c r="P40" s="17">
        <v>2.8708754134699602E-2</v>
      </c>
      <c r="Q40" s="17">
        <v>1.7305906084341401E-2</v>
      </c>
      <c r="R40" s="17"/>
      <c r="S40" s="17">
        <v>4.8823292567358102E-2</v>
      </c>
      <c r="T40" s="17">
        <v>1.48494027694179E-2</v>
      </c>
      <c r="U40" s="17">
        <v>9.7647794220345994E-3</v>
      </c>
      <c r="V40" s="17">
        <v>1.49459468735834E-2</v>
      </c>
      <c r="W40" s="17">
        <v>2.7110612038841599E-2</v>
      </c>
      <c r="X40" s="17">
        <v>2.5693711108099499E-2</v>
      </c>
      <c r="Y40" s="17">
        <v>1.9608510555148E-2</v>
      </c>
      <c r="Z40" s="17">
        <v>1.94638245017008E-2</v>
      </c>
      <c r="AA40" s="17">
        <v>2.5089585316477401E-2</v>
      </c>
      <c r="AB40" s="17">
        <v>1.6205617276321398E-2</v>
      </c>
      <c r="AC40" s="17">
        <v>2.6320284310071301E-2</v>
      </c>
      <c r="AD40" s="17"/>
      <c r="AE40" s="17">
        <v>2.2037615878577801E-2</v>
      </c>
      <c r="AF40" s="17">
        <v>2.5375100854306401E-2</v>
      </c>
      <c r="AG40" s="17">
        <v>2.0458482792578701E-2</v>
      </c>
      <c r="AH40" s="17">
        <v>2.6726537599928199E-2</v>
      </c>
      <c r="AI40" s="17">
        <v>2.6569753385549701E-2</v>
      </c>
      <c r="AJ40" s="17">
        <v>1.7626775049687599E-2</v>
      </c>
      <c r="AK40" s="17"/>
      <c r="AL40" s="17">
        <v>8.7280204006559003E-3</v>
      </c>
      <c r="AM40" s="17">
        <v>5.0780806646766298E-2</v>
      </c>
      <c r="AN40" s="17">
        <v>8.7481231382328994E-2</v>
      </c>
      <c r="AO40" s="17">
        <v>9.2438329344280104E-2</v>
      </c>
      <c r="AP40" s="17">
        <v>9.8477907905864595E-3</v>
      </c>
      <c r="AQ40" s="17">
        <v>7.8586428046528295E-2</v>
      </c>
      <c r="AR40" s="17">
        <v>5.9671641678467599E-2</v>
      </c>
      <c r="AS40" s="17"/>
      <c r="AT40" s="17">
        <v>0.118378135199893</v>
      </c>
      <c r="AU40" s="17">
        <v>1.2550429847223E-2</v>
      </c>
      <c r="AV40" s="17"/>
      <c r="AW40" s="17">
        <v>1.1100424995037999E-2</v>
      </c>
      <c r="AX40" s="17">
        <v>0</v>
      </c>
      <c r="AY40" s="17">
        <v>4.7282860150716602E-2</v>
      </c>
      <c r="AZ40" s="17">
        <v>1.5706790976765E-2</v>
      </c>
      <c r="BA40" s="17">
        <v>4.2534509835020599E-3</v>
      </c>
      <c r="BB40" s="17">
        <v>4.22271296093715E-2</v>
      </c>
      <c r="BC40" s="17">
        <v>5.4614483816657899E-2</v>
      </c>
      <c r="BD40" s="17">
        <v>2.59089808203995E-2</v>
      </c>
      <c r="BE40" s="17"/>
      <c r="BF40" s="17">
        <v>2.75356199146716E-2</v>
      </c>
      <c r="BG40" s="17">
        <v>3.0380965684911901E-2</v>
      </c>
      <c r="BH40" s="17">
        <v>1.8279888495233799E-2</v>
      </c>
      <c r="BI40" s="17">
        <v>3.2116720920983E-2</v>
      </c>
      <c r="BJ40" s="17">
        <v>3.0601937580529599E-2</v>
      </c>
      <c r="BK40" s="17">
        <v>1.0952792379695001E-2</v>
      </c>
      <c r="BL40" s="17">
        <v>2.16377454878986E-2</v>
      </c>
      <c r="BM40" s="17"/>
      <c r="BN40" s="17">
        <v>2.34728213397623E-2</v>
      </c>
      <c r="BO40" s="17">
        <v>2.47331980811165E-2</v>
      </c>
      <c r="BP40" s="17">
        <v>1.36406072088555E-2</v>
      </c>
      <c r="BQ40" s="17">
        <v>3.1759539612486003E-2</v>
      </c>
      <c r="BR40" s="17">
        <v>1.39201340727408E-2</v>
      </c>
      <c r="BS40" s="17">
        <v>2.0206606191998901E-2</v>
      </c>
      <c r="BT40" s="17">
        <v>2.7133261649246902E-2</v>
      </c>
      <c r="BU40" s="17">
        <v>1.32352659873943E-2</v>
      </c>
      <c r="BV40" s="17">
        <v>8.6080911538478199E-3</v>
      </c>
      <c r="BW40" s="17">
        <v>1.9624840074672599E-2</v>
      </c>
      <c r="BX40" s="17">
        <v>1.6412859746142199E-2</v>
      </c>
      <c r="BY40" s="17">
        <v>2.7649831468845001E-2</v>
      </c>
      <c r="BZ40" s="17">
        <v>4.6428972753738001E-2</v>
      </c>
      <c r="CA40" s="17">
        <v>2.6847071631722799E-2</v>
      </c>
      <c r="CB40" s="17">
        <v>5.4592844288403497E-2</v>
      </c>
      <c r="CC40" s="17">
        <v>9.1547206079581403E-2</v>
      </c>
      <c r="CD40" s="17">
        <v>0.112607969910406</v>
      </c>
    </row>
    <row r="41" spans="2:82" x14ac:dyDescent="0.35">
      <c r="B41" t="s">
        <v>114</v>
      </c>
      <c r="C41" s="17">
        <v>0.28527618234816998</v>
      </c>
      <c r="D41" s="17">
        <v>0.26439498597556998</v>
      </c>
      <c r="E41" s="17">
        <v>0.30546288917894299</v>
      </c>
      <c r="F41" s="17"/>
      <c r="G41" s="17">
        <v>0.216888919752731</v>
      </c>
      <c r="H41" s="17">
        <v>0.195988797913385</v>
      </c>
      <c r="I41" s="17">
        <v>0.25778356283849901</v>
      </c>
      <c r="J41" s="17">
        <v>0.35411879791892997</v>
      </c>
      <c r="K41" s="17">
        <v>0.35970678041544701</v>
      </c>
      <c r="L41" s="17">
        <v>0.319817494327367</v>
      </c>
      <c r="M41" s="17"/>
      <c r="N41" s="17">
        <v>0.23884305794449401</v>
      </c>
      <c r="O41" s="17">
        <v>0.30736566640573998</v>
      </c>
      <c r="P41" s="17">
        <v>0.26919579143313399</v>
      </c>
      <c r="Q41" s="17">
        <v>0.325989434919286</v>
      </c>
      <c r="R41" s="17"/>
      <c r="S41" s="17">
        <v>0.27555639304132801</v>
      </c>
      <c r="T41" s="17">
        <v>0.31011613882424099</v>
      </c>
      <c r="U41" s="17">
        <v>0.302444574505424</v>
      </c>
      <c r="V41" s="17">
        <v>0.28250396217927998</v>
      </c>
      <c r="W41" s="17">
        <v>0.26536449501363402</v>
      </c>
      <c r="X41" s="17">
        <v>0.25083946135070601</v>
      </c>
      <c r="Y41" s="17">
        <v>0.279339431911373</v>
      </c>
      <c r="Z41" s="17">
        <v>0.242199931623478</v>
      </c>
      <c r="AA41" s="17">
        <v>0.27613326394498899</v>
      </c>
      <c r="AB41" s="17">
        <v>0.32816407953128701</v>
      </c>
      <c r="AC41" s="17">
        <v>0.31387589076884398</v>
      </c>
      <c r="AD41" s="17"/>
      <c r="AE41" s="17">
        <v>0.27999697509649701</v>
      </c>
      <c r="AF41" s="17">
        <v>0.23613144408498499</v>
      </c>
      <c r="AG41" s="17">
        <v>0.27325750638285701</v>
      </c>
      <c r="AH41" s="17">
        <v>0.283442423210441</v>
      </c>
      <c r="AI41" s="17">
        <v>0.34623981032661799</v>
      </c>
      <c r="AJ41" s="17">
        <v>0.38481239184378602</v>
      </c>
      <c r="AK41" s="17"/>
      <c r="AL41" s="17">
        <v>0.30077776417433</v>
      </c>
      <c r="AM41" s="17">
        <v>0.25182807829225901</v>
      </c>
      <c r="AN41" s="17">
        <v>9.9638802009140395E-2</v>
      </c>
      <c r="AO41" s="17">
        <v>0.24915499000223801</v>
      </c>
      <c r="AP41" s="17">
        <v>0.35484448359183102</v>
      </c>
      <c r="AQ41" s="17">
        <v>0.24361804104997101</v>
      </c>
      <c r="AR41" s="17">
        <v>0.30826835749862802</v>
      </c>
      <c r="AS41" s="17"/>
      <c r="AT41" s="17">
        <v>0.105168429366223</v>
      </c>
      <c r="AU41" s="17">
        <v>0.30716728833763701</v>
      </c>
      <c r="AV41" s="17"/>
      <c r="AW41" s="17">
        <v>0.38624788928458398</v>
      </c>
      <c r="AX41" s="17">
        <v>0.34678275787532098</v>
      </c>
      <c r="AY41" s="17">
        <v>0.229513525016347</v>
      </c>
      <c r="AZ41" s="17">
        <v>0.30512780298530401</v>
      </c>
      <c r="BA41" s="17">
        <v>0.317201705356007</v>
      </c>
      <c r="BB41" s="17">
        <v>0.23767032843125299</v>
      </c>
      <c r="BC41" s="17">
        <v>0.180651329500573</v>
      </c>
      <c r="BD41" s="17">
        <v>0.22947352506820601</v>
      </c>
      <c r="BE41" s="17"/>
      <c r="BF41" s="17">
        <v>0.24316788494310901</v>
      </c>
      <c r="BG41" s="17">
        <v>0.25897985497124398</v>
      </c>
      <c r="BH41" s="17">
        <v>0.28780062241167298</v>
      </c>
      <c r="BI41" s="17">
        <v>0.29163715455575301</v>
      </c>
      <c r="BJ41" s="17">
        <v>0.30713580173798399</v>
      </c>
      <c r="BK41" s="17">
        <v>0.31324593371634102</v>
      </c>
      <c r="BL41" s="17">
        <v>0.33319228688861102</v>
      </c>
      <c r="BM41" s="17"/>
      <c r="BN41" s="17">
        <v>0.35811350389538699</v>
      </c>
      <c r="BO41" s="17">
        <v>0.37418481044682</v>
      </c>
      <c r="BP41" s="17">
        <v>0.31657680492829599</v>
      </c>
      <c r="BQ41" s="17">
        <v>0.32289485298231402</v>
      </c>
      <c r="BR41" s="17">
        <v>0.30739568120205801</v>
      </c>
      <c r="BS41" s="17">
        <v>0.28672553060219902</v>
      </c>
      <c r="BT41" s="17">
        <v>0.28654991804053997</v>
      </c>
      <c r="BU41" s="17">
        <v>0.25150633449953302</v>
      </c>
      <c r="BV41" s="17">
        <v>0.278970116880428</v>
      </c>
      <c r="BW41" s="17">
        <v>0.23311439260629199</v>
      </c>
      <c r="BX41" s="17">
        <v>0.26004155556331099</v>
      </c>
      <c r="BY41" s="17">
        <v>0.24050450239347801</v>
      </c>
      <c r="BZ41" s="17">
        <v>0.20936899531021799</v>
      </c>
      <c r="CA41" s="17">
        <v>0.20130295510221499</v>
      </c>
      <c r="CB41" s="17">
        <v>0.196500577751793</v>
      </c>
      <c r="CC41" s="17">
        <v>0.10257876907309101</v>
      </c>
      <c r="CD41" s="17">
        <v>7.73539460023802E-2</v>
      </c>
    </row>
    <row r="42" spans="2:82" x14ac:dyDescent="0.35">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row>
    <row r="43" spans="2:82" x14ac:dyDescent="0.35">
      <c r="B43" s="6" t="s">
        <v>139</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row>
    <row r="44" spans="2:82" x14ac:dyDescent="0.35">
      <c r="B44" s="24" t="s">
        <v>118</v>
      </c>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row>
    <row r="45" spans="2:82" x14ac:dyDescent="0.35">
      <c r="B45" t="s">
        <v>47</v>
      </c>
      <c r="C45" s="17">
        <v>0.641044121154552</v>
      </c>
      <c r="D45" s="17">
        <v>0.63707603555034797</v>
      </c>
      <c r="E45" s="17">
        <v>0.64657473810766397</v>
      </c>
      <c r="F45" s="17"/>
      <c r="G45" s="17">
        <v>0.36218570775297199</v>
      </c>
      <c r="H45" s="17">
        <v>0.44919925534546801</v>
      </c>
      <c r="I45" s="17">
        <v>0.61918343874688997</v>
      </c>
      <c r="J45" s="17">
        <v>0.75001871443003598</v>
      </c>
      <c r="K45" s="17">
        <v>0.79625668817019801</v>
      </c>
      <c r="L45" s="17">
        <v>0.80704836618197295</v>
      </c>
      <c r="M45" s="17"/>
      <c r="N45" s="17">
        <v>0.61171977525446197</v>
      </c>
      <c r="O45" s="17">
        <v>0.68668666394167499</v>
      </c>
      <c r="P45" s="17">
        <v>0.624692898288426</v>
      </c>
      <c r="Q45" s="17">
        <v>0.639937506496423</v>
      </c>
      <c r="R45" s="17"/>
      <c r="S45" s="17">
        <v>0.49642993130903301</v>
      </c>
      <c r="T45" s="17">
        <v>0.66345350005949899</v>
      </c>
      <c r="U45" s="17">
        <v>0.63200881274632303</v>
      </c>
      <c r="V45" s="17">
        <v>0.65949422062128005</v>
      </c>
      <c r="W45" s="17">
        <v>0.63498224517687696</v>
      </c>
      <c r="X45" s="17">
        <v>0.64016225852991804</v>
      </c>
      <c r="Y45" s="17">
        <v>0.695308837090857</v>
      </c>
      <c r="Z45" s="17">
        <v>0.71292545585536105</v>
      </c>
      <c r="AA45" s="17">
        <v>0.67363412563929503</v>
      </c>
      <c r="AB45" s="17">
        <v>0.68984885117880501</v>
      </c>
      <c r="AC45" s="17">
        <v>0.67897034031522197</v>
      </c>
      <c r="AD45" s="17"/>
      <c r="AE45" s="17">
        <v>0.71044287400045003</v>
      </c>
      <c r="AF45" s="17">
        <v>0.68664749845793804</v>
      </c>
      <c r="AG45" s="17">
        <v>0.61923026378073898</v>
      </c>
      <c r="AH45" s="17">
        <v>0.60167775062998397</v>
      </c>
      <c r="AI45" s="17">
        <v>0.51512635379680705</v>
      </c>
      <c r="AJ45" s="17">
        <v>0.51625877862050396</v>
      </c>
      <c r="AK45" s="17"/>
      <c r="AL45" s="17">
        <v>1</v>
      </c>
      <c r="AM45" s="17">
        <v>0</v>
      </c>
      <c r="AN45" s="17">
        <v>0</v>
      </c>
      <c r="AO45" s="17">
        <v>0</v>
      </c>
      <c r="AP45" s="17">
        <v>0</v>
      </c>
      <c r="AQ45" s="17">
        <v>0</v>
      </c>
      <c r="AR45" s="17">
        <v>0</v>
      </c>
      <c r="AS45" s="17"/>
      <c r="AT45" s="17">
        <v>0.39176445774080898</v>
      </c>
      <c r="AU45" s="17">
        <v>0.67581214037019</v>
      </c>
      <c r="AV45" s="17"/>
      <c r="AW45" s="17">
        <v>0.61081981464288604</v>
      </c>
      <c r="AX45" s="17">
        <v>0.78231380354770697</v>
      </c>
      <c r="AY45" s="17">
        <v>0.54322146723956599</v>
      </c>
      <c r="AZ45" s="17">
        <v>0.66121756623286398</v>
      </c>
      <c r="BA45" s="17">
        <v>0.79817170574444196</v>
      </c>
      <c r="BB45" s="17">
        <v>0.57569520517558703</v>
      </c>
      <c r="BC45" s="17">
        <v>0.50866567231517601</v>
      </c>
      <c r="BD45" s="17">
        <v>0.57953461678018703</v>
      </c>
      <c r="BE45" s="17"/>
      <c r="BF45" s="17">
        <v>0.59957066112857904</v>
      </c>
      <c r="BG45" s="17">
        <v>0.60294290373674597</v>
      </c>
      <c r="BH45" s="17">
        <v>0.68049526886075995</v>
      </c>
      <c r="BI45" s="17">
        <v>0.62072962601738402</v>
      </c>
      <c r="BJ45" s="17">
        <v>0.60299749626574395</v>
      </c>
      <c r="BK45" s="17">
        <v>0.741733820505867</v>
      </c>
      <c r="BL45" s="17">
        <v>0.600566265304464</v>
      </c>
      <c r="BM45" s="17"/>
      <c r="BN45" s="17">
        <v>0.52447725237494403</v>
      </c>
      <c r="BO45" s="17">
        <v>0.62635108510334903</v>
      </c>
      <c r="BP45" s="17">
        <v>0.66983675125886499</v>
      </c>
      <c r="BQ45" s="17">
        <v>0.63900573417677298</v>
      </c>
      <c r="BR45" s="17">
        <v>0.67521610234685403</v>
      </c>
      <c r="BS45" s="17">
        <v>0.67616857462252999</v>
      </c>
      <c r="BT45" s="17">
        <v>0.68041892429051198</v>
      </c>
      <c r="BU45" s="17">
        <v>0.68044701116135298</v>
      </c>
      <c r="BV45" s="17">
        <v>0.70065681708604099</v>
      </c>
      <c r="BW45" s="17">
        <v>0.65583543098127906</v>
      </c>
      <c r="BX45" s="17">
        <v>0.68339854118863097</v>
      </c>
      <c r="BY45" s="17">
        <v>0.61882699438474298</v>
      </c>
      <c r="BZ45" s="17">
        <v>0.61917478269396797</v>
      </c>
      <c r="CA45" s="17">
        <v>0.59875148613157503</v>
      </c>
      <c r="CB45" s="17">
        <v>0.50603477518004103</v>
      </c>
      <c r="CC45" s="17">
        <v>0.46143744321108798</v>
      </c>
      <c r="CD45" s="17">
        <v>0.25316385593477603</v>
      </c>
    </row>
    <row r="46" spans="2:82" x14ac:dyDescent="0.35">
      <c r="B46" t="s">
        <v>130</v>
      </c>
      <c r="C46" s="17">
        <v>1.8524211954468399E-2</v>
      </c>
      <c r="D46" s="17">
        <v>2.11271939540996E-2</v>
      </c>
      <c r="E46" s="17">
        <v>1.58809499311574E-2</v>
      </c>
      <c r="F46" s="17"/>
      <c r="G46" s="17">
        <v>3.3995990194082698E-2</v>
      </c>
      <c r="H46" s="17">
        <v>3.19430907648873E-2</v>
      </c>
      <c r="I46" s="17">
        <v>1.75536505326408E-2</v>
      </c>
      <c r="J46" s="17">
        <v>9.4167972973021596E-3</v>
      </c>
      <c r="K46" s="17">
        <v>1.05798925291483E-2</v>
      </c>
      <c r="L46" s="17">
        <v>1.08662220897656E-2</v>
      </c>
      <c r="M46" s="17"/>
      <c r="N46" s="17">
        <v>2.4302787904289601E-2</v>
      </c>
      <c r="O46" s="17">
        <v>1.68951641358022E-2</v>
      </c>
      <c r="P46" s="17">
        <v>1.9721308576930299E-2</v>
      </c>
      <c r="Q46" s="17">
        <v>1.28495715054876E-2</v>
      </c>
      <c r="R46" s="17"/>
      <c r="S46" s="17">
        <v>3.15991536076577E-2</v>
      </c>
      <c r="T46" s="17">
        <v>1.0532220799234901E-2</v>
      </c>
      <c r="U46" s="17">
        <v>2.25555552631857E-2</v>
      </c>
      <c r="V46" s="17">
        <v>1.8340566428006699E-2</v>
      </c>
      <c r="W46" s="17">
        <v>1.90681452044821E-2</v>
      </c>
      <c r="X46" s="17">
        <v>1.4291502949951801E-2</v>
      </c>
      <c r="Y46" s="17">
        <v>2.1265144540124702E-2</v>
      </c>
      <c r="Z46" s="17">
        <v>9.5365560321973592E-3</v>
      </c>
      <c r="AA46" s="17">
        <v>1.3330751489054099E-2</v>
      </c>
      <c r="AB46" s="17">
        <v>1.5462130975492599E-2</v>
      </c>
      <c r="AC46" s="17">
        <v>2.1799257921119201E-2</v>
      </c>
      <c r="AD46" s="17"/>
      <c r="AE46" s="17">
        <v>1.98443288065469E-2</v>
      </c>
      <c r="AF46" s="17">
        <v>1.6769506108048501E-2</v>
      </c>
      <c r="AG46" s="17">
        <v>2.2586367604363802E-2</v>
      </c>
      <c r="AH46" s="17">
        <v>2.0292357738001001E-2</v>
      </c>
      <c r="AI46" s="17">
        <v>1.28301619558931E-2</v>
      </c>
      <c r="AJ46" s="17">
        <v>3.1517241824016197E-2</v>
      </c>
      <c r="AK46" s="17"/>
      <c r="AL46" s="17">
        <v>0</v>
      </c>
      <c r="AM46" s="17">
        <v>0</v>
      </c>
      <c r="AN46" s="17">
        <v>0.37762220713481798</v>
      </c>
      <c r="AO46" s="17">
        <v>0</v>
      </c>
      <c r="AP46" s="17">
        <v>0</v>
      </c>
      <c r="AQ46" s="17">
        <v>0</v>
      </c>
      <c r="AR46" s="17">
        <v>0</v>
      </c>
      <c r="AS46" s="17"/>
      <c r="AT46" s="17">
        <v>5.2309224611958E-2</v>
      </c>
      <c r="AU46" s="17">
        <v>1.4415255131091501E-2</v>
      </c>
      <c r="AV46" s="17"/>
      <c r="AW46" s="17">
        <v>1.5324496702989399E-2</v>
      </c>
      <c r="AX46" s="17">
        <v>5.8942543512264904E-3</v>
      </c>
      <c r="AY46" s="17">
        <v>1.19332565218629E-2</v>
      </c>
      <c r="AZ46" s="17">
        <v>1.7376762289398402E-2</v>
      </c>
      <c r="BA46" s="17">
        <v>1.2834418727189699E-2</v>
      </c>
      <c r="BB46" s="17">
        <v>2.3400542674452698E-2</v>
      </c>
      <c r="BC46" s="17">
        <v>2.7952525452015799E-2</v>
      </c>
      <c r="BD46" s="17">
        <v>3.1218817440391199E-2</v>
      </c>
      <c r="BE46" s="17"/>
      <c r="BF46" s="17">
        <v>2.3366781017567201E-2</v>
      </c>
      <c r="BG46" s="17">
        <v>2.0153322243861699E-2</v>
      </c>
      <c r="BH46" s="17">
        <v>2.06224480142683E-2</v>
      </c>
      <c r="BI46" s="17">
        <v>1.32304638605567E-2</v>
      </c>
      <c r="BJ46" s="17">
        <v>2.3996055939057299E-2</v>
      </c>
      <c r="BK46" s="17">
        <v>9.4212584059758797E-3</v>
      </c>
      <c r="BL46" s="17">
        <v>2.1781511297895101E-2</v>
      </c>
      <c r="BM46" s="17"/>
      <c r="BN46" s="17">
        <v>1.55207143497082E-2</v>
      </c>
      <c r="BO46" s="17">
        <v>1.2196718178113601E-2</v>
      </c>
      <c r="BP46" s="17">
        <v>1.2906484287425199E-2</v>
      </c>
      <c r="BQ46" s="17">
        <v>2.4002194943840999E-2</v>
      </c>
      <c r="BR46" s="17">
        <v>2.0057356576553699E-2</v>
      </c>
      <c r="BS46" s="17">
        <v>1.31681951451542E-2</v>
      </c>
      <c r="BT46" s="17">
        <v>2.00883576032981E-2</v>
      </c>
      <c r="BU46" s="17">
        <v>7.8589011859190993E-3</v>
      </c>
      <c r="BV46" s="17">
        <v>5.5909928624694903E-3</v>
      </c>
      <c r="BW46" s="17">
        <v>2.5936986367952601E-2</v>
      </c>
      <c r="BX46" s="17">
        <v>2.0284866152459301E-2</v>
      </c>
      <c r="BY46" s="17">
        <v>1.0552404704973E-2</v>
      </c>
      <c r="BZ46" s="17">
        <v>3.3795473164507601E-2</v>
      </c>
      <c r="CA46" s="17">
        <v>1.54683831899578E-2</v>
      </c>
      <c r="CB46" s="17">
        <v>1.97681228090907E-2</v>
      </c>
      <c r="CC46" s="17">
        <v>4.5022710588788498E-2</v>
      </c>
      <c r="CD46" s="17">
        <v>0.11994086760221399</v>
      </c>
    </row>
    <row r="47" spans="2:82" x14ac:dyDescent="0.35">
      <c r="B47" t="s">
        <v>131</v>
      </c>
      <c r="C47" s="17">
        <v>9.0929609593962506E-3</v>
      </c>
      <c r="D47" s="17">
        <v>1.02406087931185E-2</v>
      </c>
      <c r="E47" s="17">
        <v>8.0196116071764093E-3</v>
      </c>
      <c r="F47" s="17"/>
      <c r="G47" s="17">
        <v>1.8845794049708101E-2</v>
      </c>
      <c r="H47" s="17">
        <v>1.8265791480950099E-2</v>
      </c>
      <c r="I47" s="17">
        <v>8.7887879202880707E-3</v>
      </c>
      <c r="J47" s="17">
        <v>4.6392517209965303E-3</v>
      </c>
      <c r="K47" s="17">
        <v>4.0951628584503996E-3</v>
      </c>
      <c r="L47" s="17">
        <v>2.3825704567174101E-3</v>
      </c>
      <c r="M47" s="17"/>
      <c r="N47" s="17">
        <v>9.5264555599669093E-3</v>
      </c>
      <c r="O47" s="17">
        <v>8.2691683216243404E-3</v>
      </c>
      <c r="P47" s="17">
        <v>1.06089653639745E-2</v>
      </c>
      <c r="Q47" s="17">
        <v>8.29705119617671E-3</v>
      </c>
      <c r="R47" s="17"/>
      <c r="S47" s="17">
        <v>1.7968141384189101E-2</v>
      </c>
      <c r="T47" s="17">
        <v>5.9717805448355702E-3</v>
      </c>
      <c r="U47" s="17">
        <v>1.140016709913E-2</v>
      </c>
      <c r="V47" s="17">
        <v>5.9562928448074403E-3</v>
      </c>
      <c r="W47" s="17">
        <v>1.0946622257763701E-2</v>
      </c>
      <c r="X47" s="17">
        <v>8.9439860793772107E-3</v>
      </c>
      <c r="Y47" s="17">
        <v>3.3992838818795801E-3</v>
      </c>
      <c r="Z47" s="17">
        <v>6.9661656259964099E-3</v>
      </c>
      <c r="AA47" s="17">
        <v>8.3687411690509007E-3</v>
      </c>
      <c r="AB47" s="17">
        <v>5.7211326912155599E-3</v>
      </c>
      <c r="AC47" s="17">
        <v>1.0238004488209201E-2</v>
      </c>
      <c r="AD47" s="17"/>
      <c r="AE47" s="17">
        <v>7.7960567797462996E-3</v>
      </c>
      <c r="AF47" s="17">
        <v>8.3044825740830608E-3</v>
      </c>
      <c r="AG47" s="17">
        <v>1.3597551716806501E-2</v>
      </c>
      <c r="AH47" s="17">
        <v>1.20597103800966E-2</v>
      </c>
      <c r="AI47" s="17">
        <v>9.8348284965488492E-3</v>
      </c>
      <c r="AJ47" s="17">
        <v>3.4538692433860501E-3</v>
      </c>
      <c r="AK47" s="17"/>
      <c r="AL47" s="17">
        <v>0</v>
      </c>
      <c r="AM47" s="17">
        <v>0</v>
      </c>
      <c r="AN47" s="17">
        <v>0.18536302625546699</v>
      </c>
      <c r="AO47" s="17">
        <v>0</v>
      </c>
      <c r="AP47" s="17">
        <v>0</v>
      </c>
      <c r="AQ47" s="17">
        <v>0</v>
      </c>
      <c r="AR47" s="17">
        <v>0</v>
      </c>
      <c r="AS47" s="17"/>
      <c r="AT47" s="17">
        <v>3.2319524424948003E-2</v>
      </c>
      <c r="AU47" s="17">
        <v>6.4629602388255802E-3</v>
      </c>
      <c r="AV47" s="17"/>
      <c r="AW47" s="17">
        <v>5.4382520422840202E-3</v>
      </c>
      <c r="AX47" s="17">
        <v>7.7739158572119596E-3</v>
      </c>
      <c r="AY47" s="17">
        <v>1.7720246501733199E-2</v>
      </c>
      <c r="AZ47" s="17">
        <v>4.3933891981286204E-3</v>
      </c>
      <c r="BA47" s="17">
        <v>6.4739409755721798E-4</v>
      </c>
      <c r="BB47" s="17">
        <v>1.6061534242038399E-2</v>
      </c>
      <c r="BC47" s="17">
        <v>2.1678760756221299E-2</v>
      </c>
      <c r="BD47" s="17">
        <v>8.4023030609071993E-3</v>
      </c>
      <c r="BE47" s="17"/>
      <c r="BF47" s="17">
        <v>1.2438307605708099E-2</v>
      </c>
      <c r="BG47" s="17">
        <v>1.2482383665793901E-2</v>
      </c>
      <c r="BH47" s="17">
        <v>7.4607073590512501E-3</v>
      </c>
      <c r="BI47" s="17">
        <v>3.5206294374845698E-3</v>
      </c>
      <c r="BJ47" s="17">
        <v>1.3667180196639201E-2</v>
      </c>
      <c r="BK47" s="17">
        <v>3.4045591611376702E-3</v>
      </c>
      <c r="BL47" s="17">
        <v>7.3981888464870003E-3</v>
      </c>
      <c r="BM47" s="17"/>
      <c r="BN47" s="17">
        <v>1.84259690949681E-2</v>
      </c>
      <c r="BO47" s="17">
        <v>1.5982748398971201E-2</v>
      </c>
      <c r="BP47" s="17">
        <v>1.39468905038798E-3</v>
      </c>
      <c r="BQ47" s="17">
        <v>6.5389150017762798E-3</v>
      </c>
      <c r="BR47" s="17">
        <v>4.4245775044856796E-3</v>
      </c>
      <c r="BS47" s="17">
        <v>8.2258702090713693E-3</v>
      </c>
      <c r="BT47" s="17">
        <v>9.9140133380025402E-3</v>
      </c>
      <c r="BU47" s="17">
        <v>5.8070860579661002E-3</v>
      </c>
      <c r="BV47" s="17">
        <v>1.00114549315432E-2</v>
      </c>
      <c r="BW47" s="17">
        <v>7.0441585632453297E-3</v>
      </c>
      <c r="BX47" s="17">
        <v>1.06436589112718E-2</v>
      </c>
      <c r="BY47" s="17">
        <v>9.9906253214632201E-3</v>
      </c>
      <c r="BZ47" s="17">
        <v>1.8300395526072599E-2</v>
      </c>
      <c r="CA47" s="17">
        <v>1.2494662911459901E-2</v>
      </c>
      <c r="CB47" s="17">
        <v>1.9519639785192E-2</v>
      </c>
      <c r="CC47" s="17">
        <v>0</v>
      </c>
      <c r="CD47" s="17">
        <v>3.1563090853671497E-2</v>
      </c>
    </row>
    <row r="48" spans="2:82" x14ac:dyDescent="0.35">
      <c r="B48" t="s">
        <v>132</v>
      </c>
      <c r="C48" s="17">
        <v>2.1437706816380901E-2</v>
      </c>
      <c r="D48" s="17">
        <v>2.6747401684015099E-2</v>
      </c>
      <c r="E48" s="17">
        <v>1.59538141654222E-2</v>
      </c>
      <c r="F48" s="17"/>
      <c r="G48" s="17">
        <v>4.75417883810548E-2</v>
      </c>
      <c r="H48" s="17">
        <v>4.9027419978710698E-2</v>
      </c>
      <c r="I48" s="17">
        <v>2.1854911122960698E-2</v>
      </c>
      <c r="J48" s="17">
        <v>6.8471626299571198E-3</v>
      </c>
      <c r="K48" s="17">
        <v>7.7757982952240401E-3</v>
      </c>
      <c r="L48" s="17">
        <v>2.3611464909027201E-3</v>
      </c>
      <c r="M48" s="17"/>
      <c r="N48" s="17">
        <v>3.6531347681717299E-2</v>
      </c>
      <c r="O48" s="17">
        <v>1.39032609198518E-2</v>
      </c>
      <c r="P48" s="17">
        <v>1.7929652032370801E-2</v>
      </c>
      <c r="Q48" s="17">
        <v>1.6411589299194899E-2</v>
      </c>
      <c r="R48" s="17"/>
      <c r="S48" s="17">
        <v>4.8103594924986198E-2</v>
      </c>
      <c r="T48" s="17">
        <v>1.7978581327260799E-2</v>
      </c>
      <c r="U48" s="17">
        <v>1.02398855154995E-2</v>
      </c>
      <c r="V48" s="17">
        <v>1.9332004493532801E-2</v>
      </c>
      <c r="W48" s="17">
        <v>2.2190707554681999E-2</v>
      </c>
      <c r="X48" s="17">
        <v>2.8864506080884599E-2</v>
      </c>
      <c r="Y48" s="17">
        <v>1.22255624933282E-2</v>
      </c>
      <c r="Z48" s="17">
        <v>1.90802775223925E-2</v>
      </c>
      <c r="AA48" s="17">
        <v>1.2991111850406601E-2</v>
      </c>
      <c r="AB48" s="17">
        <v>1.22111740903652E-2</v>
      </c>
      <c r="AC48" s="17">
        <v>1.1832586014126499E-2</v>
      </c>
      <c r="AD48" s="17"/>
      <c r="AE48" s="17">
        <v>1.9373924764071598E-2</v>
      </c>
      <c r="AF48" s="17">
        <v>2.3442255339527401E-2</v>
      </c>
      <c r="AG48" s="17">
        <v>2.0653418510854199E-2</v>
      </c>
      <c r="AH48" s="17">
        <v>2.0235643418790701E-2</v>
      </c>
      <c r="AI48" s="17">
        <v>2.52104105404026E-2</v>
      </c>
      <c r="AJ48" s="17">
        <v>1.5293907419241901E-2</v>
      </c>
      <c r="AK48" s="17"/>
      <c r="AL48" s="17">
        <v>0</v>
      </c>
      <c r="AM48" s="17">
        <v>0</v>
      </c>
      <c r="AN48" s="17">
        <v>0.437014766609715</v>
      </c>
      <c r="AO48" s="17">
        <v>0</v>
      </c>
      <c r="AP48" s="17">
        <v>0</v>
      </c>
      <c r="AQ48" s="17">
        <v>0</v>
      </c>
      <c r="AR48" s="17">
        <v>0</v>
      </c>
      <c r="AS48" s="17"/>
      <c r="AT48" s="17">
        <v>5.7762615356469003E-2</v>
      </c>
      <c r="AU48" s="17">
        <v>1.7341255181533399E-2</v>
      </c>
      <c r="AV48" s="17"/>
      <c r="AW48" s="17">
        <v>1.5900172699648302E-2</v>
      </c>
      <c r="AX48" s="17">
        <v>0</v>
      </c>
      <c r="AY48" s="17">
        <v>2.53816353338456E-2</v>
      </c>
      <c r="AZ48" s="17">
        <v>1.86857690921363E-2</v>
      </c>
      <c r="BA48" s="17">
        <v>4.4197304401909204E-3</v>
      </c>
      <c r="BB48" s="17">
        <v>3.2967735195197599E-2</v>
      </c>
      <c r="BC48" s="17">
        <v>4.2720492244017201E-2</v>
      </c>
      <c r="BD48" s="17">
        <v>2.41153450011495E-2</v>
      </c>
      <c r="BE48" s="17"/>
      <c r="BF48" s="17">
        <v>4.0870150801593098E-2</v>
      </c>
      <c r="BG48" s="17">
        <v>2.8476356963631998E-2</v>
      </c>
      <c r="BH48" s="17">
        <v>1.5734329820957599E-2</v>
      </c>
      <c r="BI48" s="17">
        <v>2.3312291724223399E-2</v>
      </c>
      <c r="BJ48" s="17">
        <v>2.4992863282507001E-2</v>
      </c>
      <c r="BK48" s="17">
        <v>4.1051062021990698E-3</v>
      </c>
      <c r="BL48" s="17">
        <v>1.2957149518564699E-2</v>
      </c>
      <c r="BM48" s="17"/>
      <c r="BN48" s="17">
        <v>2.8796342237115299E-2</v>
      </c>
      <c r="BO48" s="17">
        <v>1.0132454566092099E-2</v>
      </c>
      <c r="BP48" s="17">
        <v>7.3575496798902098E-3</v>
      </c>
      <c r="BQ48" s="17">
        <v>1.33837517943164E-2</v>
      </c>
      <c r="BR48" s="17">
        <v>1.36080315013653E-2</v>
      </c>
      <c r="BS48" s="17">
        <v>1.7874784404836402E-2</v>
      </c>
      <c r="BT48" s="17">
        <v>1.0099633886769301E-2</v>
      </c>
      <c r="BU48" s="17">
        <v>2.7948336747236902E-2</v>
      </c>
      <c r="BV48" s="17">
        <v>1.3864715169621801E-2</v>
      </c>
      <c r="BW48" s="17">
        <v>1.4777937949683901E-2</v>
      </c>
      <c r="BX48" s="17">
        <v>3.2863112561878197E-2</v>
      </c>
      <c r="BY48" s="17">
        <v>2.3706507929621898E-2</v>
      </c>
      <c r="BZ48" s="17">
        <v>3.9646107431361301E-2</v>
      </c>
      <c r="CA48" s="17">
        <v>3.97704216160202E-2</v>
      </c>
      <c r="CB48" s="17">
        <v>7.5100279000689094E-2</v>
      </c>
      <c r="CC48" s="17">
        <v>9.5424952520578796E-2</v>
      </c>
      <c r="CD48" s="17">
        <v>0.11183462809240199</v>
      </c>
    </row>
    <row r="49" spans="2:82" x14ac:dyDescent="0.35">
      <c r="B49" t="s">
        <v>133</v>
      </c>
      <c r="C49" s="17">
        <v>5.6263532762287301E-2</v>
      </c>
      <c r="D49" s="17">
        <v>5.8984219971228401E-2</v>
      </c>
      <c r="E49" s="17">
        <v>5.3670723569031999E-2</v>
      </c>
      <c r="F49" s="17"/>
      <c r="G49" s="17">
        <v>8.22375392652228E-2</v>
      </c>
      <c r="H49" s="17">
        <v>8.4716412816715297E-2</v>
      </c>
      <c r="I49" s="17">
        <v>6.5347502891360307E-2</v>
      </c>
      <c r="J49" s="17">
        <v>3.53655519990905E-2</v>
      </c>
      <c r="K49" s="17">
        <v>3.7491353082087203E-2</v>
      </c>
      <c r="L49" s="17">
        <v>3.8072635147055098E-2</v>
      </c>
      <c r="M49" s="17"/>
      <c r="N49" s="17">
        <v>6.4777696736088103E-2</v>
      </c>
      <c r="O49" s="17">
        <v>5.2045959852614697E-2</v>
      </c>
      <c r="P49" s="17">
        <v>4.9240188162670499E-2</v>
      </c>
      <c r="Q49" s="17">
        <v>5.8173808842822597E-2</v>
      </c>
      <c r="R49" s="17"/>
      <c r="S49" s="17">
        <v>8.3083453342063698E-2</v>
      </c>
      <c r="T49" s="17">
        <v>6.3697567743335598E-2</v>
      </c>
      <c r="U49" s="17">
        <v>5.3999014043793203E-2</v>
      </c>
      <c r="V49" s="17">
        <v>4.61144948124282E-2</v>
      </c>
      <c r="W49" s="17">
        <v>4.96121745648243E-2</v>
      </c>
      <c r="X49" s="17">
        <v>4.77197854329739E-2</v>
      </c>
      <c r="Y49" s="17">
        <v>4.3097324419610998E-2</v>
      </c>
      <c r="Z49" s="17">
        <v>5.5479801653221701E-2</v>
      </c>
      <c r="AA49" s="17">
        <v>6.0729041778687799E-2</v>
      </c>
      <c r="AB49" s="17">
        <v>4.8918224659560798E-2</v>
      </c>
      <c r="AC49" s="17">
        <v>3.0905871456560201E-2</v>
      </c>
      <c r="AD49" s="17"/>
      <c r="AE49" s="17">
        <v>4.4636412730325301E-2</v>
      </c>
      <c r="AF49" s="17">
        <v>3.7572162993116297E-2</v>
      </c>
      <c r="AG49" s="17">
        <v>5.9789476101720397E-2</v>
      </c>
      <c r="AH49" s="17">
        <v>7.8244034488170702E-2</v>
      </c>
      <c r="AI49" s="17">
        <v>9.3745027135340706E-2</v>
      </c>
      <c r="AJ49" s="17">
        <v>3.4317167734019403E-2</v>
      </c>
      <c r="AK49" s="17"/>
      <c r="AL49" s="17">
        <v>0</v>
      </c>
      <c r="AM49" s="17">
        <v>0.262305737521215</v>
      </c>
      <c r="AN49" s="17">
        <v>0</v>
      </c>
      <c r="AO49" s="17">
        <v>0</v>
      </c>
      <c r="AP49" s="17">
        <v>0</v>
      </c>
      <c r="AQ49" s="17">
        <v>0</v>
      </c>
      <c r="AR49" s="17">
        <v>0</v>
      </c>
      <c r="AS49" s="17"/>
      <c r="AT49" s="17">
        <v>0.105337971130038</v>
      </c>
      <c r="AU49" s="17">
        <v>5.0752075529230202E-2</v>
      </c>
      <c r="AV49" s="17"/>
      <c r="AW49" s="17">
        <v>9.0425102875296204E-2</v>
      </c>
      <c r="AX49" s="17">
        <v>5.3494645379512699E-2</v>
      </c>
      <c r="AY49" s="17">
        <v>9.6021740289244803E-2</v>
      </c>
      <c r="AZ49" s="17">
        <v>4.0296947152449802E-2</v>
      </c>
      <c r="BA49" s="17">
        <v>3.2395144628983602E-2</v>
      </c>
      <c r="BB49" s="17">
        <v>5.1740978297056303E-2</v>
      </c>
      <c r="BC49" s="17">
        <v>8.1234160125187499E-2</v>
      </c>
      <c r="BD49" s="17">
        <v>7.1307472587064602E-2</v>
      </c>
      <c r="BE49" s="17"/>
      <c r="BF49" s="17">
        <v>5.6875449630618399E-2</v>
      </c>
      <c r="BG49" s="17">
        <v>6.9272128039855399E-2</v>
      </c>
      <c r="BH49" s="17">
        <v>5.6736312844482897E-2</v>
      </c>
      <c r="BI49" s="17">
        <v>4.9007716243237201E-2</v>
      </c>
      <c r="BJ49" s="17">
        <v>5.1988695815598902E-2</v>
      </c>
      <c r="BK49" s="17">
        <v>4.1145137827199502E-2</v>
      </c>
      <c r="BL49" s="17">
        <v>5.6744285674531297E-2</v>
      </c>
      <c r="BM49" s="17"/>
      <c r="BN49" s="17">
        <v>6.3386592085976606E-2</v>
      </c>
      <c r="BO49" s="17">
        <v>6.3793278991451596E-2</v>
      </c>
      <c r="BP49" s="17">
        <v>5.8026826614569003E-2</v>
      </c>
      <c r="BQ49" s="17">
        <v>6.5807493909213893E-2</v>
      </c>
      <c r="BR49" s="17">
        <v>4.9294362740834798E-2</v>
      </c>
      <c r="BS49" s="17">
        <v>5.2398518743959802E-2</v>
      </c>
      <c r="BT49" s="17">
        <v>5.7326634576663302E-2</v>
      </c>
      <c r="BU49" s="17">
        <v>5.3062190276146101E-2</v>
      </c>
      <c r="BV49" s="17">
        <v>4.9219040509274399E-2</v>
      </c>
      <c r="BW49" s="17">
        <v>3.97287845063925E-2</v>
      </c>
      <c r="BX49" s="17">
        <v>3.5878788603267299E-2</v>
      </c>
      <c r="BY49" s="17">
        <v>5.5942936297943398E-2</v>
      </c>
      <c r="BZ49" s="17">
        <v>3.8757320963377299E-2</v>
      </c>
      <c r="CA49" s="17">
        <v>6.1740248820936601E-2</v>
      </c>
      <c r="CB49" s="17">
        <v>0.106537891983134</v>
      </c>
      <c r="CC49" s="17">
        <v>0.12026050137412</v>
      </c>
      <c r="CD49" s="17">
        <v>0.121235650074992</v>
      </c>
    </row>
    <row r="50" spans="2:82" x14ac:dyDescent="0.35">
      <c r="B50" t="s">
        <v>134</v>
      </c>
      <c r="C50" s="17">
        <v>4.7917200435546599E-2</v>
      </c>
      <c r="D50" s="17">
        <v>4.7722634918290797E-2</v>
      </c>
      <c r="E50" s="17">
        <v>4.8143794093966699E-2</v>
      </c>
      <c r="F50" s="17"/>
      <c r="G50" s="17">
        <v>8.53810889337107E-2</v>
      </c>
      <c r="H50" s="17">
        <v>7.6347622778199106E-2</v>
      </c>
      <c r="I50" s="17">
        <v>4.3969494787416998E-2</v>
      </c>
      <c r="J50" s="17">
        <v>3.7005049360095202E-2</v>
      </c>
      <c r="K50" s="17">
        <v>2.7867264559336399E-2</v>
      </c>
      <c r="L50" s="17">
        <v>2.5479823607001999E-2</v>
      </c>
      <c r="M50" s="17"/>
      <c r="N50" s="17">
        <v>5.1164983916650197E-2</v>
      </c>
      <c r="O50" s="17">
        <v>4.4275125267528803E-2</v>
      </c>
      <c r="P50" s="17">
        <v>5.5858650728581698E-2</v>
      </c>
      <c r="Q50" s="17">
        <v>4.1996742381235103E-2</v>
      </c>
      <c r="R50" s="17"/>
      <c r="S50" s="17">
        <v>8.4827017560718407E-2</v>
      </c>
      <c r="T50" s="17">
        <v>4.5267218446677297E-2</v>
      </c>
      <c r="U50" s="17">
        <v>4.9540367317419801E-2</v>
      </c>
      <c r="V50" s="17">
        <v>3.7536125653739601E-2</v>
      </c>
      <c r="W50" s="17">
        <v>4.3209424626114198E-2</v>
      </c>
      <c r="X50" s="17">
        <v>5.5629647613478897E-2</v>
      </c>
      <c r="Y50" s="17">
        <v>5.33247061532936E-2</v>
      </c>
      <c r="Z50" s="17">
        <v>2.08536657968647E-2</v>
      </c>
      <c r="AA50" s="17">
        <v>3.4955807707234297E-2</v>
      </c>
      <c r="AB50" s="17">
        <v>2.9278850199362001E-2</v>
      </c>
      <c r="AC50" s="17">
        <v>3.2238607330881498E-2</v>
      </c>
      <c r="AD50" s="17"/>
      <c r="AE50" s="17">
        <v>3.6614821632733802E-2</v>
      </c>
      <c r="AF50" s="17">
        <v>4.0815371193299199E-2</v>
      </c>
      <c r="AG50" s="17">
        <v>3.8326428610061899E-2</v>
      </c>
      <c r="AH50" s="17">
        <v>4.6108844877393397E-2</v>
      </c>
      <c r="AI50" s="17">
        <v>8.0658622718414993E-2</v>
      </c>
      <c r="AJ50" s="17">
        <v>6.0663490934064597E-2</v>
      </c>
      <c r="AK50" s="17"/>
      <c r="AL50" s="17">
        <v>0</v>
      </c>
      <c r="AM50" s="17">
        <v>0.223394372573468</v>
      </c>
      <c r="AN50" s="17">
        <v>0</v>
      </c>
      <c r="AO50" s="17">
        <v>0</v>
      </c>
      <c r="AP50" s="17">
        <v>0</v>
      </c>
      <c r="AQ50" s="17">
        <v>0</v>
      </c>
      <c r="AR50" s="17">
        <v>0</v>
      </c>
      <c r="AS50" s="17"/>
      <c r="AT50" s="17">
        <v>7.8208218272228097E-2</v>
      </c>
      <c r="AU50" s="17">
        <v>4.4465253275808497E-2</v>
      </c>
      <c r="AV50" s="17"/>
      <c r="AW50" s="17">
        <v>5.8340033478750802E-2</v>
      </c>
      <c r="AX50" s="17">
        <v>3.7897055882042403E-2</v>
      </c>
      <c r="AY50" s="17">
        <v>5.7549830885865703E-2</v>
      </c>
      <c r="AZ50" s="17">
        <v>4.5080411104887398E-2</v>
      </c>
      <c r="BA50" s="17">
        <v>2.5530487075231399E-2</v>
      </c>
      <c r="BB50" s="17">
        <v>5.3811289069944097E-2</v>
      </c>
      <c r="BC50" s="17">
        <v>6.5977402606276103E-2</v>
      </c>
      <c r="BD50" s="17">
        <v>2.5112389094383701E-2</v>
      </c>
      <c r="BE50" s="17"/>
      <c r="BF50" s="17">
        <v>4.2057298908295397E-2</v>
      </c>
      <c r="BG50" s="17">
        <v>5.9261072228505698E-2</v>
      </c>
      <c r="BH50" s="17">
        <v>3.6996935156607201E-2</v>
      </c>
      <c r="BI50" s="17">
        <v>5.1156952959562199E-2</v>
      </c>
      <c r="BJ50" s="17">
        <v>5.2129971237183201E-2</v>
      </c>
      <c r="BK50" s="17">
        <v>3.1849118104703797E-2</v>
      </c>
      <c r="BL50" s="17">
        <v>6.2925641507996205E-2</v>
      </c>
      <c r="BM50" s="17"/>
      <c r="BN50" s="17">
        <v>6.1702642214828803E-2</v>
      </c>
      <c r="BO50" s="17">
        <v>6.7578095264553106E-2</v>
      </c>
      <c r="BP50" s="17">
        <v>5.0853328584973399E-2</v>
      </c>
      <c r="BQ50" s="17">
        <v>5.0584154173857698E-2</v>
      </c>
      <c r="BR50" s="17">
        <v>4.1821765648480898E-2</v>
      </c>
      <c r="BS50" s="17">
        <v>4.5183005538726298E-2</v>
      </c>
      <c r="BT50" s="17">
        <v>3.5309196982042802E-2</v>
      </c>
      <c r="BU50" s="17">
        <v>3.6491565178126503E-2</v>
      </c>
      <c r="BV50" s="17">
        <v>4.41852127761359E-2</v>
      </c>
      <c r="BW50" s="17">
        <v>4.2529034297728099E-2</v>
      </c>
      <c r="BX50" s="17">
        <v>4.36720769054205E-2</v>
      </c>
      <c r="BY50" s="17">
        <v>5.4031917783272702E-2</v>
      </c>
      <c r="BZ50" s="17">
        <v>3.7408485874686002E-2</v>
      </c>
      <c r="CA50" s="17">
        <v>4.9156630585260701E-2</v>
      </c>
      <c r="CB50" s="17">
        <v>6.6515567072446199E-2</v>
      </c>
      <c r="CC50" s="17">
        <v>6.0988674877183999E-2</v>
      </c>
      <c r="CD50" s="17">
        <v>0.13267123597751301</v>
      </c>
    </row>
    <row r="51" spans="2:82" x14ac:dyDescent="0.35">
      <c r="B51" t="s">
        <v>135</v>
      </c>
      <c r="C51" s="17">
        <v>9.8161034406641298E-2</v>
      </c>
      <c r="D51" s="17">
        <v>9.9187405710905202E-2</v>
      </c>
      <c r="E51" s="17">
        <v>9.7246407272475494E-2</v>
      </c>
      <c r="F51" s="17"/>
      <c r="G51" s="17">
        <v>0.215646088596671</v>
      </c>
      <c r="H51" s="17">
        <v>0.173118129484579</v>
      </c>
      <c r="I51" s="17">
        <v>0.124207823353585</v>
      </c>
      <c r="J51" s="17">
        <v>6.4662045930586096E-2</v>
      </c>
      <c r="K51" s="17">
        <v>2.5147022642197699E-2</v>
      </c>
      <c r="L51" s="17">
        <v>1.4351593170906099E-2</v>
      </c>
      <c r="M51" s="17"/>
      <c r="N51" s="17">
        <v>9.3478923395841407E-2</v>
      </c>
      <c r="O51" s="17">
        <v>8.7641192033994106E-2</v>
      </c>
      <c r="P51" s="17">
        <v>0.11565230054746201</v>
      </c>
      <c r="Q51" s="17">
        <v>9.9210303095165694E-2</v>
      </c>
      <c r="R51" s="17"/>
      <c r="S51" s="17">
        <v>0.124752682786268</v>
      </c>
      <c r="T51" s="17">
        <v>0.100835964516409</v>
      </c>
      <c r="U51" s="17">
        <v>8.54907254534545E-2</v>
      </c>
      <c r="V51" s="17">
        <v>8.6214472194475797E-2</v>
      </c>
      <c r="W51" s="17">
        <v>0.10710606861682299</v>
      </c>
      <c r="X51" s="17">
        <v>0.111707540449574</v>
      </c>
      <c r="Y51" s="17">
        <v>8.8441976865088895E-2</v>
      </c>
      <c r="Z51" s="17">
        <v>9.6639700445022306E-2</v>
      </c>
      <c r="AA51" s="17">
        <v>8.8189935480251502E-2</v>
      </c>
      <c r="AB51" s="17">
        <v>9.5173082969262399E-2</v>
      </c>
      <c r="AC51" s="17">
        <v>6.2617269490173502E-2</v>
      </c>
      <c r="AD51" s="17"/>
      <c r="AE51" s="17">
        <v>5.2706668750206201E-2</v>
      </c>
      <c r="AF51" s="17">
        <v>0.100896156432444</v>
      </c>
      <c r="AG51" s="17">
        <v>0.12339667377785001</v>
      </c>
      <c r="AH51" s="17">
        <v>0.118476027491668</v>
      </c>
      <c r="AI51" s="17">
        <v>0.15080012947052401</v>
      </c>
      <c r="AJ51" s="17">
        <v>0.138672647136554</v>
      </c>
      <c r="AK51" s="17"/>
      <c r="AL51" s="17">
        <v>0</v>
      </c>
      <c r="AM51" s="17">
        <v>0.45763572356299098</v>
      </c>
      <c r="AN51" s="17">
        <v>0</v>
      </c>
      <c r="AO51" s="17">
        <v>0</v>
      </c>
      <c r="AP51" s="17">
        <v>0</v>
      </c>
      <c r="AQ51" s="17">
        <v>0</v>
      </c>
      <c r="AR51" s="17">
        <v>0</v>
      </c>
      <c r="AS51" s="17"/>
      <c r="AT51" s="17">
        <v>0.13848460335690299</v>
      </c>
      <c r="AU51" s="17">
        <v>9.2667001706002894E-2</v>
      </c>
      <c r="AV51" s="17"/>
      <c r="AW51" s="17">
        <v>8.3080320805178701E-2</v>
      </c>
      <c r="AX51" s="17">
        <v>8.3737266982750694E-3</v>
      </c>
      <c r="AY51" s="17">
        <v>0.15708330346774699</v>
      </c>
      <c r="AZ51" s="17">
        <v>0.100035379265782</v>
      </c>
      <c r="BA51" s="17">
        <v>2.07339226111516E-2</v>
      </c>
      <c r="BB51" s="17">
        <v>0.153037496538242</v>
      </c>
      <c r="BC51" s="17">
        <v>0.14590795286538799</v>
      </c>
      <c r="BD51" s="17">
        <v>0.144773648566728</v>
      </c>
      <c r="BE51" s="17"/>
      <c r="BF51" s="17">
        <v>0.13188377506268101</v>
      </c>
      <c r="BG51" s="17">
        <v>0.12209720331587</v>
      </c>
      <c r="BH51" s="17">
        <v>7.0461931251188603E-2</v>
      </c>
      <c r="BI51" s="17">
        <v>0.10773327116154099</v>
      </c>
      <c r="BJ51" s="17">
        <v>0.10045198998735699</v>
      </c>
      <c r="BK51" s="17">
        <v>5.0290648587412799E-2</v>
      </c>
      <c r="BL51" s="17">
        <v>0.107397404669356</v>
      </c>
      <c r="BM51" s="17"/>
      <c r="BN51" s="17">
        <v>9.4579190007286207E-2</v>
      </c>
      <c r="BO51" s="17">
        <v>0.101233133157236</v>
      </c>
      <c r="BP51" s="17">
        <v>8.7382335948324105E-2</v>
      </c>
      <c r="BQ51" s="17">
        <v>9.5924629735093095E-2</v>
      </c>
      <c r="BR51" s="17">
        <v>9.8842140303516707E-2</v>
      </c>
      <c r="BS51" s="17">
        <v>0.102737707436913</v>
      </c>
      <c r="BT51" s="17">
        <v>8.7800914714139602E-2</v>
      </c>
      <c r="BU51" s="17">
        <v>0.10872013885347299</v>
      </c>
      <c r="BV51" s="17">
        <v>8.4614318604353797E-2</v>
      </c>
      <c r="BW51" s="17">
        <v>8.8843340722198794E-2</v>
      </c>
      <c r="BX51" s="17">
        <v>0.107586381953148</v>
      </c>
      <c r="BY51" s="17">
        <v>0.12825314672528201</v>
      </c>
      <c r="BZ51" s="17">
        <v>0.10881981653299801</v>
      </c>
      <c r="CA51" s="17">
        <v>0.10591991071455099</v>
      </c>
      <c r="CB51" s="17">
        <v>0.111621375231078</v>
      </c>
      <c r="CC51" s="17">
        <v>0.113924257886086</v>
      </c>
      <c r="CD51" s="17">
        <v>0.12438792842094699</v>
      </c>
    </row>
    <row r="52" spans="2:82" x14ac:dyDescent="0.35">
      <c r="B52" t="s">
        <v>136</v>
      </c>
      <c r="C52" s="17">
        <v>1.21542373017721E-2</v>
      </c>
      <c r="D52" s="17">
        <v>1.3919827627922401E-2</v>
      </c>
      <c r="E52" s="17">
        <v>1.0089154926399601E-2</v>
      </c>
      <c r="F52" s="17"/>
      <c r="G52" s="17">
        <v>2.6613479749276601E-2</v>
      </c>
      <c r="H52" s="17">
        <v>1.9933835307439099E-2</v>
      </c>
      <c r="I52" s="17">
        <v>7.6557496171799798E-3</v>
      </c>
      <c r="J52" s="17">
        <v>6.2549000267893102E-3</v>
      </c>
      <c r="K52" s="17">
        <v>5.5553623687251003E-3</v>
      </c>
      <c r="L52" s="17">
        <v>9.1183295199972897E-3</v>
      </c>
      <c r="M52" s="17"/>
      <c r="N52" s="17">
        <v>1.0687196972850199E-2</v>
      </c>
      <c r="O52" s="17">
        <v>1.18984563539908E-2</v>
      </c>
      <c r="P52" s="17">
        <v>1.51262015035177E-2</v>
      </c>
      <c r="Q52" s="17">
        <v>1.15893885190935E-2</v>
      </c>
      <c r="R52" s="17"/>
      <c r="S52" s="17">
        <v>1.9685315062128901E-2</v>
      </c>
      <c r="T52" s="17">
        <v>1.29876764142615E-2</v>
      </c>
      <c r="U52" s="17">
        <v>8.3466108126127401E-3</v>
      </c>
      <c r="V52" s="17">
        <v>1.3899056007329999E-2</v>
      </c>
      <c r="W52" s="17">
        <v>1.5932845624746401E-2</v>
      </c>
      <c r="X52" s="17">
        <v>7.5188981013598298E-3</v>
      </c>
      <c r="Y52" s="17">
        <v>3.5851487994220301E-3</v>
      </c>
      <c r="Z52" s="17">
        <v>7.4481925777572797E-3</v>
      </c>
      <c r="AA52" s="17">
        <v>1.0920925247806201E-2</v>
      </c>
      <c r="AB52" s="17">
        <v>1.18785216968296E-2</v>
      </c>
      <c r="AC52" s="17">
        <v>1.67306347445914E-2</v>
      </c>
      <c r="AD52" s="17"/>
      <c r="AE52" s="17">
        <v>1.1294179900914501E-2</v>
      </c>
      <c r="AF52" s="17">
        <v>1.1194174078209799E-2</v>
      </c>
      <c r="AG52" s="17">
        <v>1.3659011587750699E-2</v>
      </c>
      <c r="AH52" s="17">
        <v>1.21581363859879E-2</v>
      </c>
      <c r="AI52" s="17">
        <v>1.5704757362891401E-2</v>
      </c>
      <c r="AJ52" s="17">
        <v>3.4427995808793401E-3</v>
      </c>
      <c r="AK52" s="17"/>
      <c r="AL52" s="17">
        <v>0</v>
      </c>
      <c r="AM52" s="17">
        <v>5.6664166342326801E-2</v>
      </c>
      <c r="AN52" s="17">
        <v>0</v>
      </c>
      <c r="AO52" s="17">
        <v>0</v>
      </c>
      <c r="AP52" s="17">
        <v>0</v>
      </c>
      <c r="AQ52" s="17">
        <v>0</v>
      </c>
      <c r="AR52" s="17">
        <v>0</v>
      </c>
      <c r="AS52" s="17"/>
      <c r="AT52" s="17">
        <v>3.62076722345714E-2</v>
      </c>
      <c r="AU52" s="17">
        <v>9.3384288327353696E-3</v>
      </c>
      <c r="AV52" s="17"/>
      <c r="AW52" s="17">
        <v>1.6157543460850399E-2</v>
      </c>
      <c r="AX52" s="17">
        <v>1.21817205657942E-2</v>
      </c>
      <c r="AY52" s="17">
        <v>8.3762213101651294E-3</v>
      </c>
      <c r="AZ52" s="17">
        <v>9.1974249737786402E-3</v>
      </c>
      <c r="BA52" s="17">
        <v>7.32249769840735E-3</v>
      </c>
      <c r="BB52" s="17">
        <v>1.2072871117366201E-2</v>
      </c>
      <c r="BC52" s="17">
        <v>2.0060060645007299E-2</v>
      </c>
      <c r="BD52" s="17">
        <v>1.3121933257919501E-2</v>
      </c>
      <c r="BE52" s="17"/>
      <c r="BF52" s="17">
        <v>5.7145200966131201E-3</v>
      </c>
      <c r="BG52" s="17">
        <v>1.22076516938006E-2</v>
      </c>
      <c r="BH52" s="17">
        <v>1.3365140723429999E-2</v>
      </c>
      <c r="BI52" s="17">
        <v>2.55695831066769E-2</v>
      </c>
      <c r="BJ52" s="17">
        <v>1.41443739360647E-2</v>
      </c>
      <c r="BK52" s="17">
        <v>1.1967735259795401E-2</v>
      </c>
      <c r="BL52" s="17">
        <v>9.2992042732802892E-3</v>
      </c>
      <c r="BM52" s="17"/>
      <c r="BN52" s="17">
        <v>2.32171523703904E-2</v>
      </c>
      <c r="BO52" s="17">
        <v>1.4392279163382401E-2</v>
      </c>
      <c r="BP52" s="17">
        <v>1.5836570321534901E-2</v>
      </c>
      <c r="BQ52" s="17">
        <v>7.0988505080736997E-3</v>
      </c>
      <c r="BR52" s="17">
        <v>1.2131063080878799E-2</v>
      </c>
      <c r="BS52" s="17">
        <v>1.0015849310872999E-2</v>
      </c>
      <c r="BT52" s="17">
        <v>1.56199763320628E-2</v>
      </c>
      <c r="BU52" s="17">
        <v>9.55225622236823E-3</v>
      </c>
      <c r="BV52" s="17">
        <v>1.2717820568347299E-2</v>
      </c>
      <c r="BW52" s="17">
        <v>1.3079928382415401E-2</v>
      </c>
      <c r="BX52" s="17">
        <v>5.88549125365735E-3</v>
      </c>
      <c r="BY52" s="17">
        <v>5.2685093008160997E-3</v>
      </c>
      <c r="BZ52" s="17">
        <v>1.7791361602590101E-2</v>
      </c>
      <c r="CA52" s="17">
        <v>8.6743063014395692E-3</v>
      </c>
      <c r="CB52" s="17">
        <v>1.40101548404718E-2</v>
      </c>
      <c r="CC52" s="17">
        <v>1.9855702003185299E-2</v>
      </c>
      <c r="CD52" s="17">
        <v>2.5764839843705999E-2</v>
      </c>
    </row>
    <row r="53" spans="2:82" x14ac:dyDescent="0.35">
      <c r="B53" t="s">
        <v>50</v>
      </c>
      <c r="C53" s="17">
        <v>1.08060708424252E-2</v>
      </c>
      <c r="D53" s="17">
        <v>1.2317579629510401E-2</v>
      </c>
      <c r="E53" s="17">
        <v>9.3864808973797495E-3</v>
      </c>
      <c r="F53" s="17"/>
      <c r="G53" s="17">
        <v>1.4912617652764399E-2</v>
      </c>
      <c r="H53" s="17">
        <v>1.08472685829612E-2</v>
      </c>
      <c r="I53" s="17">
        <v>1.1302748912549201E-2</v>
      </c>
      <c r="J53" s="17">
        <v>8.5371173575781393E-3</v>
      </c>
      <c r="K53" s="17">
        <v>6.0933650656092297E-3</v>
      </c>
      <c r="L53" s="17">
        <v>1.26507420160809E-2</v>
      </c>
      <c r="M53" s="17"/>
      <c r="N53" s="17">
        <v>1.34079847387974E-2</v>
      </c>
      <c r="O53" s="17">
        <v>9.2557295292291595E-3</v>
      </c>
      <c r="P53" s="17">
        <v>1.20042366313537E-2</v>
      </c>
      <c r="Q53" s="17">
        <v>8.7314948075685895E-3</v>
      </c>
      <c r="R53" s="17"/>
      <c r="S53" s="17">
        <v>1.06217823893311E-2</v>
      </c>
      <c r="T53" s="17">
        <v>9.3234054322837694E-3</v>
      </c>
      <c r="U53" s="17">
        <v>1.39320940459905E-2</v>
      </c>
      <c r="V53" s="17">
        <v>1.2576961169978701E-2</v>
      </c>
      <c r="W53" s="17">
        <v>1.00989234101189E-2</v>
      </c>
      <c r="X53" s="17">
        <v>9.1888831451804407E-3</v>
      </c>
      <c r="Y53" s="17">
        <v>5.9866902409957297E-3</v>
      </c>
      <c r="Z53" s="17">
        <v>1.0288811728111901E-2</v>
      </c>
      <c r="AA53" s="17">
        <v>1.18552413618677E-2</v>
      </c>
      <c r="AB53" s="17">
        <v>1.4403447194583301E-2</v>
      </c>
      <c r="AC53" s="17">
        <v>1.13336366421417E-2</v>
      </c>
      <c r="AD53" s="17"/>
      <c r="AE53" s="17">
        <v>1.3391673018118199E-2</v>
      </c>
      <c r="AF53" s="17">
        <v>9.02994152985407E-3</v>
      </c>
      <c r="AG53" s="17">
        <v>1.20728863677203E-2</v>
      </c>
      <c r="AH53" s="17">
        <v>1.1937776613666601E-2</v>
      </c>
      <c r="AI53" s="17">
        <v>8.0111983408213908E-3</v>
      </c>
      <c r="AJ53" s="17">
        <v>7.8963236921902203E-3</v>
      </c>
      <c r="AK53" s="17"/>
      <c r="AL53" s="17">
        <v>0</v>
      </c>
      <c r="AM53" s="17">
        <v>0</v>
      </c>
      <c r="AN53" s="17">
        <v>0</v>
      </c>
      <c r="AO53" s="17">
        <v>1</v>
      </c>
      <c r="AP53" s="17">
        <v>0</v>
      </c>
      <c r="AQ53" s="17">
        <v>0</v>
      </c>
      <c r="AR53" s="17">
        <v>0</v>
      </c>
      <c r="AS53" s="17"/>
      <c r="AT53" s="17">
        <v>2.3365071611974701E-2</v>
      </c>
      <c r="AU53" s="17">
        <v>9.4594714397861403E-3</v>
      </c>
      <c r="AV53" s="17"/>
      <c r="AW53" s="17">
        <v>6.0498288565567397E-3</v>
      </c>
      <c r="AX53" s="17">
        <v>8.0773381829707704E-3</v>
      </c>
      <c r="AY53" s="17">
        <v>4.5439108011555897E-3</v>
      </c>
      <c r="AZ53" s="17">
        <v>8.79048041354882E-3</v>
      </c>
      <c r="BA53" s="17">
        <v>1.38323055118414E-2</v>
      </c>
      <c r="BB53" s="17">
        <v>1.09434021801903E-2</v>
      </c>
      <c r="BC53" s="17">
        <v>1.6669870112173399E-2</v>
      </c>
      <c r="BD53" s="17">
        <v>1.27412975231478E-2</v>
      </c>
      <c r="BE53" s="17"/>
      <c r="BF53" s="17">
        <v>1.9211202916196799E-2</v>
      </c>
      <c r="BG53" s="17">
        <v>5.90946404171092E-3</v>
      </c>
      <c r="BH53" s="17">
        <v>1.04959388128603E-2</v>
      </c>
      <c r="BI53" s="17">
        <v>6.9238103801628897E-3</v>
      </c>
      <c r="BJ53" s="17">
        <v>1.24793231058876E-2</v>
      </c>
      <c r="BK53" s="17">
        <v>1.26915878770741E-2</v>
      </c>
      <c r="BL53" s="17">
        <v>1.12310624162885E-2</v>
      </c>
      <c r="BM53" s="17"/>
      <c r="BN53" s="17">
        <v>9.1843562300203008E-3</v>
      </c>
      <c r="BO53" s="17">
        <v>9.1893433049837197E-3</v>
      </c>
      <c r="BP53" s="17">
        <v>8.3869602284926403E-3</v>
      </c>
      <c r="BQ53" s="17">
        <v>9.5387248827231794E-3</v>
      </c>
      <c r="BR53" s="17">
        <v>9.8185604620074692E-3</v>
      </c>
      <c r="BS53" s="17">
        <v>1.37805245444613E-2</v>
      </c>
      <c r="BT53" s="17">
        <v>7.0055583693538698E-3</v>
      </c>
      <c r="BU53" s="17">
        <v>9.2725098442450003E-3</v>
      </c>
      <c r="BV53" s="17">
        <v>4.6987685967768197E-3</v>
      </c>
      <c r="BW53" s="17">
        <v>1.1510282221629401E-2</v>
      </c>
      <c r="BX53" s="17">
        <v>1.5531711651175501E-2</v>
      </c>
      <c r="BY53" s="17">
        <v>1.52212567726788E-2</v>
      </c>
      <c r="BZ53" s="17">
        <v>3.2598798085571499E-3</v>
      </c>
      <c r="CA53" s="17">
        <v>2.4419483022125502E-2</v>
      </c>
      <c r="CB53" s="17">
        <v>2.2776175024188099E-2</v>
      </c>
      <c r="CC53" s="17">
        <v>1.38179681444562E-2</v>
      </c>
      <c r="CD53" s="17">
        <v>1.65146796280158E-2</v>
      </c>
    </row>
    <row r="54" spans="2:82" x14ac:dyDescent="0.35">
      <c r="B54" t="s">
        <v>51</v>
      </c>
      <c r="C54" s="17">
        <v>2.0762955648473899E-2</v>
      </c>
      <c r="D54" s="17">
        <v>1.7720562940096801E-2</v>
      </c>
      <c r="E54" s="17">
        <v>2.3836058142560401E-2</v>
      </c>
      <c r="F54" s="17"/>
      <c r="G54" s="17">
        <v>1.0081885959350801E-2</v>
      </c>
      <c r="H54" s="17">
        <v>9.6187998910636993E-3</v>
      </c>
      <c r="I54" s="17">
        <v>1.4567619497359199E-2</v>
      </c>
      <c r="J54" s="17">
        <v>1.8162793441070899E-2</v>
      </c>
      <c r="K54" s="17">
        <v>3.6412274348712401E-2</v>
      </c>
      <c r="L54" s="17">
        <v>3.3566300764151902E-2</v>
      </c>
      <c r="M54" s="17"/>
      <c r="N54" s="17">
        <v>2.8412392340795799E-2</v>
      </c>
      <c r="O54" s="17">
        <v>2.2144166622406002E-2</v>
      </c>
      <c r="P54" s="17">
        <v>1.40572975741076E-2</v>
      </c>
      <c r="Q54" s="17">
        <v>1.51589004218682E-2</v>
      </c>
      <c r="R54" s="17"/>
      <c r="S54" s="17">
        <v>4.3334211560997803E-3</v>
      </c>
      <c r="T54" s="17">
        <v>2.1925109006534299E-2</v>
      </c>
      <c r="U54" s="17">
        <v>3.0178769915650799E-2</v>
      </c>
      <c r="V54" s="17">
        <v>4.30302063039898E-2</v>
      </c>
      <c r="W54" s="17">
        <v>2.0027519121607201E-2</v>
      </c>
      <c r="X54" s="17">
        <v>1.6679609548791E-2</v>
      </c>
      <c r="Y54" s="17">
        <v>1.1559104864273299E-2</v>
      </c>
      <c r="Z54" s="17">
        <v>2.2841715235884701E-3</v>
      </c>
      <c r="AA54" s="17">
        <v>1.2458474800449299E-2</v>
      </c>
      <c r="AB54" s="17">
        <v>3.0523422360961099E-2</v>
      </c>
      <c r="AC54" s="17">
        <v>5.6010500847200398E-2</v>
      </c>
      <c r="AD54" s="17"/>
      <c r="AE54" s="17">
        <v>3.3939922152764999E-2</v>
      </c>
      <c r="AF54" s="17">
        <v>1.52607055843816E-2</v>
      </c>
      <c r="AG54" s="17">
        <v>8.4619984756492492E-3</v>
      </c>
      <c r="AH54" s="17">
        <v>9.1010909398207308E-3</v>
      </c>
      <c r="AI54" s="17">
        <v>1.27830613244627E-2</v>
      </c>
      <c r="AJ54" s="17">
        <v>3.2153954272552597E-2</v>
      </c>
      <c r="AK54" s="17"/>
      <c r="AL54" s="17">
        <v>0</v>
      </c>
      <c r="AM54" s="17">
        <v>0</v>
      </c>
      <c r="AN54" s="17">
        <v>0</v>
      </c>
      <c r="AO54" s="17">
        <v>0</v>
      </c>
      <c r="AP54" s="17">
        <v>1</v>
      </c>
      <c r="AQ54" s="17">
        <v>0</v>
      </c>
      <c r="AR54" s="17">
        <v>0</v>
      </c>
      <c r="AS54" s="17"/>
      <c r="AT54" s="17">
        <v>1.8838947107758498E-2</v>
      </c>
      <c r="AU54" s="17">
        <v>2.0792236567577001E-2</v>
      </c>
      <c r="AV54" s="17"/>
      <c r="AW54" s="17">
        <v>1.23242962618664E-2</v>
      </c>
      <c r="AX54" s="17">
        <v>2.76986617146119E-2</v>
      </c>
      <c r="AY54" s="17">
        <v>1.07756338026302E-2</v>
      </c>
      <c r="AZ54" s="17">
        <v>2.1435563192915001E-2</v>
      </c>
      <c r="BA54" s="17">
        <v>3.8529449011665898E-2</v>
      </c>
      <c r="BB54" s="17">
        <v>1.46373082645582E-2</v>
      </c>
      <c r="BC54" s="17">
        <v>1.28947529461707E-2</v>
      </c>
      <c r="BD54" s="17">
        <v>2.4823886800234299E-2</v>
      </c>
      <c r="BE54" s="17"/>
      <c r="BF54" s="17">
        <v>1.7987747708173199E-2</v>
      </c>
      <c r="BG54" s="17">
        <v>1.2585299660774299E-2</v>
      </c>
      <c r="BH54" s="17">
        <v>3.0866146361956601E-2</v>
      </c>
      <c r="BI54" s="17">
        <v>2.0650514912263902E-2</v>
      </c>
      <c r="BJ54" s="17">
        <v>1.6813779854990201E-2</v>
      </c>
      <c r="BK54" s="17">
        <v>2.9773563557949301E-2</v>
      </c>
      <c r="BL54" s="17">
        <v>2.1734376968255299E-2</v>
      </c>
      <c r="BM54" s="17"/>
      <c r="BN54" s="17">
        <v>1.29240305650136E-2</v>
      </c>
      <c r="BO54" s="17">
        <v>1.2568666717677099E-2</v>
      </c>
      <c r="BP54" s="17">
        <v>1.7236808941355701E-2</v>
      </c>
      <c r="BQ54" s="17">
        <v>2.5927760009054099E-2</v>
      </c>
      <c r="BR54" s="17">
        <v>1.84744677844665E-2</v>
      </c>
      <c r="BS54" s="17">
        <v>1.54390282550762E-2</v>
      </c>
      <c r="BT54" s="17">
        <v>2.3106584076269601E-2</v>
      </c>
      <c r="BU54" s="17">
        <v>1.9608524464538101E-2</v>
      </c>
      <c r="BV54" s="17">
        <v>1.6035243193893701E-2</v>
      </c>
      <c r="BW54" s="17">
        <v>3.2427033442248197E-2</v>
      </c>
      <c r="BX54" s="17">
        <v>2.1523652462688898E-2</v>
      </c>
      <c r="BY54" s="17">
        <v>2.6673304153620399E-2</v>
      </c>
      <c r="BZ54" s="17">
        <v>2.5932035917580299E-2</v>
      </c>
      <c r="CA54" s="17">
        <v>4.0974880112435601E-2</v>
      </c>
      <c r="CB54" s="17">
        <v>2.4788172105737898E-2</v>
      </c>
      <c r="CC54" s="17">
        <v>1.13185156086343E-2</v>
      </c>
      <c r="CD54" s="17">
        <v>1.41696604998372E-2</v>
      </c>
    </row>
    <row r="55" spans="2:82" x14ac:dyDescent="0.35">
      <c r="B55" t="s">
        <v>52</v>
      </c>
      <c r="C55" s="17">
        <v>1.78252494305563E-2</v>
      </c>
      <c r="D55" s="17">
        <v>1.8904918256697299E-2</v>
      </c>
      <c r="E55" s="17">
        <v>1.6862521199259101E-2</v>
      </c>
      <c r="F55" s="17"/>
      <c r="G55" s="17">
        <v>2.6067004646235299E-2</v>
      </c>
      <c r="H55" s="17">
        <v>1.98597392796655E-2</v>
      </c>
      <c r="I55" s="17">
        <v>1.7901040544277401E-2</v>
      </c>
      <c r="J55" s="17">
        <v>1.5891722580618599E-2</v>
      </c>
      <c r="K55" s="17">
        <v>1.6331948272118299E-2</v>
      </c>
      <c r="L55" s="17">
        <v>1.32259055316668E-2</v>
      </c>
      <c r="M55" s="17"/>
      <c r="N55" s="17">
        <v>2.22980894968344E-2</v>
      </c>
      <c r="O55" s="17">
        <v>9.0310355543912705E-3</v>
      </c>
      <c r="P55" s="17">
        <v>2.42363682195255E-2</v>
      </c>
      <c r="Q55" s="17">
        <v>1.6346311372411101E-2</v>
      </c>
      <c r="R55" s="17"/>
      <c r="S55" s="17">
        <v>1.52106079492521E-2</v>
      </c>
      <c r="T55" s="17">
        <v>1.04642147319811E-2</v>
      </c>
      <c r="U55" s="17">
        <v>2.9732844152348899E-2</v>
      </c>
      <c r="V55" s="17">
        <v>2.0021755100059199E-2</v>
      </c>
      <c r="W55" s="17">
        <v>2.2263395023395301E-2</v>
      </c>
      <c r="X55" s="17">
        <v>1.4841297520001601E-2</v>
      </c>
      <c r="Y55" s="17">
        <v>2.0104323647230499E-2</v>
      </c>
      <c r="Z55" s="17">
        <v>1.8336964020119299E-2</v>
      </c>
      <c r="AA55" s="17">
        <v>2.00475086469575E-2</v>
      </c>
      <c r="AB55" s="17">
        <v>1.5478959203353701E-2</v>
      </c>
      <c r="AC55" s="17">
        <v>1.5682173279935901E-2</v>
      </c>
      <c r="AD55" s="17"/>
      <c r="AE55" s="17">
        <v>2.3342099298113098E-2</v>
      </c>
      <c r="AF55" s="17">
        <v>1.8353549099997899E-2</v>
      </c>
      <c r="AG55" s="17">
        <v>1.39984434716712E-2</v>
      </c>
      <c r="AH55" s="17">
        <v>1.23673145311916E-2</v>
      </c>
      <c r="AI55" s="17">
        <v>1.2331908056618299E-2</v>
      </c>
      <c r="AJ55" s="17">
        <v>1.51728333014607E-2</v>
      </c>
      <c r="AK55" s="17"/>
      <c r="AL55" s="17">
        <v>0</v>
      </c>
      <c r="AM55" s="17">
        <v>0</v>
      </c>
      <c r="AN55" s="17">
        <v>0</v>
      </c>
      <c r="AO55" s="17">
        <v>0</v>
      </c>
      <c r="AP55" s="17">
        <v>0</v>
      </c>
      <c r="AQ55" s="17">
        <v>1</v>
      </c>
      <c r="AR55" s="17">
        <v>0</v>
      </c>
      <c r="AS55" s="17"/>
      <c r="AT55" s="17">
        <v>3.7586282719397499E-2</v>
      </c>
      <c r="AU55" s="17">
        <v>1.5455874125472301E-2</v>
      </c>
      <c r="AV55" s="17"/>
      <c r="AW55" s="17">
        <v>1.2694704940897901E-2</v>
      </c>
      <c r="AX55" s="17">
        <v>5.6502959857955802E-3</v>
      </c>
      <c r="AY55" s="17">
        <v>1.2829954998060999E-2</v>
      </c>
      <c r="AZ55" s="17">
        <v>1.6366772266237398E-2</v>
      </c>
      <c r="BA55" s="17">
        <v>1.6037327447984601E-2</v>
      </c>
      <c r="BB55" s="17">
        <v>1.7388432800565099E-2</v>
      </c>
      <c r="BC55" s="17">
        <v>3.02712446635332E-2</v>
      </c>
      <c r="BD55" s="17">
        <v>2.5811864627313101E-2</v>
      </c>
      <c r="BE55" s="17"/>
      <c r="BF55" s="17">
        <v>1.34292156712442E-2</v>
      </c>
      <c r="BG55" s="17">
        <v>1.82369587576015E-2</v>
      </c>
      <c r="BH55" s="17">
        <v>1.6579420589108499E-2</v>
      </c>
      <c r="BI55" s="17">
        <v>1.7189326346580599E-2</v>
      </c>
      <c r="BJ55" s="17">
        <v>2.0066320678236799E-2</v>
      </c>
      <c r="BK55" s="17">
        <v>1.88862762458708E-2</v>
      </c>
      <c r="BL55" s="17">
        <v>1.9978705015413298E-2</v>
      </c>
      <c r="BM55" s="17"/>
      <c r="BN55" s="17">
        <v>1.5793744490095199E-2</v>
      </c>
      <c r="BO55" s="17">
        <v>1.1858906945952499E-2</v>
      </c>
      <c r="BP55" s="17">
        <v>1.8163992242395899E-2</v>
      </c>
      <c r="BQ55" s="17">
        <v>1.6389781964957498E-2</v>
      </c>
      <c r="BR55" s="17">
        <v>2.1160866118629301E-2</v>
      </c>
      <c r="BS55" s="17">
        <v>1.7123815927946699E-2</v>
      </c>
      <c r="BT55" s="17">
        <v>1.2172085782900801E-2</v>
      </c>
      <c r="BU55" s="17">
        <v>1.41889277670418E-2</v>
      </c>
      <c r="BV55" s="17">
        <v>2.19355855559204E-2</v>
      </c>
      <c r="BW55" s="17">
        <v>2.4029025606844698E-2</v>
      </c>
      <c r="BX55" s="17">
        <v>1.0733574538626601E-2</v>
      </c>
      <c r="BY55" s="17">
        <v>3.17862864493259E-2</v>
      </c>
      <c r="BZ55" s="17">
        <v>7.3375546005884102E-3</v>
      </c>
      <c r="CA55" s="17">
        <v>1.30754141135165E-2</v>
      </c>
      <c r="CB55" s="17">
        <v>1.40975943788227E-2</v>
      </c>
      <c r="CC55" s="17">
        <v>5.1091359379564098E-2</v>
      </c>
      <c r="CD55" s="17">
        <v>4.1987904231899097E-2</v>
      </c>
    </row>
    <row r="56" spans="2:82" x14ac:dyDescent="0.35">
      <c r="B56" t="s">
        <v>53</v>
      </c>
      <c r="C56" s="17">
        <v>3.2606166123526699E-3</v>
      </c>
      <c r="D56" s="17">
        <v>2.8945887606027002E-3</v>
      </c>
      <c r="E56" s="17">
        <v>3.4483896143454799E-3</v>
      </c>
      <c r="F56" s="17"/>
      <c r="G56" s="17">
        <v>2.80108370480559E-3</v>
      </c>
      <c r="H56" s="17">
        <v>3.0569520790647699E-3</v>
      </c>
      <c r="I56" s="17">
        <v>3.57472893756812E-3</v>
      </c>
      <c r="J56" s="17">
        <v>3.09073780960991E-3</v>
      </c>
      <c r="K56" s="17">
        <v>2.1482655076514199E-3</v>
      </c>
      <c r="L56" s="17">
        <v>4.35794298560414E-3</v>
      </c>
      <c r="M56" s="17"/>
      <c r="N56" s="17">
        <v>4.3866354533618401E-3</v>
      </c>
      <c r="O56" s="17">
        <v>3.4734173591872801E-3</v>
      </c>
      <c r="P56" s="17">
        <v>2.44949503866087E-3</v>
      </c>
      <c r="Q56" s="17">
        <v>2.59045673709043E-3</v>
      </c>
      <c r="R56" s="17"/>
      <c r="S56" s="17">
        <v>7.2164958398316199E-3</v>
      </c>
      <c r="T56" s="17">
        <v>4.5166298634745699E-3</v>
      </c>
      <c r="U56" s="17">
        <v>0</v>
      </c>
      <c r="V56" s="17">
        <v>1.0147948444074999E-3</v>
      </c>
      <c r="W56" s="17">
        <v>1.4005232752121899E-3</v>
      </c>
      <c r="X56" s="17">
        <v>6.3527397857014401E-3</v>
      </c>
      <c r="Y56" s="17">
        <v>0</v>
      </c>
      <c r="Z56" s="17">
        <v>4.7785651327139902E-3</v>
      </c>
      <c r="AA56" s="17">
        <v>3.6548944267611699E-3</v>
      </c>
      <c r="AB56" s="17">
        <v>1.0547734317525499E-3</v>
      </c>
      <c r="AC56" s="17">
        <v>1.87607181451727E-3</v>
      </c>
      <c r="AD56" s="17"/>
      <c r="AE56" s="17">
        <v>1.6784306782913301E-3</v>
      </c>
      <c r="AF56" s="17">
        <v>2.02428487383222E-3</v>
      </c>
      <c r="AG56" s="17">
        <v>2.44779263028201E-3</v>
      </c>
      <c r="AH56" s="17">
        <v>9.1382013173844593E-3</v>
      </c>
      <c r="AI56" s="17">
        <v>6.0314931061630599E-3</v>
      </c>
      <c r="AJ56" s="17">
        <v>0</v>
      </c>
      <c r="AK56" s="17"/>
      <c r="AL56" s="17">
        <v>0</v>
      </c>
      <c r="AM56" s="17">
        <v>0</v>
      </c>
      <c r="AN56" s="17">
        <v>0</v>
      </c>
      <c r="AO56" s="17">
        <v>0</v>
      </c>
      <c r="AP56" s="17">
        <v>0</v>
      </c>
      <c r="AQ56" s="17">
        <v>0</v>
      </c>
      <c r="AR56" s="17">
        <v>1</v>
      </c>
      <c r="AS56" s="17"/>
      <c r="AT56" s="17">
        <v>1.7794874872491199E-3</v>
      </c>
      <c r="AU56" s="17">
        <v>3.51344970268607E-3</v>
      </c>
      <c r="AV56" s="17"/>
      <c r="AW56" s="17">
        <v>2.39162629718813E-3</v>
      </c>
      <c r="AX56" s="17">
        <v>1.0444836512145899E-2</v>
      </c>
      <c r="AY56" s="17">
        <v>4.26764412168819E-3</v>
      </c>
      <c r="AZ56" s="17">
        <v>2.0007873230371699E-3</v>
      </c>
      <c r="BA56" s="17">
        <v>2.3661189877513399E-3</v>
      </c>
      <c r="BB56" s="17">
        <v>3.3508845930666298E-3</v>
      </c>
      <c r="BC56" s="17">
        <v>5.0042906078791903E-3</v>
      </c>
      <c r="BD56" s="17">
        <v>0</v>
      </c>
      <c r="BE56" s="17"/>
      <c r="BF56" s="17">
        <v>4.8315832620819902E-3</v>
      </c>
      <c r="BG56" s="17">
        <v>2.7476138967626501E-3</v>
      </c>
      <c r="BH56" s="17">
        <v>5.11660502334884E-3</v>
      </c>
      <c r="BI56" s="17">
        <v>4.9118334793009297E-3</v>
      </c>
      <c r="BJ56" s="17">
        <v>3.2927737694767498E-3</v>
      </c>
      <c r="BK56" s="17">
        <v>2.4249179630785201E-3</v>
      </c>
      <c r="BL56" s="17">
        <v>1.14423776797627E-3</v>
      </c>
      <c r="BM56" s="17"/>
      <c r="BN56" s="17">
        <v>2.0727468759826899E-3</v>
      </c>
      <c r="BO56" s="17">
        <v>5.7114345356396997E-3</v>
      </c>
      <c r="BP56" s="17">
        <v>2.7809332377021498E-3</v>
      </c>
      <c r="BQ56" s="17">
        <v>3.9387242116222902E-3</v>
      </c>
      <c r="BR56" s="17">
        <v>2.9151076261832499E-3</v>
      </c>
      <c r="BS56" s="17">
        <v>1.29859936978981E-3</v>
      </c>
      <c r="BT56" s="17">
        <v>2.6216187274352601E-3</v>
      </c>
      <c r="BU56" s="17">
        <v>1.57946234559383E-3</v>
      </c>
      <c r="BV56" s="17">
        <v>4.0167397875696103E-3</v>
      </c>
      <c r="BW56" s="17">
        <v>2.8184496077876399E-3</v>
      </c>
      <c r="BX56" s="17">
        <v>1.75289780158741E-3</v>
      </c>
      <c r="BY56" s="17">
        <v>2.73020801402515E-3</v>
      </c>
      <c r="BZ56" s="17">
        <v>7.64612584532374E-3</v>
      </c>
      <c r="CA56" s="17">
        <v>1.1906244177209899E-2</v>
      </c>
      <c r="CB56" s="17">
        <v>0</v>
      </c>
      <c r="CC56" s="17">
        <v>6.8579144063158296E-3</v>
      </c>
      <c r="CD56" s="17">
        <v>0</v>
      </c>
    </row>
    <row r="57" spans="2:82" x14ac:dyDescent="0.35">
      <c r="B57" t="s">
        <v>137</v>
      </c>
      <c r="C57" s="17">
        <v>6.3309405031458698E-3</v>
      </c>
      <c r="D57" s="17">
        <v>5.9827197379010598E-3</v>
      </c>
      <c r="E57" s="17">
        <v>6.7027423654858797E-3</v>
      </c>
      <c r="F57" s="17"/>
      <c r="G57" s="17">
        <v>5.7031144797297598E-3</v>
      </c>
      <c r="H57" s="17">
        <v>6.2571127151544504E-4</v>
      </c>
      <c r="I57" s="17">
        <v>1.2918943455124999E-3</v>
      </c>
      <c r="J57" s="17">
        <v>4.8053768873857804E-3</v>
      </c>
      <c r="K57" s="17">
        <v>9.7193474555776291E-3</v>
      </c>
      <c r="L57" s="17">
        <v>1.4454681185648599E-2</v>
      </c>
      <c r="M57" s="17"/>
      <c r="N57" s="17">
        <v>5.2582603863604504E-3</v>
      </c>
      <c r="O57" s="17">
        <v>3.1287085792447702E-3</v>
      </c>
      <c r="P57" s="17">
        <v>4.4551084820328201E-3</v>
      </c>
      <c r="Q57" s="17">
        <v>1.2194350793106001E-2</v>
      </c>
      <c r="R57" s="17"/>
      <c r="S57" s="17">
        <v>6.1839915863613898E-3</v>
      </c>
      <c r="T57" s="17">
        <v>6.1327523891336099E-3</v>
      </c>
      <c r="U57" s="17">
        <v>8.5173774131997605E-3</v>
      </c>
      <c r="V57" s="17">
        <v>8.7479408361155302E-3</v>
      </c>
      <c r="W57" s="17">
        <v>2.6825716003644599E-3</v>
      </c>
      <c r="X57" s="17">
        <v>6.7646146529949398E-3</v>
      </c>
      <c r="Y57" s="17">
        <v>3.3226849703290998E-3</v>
      </c>
      <c r="Z57" s="17">
        <v>2.2498493595988801E-3</v>
      </c>
      <c r="AA57" s="17">
        <v>9.3196108297233394E-3</v>
      </c>
      <c r="AB57" s="17">
        <v>2.4419498765894999E-3</v>
      </c>
      <c r="AC57" s="17">
        <v>1.3684393739476001E-2</v>
      </c>
      <c r="AD57" s="17"/>
      <c r="AE57" s="17">
        <v>8.3999237605276306E-3</v>
      </c>
      <c r="AF57" s="17">
        <v>4.0433032756525796E-3</v>
      </c>
      <c r="AG57" s="17">
        <v>7.19877031941562E-3</v>
      </c>
      <c r="AH57" s="17">
        <v>1.3760057073209E-3</v>
      </c>
      <c r="AI57" s="17">
        <v>6.1551192840580598E-3</v>
      </c>
      <c r="AJ57" s="17">
        <v>1.27357606119803E-2</v>
      </c>
      <c r="AK57" s="17"/>
      <c r="AL57" s="17">
        <v>0</v>
      </c>
      <c r="AM57" s="17">
        <v>0</v>
      </c>
      <c r="AN57" s="17">
        <v>0</v>
      </c>
      <c r="AO57" s="17">
        <v>0</v>
      </c>
      <c r="AP57" s="17">
        <v>0</v>
      </c>
      <c r="AQ57" s="17">
        <v>0</v>
      </c>
      <c r="AR57" s="17">
        <v>0</v>
      </c>
      <c r="AS57" s="17"/>
      <c r="AT57" s="17">
        <v>9.8253497296378199E-4</v>
      </c>
      <c r="AU57" s="17">
        <v>7.1125769217391796E-3</v>
      </c>
      <c r="AV57" s="17"/>
      <c r="AW57" s="17">
        <v>1.15617629158209E-2</v>
      </c>
      <c r="AX57" s="17">
        <v>2.58960702228835E-2</v>
      </c>
      <c r="AY57" s="17">
        <v>0</v>
      </c>
      <c r="AZ57" s="17">
        <v>3.5446984012250699E-3</v>
      </c>
      <c r="BA57" s="17">
        <v>1.1318408492844099E-2</v>
      </c>
      <c r="BB57" s="17">
        <v>2.6447126544984199E-3</v>
      </c>
      <c r="BC57" s="17">
        <v>1.7308919945489101E-3</v>
      </c>
      <c r="BD57" s="17">
        <v>0</v>
      </c>
      <c r="BE57" s="17"/>
      <c r="BF57" s="17">
        <v>3.8616763383245299E-3</v>
      </c>
      <c r="BG57" s="17">
        <v>3.1323986874409199E-3</v>
      </c>
      <c r="BH57" s="17">
        <v>6.7738662001482399E-3</v>
      </c>
      <c r="BI57" s="17">
        <v>1.0079446824324E-2</v>
      </c>
      <c r="BJ57" s="17">
        <v>4.2479990417274797E-3</v>
      </c>
      <c r="BK57" s="17">
        <v>1.0957092899710899E-2</v>
      </c>
      <c r="BL57" s="17">
        <v>8.6281194524812106E-3</v>
      </c>
      <c r="BM57" s="17"/>
      <c r="BN57" s="17">
        <v>1.9002876224126299E-2</v>
      </c>
      <c r="BO57" s="17">
        <v>6.8072993600745303E-3</v>
      </c>
      <c r="BP57" s="17">
        <v>1.1147079250671399E-2</v>
      </c>
      <c r="BQ57" s="17">
        <v>1.0311905667230999E-2</v>
      </c>
      <c r="BR57" s="17">
        <v>4.2384816190939702E-3</v>
      </c>
      <c r="BS57" s="17">
        <v>2.2960569880547399E-3</v>
      </c>
      <c r="BT57" s="17">
        <v>8.1775916200767709E-3</v>
      </c>
      <c r="BU57" s="17">
        <v>5.5679480104544703E-3</v>
      </c>
      <c r="BV57" s="17">
        <v>8.0927916284610508E-3</v>
      </c>
      <c r="BW57" s="17">
        <v>6.3740244439957601E-3</v>
      </c>
      <c r="BX57" s="17">
        <v>1.73861876394787E-3</v>
      </c>
      <c r="BY57" s="17">
        <v>2.19175463881576E-3</v>
      </c>
      <c r="BZ57" s="17">
        <v>0</v>
      </c>
      <c r="CA57" s="17">
        <v>0</v>
      </c>
      <c r="CB57" s="17">
        <v>3.41469432821179E-3</v>
      </c>
      <c r="CC57" s="17">
        <v>0</v>
      </c>
      <c r="CD57" s="17">
        <v>0</v>
      </c>
    </row>
    <row r="58" spans="2:82" x14ac:dyDescent="0.35">
      <c r="B58" t="s">
        <v>114</v>
      </c>
      <c r="C58" s="17">
        <v>1.42433184972283E-2</v>
      </c>
      <c r="D58" s="17">
        <v>1.1608760405479601E-2</v>
      </c>
      <c r="E58" s="17">
        <v>1.6464351869835001E-2</v>
      </c>
      <c r="F58" s="17"/>
      <c r="G58" s="17">
        <v>1.55878757732268E-2</v>
      </c>
      <c r="H58" s="17">
        <v>1.9786371189062301E-2</v>
      </c>
      <c r="I58" s="17">
        <v>2.0160711657130698E-2</v>
      </c>
      <c r="J58" s="17">
        <v>1.5715619791521401E-2</v>
      </c>
      <c r="K58" s="17">
        <v>9.6677448095675994E-3</v>
      </c>
      <c r="L58" s="17">
        <v>5.9023200468711996E-3</v>
      </c>
      <c r="M58" s="17"/>
      <c r="N58" s="17">
        <v>9.6493237955568092E-3</v>
      </c>
      <c r="O58" s="17">
        <v>1.25056409810361E-2</v>
      </c>
      <c r="P58" s="17">
        <v>1.3135475787493699E-2</v>
      </c>
      <c r="Q58" s="17">
        <v>2.2223579359272699E-2</v>
      </c>
      <c r="R58" s="17"/>
      <c r="S58" s="17">
        <v>1.6686317146799801E-2</v>
      </c>
      <c r="T58" s="17">
        <v>1.1745913745050501E-2</v>
      </c>
      <c r="U58" s="17">
        <v>1.8638659132647201E-2</v>
      </c>
      <c r="V58" s="17">
        <v>9.0463787908737908E-3</v>
      </c>
      <c r="W58" s="17">
        <v>1.7144049248126299E-2</v>
      </c>
      <c r="X58" s="17">
        <v>1.2030632457007801E-2</v>
      </c>
      <c r="Y58" s="17">
        <v>1.6799899090961499E-2</v>
      </c>
      <c r="Z58" s="17">
        <v>1.4267838891762001E-2</v>
      </c>
      <c r="AA58" s="17">
        <v>1.34162752601756E-2</v>
      </c>
      <c r="AB58" s="17">
        <v>1.27353380273492E-2</v>
      </c>
      <c r="AC58" s="17">
        <v>1.5553085541763E-2</v>
      </c>
      <c r="AD58" s="17"/>
      <c r="AE58" s="17">
        <v>8.7580914805210804E-3</v>
      </c>
      <c r="AF58" s="17">
        <v>1.1109418742101401E-2</v>
      </c>
      <c r="AG58" s="17">
        <v>2.0945933867077399E-2</v>
      </c>
      <c r="AH58" s="17">
        <v>1.6875310849372601E-2</v>
      </c>
      <c r="AI58" s="17">
        <v>1.9672888614195898E-2</v>
      </c>
      <c r="AJ58" s="17">
        <v>2.3395729791228601E-2</v>
      </c>
      <c r="AK58" s="17"/>
      <c r="AL58" s="17">
        <v>0</v>
      </c>
      <c r="AM58" s="17">
        <v>0</v>
      </c>
      <c r="AN58" s="17">
        <v>0</v>
      </c>
      <c r="AO58" s="17">
        <v>0</v>
      </c>
      <c r="AP58" s="17">
        <v>0</v>
      </c>
      <c r="AQ58" s="17">
        <v>0</v>
      </c>
      <c r="AR58" s="17">
        <v>0</v>
      </c>
      <c r="AS58" s="17"/>
      <c r="AT58" s="17">
        <v>1.33010644757687E-2</v>
      </c>
      <c r="AU58" s="17">
        <v>1.28490617341656E-2</v>
      </c>
      <c r="AV58" s="17"/>
      <c r="AW58" s="17">
        <v>2.27890508312447E-2</v>
      </c>
      <c r="AX58" s="17">
        <v>8.5058229900541599E-3</v>
      </c>
      <c r="AY58" s="17">
        <v>1.9707372286932399E-2</v>
      </c>
      <c r="AZ58" s="17">
        <v>1.8924369178404E-2</v>
      </c>
      <c r="BA58" s="17">
        <v>7.3488691679317302E-3</v>
      </c>
      <c r="BB58" s="17">
        <v>1.0408402038566199E-2</v>
      </c>
      <c r="BC58" s="17">
        <v>1.03464234621612E-2</v>
      </c>
      <c r="BD58" s="17">
        <v>1.3399689411112799E-2</v>
      </c>
      <c r="BE58" s="17"/>
      <c r="BF58" s="17">
        <v>1.07253471399451E-2</v>
      </c>
      <c r="BG58" s="17">
        <v>1.45207293327406E-2</v>
      </c>
      <c r="BH58" s="17">
        <v>9.2467290794519194E-3</v>
      </c>
      <c r="BI58" s="17">
        <v>2.00757749204016E-2</v>
      </c>
      <c r="BJ58" s="17">
        <v>2.5339793866568101E-2</v>
      </c>
      <c r="BK58" s="17">
        <v>1.00674809641935E-2</v>
      </c>
      <c r="BL58" s="17">
        <v>1.84309419099427E-2</v>
      </c>
      <c r="BM58" s="17"/>
      <c r="BN58" s="17">
        <v>4.7937722495518802E-2</v>
      </c>
      <c r="BO58" s="17">
        <v>1.6123465079771498E-2</v>
      </c>
      <c r="BP58" s="17">
        <v>1.56164855190963E-2</v>
      </c>
      <c r="BQ58" s="17">
        <v>1.44612990834583E-2</v>
      </c>
      <c r="BR58" s="17">
        <v>9.2838502958432802E-3</v>
      </c>
      <c r="BS58" s="17">
        <v>1.12668201561705E-2</v>
      </c>
      <c r="BT58" s="17">
        <v>1.5465457645717001E-2</v>
      </c>
      <c r="BU58" s="17">
        <v>9.59001923011721E-3</v>
      </c>
      <c r="BV58" s="17">
        <v>7.7885426503554803E-3</v>
      </c>
      <c r="BW58" s="17">
        <v>1.40047744613004E-2</v>
      </c>
      <c r="BX58" s="17">
        <v>3.4750593211891299E-3</v>
      </c>
      <c r="BY58" s="17">
        <v>5.0325065385158196E-3</v>
      </c>
      <c r="BZ58" s="17">
        <v>2.2550996229249901E-2</v>
      </c>
      <c r="CA58" s="17">
        <v>0</v>
      </c>
      <c r="CB58" s="17">
        <v>7.8331716428881194E-3</v>
      </c>
      <c r="CC58" s="17">
        <v>0</v>
      </c>
      <c r="CD58" s="17">
        <v>0</v>
      </c>
    </row>
    <row r="59" spans="2:82" x14ac:dyDescent="0.35">
      <c r="B59" t="s">
        <v>138</v>
      </c>
      <c r="C59" s="17">
        <v>2.2175842674773301E-2</v>
      </c>
      <c r="D59" s="17">
        <v>1.5565542059784099E-2</v>
      </c>
      <c r="E59" s="17">
        <v>2.77202622378406E-2</v>
      </c>
      <c r="F59" s="17"/>
      <c r="G59" s="17">
        <v>5.2398940861188299E-2</v>
      </c>
      <c r="H59" s="17">
        <v>3.3653599749718502E-2</v>
      </c>
      <c r="I59" s="17">
        <v>2.2639897133281399E-2</v>
      </c>
      <c r="J59" s="17">
        <v>1.95871587373623E-2</v>
      </c>
      <c r="K59" s="17">
        <v>4.8585100353961304E-3</v>
      </c>
      <c r="L59" s="17">
        <v>6.1614208056570497E-3</v>
      </c>
      <c r="M59" s="17"/>
      <c r="N59" s="17">
        <v>1.4398146366428E-2</v>
      </c>
      <c r="O59" s="17">
        <v>1.8846310547423899E-2</v>
      </c>
      <c r="P59" s="17">
        <v>2.08318530628917E-2</v>
      </c>
      <c r="Q59" s="17">
        <v>3.4288945173083903E-2</v>
      </c>
      <c r="R59" s="17"/>
      <c r="S59" s="17">
        <v>3.3298093955279301E-2</v>
      </c>
      <c r="T59" s="17">
        <v>1.5167464980029501E-2</v>
      </c>
      <c r="U59" s="17">
        <v>2.5419117088744201E-2</v>
      </c>
      <c r="V59" s="17">
        <v>1.8674729898975E-2</v>
      </c>
      <c r="W59" s="17">
        <v>2.33347846948623E-2</v>
      </c>
      <c r="X59" s="17">
        <v>1.93040976528038E-2</v>
      </c>
      <c r="Y59" s="17">
        <v>2.1579312942604401E-2</v>
      </c>
      <c r="Z59" s="17">
        <v>1.8863983835292E-2</v>
      </c>
      <c r="AA59" s="17">
        <v>2.61275543122787E-2</v>
      </c>
      <c r="AB59" s="17">
        <v>1.48701414445173E-2</v>
      </c>
      <c r="AC59" s="17">
        <v>2.0527566374082401E-2</v>
      </c>
      <c r="AD59" s="17"/>
      <c r="AE59" s="17">
        <v>7.7805922466690899E-3</v>
      </c>
      <c r="AF59" s="17">
        <v>1.4537189717514601E-2</v>
      </c>
      <c r="AG59" s="17">
        <v>2.36349831780376E-2</v>
      </c>
      <c r="AH59" s="17">
        <v>2.9951794631151302E-2</v>
      </c>
      <c r="AI59" s="17">
        <v>3.11040397968574E-2</v>
      </c>
      <c r="AJ59" s="17">
        <v>0.10502549583792201</v>
      </c>
      <c r="AK59" s="17"/>
      <c r="AL59" s="17">
        <v>0</v>
      </c>
      <c r="AM59" s="17">
        <v>0</v>
      </c>
      <c r="AN59" s="17">
        <v>0</v>
      </c>
      <c r="AO59" s="17">
        <v>0</v>
      </c>
      <c r="AP59" s="17">
        <v>0</v>
      </c>
      <c r="AQ59" s="17">
        <v>0</v>
      </c>
      <c r="AR59" s="17">
        <v>0</v>
      </c>
      <c r="AS59" s="17"/>
      <c r="AT59" s="17">
        <v>1.17523244969638E-2</v>
      </c>
      <c r="AU59" s="17">
        <v>1.9562959243156E-2</v>
      </c>
      <c r="AV59" s="17"/>
      <c r="AW59" s="17">
        <v>3.6702993188540999E-2</v>
      </c>
      <c r="AX59" s="17">
        <v>5.7978521097678997E-3</v>
      </c>
      <c r="AY59" s="17">
        <v>3.0587782439501901E-2</v>
      </c>
      <c r="AZ59" s="17">
        <v>3.2653679915207297E-2</v>
      </c>
      <c r="BA59" s="17">
        <v>8.5122203568271503E-3</v>
      </c>
      <c r="BB59" s="17">
        <v>2.18392051586715E-2</v>
      </c>
      <c r="BC59" s="17">
        <v>8.8854992042444996E-3</v>
      </c>
      <c r="BD59" s="17">
        <v>2.5636735849461401E-2</v>
      </c>
      <c r="BE59" s="17"/>
      <c r="BF59" s="17">
        <v>1.7176282712379198E-2</v>
      </c>
      <c r="BG59" s="17">
        <v>1.5974513734903099E-2</v>
      </c>
      <c r="BH59" s="17">
        <v>1.90482199023802E-2</v>
      </c>
      <c r="BI59" s="17">
        <v>2.5908758626300502E-2</v>
      </c>
      <c r="BJ59" s="17">
        <v>3.3391383022961803E-2</v>
      </c>
      <c r="BK59" s="17">
        <v>2.1281696437831399E-2</v>
      </c>
      <c r="BL59" s="17">
        <v>3.9782905377067503E-2</v>
      </c>
      <c r="BM59" s="17"/>
      <c r="BN59" s="17">
        <v>6.2978668384025702E-2</v>
      </c>
      <c r="BO59" s="17">
        <v>2.60810912327521E-2</v>
      </c>
      <c r="BP59" s="17">
        <v>2.3073204834315599E-2</v>
      </c>
      <c r="BQ59" s="17">
        <v>1.7086079938008699E-2</v>
      </c>
      <c r="BR59" s="17">
        <v>1.8713266390806001E-2</v>
      </c>
      <c r="BS59" s="17">
        <v>1.3022649346436601E-2</v>
      </c>
      <c r="BT59" s="17">
        <v>1.48734520547568E-2</v>
      </c>
      <c r="BU59" s="17">
        <v>1.0305122655419999E-2</v>
      </c>
      <c r="BV59" s="17">
        <v>1.6571956079236502E-2</v>
      </c>
      <c r="BW59" s="17">
        <v>2.1060808445298399E-2</v>
      </c>
      <c r="BX59" s="17">
        <v>5.0315679310503998E-3</v>
      </c>
      <c r="BY59" s="17">
        <v>9.7916409849030401E-3</v>
      </c>
      <c r="BZ59" s="17">
        <v>1.9579663809138999E-2</v>
      </c>
      <c r="CA59" s="17">
        <v>1.76479283035119E-2</v>
      </c>
      <c r="CB59" s="17">
        <v>7.9823866180078803E-3</v>
      </c>
      <c r="CC59" s="17">
        <v>0</v>
      </c>
      <c r="CD59" s="17">
        <v>6.7656588400256496E-3</v>
      </c>
    </row>
    <row r="60" spans="2:82" x14ac:dyDescent="0.35">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row>
    <row r="61" spans="2:82" x14ac:dyDescent="0.35">
      <c r="B61" s="6" t="s">
        <v>148</v>
      </c>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row>
    <row r="62" spans="2:82" x14ac:dyDescent="0.35">
      <c r="B62" s="24" t="s">
        <v>118</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row>
    <row r="63" spans="2:82" x14ac:dyDescent="0.35">
      <c r="B63" t="s">
        <v>140</v>
      </c>
      <c r="C63" s="17">
        <v>4.4690490041478001E-2</v>
      </c>
      <c r="D63" s="17">
        <v>4.85287490306072E-2</v>
      </c>
      <c r="E63" s="17">
        <v>4.0372396904544E-2</v>
      </c>
      <c r="F63" s="17"/>
      <c r="G63" s="17">
        <v>5.9601890198318103E-2</v>
      </c>
      <c r="H63" s="17">
        <v>7.5300693981957101E-2</v>
      </c>
      <c r="I63" s="17">
        <v>5.4051262002693702E-2</v>
      </c>
      <c r="J63" s="17">
        <v>3.3888367802350897E-2</v>
      </c>
      <c r="K63" s="17">
        <v>2.5974946089747299E-2</v>
      </c>
      <c r="L63" s="17">
        <v>2.3600272367517099E-2</v>
      </c>
      <c r="M63" s="17"/>
      <c r="N63" s="17">
        <v>5.6523997235493999E-2</v>
      </c>
      <c r="O63" s="17">
        <v>3.0991711662344001E-2</v>
      </c>
      <c r="P63" s="17">
        <v>4.5524537740411999E-2</v>
      </c>
      <c r="Q63" s="17">
        <v>4.4534547099725097E-2</v>
      </c>
      <c r="R63" s="17"/>
      <c r="S63" s="17">
        <v>5.8521309445858198E-2</v>
      </c>
      <c r="T63" s="17">
        <v>2.6677059159366901E-2</v>
      </c>
      <c r="U63" s="17">
        <v>3.8847789646698397E-2</v>
      </c>
      <c r="V63" s="17">
        <v>2.52702552776633E-2</v>
      </c>
      <c r="W63" s="17">
        <v>4.5192510366113499E-2</v>
      </c>
      <c r="X63" s="17">
        <v>7.1247942386904697E-2</v>
      </c>
      <c r="Y63" s="17">
        <v>3.5995141150318301E-2</v>
      </c>
      <c r="Z63" s="17">
        <v>6.1005099164156203E-2</v>
      </c>
      <c r="AA63" s="17">
        <v>5.31450394702093E-2</v>
      </c>
      <c r="AB63" s="17">
        <v>4.27001963043174E-2</v>
      </c>
      <c r="AC63" s="17">
        <v>3.01683223208533E-2</v>
      </c>
      <c r="AD63" s="17"/>
      <c r="AE63" s="17">
        <v>4.1013543683600197E-2</v>
      </c>
      <c r="AF63" s="17">
        <v>4.4096204145383198E-2</v>
      </c>
      <c r="AG63" s="17">
        <v>5.0080266463838702E-2</v>
      </c>
      <c r="AH63" s="17">
        <v>5.2559345087279302E-2</v>
      </c>
      <c r="AI63" s="17">
        <v>4.9823706403154797E-2</v>
      </c>
      <c r="AJ63" s="17">
        <v>2.7814919878351298E-2</v>
      </c>
      <c r="AK63" s="17"/>
      <c r="AL63" s="17">
        <v>3.6277905450300199E-2</v>
      </c>
      <c r="AM63" s="17">
        <v>6.2255304863145997E-2</v>
      </c>
      <c r="AN63" s="17">
        <v>9.6115829584602505E-2</v>
      </c>
      <c r="AO63" s="17">
        <v>3.9667371563708198E-2</v>
      </c>
      <c r="AP63" s="17">
        <v>1.85333747848987E-2</v>
      </c>
      <c r="AQ63" s="17">
        <v>7.35830191666072E-2</v>
      </c>
      <c r="AR63" s="17">
        <v>6.0258404972526602E-2</v>
      </c>
      <c r="AS63" s="17"/>
      <c r="AT63" s="17">
        <v>0.11705666841973</v>
      </c>
      <c r="AU63" s="17">
        <v>3.5837143372012097E-2</v>
      </c>
      <c r="AV63" s="17"/>
      <c r="AW63" s="17">
        <v>3.3094991569652898E-2</v>
      </c>
      <c r="AX63" s="17">
        <v>3.19252315622107E-2</v>
      </c>
      <c r="AY63" s="17">
        <v>5.1447572817787002E-2</v>
      </c>
      <c r="AZ63" s="17">
        <v>3.56259374544639E-2</v>
      </c>
      <c r="BA63" s="17">
        <v>2.4443278322442301E-2</v>
      </c>
      <c r="BB63" s="17">
        <v>5.3347798342360503E-2</v>
      </c>
      <c r="BC63" s="17">
        <v>7.9033042490383607E-2</v>
      </c>
      <c r="BD63" s="17">
        <v>0.10648830119253901</v>
      </c>
      <c r="BE63" s="17"/>
      <c r="BF63" s="17">
        <v>3.9059518048299102E-2</v>
      </c>
      <c r="BG63" s="17">
        <v>7.2348972762142499E-2</v>
      </c>
      <c r="BH63" s="17">
        <v>2.7740613573836701E-2</v>
      </c>
      <c r="BI63" s="17">
        <v>2.5739364692416999E-2</v>
      </c>
      <c r="BJ63" s="17">
        <v>4.5917339625615901E-2</v>
      </c>
      <c r="BK63" s="17">
        <v>2.5390962541478001E-2</v>
      </c>
      <c r="BL63" s="17">
        <v>4.1423746459550097E-2</v>
      </c>
      <c r="BM63" s="17"/>
      <c r="BN63" s="17">
        <v>5.3014101644421198E-2</v>
      </c>
      <c r="BO63" s="17">
        <v>3.7728810483217398E-2</v>
      </c>
      <c r="BP63" s="17">
        <v>3.5795396326035997E-2</v>
      </c>
      <c r="BQ63" s="17">
        <v>5.3334327371719802E-2</v>
      </c>
      <c r="BR63" s="17">
        <v>4.4232575110477602E-2</v>
      </c>
      <c r="BS63" s="17">
        <v>2.48693692751603E-2</v>
      </c>
      <c r="BT63" s="17">
        <v>2.23297652853333E-2</v>
      </c>
      <c r="BU63" s="17">
        <v>3.0475507466085999E-2</v>
      </c>
      <c r="BV63" s="17">
        <v>4.1164430990668098E-2</v>
      </c>
      <c r="BW63" s="17">
        <v>4.0341485878594797E-2</v>
      </c>
      <c r="BX63" s="17">
        <v>4.4694824130686497E-2</v>
      </c>
      <c r="BY63" s="17">
        <v>6.1837199060478701E-2</v>
      </c>
      <c r="BZ63" s="17">
        <v>5.3123355754030203E-2</v>
      </c>
      <c r="CA63" s="17">
        <v>4.5056965962746297E-2</v>
      </c>
      <c r="CB63" s="17">
        <v>7.4497447427376295E-2</v>
      </c>
      <c r="CC63" s="17">
        <v>0.16347958827220499</v>
      </c>
      <c r="CD63" s="17">
        <v>0.18131004391895</v>
      </c>
    </row>
    <row r="64" spans="2:82" x14ac:dyDescent="0.35">
      <c r="B64" t="s">
        <v>141</v>
      </c>
      <c r="C64" s="17">
        <v>8.7246862151602197E-2</v>
      </c>
      <c r="D64" s="17">
        <v>0.10400363779657699</v>
      </c>
      <c r="E64" s="17">
        <v>7.1137596611708598E-2</v>
      </c>
      <c r="F64" s="17"/>
      <c r="G64" s="17">
        <v>0.117699043499445</v>
      </c>
      <c r="H64" s="17">
        <v>0.161671901252876</v>
      </c>
      <c r="I64" s="17">
        <v>0.107714533819231</v>
      </c>
      <c r="J64" s="17">
        <v>5.2045783287988201E-2</v>
      </c>
      <c r="K64" s="17">
        <v>5.0521858104867798E-2</v>
      </c>
      <c r="L64" s="17">
        <v>4.3044682070865398E-2</v>
      </c>
      <c r="M64" s="17"/>
      <c r="N64" s="17">
        <v>0.13788309962529399</v>
      </c>
      <c r="O64" s="17">
        <v>8.5131272947176206E-2</v>
      </c>
      <c r="P64" s="17">
        <v>8.5402427437278994E-2</v>
      </c>
      <c r="Q64" s="17">
        <v>3.7806715051521E-2</v>
      </c>
      <c r="R64" s="17"/>
      <c r="S64" s="17">
        <v>0.12796814218593999</v>
      </c>
      <c r="T64" s="17">
        <v>6.7196230237577204E-2</v>
      </c>
      <c r="U64" s="17">
        <v>8.2143563486898497E-2</v>
      </c>
      <c r="V64" s="17">
        <v>7.6908155462592498E-2</v>
      </c>
      <c r="W64" s="17">
        <v>8.1116327431180205E-2</v>
      </c>
      <c r="X64" s="17">
        <v>9.1906170226586897E-2</v>
      </c>
      <c r="Y64" s="17">
        <v>7.7539525140819701E-2</v>
      </c>
      <c r="Z64" s="17">
        <v>8.6113678893534704E-2</v>
      </c>
      <c r="AA64" s="17">
        <v>9.74938238168013E-2</v>
      </c>
      <c r="AB64" s="17">
        <v>6.9303875592393302E-2</v>
      </c>
      <c r="AC64" s="17">
        <v>7.2538864655174104E-2</v>
      </c>
      <c r="AD64" s="17"/>
      <c r="AE64" s="17">
        <v>9.0491950584634107E-2</v>
      </c>
      <c r="AF64" s="17">
        <v>0.104797416545551</v>
      </c>
      <c r="AG64" s="17">
        <v>5.9304806889726398E-2</v>
      </c>
      <c r="AH64" s="17">
        <v>7.9840450460431395E-2</v>
      </c>
      <c r="AI64" s="17">
        <v>8.7624895709202205E-2</v>
      </c>
      <c r="AJ64" s="17">
        <v>2.7585592707983799E-2</v>
      </c>
      <c r="AK64" s="17"/>
      <c r="AL64" s="17">
        <v>6.4831593540052607E-2</v>
      </c>
      <c r="AM64" s="17">
        <v>0.12936842583743499</v>
      </c>
      <c r="AN64" s="17">
        <v>0.22895045629712901</v>
      </c>
      <c r="AO64" s="17">
        <v>0.16453024921527401</v>
      </c>
      <c r="AP64" s="17">
        <v>5.3016631281902399E-2</v>
      </c>
      <c r="AQ64" s="17">
        <v>8.9290441506423401E-2</v>
      </c>
      <c r="AR64" s="17">
        <v>0.21859488990327899</v>
      </c>
      <c r="AS64" s="17"/>
      <c r="AT64" s="17">
        <v>0.219665144075679</v>
      </c>
      <c r="AU64" s="17">
        <v>7.3056026850692998E-2</v>
      </c>
      <c r="AV64" s="17"/>
      <c r="AW64" s="17">
        <v>7.9213491255614193E-2</v>
      </c>
      <c r="AX64" s="17">
        <v>2.1171153859645599E-2</v>
      </c>
      <c r="AY64" s="17">
        <v>0.10781017392629801</v>
      </c>
      <c r="AZ64" s="17">
        <v>6.3432410469521805E-2</v>
      </c>
      <c r="BA64" s="17">
        <v>4.8417806630145298E-2</v>
      </c>
      <c r="BB64" s="17">
        <v>0.115219358608626</v>
      </c>
      <c r="BC64" s="17">
        <v>0.16513579466184899</v>
      </c>
      <c r="BD64" s="17">
        <v>0.11309523920813799</v>
      </c>
      <c r="BE64" s="17"/>
      <c r="BF64" s="17">
        <v>0.119840953925847</v>
      </c>
      <c r="BG64" s="17">
        <v>0.12736772372681199</v>
      </c>
      <c r="BH64" s="17">
        <v>7.2291473955336194E-2</v>
      </c>
      <c r="BI64" s="17">
        <v>8.4028459464400101E-2</v>
      </c>
      <c r="BJ64" s="17">
        <v>6.1992452114199501E-2</v>
      </c>
      <c r="BK64" s="17">
        <v>4.0727126491299503E-2</v>
      </c>
      <c r="BL64" s="17">
        <v>6.6542631103459607E-2</v>
      </c>
      <c r="BM64" s="17"/>
      <c r="BN64" s="17">
        <v>5.6426294107566298E-2</v>
      </c>
      <c r="BO64" s="17">
        <v>3.8960544001075702E-2</v>
      </c>
      <c r="BP64" s="17">
        <v>4.7135648782571302E-2</v>
      </c>
      <c r="BQ64" s="17">
        <v>6.18794981228208E-2</v>
      </c>
      <c r="BR64" s="17">
        <v>6.8357845019220001E-2</v>
      </c>
      <c r="BS64" s="17">
        <v>7.8561999371735802E-2</v>
      </c>
      <c r="BT64" s="17">
        <v>8.84035371770098E-2</v>
      </c>
      <c r="BU64" s="17">
        <v>8.7416105462357396E-2</v>
      </c>
      <c r="BV64" s="17">
        <v>0.112898227350841</v>
      </c>
      <c r="BW64" s="17">
        <v>0.107223140893379</v>
      </c>
      <c r="BX64" s="17">
        <v>9.8093401284619602E-2</v>
      </c>
      <c r="BY64" s="17">
        <v>0.114596247014896</v>
      </c>
      <c r="BZ64" s="17">
        <v>0.11633048729184001</v>
      </c>
      <c r="CA64" s="17">
        <v>0.158338781077555</v>
      </c>
      <c r="CB64" s="17">
        <v>0.18598260848669099</v>
      </c>
      <c r="CC64" s="17">
        <v>0.30814468550271401</v>
      </c>
      <c r="CD64" s="17">
        <v>0.30011642499243901</v>
      </c>
    </row>
    <row r="65" spans="2:82" x14ac:dyDescent="0.35">
      <c r="B65" t="s">
        <v>142</v>
      </c>
      <c r="C65" s="17">
        <v>0.145259868774891</v>
      </c>
      <c r="D65" s="17">
        <v>0.17230076994707999</v>
      </c>
      <c r="E65" s="17">
        <v>0.119215036636432</v>
      </c>
      <c r="F65" s="17"/>
      <c r="G65" s="17">
        <v>0.14168702039342099</v>
      </c>
      <c r="H65" s="17">
        <v>0.21483222058523699</v>
      </c>
      <c r="I65" s="17">
        <v>0.15910537458977</v>
      </c>
      <c r="J65" s="17">
        <v>0.155900669996893</v>
      </c>
      <c r="K65" s="17">
        <v>0.11204977259638101</v>
      </c>
      <c r="L65" s="17">
        <v>9.3321564048815905E-2</v>
      </c>
      <c r="M65" s="17"/>
      <c r="N65" s="17">
        <v>0.17814672581744201</v>
      </c>
      <c r="O65" s="17">
        <v>0.154955226167867</v>
      </c>
      <c r="P65" s="17">
        <v>0.15102268427473201</v>
      </c>
      <c r="Q65" s="17">
        <v>9.5398787774191099E-2</v>
      </c>
      <c r="R65" s="17"/>
      <c r="S65" s="17">
        <v>0.164797304116446</v>
      </c>
      <c r="T65" s="17">
        <v>0.15637937397852</v>
      </c>
      <c r="U65" s="17">
        <v>0.16106994363879101</v>
      </c>
      <c r="V65" s="17">
        <v>0.15152857916645299</v>
      </c>
      <c r="W65" s="17">
        <v>0.14436879256802801</v>
      </c>
      <c r="X65" s="17">
        <v>0.117978213995396</v>
      </c>
      <c r="Y65" s="17">
        <v>0.15273443896868</v>
      </c>
      <c r="Z65" s="17">
        <v>0.113674510531226</v>
      </c>
      <c r="AA65" s="17">
        <v>0.133576200881032</v>
      </c>
      <c r="AB65" s="17">
        <v>0.13413441771746001</v>
      </c>
      <c r="AC65" s="17">
        <v>0.13532658402605699</v>
      </c>
      <c r="AD65" s="17"/>
      <c r="AE65" s="17">
        <v>0.12809730601396499</v>
      </c>
      <c r="AF65" s="17">
        <v>0.20356074014116199</v>
      </c>
      <c r="AG65" s="17">
        <v>8.6232764396732595E-2</v>
      </c>
      <c r="AH65" s="17">
        <v>0.12183552829144199</v>
      </c>
      <c r="AI65" s="17">
        <v>0.159320289689245</v>
      </c>
      <c r="AJ65" s="17">
        <v>5.6945297141718899E-2</v>
      </c>
      <c r="AK65" s="17"/>
      <c r="AL65" s="17">
        <v>0.134678761600875</v>
      </c>
      <c r="AM65" s="17">
        <v>0.17477000389307101</v>
      </c>
      <c r="AN65" s="17">
        <v>0.209434705748032</v>
      </c>
      <c r="AO65" s="17">
        <v>0.17941842746529299</v>
      </c>
      <c r="AP65" s="17">
        <v>0.120621574028934</v>
      </c>
      <c r="AQ65" s="17">
        <v>0.19331490506000601</v>
      </c>
      <c r="AR65" s="17">
        <v>9.0692180530907607E-2</v>
      </c>
      <c r="AS65" s="17"/>
      <c r="AT65" s="17">
        <v>0.24726233472686401</v>
      </c>
      <c r="AU65" s="17">
        <v>0.134155915593208</v>
      </c>
      <c r="AV65" s="17"/>
      <c r="AW65" s="17">
        <v>0.13386198294448301</v>
      </c>
      <c r="AX65" s="17">
        <v>7.6626803487440803E-2</v>
      </c>
      <c r="AY65" s="17">
        <v>0.171391102359428</v>
      </c>
      <c r="AZ65" s="17">
        <v>0.13751734260968601</v>
      </c>
      <c r="BA65" s="17">
        <v>9.6616265755009603E-2</v>
      </c>
      <c r="BB65" s="17">
        <v>0.189110959484175</v>
      </c>
      <c r="BC65" s="17">
        <v>0.19784776835908399</v>
      </c>
      <c r="BD65" s="17">
        <v>0.10010551738661599</v>
      </c>
      <c r="BE65" s="17"/>
      <c r="BF65" s="17">
        <v>0.198775922934049</v>
      </c>
      <c r="BG65" s="17">
        <v>0.182303427026651</v>
      </c>
      <c r="BH65" s="17">
        <v>0.137898215588763</v>
      </c>
      <c r="BI65" s="17">
        <v>0.13910564642512599</v>
      </c>
      <c r="BJ65" s="17">
        <v>0.12815115297947</v>
      </c>
      <c r="BK65" s="17">
        <v>8.96123089831075E-2</v>
      </c>
      <c r="BL65" s="17">
        <v>0.109428213297698</v>
      </c>
      <c r="BM65" s="17"/>
      <c r="BN65" s="17">
        <v>9.2970334963717899E-2</v>
      </c>
      <c r="BO65" s="17">
        <v>9.8302068256135203E-2</v>
      </c>
      <c r="BP65" s="17">
        <v>0.101491557435341</v>
      </c>
      <c r="BQ65" s="17">
        <v>0.119368515547726</v>
      </c>
      <c r="BR65" s="17">
        <v>0.123615475373519</v>
      </c>
      <c r="BS65" s="17">
        <v>0.15544811516169799</v>
      </c>
      <c r="BT65" s="17">
        <v>0.167086903925003</v>
      </c>
      <c r="BU65" s="17">
        <v>0.16897826800715199</v>
      </c>
      <c r="BV65" s="17">
        <v>0.159808767153751</v>
      </c>
      <c r="BW65" s="17">
        <v>0.16634389621856999</v>
      </c>
      <c r="BX65" s="17">
        <v>0.21157448410541199</v>
      </c>
      <c r="BY65" s="17">
        <v>0.181852477408321</v>
      </c>
      <c r="BZ65" s="17">
        <v>0.25591928387766999</v>
      </c>
      <c r="CA65" s="17">
        <v>0.21351087276460901</v>
      </c>
      <c r="CB65" s="17">
        <v>0.20372993256841901</v>
      </c>
      <c r="CC65" s="17">
        <v>0.157380501253545</v>
      </c>
      <c r="CD65" s="17">
        <v>0.157515946633423</v>
      </c>
    </row>
    <row r="66" spans="2:82" x14ac:dyDescent="0.35">
      <c r="B66" t="s">
        <v>143</v>
      </c>
      <c r="C66" s="17">
        <v>8.1386234071598396E-2</v>
      </c>
      <c r="D66" s="17">
        <v>9.1251464516028294E-2</v>
      </c>
      <c r="E66" s="17">
        <v>7.1362274715169996E-2</v>
      </c>
      <c r="F66" s="17"/>
      <c r="G66" s="17">
        <v>8.00208844140292E-2</v>
      </c>
      <c r="H66" s="17">
        <v>8.4464669302080006E-2</v>
      </c>
      <c r="I66" s="17">
        <v>0.10743544706371499</v>
      </c>
      <c r="J66" s="17">
        <v>7.8953483730532903E-2</v>
      </c>
      <c r="K66" s="17">
        <v>7.84748669871565E-2</v>
      </c>
      <c r="L66" s="17">
        <v>6.2547915898206297E-2</v>
      </c>
      <c r="M66" s="17"/>
      <c r="N66" s="17">
        <v>9.1693920012191898E-2</v>
      </c>
      <c r="O66" s="17">
        <v>8.0764649752288406E-2</v>
      </c>
      <c r="P66" s="17">
        <v>7.7494786023249398E-2</v>
      </c>
      <c r="Q66" s="17">
        <v>7.4875304884225405E-2</v>
      </c>
      <c r="R66" s="17"/>
      <c r="S66" s="17">
        <v>7.8365517597444201E-2</v>
      </c>
      <c r="T66" s="17">
        <v>6.9740681317560907E-2</v>
      </c>
      <c r="U66" s="17">
        <v>8.9039688732442099E-2</v>
      </c>
      <c r="V66" s="17">
        <v>8.9354983115704403E-2</v>
      </c>
      <c r="W66" s="17">
        <v>8.8270330894653096E-2</v>
      </c>
      <c r="X66" s="17">
        <v>8.1585201665882706E-2</v>
      </c>
      <c r="Y66" s="17">
        <v>9.1107417436162103E-2</v>
      </c>
      <c r="Z66" s="17">
        <v>9.2135067795356101E-2</v>
      </c>
      <c r="AA66" s="17">
        <v>7.3948082898302903E-2</v>
      </c>
      <c r="AB66" s="17">
        <v>6.7394467441068404E-2</v>
      </c>
      <c r="AC66" s="17">
        <v>9.7442737735716406E-2</v>
      </c>
      <c r="AD66" s="17"/>
      <c r="AE66" s="17">
        <v>7.0469657011707001E-2</v>
      </c>
      <c r="AF66" s="17">
        <v>0.10161012535061401</v>
      </c>
      <c r="AG66" s="17">
        <v>5.92375821216009E-2</v>
      </c>
      <c r="AH66" s="17">
        <v>6.1527795556364798E-2</v>
      </c>
      <c r="AI66" s="17">
        <v>0.10093157291911201</v>
      </c>
      <c r="AJ66" s="17">
        <v>6.8477820153755503E-2</v>
      </c>
      <c r="AK66" s="17"/>
      <c r="AL66" s="17">
        <v>8.1525271003529604E-2</v>
      </c>
      <c r="AM66" s="17">
        <v>7.6704943650242802E-2</v>
      </c>
      <c r="AN66" s="17">
        <v>0.105478696867557</v>
      </c>
      <c r="AO66" s="17">
        <v>0.12638545629831699</v>
      </c>
      <c r="AP66" s="17">
        <v>0.115951953525586</v>
      </c>
      <c r="AQ66" s="17">
        <v>0.12908569102832601</v>
      </c>
      <c r="AR66" s="17">
        <v>5.9982504573586198E-2</v>
      </c>
      <c r="AS66" s="17"/>
      <c r="AT66" s="17">
        <v>0.108976443756454</v>
      </c>
      <c r="AU66" s="17">
        <v>7.8517850665383193E-2</v>
      </c>
      <c r="AV66" s="17"/>
      <c r="AW66" s="17">
        <v>7.0733022118514205E-2</v>
      </c>
      <c r="AX66" s="17">
        <v>4.2251455293142302E-2</v>
      </c>
      <c r="AY66" s="17">
        <v>0.10119135942993999</v>
      </c>
      <c r="AZ66" s="17">
        <v>8.2972455847694096E-2</v>
      </c>
      <c r="BA66" s="17">
        <v>6.5902746575758897E-2</v>
      </c>
      <c r="BB66" s="17">
        <v>9.1529841608131698E-2</v>
      </c>
      <c r="BC66" s="17">
        <v>0.10009661099942101</v>
      </c>
      <c r="BD66" s="17">
        <v>9.2422818935751799E-2</v>
      </c>
      <c r="BE66" s="17"/>
      <c r="BF66" s="17">
        <v>0.100327387839044</v>
      </c>
      <c r="BG66" s="17">
        <v>8.1265555039209403E-2</v>
      </c>
      <c r="BH66" s="17">
        <v>9.2161706589307404E-2</v>
      </c>
      <c r="BI66" s="17">
        <v>6.7894038454761593E-2</v>
      </c>
      <c r="BJ66" s="17">
        <v>8.2852050178986406E-2</v>
      </c>
      <c r="BK66" s="17">
        <v>6.9475369637617093E-2</v>
      </c>
      <c r="BL66" s="17">
        <v>7.5387302509419093E-2</v>
      </c>
      <c r="BM66" s="17"/>
      <c r="BN66" s="17">
        <v>6.8685874495138494E-2</v>
      </c>
      <c r="BO66" s="17">
        <v>5.9911050203263497E-2</v>
      </c>
      <c r="BP66" s="17">
        <v>7.8037031853768896E-2</v>
      </c>
      <c r="BQ66" s="17">
        <v>6.9993266078358596E-2</v>
      </c>
      <c r="BR66" s="17">
        <v>9.4883314253914802E-2</v>
      </c>
      <c r="BS66" s="17">
        <v>9.3814765675888506E-2</v>
      </c>
      <c r="BT66" s="17">
        <v>9.6890423743639598E-2</v>
      </c>
      <c r="BU66" s="17">
        <v>8.5955323682144397E-2</v>
      </c>
      <c r="BV66" s="17">
        <v>7.1408829747644398E-2</v>
      </c>
      <c r="BW66" s="17">
        <v>9.6474927524322407E-2</v>
      </c>
      <c r="BX66" s="17">
        <v>7.47241815267084E-2</v>
      </c>
      <c r="BY66" s="17">
        <v>0.105805272503744</v>
      </c>
      <c r="BZ66" s="17">
        <v>8.1653108036072203E-2</v>
      </c>
      <c r="CA66" s="17">
        <v>0.128072047633292</v>
      </c>
      <c r="CB66" s="17">
        <v>8.6537015566552494E-2</v>
      </c>
      <c r="CC66" s="17">
        <v>4.8236835875533603E-2</v>
      </c>
      <c r="CD66" s="17">
        <v>2.3632638223357601E-2</v>
      </c>
    </row>
    <row r="67" spans="2:82" x14ac:dyDescent="0.35">
      <c r="B67" t="s">
        <v>144</v>
      </c>
      <c r="C67" s="17">
        <v>3.2326855084317298E-2</v>
      </c>
      <c r="D67" s="17">
        <v>3.3409290000325699E-2</v>
      </c>
      <c r="E67" s="17">
        <v>3.1228670685767498E-2</v>
      </c>
      <c r="F67" s="17"/>
      <c r="G67" s="17">
        <v>2.67399301178016E-2</v>
      </c>
      <c r="H67" s="17">
        <v>3.8178771872773798E-2</v>
      </c>
      <c r="I67" s="17">
        <v>4.84029085724378E-2</v>
      </c>
      <c r="J67" s="17">
        <v>3.3512723837737103E-2</v>
      </c>
      <c r="K67" s="17">
        <v>3.0855703788345401E-2</v>
      </c>
      <c r="L67" s="17">
        <v>1.82208206817004E-2</v>
      </c>
      <c r="M67" s="17"/>
      <c r="N67" s="17">
        <v>3.4909936038566403E-2</v>
      </c>
      <c r="O67" s="17">
        <v>3.2732965103561398E-2</v>
      </c>
      <c r="P67" s="17">
        <v>2.8452683443920299E-2</v>
      </c>
      <c r="Q67" s="17">
        <v>3.2668055902604902E-2</v>
      </c>
      <c r="R67" s="17"/>
      <c r="S67" s="17">
        <v>3.0600866508543899E-2</v>
      </c>
      <c r="T67" s="17">
        <v>2.9308675793029999E-2</v>
      </c>
      <c r="U67" s="17">
        <v>3.2735441136331499E-2</v>
      </c>
      <c r="V67" s="17">
        <v>2.8927655769827199E-2</v>
      </c>
      <c r="W67" s="17">
        <v>3.9100023600191901E-2</v>
      </c>
      <c r="X67" s="17">
        <v>3.6371863437176299E-2</v>
      </c>
      <c r="Y67" s="17">
        <v>2.86993717609598E-2</v>
      </c>
      <c r="Z67" s="17">
        <v>3.7925139826371697E-2</v>
      </c>
      <c r="AA67" s="17">
        <v>2.67497777836131E-2</v>
      </c>
      <c r="AB67" s="17">
        <v>3.4418882076969901E-2</v>
      </c>
      <c r="AC67" s="17">
        <v>4.3484871981690897E-2</v>
      </c>
      <c r="AD67" s="17"/>
      <c r="AE67" s="17">
        <v>2.5862466128380199E-2</v>
      </c>
      <c r="AF67" s="17">
        <v>3.5770323916531302E-2</v>
      </c>
      <c r="AG67" s="17">
        <v>2.8032267960418598E-2</v>
      </c>
      <c r="AH67" s="17">
        <v>3.2232585338448597E-2</v>
      </c>
      <c r="AI67" s="17">
        <v>4.6233120724240101E-2</v>
      </c>
      <c r="AJ67" s="17">
        <v>1.60587150922929E-2</v>
      </c>
      <c r="AK67" s="17"/>
      <c r="AL67" s="17">
        <v>2.81461866998493E-2</v>
      </c>
      <c r="AM67" s="17">
        <v>4.4589786400327E-2</v>
      </c>
      <c r="AN67" s="17">
        <v>3.6369130634361597E-2</v>
      </c>
      <c r="AO67" s="17">
        <v>1.7916069533479202E-2</v>
      </c>
      <c r="AP67" s="17">
        <v>8.7866507659941306E-2</v>
      </c>
      <c r="AQ67" s="17">
        <v>3.8948188622918302E-2</v>
      </c>
      <c r="AR67" s="17">
        <v>0</v>
      </c>
      <c r="AS67" s="17"/>
      <c r="AT67" s="17">
        <v>3.01211593681051E-2</v>
      </c>
      <c r="AU67" s="17">
        <v>3.2296345562647599E-2</v>
      </c>
      <c r="AV67" s="17"/>
      <c r="AW67" s="17">
        <v>4.0743239973650799E-2</v>
      </c>
      <c r="AX67" s="17">
        <v>1.5816293483695201E-2</v>
      </c>
      <c r="AY67" s="17">
        <v>3.82433404442582E-2</v>
      </c>
      <c r="AZ67" s="17">
        <v>2.8813544077288901E-2</v>
      </c>
      <c r="BA67" s="17">
        <v>2.1308283839910101E-2</v>
      </c>
      <c r="BB67" s="17">
        <v>3.8078189384718797E-2</v>
      </c>
      <c r="BC67" s="17">
        <v>3.95565343347727E-2</v>
      </c>
      <c r="BD67" s="17">
        <v>6.1465532641766699E-2</v>
      </c>
      <c r="BE67" s="17"/>
      <c r="BF67" s="17">
        <v>3.4985294760600701E-2</v>
      </c>
      <c r="BG67" s="17">
        <v>3.35860396263645E-2</v>
      </c>
      <c r="BH67" s="17">
        <v>3.4920071040905498E-2</v>
      </c>
      <c r="BI67" s="17">
        <v>3.2077168803419501E-2</v>
      </c>
      <c r="BJ67" s="17">
        <v>3.7536912086502103E-2</v>
      </c>
      <c r="BK67" s="17">
        <v>2.4231832507536299E-2</v>
      </c>
      <c r="BL67" s="17">
        <v>3.4020442146539799E-2</v>
      </c>
      <c r="BM67" s="17"/>
      <c r="BN67" s="17">
        <v>3.2935162699444402E-2</v>
      </c>
      <c r="BO67" s="17">
        <v>2.7951745631805299E-2</v>
      </c>
      <c r="BP67" s="17">
        <v>3.5116015191392597E-2</v>
      </c>
      <c r="BQ67" s="17">
        <v>3.5315608747511801E-2</v>
      </c>
      <c r="BR67" s="17">
        <v>3.3300859538817999E-2</v>
      </c>
      <c r="BS67" s="17">
        <v>4.3563315617562201E-2</v>
      </c>
      <c r="BT67" s="17">
        <v>2.6946034509536101E-2</v>
      </c>
      <c r="BU67" s="17">
        <v>3.4278739243434497E-2</v>
      </c>
      <c r="BV67" s="17">
        <v>2.8708854779993902E-2</v>
      </c>
      <c r="BW67" s="17">
        <v>3.40550066113115E-2</v>
      </c>
      <c r="BX67" s="17">
        <v>3.6735595643569603E-2</v>
      </c>
      <c r="BY67" s="17">
        <v>2.1385484060656299E-2</v>
      </c>
      <c r="BZ67" s="17">
        <v>3.33528924472705E-2</v>
      </c>
      <c r="CA67" s="17">
        <v>4.6353741858354898E-2</v>
      </c>
      <c r="CB67" s="17">
        <v>2.7615100659868001E-2</v>
      </c>
      <c r="CC67" s="17">
        <v>3.9484669158008898E-2</v>
      </c>
      <c r="CD67" s="17">
        <v>2.5207444728133799E-2</v>
      </c>
    </row>
    <row r="68" spans="2:82" x14ac:dyDescent="0.35">
      <c r="B68" t="s">
        <v>145</v>
      </c>
      <c r="C68" s="17">
        <v>7.2982991426277302E-3</v>
      </c>
      <c r="D68" s="17">
        <v>7.14173045388694E-3</v>
      </c>
      <c r="E68" s="17">
        <v>7.4880598829984903E-3</v>
      </c>
      <c r="F68" s="17"/>
      <c r="G68" s="17">
        <v>1.2688099622356799E-2</v>
      </c>
      <c r="H68" s="17">
        <v>4.9622087391136098E-3</v>
      </c>
      <c r="I68" s="17">
        <v>8.9401523333891304E-3</v>
      </c>
      <c r="J68" s="17">
        <v>6.9580052331500303E-3</v>
      </c>
      <c r="K68" s="17">
        <v>6.0085609410938804E-3</v>
      </c>
      <c r="L68" s="17">
        <v>5.4422940192327199E-3</v>
      </c>
      <c r="M68" s="17"/>
      <c r="N68" s="17">
        <v>9.3201469395640599E-3</v>
      </c>
      <c r="O68" s="17">
        <v>5.48000973267133E-3</v>
      </c>
      <c r="P68" s="17">
        <v>7.3955566469354802E-3</v>
      </c>
      <c r="Q68" s="17">
        <v>7.0403675416783702E-3</v>
      </c>
      <c r="R68" s="17"/>
      <c r="S68" s="17">
        <v>8.8088225118473692E-3</v>
      </c>
      <c r="T68" s="17">
        <v>5.3141765942065202E-3</v>
      </c>
      <c r="U68" s="17">
        <v>6.2211332001644E-3</v>
      </c>
      <c r="V68" s="17">
        <v>8.5479388113788492E-3</v>
      </c>
      <c r="W68" s="17">
        <v>9.6573917722233005E-3</v>
      </c>
      <c r="X68" s="17">
        <v>5.1286911314394404E-3</v>
      </c>
      <c r="Y68" s="17">
        <v>8.4527780398944395E-3</v>
      </c>
      <c r="Z68" s="17">
        <v>4.67093253380748E-3</v>
      </c>
      <c r="AA68" s="17">
        <v>7.8316987868308503E-3</v>
      </c>
      <c r="AB68" s="17">
        <v>6.1231561685065102E-3</v>
      </c>
      <c r="AC68" s="17">
        <v>9.4953508455394003E-3</v>
      </c>
      <c r="AD68" s="17"/>
      <c r="AE68" s="17">
        <v>6.2509626897485999E-3</v>
      </c>
      <c r="AF68" s="17">
        <v>7.4470058961014001E-3</v>
      </c>
      <c r="AG68" s="17">
        <v>5.9346847232580602E-3</v>
      </c>
      <c r="AH68" s="17">
        <v>9.3305258874306803E-3</v>
      </c>
      <c r="AI68" s="17">
        <v>9.6033725884512606E-3</v>
      </c>
      <c r="AJ68" s="17">
        <v>3.9458971532318997E-3</v>
      </c>
      <c r="AK68" s="17"/>
      <c r="AL68" s="17">
        <v>4.5512422232579603E-3</v>
      </c>
      <c r="AM68" s="17">
        <v>8.4315958744869707E-3</v>
      </c>
      <c r="AN68" s="17">
        <v>1.54295852905689E-2</v>
      </c>
      <c r="AO68" s="17">
        <v>3.80429059314717E-2</v>
      </c>
      <c r="AP68" s="17">
        <v>3.6994312723322299E-2</v>
      </c>
      <c r="AQ68" s="17">
        <v>1.7050559455782498E-2</v>
      </c>
      <c r="AR68" s="17">
        <v>0</v>
      </c>
      <c r="AS68" s="17"/>
      <c r="AT68" s="17">
        <v>7.9395120305088898E-3</v>
      </c>
      <c r="AU68" s="17">
        <v>7.3990221719215698E-3</v>
      </c>
      <c r="AV68" s="17"/>
      <c r="AW68" s="17">
        <v>6.5220334942671402E-3</v>
      </c>
      <c r="AX68" s="17">
        <v>1.29176669388015E-2</v>
      </c>
      <c r="AY68" s="17">
        <v>1.9543148769125499E-2</v>
      </c>
      <c r="AZ68" s="17">
        <v>4.9698870462634801E-3</v>
      </c>
      <c r="BA68" s="17">
        <v>3.5576341161541801E-3</v>
      </c>
      <c r="BB68" s="17">
        <v>1.3096550516841599E-2</v>
      </c>
      <c r="BC68" s="17">
        <v>5.8273335350049298E-3</v>
      </c>
      <c r="BD68" s="17">
        <v>1.8671219067340102E-2</v>
      </c>
      <c r="BE68" s="17"/>
      <c r="BF68" s="17">
        <v>8.3329678978250402E-3</v>
      </c>
      <c r="BG68" s="17">
        <v>5.2238270122988203E-3</v>
      </c>
      <c r="BH68" s="17">
        <v>5.4160690947702697E-3</v>
      </c>
      <c r="BI68" s="17">
        <v>8.8003633910378205E-3</v>
      </c>
      <c r="BJ68" s="17">
        <v>8.2507075483952402E-3</v>
      </c>
      <c r="BK68" s="17">
        <v>6.65824324866975E-3</v>
      </c>
      <c r="BL68" s="17">
        <v>1.3859146453979201E-2</v>
      </c>
      <c r="BM68" s="17"/>
      <c r="BN68" s="17">
        <v>9.1679026559395305E-3</v>
      </c>
      <c r="BO68" s="17">
        <v>8.0436098848308199E-3</v>
      </c>
      <c r="BP68" s="17">
        <v>1.0908439845735E-2</v>
      </c>
      <c r="BQ68" s="17">
        <v>5.5096628978242397E-3</v>
      </c>
      <c r="BR68" s="17">
        <v>8.2766374624910696E-3</v>
      </c>
      <c r="BS68" s="17">
        <v>3.6810358805309099E-3</v>
      </c>
      <c r="BT68" s="17">
        <v>5.9770935696642604E-3</v>
      </c>
      <c r="BU68" s="17">
        <v>1.38351947202627E-2</v>
      </c>
      <c r="BV68" s="17">
        <v>3.6581309778302398E-3</v>
      </c>
      <c r="BW68" s="17">
        <v>6.5600612839758201E-3</v>
      </c>
      <c r="BX68" s="17">
        <v>1.2410466516143999E-2</v>
      </c>
      <c r="BY68" s="17">
        <v>9.9065299231637701E-3</v>
      </c>
      <c r="BZ68" s="17">
        <v>3.50097715117047E-3</v>
      </c>
      <c r="CA68" s="17">
        <v>8.4509674659839894E-3</v>
      </c>
      <c r="CB68" s="17">
        <v>3.1416788307878402E-3</v>
      </c>
      <c r="CC68" s="17">
        <v>0</v>
      </c>
      <c r="CD68" s="17">
        <v>1.48347501743062E-2</v>
      </c>
    </row>
    <row r="69" spans="2:82" x14ac:dyDescent="0.35">
      <c r="B69" t="s">
        <v>146</v>
      </c>
      <c r="C69" s="17">
        <v>2.70571084442158E-3</v>
      </c>
      <c r="D69" s="17">
        <v>2.0550578751437798E-3</v>
      </c>
      <c r="E69" s="17">
        <v>3.3541291261571901E-3</v>
      </c>
      <c r="F69" s="17"/>
      <c r="G69" s="17">
        <v>4.7702731570039699E-3</v>
      </c>
      <c r="H69" s="17">
        <v>1.9757275711976799E-3</v>
      </c>
      <c r="I69" s="17">
        <v>1.18334308729582E-3</v>
      </c>
      <c r="J69" s="17">
        <v>3.5840049614058798E-3</v>
      </c>
      <c r="K69" s="17">
        <v>2.7424751997134999E-3</v>
      </c>
      <c r="L69" s="17">
        <v>2.4336838864099999E-3</v>
      </c>
      <c r="M69" s="17"/>
      <c r="N69" s="17">
        <v>1.8210520663925001E-3</v>
      </c>
      <c r="O69" s="17">
        <v>7.3977296342670395E-4</v>
      </c>
      <c r="P69" s="17">
        <v>3.3993311111290801E-3</v>
      </c>
      <c r="Q69" s="17">
        <v>5.1406791286449597E-3</v>
      </c>
      <c r="R69" s="17"/>
      <c r="S69" s="17">
        <v>1.67193594352131E-3</v>
      </c>
      <c r="T69" s="17">
        <v>7.1122410824095395E-4</v>
      </c>
      <c r="U69" s="17">
        <v>2.48776495300377E-3</v>
      </c>
      <c r="V69" s="17">
        <v>2.2185963648320801E-3</v>
      </c>
      <c r="W69" s="17">
        <v>1.44421696051908E-3</v>
      </c>
      <c r="X69" s="17">
        <v>8.6446023757241093E-3</v>
      </c>
      <c r="Y69" s="17">
        <v>0</v>
      </c>
      <c r="Z69" s="17">
        <v>4.6568628267106603E-3</v>
      </c>
      <c r="AA69" s="17">
        <v>1.84155896547267E-3</v>
      </c>
      <c r="AB69" s="17">
        <v>2.7316779782549099E-3</v>
      </c>
      <c r="AC69" s="17">
        <v>8.0694175555443906E-3</v>
      </c>
      <c r="AD69" s="17"/>
      <c r="AE69" s="17">
        <v>1.9012492601802799E-3</v>
      </c>
      <c r="AF69" s="17">
        <v>3.7446102282519102E-3</v>
      </c>
      <c r="AG69" s="17">
        <v>2.7523899236482499E-3</v>
      </c>
      <c r="AH69" s="17">
        <v>4.9642664048763999E-3</v>
      </c>
      <c r="AI69" s="17">
        <v>2.3443305687804198E-3</v>
      </c>
      <c r="AJ69" s="17">
        <v>0</v>
      </c>
      <c r="AK69" s="17"/>
      <c r="AL69" s="17">
        <v>1.08863040550087E-3</v>
      </c>
      <c r="AM69" s="17">
        <v>5.8301409246672596E-3</v>
      </c>
      <c r="AN69" s="17">
        <v>4.2292004669553197E-3</v>
      </c>
      <c r="AO69" s="17">
        <v>2.1402907404522501E-2</v>
      </c>
      <c r="AP69" s="17">
        <v>0</v>
      </c>
      <c r="AQ69" s="17">
        <v>1.21949334425724E-2</v>
      </c>
      <c r="AR69" s="17">
        <v>0</v>
      </c>
      <c r="AS69" s="17"/>
      <c r="AT69" s="17">
        <v>7.2003950965306698E-3</v>
      </c>
      <c r="AU69" s="17">
        <v>2.2425196981587102E-3</v>
      </c>
      <c r="AV69" s="17"/>
      <c r="AW69" s="17">
        <v>1.68930494518161E-3</v>
      </c>
      <c r="AX69" s="17">
        <v>1.9833818152042199E-3</v>
      </c>
      <c r="AY69" s="17">
        <v>0</v>
      </c>
      <c r="AZ69" s="17">
        <v>2.7363345175647098E-3</v>
      </c>
      <c r="BA69" s="17">
        <v>3.71183590083878E-3</v>
      </c>
      <c r="BB69" s="17">
        <v>2.8110024682466701E-3</v>
      </c>
      <c r="BC69" s="17">
        <v>2.6939388586593701E-3</v>
      </c>
      <c r="BD69" s="17">
        <v>5.6181324213320002E-3</v>
      </c>
      <c r="BE69" s="17"/>
      <c r="BF69" s="17">
        <v>1.4963226936542901E-3</v>
      </c>
      <c r="BG69" s="17">
        <v>7.3704404111704896E-4</v>
      </c>
      <c r="BH69" s="17">
        <v>7.8538103085017802E-4</v>
      </c>
      <c r="BI69" s="17">
        <v>3.3379306672485102E-3</v>
      </c>
      <c r="BJ69" s="17">
        <v>5.5479980106985299E-3</v>
      </c>
      <c r="BK69" s="17">
        <v>5.9742655668699003E-3</v>
      </c>
      <c r="BL69" s="17">
        <v>2.4072735116501499E-3</v>
      </c>
      <c r="BM69" s="17"/>
      <c r="BN69" s="17">
        <v>8.7343652587643008E-3</v>
      </c>
      <c r="BO69" s="17">
        <v>8.5546379823536797E-3</v>
      </c>
      <c r="BP69" s="17">
        <v>1.38346492778249E-3</v>
      </c>
      <c r="BQ69" s="17">
        <v>2.2054425355219598E-3</v>
      </c>
      <c r="BR69" s="17">
        <v>1.02284830579277E-3</v>
      </c>
      <c r="BS69" s="17">
        <v>2.2123516766893799E-3</v>
      </c>
      <c r="BT69" s="17">
        <v>1.3063819509015499E-3</v>
      </c>
      <c r="BU69" s="17">
        <v>4.76051623934046E-3</v>
      </c>
      <c r="BV69" s="17">
        <v>1.8238393103063499E-3</v>
      </c>
      <c r="BW69" s="17">
        <v>0</v>
      </c>
      <c r="BX69" s="17">
        <v>0</v>
      </c>
      <c r="BY69" s="17">
        <v>2.9211120848824999E-3</v>
      </c>
      <c r="BZ69" s="17">
        <v>3.6525024923581501E-3</v>
      </c>
      <c r="CA69" s="17">
        <v>3.9912980118044098E-3</v>
      </c>
      <c r="CB69" s="17">
        <v>0</v>
      </c>
      <c r="CC69" s="17">
        <v>0</v>
      </c>
      <c r="CD69" s="17">
        <v>7.3211274021036596E-3</v>
      </c>
    </row>
    <row r="70" spans="2:82" x14ac:dyDescent="0.35">
      <c r="B70" t="s">
        <v>147</v>
      </c>
      <c r="C70" s="17">
        <v>0.59908567988906403</v>
      </c>
      <c r="D70" s="17">
        <v>0.54130930038035097</v>
      </c>
      <c r="E70" s="17">
        <v>0.65584183543722196</v>
      </c>
      <c r="F70" s="17"/>
      <c r="G70" s="17">
        <v>0.55679285859762395</v>
      </c>
      <c r="H70" s="17">
        <v>0.418613806694764</v>
      </c>
      <c r="I70" s="17">
        <v>0.51316697853146698</v>
      </c>
      <c r="J70" s="17">
        <v>0.63515696114994202</v>
      </c>
      <c r="K70" s="17">
        <v>0.69337181629269495</v>
      </c>
      <c r="L70" s="17">
        <v>0.75138876702725199</v>
      </c>
      <c r="M70" s="17"/>
      <c r="N70" s="17">
        <v>0.48970112226505402</v>
      </c>
      <c r="O70" s="17">
        <v>0.60920439167066498</v>
      </c>
      <c r="P70" s="17">
        <v>0.60130799332234297</v>
      </c>
      <c r="Q70" s="17">
        <v>0.70253554261740903</v>
      </c>
      <c r="R70" s="17"/>
      <c r="S70" s="17">
        <v>0.529266101690399</v>
      </c>
      <c r="T70" s="17">
        <v>0.64467257881149798</v>
      </c>
      <c r="U70" s="17">
        <v>0.58745467520567096</v>
      </c>
      <c r="V70" s="17">
        <v>0.61724383603154898</v>
      </c>
      <c r="W70" s="17">
        <v>0.59085040640709097</v>
      </c>
      <c r="X70" s="17">
        <v>0.58713731478089004</v>
      </c>
      <c r="Y70" s="17">
        <v>0.60547132750316601</v>
      </c>
      <c r="Z70" s="17">
        <v>0.599818708428838</v>
      </c>
      <c r="AA70" s="17">
        <v>0.60541381739773803</v>
      </c>
      <c r="AB70" s="17">
        <v>0.64319332672102902</v>
      </c>
      <c r="AC70" s="17">
        <v>0.60347385087942396</v>
      </c>
      <c r="AD70" s="17"/>
      <c r="AE70" s="17">
        <v>0.63591286462778396</v>
      </c>
      <c r="AF70" s="17">
        <v>0.498973573776406</v>
      </c>
      <c r="AG70" s="17">
        <v>0.70842523752077602</v>
      </c>
      <c r="AH70" s="17">
        <v>0.63770950297372697</v>
      </c>
      <c r="AI70" s="17">
        <v>0.54411871139781398</v>
      </c>
      <c r="AJ70" s="17">
        <v>0.79917175787266603</v>
      </c>
      <c r="AK70" s="17"/>
      <c r="AL70" s="17">
        <v>0.64890040907663504</v>
      </c>
      <c r="AM70" s="17">
        <v>0.49804979855662401</v>
      </c>
      <c r="AN70" s="17">
        <v>0.30399239511079401</v>
      </c>
      <c r="AO70" s="17">
        <v>0.41263661258793399</v>
      </c>
      <c r="AP70" s="17">
        <v>0.56701564599541499</v>
      </c>
      <c r="AQ70" s="17">
        <v>0.44653226171736399</v>
      </c>
      <c r="AR70" s="17">
        <v>0.57047202001970099</v>
      </c>
      <c r="AS70" s="17"/>
      <c r="AT70" s="17">
        <v>0.26177834252612903</v>
      </c>
      <c r="AU70" s="17">
        <v>0.63649517608597606</v>
      </c>
      <c r="AV70" s="17"/>
      <c r="AW70" s="17">
        <v>0.63414193369863703</v>
      </c>
      <c r="AX70" s="17">
        <v>0.79730801355986003</v>
      </c>
      <c r="AY70" s="17">
        <v>0.51037330225316402</v>
      </c>
      <c r="AZ70" s="17">
        <v>0.643932087977517</v>
      </c>
      <c r="BA70" s="17">
        <v>0.73604214885974095</v>
      </c>
      <c r="BB70" s="17">
        <v>0.49680629958689898</v>
      </c>
      <c r="BC70" s="17">
        <v>0.409808976760826</v>
      </c>
      <c r="BD70" s="17">
        <v>0.50213323914651598</v>
      </c>
      <c r="BE70" s="17"/>
      <c r="BF70" s="17">
        <v>0.49718163190068099</v>
      </c>
      <c r="BG70" s="17">
        <v>0.49716741076540499</v>
      </c>
      <c r="BH70" s="17">
        <v>0.62878646912623104</v>
      </c>
      <c r="BI70" s="17">
        <v>0.63901702810159</v>
      </c>
      <c r="BJ70" s="17">
        <v>0.62975138745613302</v>
      </c>
      <c r="BK70" s="17">
        <v>0.73792989102342199</v>
      </c>
      <c r="BL70" s="17">
        <v>0.65693124451770402</v>
      </c>
      <c r="BM70" s="17"/>
      <c r="BN70" s="17">
        <v>0.67806596417500797</v>
      </c>
      <c r="BO70" s="17">
        <v>0.72054753355731804</v>
      </c>
      <c r="BP70" s="17">
        <v>0.69013244563737197</v>
      </c>
      <c r="BQ70" s="17">
        <v>0.65239367869851606</v>
      </c>
      <c r="BR70" s="17">
        <v>0.62631044493576704</v>
      </c>
      <c r="BS70" s="17">
        <v>0.59784904734073496</v>
      </c>
      <c r="BT70" s="17">
        <v>0.59105985983891296</v>
      </c>
      <c r="BU70" s="17">
        <v>0.57430034517922202</v>
      </c>
      <c r="BV70" s="17">
        <v>0.58052891968896503</v>
      </c>
      <c r="BW70" s="17">
        <v>0.54900148158984596</v>
      </c>
      <c r="BX70" s="17">
        <v>0.52176704679286001</v>
      </c>
      <c r="BY70" s="17">
        <v>0.50169567794385705</v>
      </c>
      <c r="BZ70" s="17">
        <v>0.45246739294958799</v>
      </c>
      <c r="CA70" s="17">
        <v>0.39622532522565401</v>
      </c>
      <c r="CB70" s="17">
        <v>0.41849621646030599</v>
      </c>
      <c r="CC70" s="17">
        <v>0.283273719937993</v>
      </c>
      <c r="CD70" s="17">
        <v>0.29006162392728602</v>
      </c>
    </row>
    <row r="71" spans="2:82" x14ac:dyDescent="0.35">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row>
    <row r="72" spans="2:82" x14ac:dyDescent="0.35">
      <c r="B72" s="6" t="s">
        <v>152</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row>
    <row r="73" spans="2:82" x14ac:dyDescent="0.35">
      <c r="B73" s="24" t="s">
        <v>118</v>
      </c>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row>
    <row r="74" spans="2:82" x14ac:dyDescent="0.35">
      <c r="B74" t="s">
        <v>149</v>
      </c>
      <c r="C74" s="17">
        <v>0.575658435414938</v>
      </c>
      <c r="D74" s="17">
        <v>0.641183163614514</v>
      </c>
      <c r="E74" s="17">
        <v>0.51241603231328703</v>
      </c>
      <c r="F74" s="17"/>
      <c r="G74" s="17">
        <v>0.32895508864508699</v>
      </c>
      <c r="H74" s="17">
        <v>0.53777772258849399</v>
      </c>
      <c r="I74" s="17">
        <v>0.59085745775496601</v>
      </c>
      <c r="J74" s="17">
        <v>0.62613802396455898</v>
      </c>
      <c r="K74" s="17">
        <v>0.65383385035555297</v>
      </c>
      <c r="L74" s="17">
        <v>0.66399050600864296</v>
      </c>
      <c r="M74" s="17"/>
      <c r="N74" s="17">
        <v>0.59891721738884995</v>
      </c>
      <c r="O74" s="17">
        <v>0.60413594696357897</v>
      </c>
      <c r="P74" s="17">
        <v>0.51077799061755802</v>
      </c>
      <c r="Q74" s="17">
        <v>0.57961338037147903</v>
      </c>
      <c r="R74" s="17"/>
      <c r="S74" s="17">
        <v>0.56259596012648305</v>
      </c>
      <c r="T74" s="17">
        <v>0.57266545423150395</v>
      </c>
      <c r="U74" s="17">
        <v>0.55375406773731395</v>
      </c>
      <c r="V74" s="17">
        <v>0.58014173764520105</v>
      </c>
      <c r="W74" s="17">
        <v>0.57799003030759699</v>
      </c>
      <c r="X74" s="17">
        <v>0.55401347353975505</v>
      </c>
      <c r="Y74" s="17">
        <v>0.58563741215489096</v>
      </c>
      <c r="Z74" s="17">
        <v>0.60892601422900505</v>
      </c>
      <c r="AA74" s="17">
        <v>0.56738356679184998</v>
      </c>
      <c r="AB74" s="17">
        <v>0.61279303606443103</v>
      </c>
      <c r="AC74" s="17">
        <v>0.58545929839325805</v>
      </c>
      <c r="AD74" s="17"/>
      <c r="AE74" s="17">
        <v>0.63527003439621699</v>
      </c>
      <c r="AF74" s="17">
        <v>0.54300170415073701</v>
      </c>
      <c r="AG74" s="17">
        <v>0.59842894626819998</v>
      </c>
      <c r="AH74" s="17">
        <v>0.62406888723460396</v>
      </c>
      <c r="AI74" s="17">
        <v>0.55712329255579196</v>
      </c>
      <c r="AJ74" s="17">
        <v>0.119165780069744</v>
      </c>
      <c r="AK74" s="17"/>
      <c r="AL74" s="17">
        <v>0.59505095691218401</v>
      </c>
      <c r="AM74" s="17">
        <v>0.55934198407396396</v>
      </c>
      <c r="AN74" s="17">
        <v>0.57477368063382595</v>
      </c>
      <c r="AO74" s="17">
        <v>0.54816171509263401</v>
      </c>
      <c r="AP74" s="17">
        <v>0.560481041864621</v>
      </c>
      <c r="AQ74" s="17">
        <v>0.49902453856158602</v>
      </c>
      <c r="AR74" s="17">
        <v>0.68410594746923803</v>
      </c>
      <c r="AS74" s="17"/>
      <c r="AT74" s="17">
        <v>0.67385226694800804</v>
      </c>
      <c r="AU74" s="17">
        <v>0.568040134395977</v>
      </c>
      <c r="AV74" s="17"/>
      <c r="AW74" s="17">
        <v>0.90428931151277503</v>
      </c>
      <c r="AX74" s="17">
        <v>0.96209174153139199</v>
      </c>
      <c r="AY74" s="17">
        <v>0.88329426853953696</v>
      </c>
      <c r="AZ74" s="17">
        <v>0.41089580004457499</v>
      </c>
      <c r="BA74" s="17">
        <v>0.52492991704525704</v>
      </c>
      <c r="BB74" s="17">
        <v>0.48546117001855699</v>
      </c>
      <c r="BC74" s="17">
        <v>0.57514381359305999</v>
      </c>
      <c r="BD74" s="17">
        <v>0.85125254875062795</v>
      </c>
      <c r="BE74" s="17"/>
      <c r="BF74" s="17">
        <v>0.60444089695785297</v>
      </c>
      <c r="BG74" s="17">
        <v>0.62418397322535701</v>
      </c>
      <c r="BH74" s="17">
        <v>0.57710680760274602</v>
      </c>
      <c r="BI74" s="17">
        <v>0.53607991514547904</v>
      </c>
      <c r="BJ74" s="17">
        <v>0.50045337753528396</v>
      </c>
      <c r="BK74" s="17">
        <v>0.58013090392607203</v>
      </c>
      <c r="BL74" s="17">
        <v>0.47904552318553301</v>
      </c>
      <c r="BM74" s="17"/>
      <c r="BN74" s="17">
        <v>0.56765695966726304</v>
      </c>
      <c r="BO74" s="17">
        <v>0.68457003390203197</v>
      </c>
      <c r="BP74" s="17">
        <v>0.69467561219947505</v>
      </c>
      <c r="BQ74" s="17">
        <v>0.62903179206110804</v>
      </c>
      <c r="BR74" s="17">
        <v>0.61672247882860798</v>
      </c>
      <c r="BS74" s="17">
        <v>0.56517389425422104</v>
      </c>
      <c r="BT74" s="17">
        <v>0.58743215507851698</v>
      </c>
      <c r="BU74" s="17">
        <v>0.50722653228334602</v>
      </c>
      <c r="BV74" s="17">
        <v>0.52124516831754597</v>
      </c>
      <c r="BW74" s="17">
        <v>0.52814663263137496</v>
      </c>
      <c r="BX74" s="17">
        <v>0.51318537970803002</v>
      </c>
      <c r="BY74" s="17">
        <v>0.51623505168972394</v>
      </c>
      <c r="BZ74" s="17">
        <v>0.43428404168963902</v>
      </c>
      <c r="CA74" s="17">
        <v>0.49619190097300098</v>
      </c>
      <c r="CB74" s="17">
        <v>0.56123446119346798</v>
      </c>
      <c r="CC74" s="17">
        <v>0.77723588655717801</v>
      </c>
      <c r="CD74" s="17">
        <v>0.74067937748634605</v>
      </c>
    </row>
    <row r="75" spans="2:82" x14ac:dyDescent="0.35">
      <c r="B75" t="s">
        <v>150</v>
      </c>
      <c r="C75" s="17">
        <v>0.34462173795933099</v>
      </c>
      <c r="D75" s="17">
        <v>0.28982099775763998</v>
      </c>
      <c r="E75" s="17">
        <v>0.39839184378113601</v>
      </c>
      <c r="F75" s="17"/>
      <c r="G75" s="17">
        <v>0.42207560281627798</v>
      </c>
      <c r="H75" s="17">
        <v>0.37601705186942203</v>
      </c>
      <c r="I75" s="17">
        <v>0.35012868134802799</v>
      </c>
      <c r="J75" s="17">
        <v>0.31665946929094102</v>
      </c>
      <c r="K75" s="17">
        <v>0.31089046603520698</v>
      </c>
      <c r="L75" s="17">
        <v>0.30864554181048598</v>
      </c>
      <c r="M75" s="17"/>
      <c r="N75" s="17">
        <v>0.34070244890347801</v>
      </c>
      <c r="O75" s="17">
        <v>0.33392050136354701</v>
      </c>
      <c r="P75" s="17">
        <v>0.38123590000261498</v>
      </c>
      <c r="Q75" s="17">
        <v>0.32777605409370297</v>
      </c>
      <c r="R75" s="17"/>
      <c r="S75" s="17">
        <v>0.31999579879548001</v>
      </c>
      <c r="T75" s="17">
        <v>0.35305543224368402</v>
      </c>
      <c r="U75" s="17">
        <v>0.36264878540754403</v>
      </c>
      <c r="V75" s="17">
        <v>0.34500432035342499</v>
      </c>
      <c r="W75" s="17">
        <v>0.342883006455316</v>
      </c>
      <c r="X75" s="17">
        <v>0.34080538254759701</v>
      </c>
      <c r="Y75" s="17">
        <v>0.34165498626243201</v>
      </c>
      <c r="Z75" s="17">
        <v>0.34610004048009102</v>
      </c>
      <c r="AA75" s="17">
        <v>0.360059165625077</v>
      </c>
      <c r="AB75" s="17">
        <v>0.34456487716651302</v>
      </c>
      <c r="AC75" s="17">
        <v>0.34634790036769703</v>
      </c>
      <c r="AD75" s="17"/>
      <c r="AE75" s="17">
        <v>0.32309403279243898</v>
      </c>
      <c r="AF75" s="17">
        <v>0.40726217259063302</v>
      </c>
      <c r="AG75" s="17">
        <v>0.32104238950962799</v>
      </c>
      <c r="AH75" s="17">
        <v>0.30169315021627302</v>
      </c>
      <c r="AI75" s="17">
        <v>0.33911450109265101</v>
      </c>
      <c r="AJ75" s="17">
        <v>0.33938466204109802</v>
      </c>
      <c r="AK75" s="17"/>
      <c r="AL75" s="17">
        <v>0.34774431372523001</v>
      </c>
      <c r="AM75" s="17">
        <v>0.34054346303921701</v>
      </c>
      <c r="AN75" s="17">
        <v>0.33057906082838601</v>
      </c>
      <c r="AO75" s="17">
        <v>0.39122757544077902</v>
      </c>
      <c r="AP75" s="17">
        <v>0.36250851211565599</v>
      </c>
      <c r="AQ75" s="17">
        <v>0.428706874945121</v>
      </c>
      <c r="AR75" s="17">
        <v>0.21689981242171999</v>
      </c>
      <c r="AS75" s="17"/>
      <c r="AT75" s="17">
        <v>0.268266813173136</v>
      </c>
      <c r="AU75" s="17">
        <v>0.35399206805292199</v>
      </c>
      <c r="AV75" s="17"/>
      <c r="AW75" s="17">
        <v>4.2945595405222803E-2</v>
      </c>
      <c r="AX75" s="17">
        <v>2.2242024146055299E-2</v>
      </c>
      <c r="AY75" s="17">
        <v>8.0962800957392403E-2</v>
      </c>
      <c r="AZ75" s="17">
        <v>0.47840335336081802</v>
      </c>
      <c r="BA75" s="17">
        <v>0.41545608772089399</v>
      </c>
      <c r="BB75" s="17">
        <v>0.41568390205061101</v>
      </c>
      <c r="BC75" s="17">
        <v>0.35146815903579798</v>
      </c>
      <c r="BD75" s="17">
        <v>9.1362493589082994E-2</v>
      </c>
      <c r="BE75" s="17"/>
      <c r="BF75" s="17">
        <v>0.34652362833759098</v>
      </c>
      <c r="BG75" s="17">
        <v>0.31558529155737203</v>
      </c>
      <c r="BH75" s="17">
        <v>0.36343412852759399</v>
      </c>
      <c r="BI75" s="17">
        <v>0.34658835627255602</v>
      </c>
      <c r="BJ75" s="17">
        <v>0.38740364292544699</v>
      </c>
      <c r="BK75" s="17">
        <v>0.334514075993117</v>
      </c>
      <c r="BL75" s="17">
        <v>0.38438698680308198</v>
      </c>
      <c r="BM75" s="17"/>
      <c r="BN75" s="17">
        <v>0.25535372185301503</v>
      </c>
      <c r="BO75" s="17">
        <v>0.21842366513559899</v>
      </c>
      <c r="BP75" s="17">
        <v>0.23115972493026499</v>
      </c>
      <c r="BQ75" s="17">
        <v>0.286909056441284</v>
      </c>
      <c r="BR75" s="17">
        <v>0.30857987766158201</v>
      </c>
      <c r="BS75" s="17">
        <v>0.37722134851373301</v>
      </c>
      <c r="BT75" s="17">
        <v>0.35828798666511102</v>
      </c>
      <c r="BU75" s="17">
        <v>0.42141445381973702</v>
      </c>
      <c r="BV75" s="17">
        <v>0.41556227911483201</v>
      </c>
      <c r="BW75" s="17">
        <v>0.418020609593383</v>
      </c>
      <c r="BX75" s="17">
        <v>0.42826948405867099</v>
      </c>
      <c r="BY75" s="17">
        <v>0.42450383065916703</v>
      </c>
      <c r="BZ75" s="17">
        <v>0.47704168663666802</v>
      </c>
      <c r="CA75" s="17">
        <v>0.42881721182457</v>
      </c>
      <c r="CB75" s="17">
        <v>0.37226462896413598</v>
      </c>
      <c r="CC75" s="17">
        <v>0.210746372276651</v>
      </c>
      <c r="CD75" s="17">
        <v>0.224245318368162</v>
      </c>
    </row>
    <row r="76" spans="2:82" x14ac:dyDescent="0.35">
      <c r="B76" t="s">
        <v>151</v>
      </c>
      <c r="C76" s="17">
        <v>7.9719826625731599E-2</v>
      </c>
      <c r="D76" s="17">
        <v>6.8995838627846598E-2</v>
      </c>
      <c r="E76" s="17">
        <v>8.9192123905576098E-2</v>
      </c>
      <c r="F76" s="17"/>
      <c r="G76" s="17">
        <v>0.248969308538635</v>
      </c>
      <c r="H76" s="17">
        <v>8.6205225542084193E-2</v>
      </c>
      <c r="I76" s="17">
        <v>5.9013860897005999E-2</v>
      </c>
      <c r="J76" s="17">
        <v>5.7202506744499698E-2</v>
      </c>
      <c r="K76" s="17">
        <v>3.5275683609240098E-2</v>
      </c>
      <c r="L76" s="17">
        <v>2.73639521808711E-2</v>
      </c>
      <c r="M76" s="17"/>
      <c r="N76" s="17">
        <v>6.0380333707672602E-2</v>
      </c>
      <c r="O76" s="17">
        <v>6.1943551672873798E-2</v>
      </c>
      <c r="P76" s="17">
        <v>0.107986109379827</v>
      </c>
      <c r="Q76" s="17">
        <v>9.2610565534817904E-2</v>
      </c>
      <c r="R76" s="17"/>
      <c r="S76" s="17">
        <v>0.117408241078038</v>
      </c>
      <c r="T76" s="17">
        <v>7.4279113524811702E-2</v>
      </c>
      <c r="U76" s="17">
        <v>8.3597146855142607E-2</v>
      </c>
      <c r="V76" s="17">
        <v>7.4853942001373894E-2</v>
      </c>
      <c r="W76" s="17">
        <v>7.9126963237086803E-2</v>
      </c>
      <c r="X76" s="17">
        <v>0.105181143912648</v>
      </c>
      <c r="Y76" s="17">
        <v>7.2707601582677694E-2</v>
      </c>
      <c r="Z76" s="17">
        <v>4.4973945290903899E-2</v>
      </c>
      <c r="AA76" s="17">
        <v>7.2557267583072599E-2</v>
      </c>
      <c r="AB76" s="17">
        <v>4.2642086769056203E-2</v>
      </c>
      <c r="AC76" s="17">
        <v>6.8192801239045003E-2</v>
      </c>
      <c r="AD76" s="17"/>
      <c r="AE76" s="17">
        <v>4.1635932811343999E-2</v>
      </c>
      <c r="AF76" s="17">
        <v>4.9736123258629999E-2</v>
      </c>
      <c r="AG76" s="17">
        <v>8.05286642221716E-2</v>
      </c>
      <c r="AH76" s="17">
        <v>7.4237962549122904E-2</v>
      </c>
      <c r="AI76" s="17">
        <v>0.103762206351557</v>
      </c>
      <c r="AJ76" s="17">
        <v>0.54144955788915805</v>
      </c>
      <c r="AK76" s="17"/>
      <c r="AL76" s="17">
        <v>5.72047293625862E-2</v>
      </c>
      <c r="AM76" s="17">
        <v>0.100114552886819</v>
      </c>
      <c r="AN76" s="17">
        <v>9.4647258537788201E-2</v>
      </c>
      <c r="AO76" s="17">
        <v>6.0610709466587302E-2</v>
      </c>
      <c r="AP76" s="17">
        <v>7.7010446019723497E-2</v>
      </c>
      <c r="AQ76" s="17">
        <v>7.2268586493292306E-2</v>
      </c>
      <c r="AR76" s="17">
        <v>9.8994240109042203E-2</v>
      </c>
      <c r="AS76" s="17"/>
      <c r="AT76" s="17">
        <v>5.7880919878856199E-2</v>
      </c>
      <c r="AU76" s="17">
        <v>7.7967797551100407E-2</v>
      </c>
      <c r="AV76" s="17"/>
      <c r="AW76" s="17">
        <v>5.2765093082002203E-2</v>
      </c>
      <c r="AX76" s="17">
        <v>1.56662343225525E-2</v>
      </c>
      <c r="AY76" s="17">
        <v>3.5742930503070203E-2</v>
      </c>
      <c r="AZ76" s="17">
        <v>0.11070084659460699</v>
      </c>
      <c r="BA76" s="17">
        <v>5.9613995233848402E-2</v>
      </c>
      <c r="BB76" s="17">
        <v>9.8854927930832198E-2</v>
      </c>
      <c r="BC76" s="17">
        <v>7.3388027371142098E-2</v>
      </c>
      <c r="BD76" s="17">
        <v>5.7384957660289199E-2</v>
      </c>
      <c r="BE76" s="17"/>
      <c r="BF76" s="17">
        <v>4.9035474704555902E-2</v>
      </c>
      <c r="BG76" s="17">
        <v>6.0230735217271202E-2</v>
      </c>
      <c r="BH76" s="17">
        <v>5.94590638696601E-2</v>
      </c>
      <c r="BI76" s="17">
        <v>0.117331728581965</v>
      </c>
      <c r="BJ76" s="17">
        <v>0.11214297953926899</v>
      </c>
      <c r="BK76" s="17">
        <v>8.5355020080810695E-2</v>
      </c>
      <c r="BL76" s="17">
        <v>0.13656749001138499</v>
      </c>
      <c r="BM76" s="17"/>
      <c r="BN76" s="17">
        <v>0.17698931847972199</v>
      </c>
      <c r="BO76" s="17">
        <v>9.7006300962368702E-2</v>
      </c>
      <c r="BP76" s="17">
        <v>7.4164662870259607E-2</v>
      </c>
      <c r="BQ76" s="17">
        <v>8.4059151497608106E-2</v>
      </c>
      <c r="BR76" s="17">
        <v>7.4697643509810202E-2</v>
      </c>
      <c r="BS76" s="17">
        <v>5.76047572320465E-2</v>
      </c>
      <c r="BT76" s="17">
        <v>5.4279858256372E-2</v>
      </c>
      <c r="BU76" s="17">
        <v>7.1359013896917595E-2</v>
      </c>
      <c r="BV76" s="17">
        <v>6.3192552567622101E-2</v>
      </c>
      <c r="BW76" s="17">
        <v>5.3832757775241998E-2</v>
      </c>
      <c r="BX76" s="17">
        <v>5.8545136233298503E-2</v>
      </c>
      <c r="BY76" s="17">
        <v>5.9261117651109002E-2</v>
      </c>
      <c r="BZ76" s="17">
        <v>8.8674271673693697E-2</v>
      </c>
      <c r="CA76" s="17">
        <v>7.4990887202428705E-2</v>
      </c>
      <c r="CB76" s="17">
        <v>6.6500909842395303E-2</v>
      </c>
      <c r="CC76" s="17">
        <v>1.2017741166170499E-2</v>
      </c>
      <c r="CD76" s="17">
        <v>3.5075304145491003E-2</v>
      </c>
    </row>
    <row r="77" spans="2:82" x14ac:dyDescent="0.35">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row>
    <row r="78" spans="2:82" x14ac:dyDescent="0.35">
      <c r="B78" s="6" t="s">
        <v>160</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row>
    <row r="79" spans="2:82" x14ac:dyDescent="0.35">
      <c r="B79" s="24" t="s">
        <v>118</v>
      </c>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row>
    <row r="80" spans="2:82" x14ac:dyDescent="0.35">
      <c r="B80" t="s">
        <v>153</v>
      </c>
      <c r="C80" s="17">
        <v>5.5901984837609997E-2</v>
      </c>
      <c r="D80" s="17">
        <v>5.8930995811076199E-2</v>
      </c>
      <c r="E80" s="17">
        <v>5.30246115926842E-2</v>
      </c>
      <c r="F80" s="17"/>
      <c r="G80" s="17">
        <v>0.103257458185729</v>
      </c>
      <c r="H80" s="17">
        <v>7.2724538385342902E-2</v>
      </c>
      <c r="I80" s="17">
        <v>4.5727816313557698E-2</v>
      </c>
      <c r="J80" s="17">
        <v>4.7711134693277001E-2</v>
      </c>
      <c r="K80" s="17">
        <v>5.12258153174164E-2</v>
      </c>
      <c r="L80" s="17">
        <v>2.8929656255423201E-2</v>
      </c>
      <c r="M80" s="17"/>
      <c r="N80" s="17">
        <v>3.8461514942349097E-2</v>
      </c>
      <c r="O80" s="17">
        <v>4.4932149732965797E-2</v>
      </c>
      <c r="P80" s="17">
        <v>5.5888959293195997E-2</v>
      </c>
      <c r="Q80" s="17">
        <v>8.5335674965009503E-2</v>
      </c>
      <c r="R80" s="17"/>
      <c r="S80" s="17">
        <v>8.1795845627683897E-2</v>
      </c>
      <c r="T80" s="17">
        <v>4.7865055106623401E-2</v>
      </c>
      <c r="U80" s="17">
        <v>6.5724849945947197E-2</v>
      </c>
      <c r="V80" s="17">
        <v>4.58951448406631E-2</v>
      </c>
      <c r="W80" s="17">
        <v>6.2521866689981304E-2</v>
      </c>
      <c r="X80" s="17">
        <v>5.8295900641438303E-2</v>
      </c>
      <c r="Y80" s="17">
        <v>4.3070460660704302E-2</v>
      </c>
      <c r="Z80" s="17">
        <v>4.6758034093819498E-2</v>
      </c>
      <c r="AA80" s="17">
        <v>5.4259667569851101E-2</v>
      </c>
      <c r="AB80" s="17">
        <v>3.92912425655913E-2</v>
      </c>
      <c r="AC80" s="17">
        <v>5.3557952213887997E-2</v>
      </c>
      <c r="AD80" s="17"/>
      <c r="AE80" s="17">
        <v>4.0773811627335198E-2</v>
      </c>
      <c r="AF80" s="17">
        <v>2.90317105279666E-2</v>
      </c>
      <c r="AG80" s="17">
        <v>9.0783994034952006E-2</v>
      </c>
      <c r="AH80" s="17">
        <v>8.0734820936809906E-2</v>
      </c>
      <c r="AI80" s="17">
        <v>8.1876542496609195E-2</v>
      </c>
      <c r="AJ80" s="17">
        <v>9.5198801692489302E-2</v>
      </c>
      <c r="AK80" s="17"/>
      <c r="AL80" s="17">
        <v>3.9090675652616001E-2</v>
      </c>
      <c r="AM80" s="17">
        <v>8.5437474660791296E-2</v>
      </c>
      <c r="AN80" s="17">
        <v>8.2480944729937195E-2</v>
      </c>
      <c r="AO80" s="17">
        <v>3.7688138400157903E-2</v>
      </c>
      <c r="AP80" s="17">
        <v>7.63394944776528E-2</v>
      </c>
      <c r="AQ80" s="17">
        <v>9.5742728669448607E-2</v>
      </c>
      <c r="AR80" s="17">
        <v>6.00927100146047E-2</v>
      </c>
      <c r="AS80" s="17"/>
      <c r="AT80" s="17">
        <v>5.8698776722805199E-2</v>
      </c>
      <c r="AU80" s="17">
        <v>5.5609039331501499E-2</v>
      </c>
      <c r="AV80" s="17"/>
      <c r="AW80" s="17">
        <v>0.116200099751899</v>
      </c>
      <c r="AX80" s="17">
        <v>6.8944625235605905E-2</v>
      </c>
      <c r="AY80" s="17">
        <v>5.8395418427539598E-2</v>
      </c>
      <c r="AZ80" s="17">
        <v>5.3756454236530901E-2</v>
      </c>
      <c r="BA80" s="17">
        <v>2.2548140355030302E-2</v>
      </c>
      <c r="BB80" s="17">
        <v>5.0860672477201899E-2</v>
      </c>
      <c r="BC80" s="17">
        <v>4.76315100751473E-2</v>
      </c>
      <c r="BD80" s="17">
        <v>6.1775248872756199E-2</v>
      </c>
      <c r="BE80" s="17"/>
      <c r="BF80" s="17">
        <v>3.7586204533699097E-2</v>
      </c>
      <c r="BG80" s="17">
        <v>5.3224317594556599E-2</v>
      </c>
      <c r="BH80" s="17">
        <v>4.9200929532183399E-2</v>
      </c>
      <c r="BI80" s="17">
        <v>8.8146711036475298E-2</v>
      </c>
      <c r="BJ80" s="17">
        <v>7.9916573198825697E-2</v>
      </c>
      <c r="BK80" s="17">
        <v>5.1908419024277098E-2</v>
      </c>
      <c r="BL80" s="17">
        <v>6.1365033328359103E-2</v>
      </c>
      <c r="BM80" s="17"/>
      <c r="BN80" s="17">
        <v>0.20476654503436401</v>
      </c>
      <c r="BO80" s="17">
        <v>0.113690606630721</v>
      </c>
      <c r="BP80" s="17">
        <v>7.9476227829734195E-2</v>
      </c>
      <c r="BQ80" s="17">
        <v>6.51098104381818E-2</v>
      </c>
      <c r="BR80" s="17">
        <v>6.0524802860872202E-2</v>
      </c>
      <c r="BS80" s="17">
        <v>3.6131360593431701E-2</v>
      </c>
      <c r="BT80" s="17">
        <v>2.7076337556509501E-2</v>
      </c>
      <c r="BU80" s="17">
        <v>2.8615927451852399E-2</v>
      </c>
      <c r="BV80" s="17">
        <v>2.42125829108671E-2</v>
      </c>
      <c r="BW80" s="17">
        <v>2.2673089595943399E-2</v>
      </c>
      <c r="BX80" s="17">
        <v>1.7503782571969301E-2</v>
      </c>
      <c r="BY80" s="17">
        <v>3.8008430093825298E-2</v>
      </c>
      <c r="BZ80" s="17">
        <v>2.0212290425976599E-2</v>
      </c>
      <c r="CA80" s="17">
        <v>3.4151364672758699E-2</v>
      </c>
      <c r="CB80" s="17">
        <v>4.0128830831592001E-2</v>
      </c>
      <c r="CC80" s="17">
        <v>2.59630086946726E-2</v>
      </c>
      <c r="CD80" s="17">
        <v>5.3401905488764202E-2</v>
      </c>
    </row>
    <row r="81" spans="2:82" x14ac:dyDescent="0.35">
      <c r="B81" t="s">
        <v>154</v>
      </c>
      <c r="C81" s="17">
        <v>0.27455473127844099</v>
      </c>
      <c r="D81" s="17">
        <v>0.26496891576003301</v>
      </c>
      <c r="E81" s="17">
        <v>0.284890546273593</v>
      </c>
      <c r="F81" s="17"/>
      <c r="G81" s="17">
        <v>0.26607758592386399</v>
      </c>
      <c r="H81" s="17">
        <v>0.28076559622330399</v>
      </c>
      <c r="I81" s="17">
        <v>0.265105802441085</v>
      </c>
      <c r="J81" s="17">
        <v>0.27049207988369101</v>
      </c>
      <c r="K81" s="17">
        <v>0.28521905337605202</v>
      </c>
      <c r="L81" s="17">
        <v>0.27893610485811199</v>
      </c>
      <c r="M81" s="17"/>
      <c r="N81" s="17">
        <v>0.22850922380421401</v>
      </c>
      <c r="O81" s="17">
        <v>0.27830805906473699</v>
      </c>
      <c r="P81" s="17">
        <v>0.269557656810329</v>
      </c>
      <c r="Q81" s="17">
        <v>0.325321161298953</v>
      </c>
      <c r="R81" s="17"/>
      <c r="S81" s="17">
        <v>0.27650769708504802</v>
      </c>
      <c r="T81" s="17">
        <v>0.296321199213475</v>
      </c>
      <c r="U81" s="17">
        <v>0.26410349169136299</v>
      </c>
      <c r="V81" s="17">
        <v>0.293937244269177</v>
      </c>
      <c r="W81" s="17">
        <v>0.27577689045752102</v>
      </c>
      <c r="X81" s="17">
        <v>0.26375606331783902</v>
      </c>
      <c r="Y81" s="17">
        <v>0.27250609537359199</v>
      </c>
      <c r="Z81" s="17">
        <v>0.29142566665557201</v>
      </c>
      <c r="AA81" s="17">
        <v>0.24708557782031801</v>
      </c>
      <c r="AB81" s="17">
        <v>0.27012836880809199</v>
      </c>
      <c r="AC81" s="17">
        <v>0.26684293255916602</v>
      </c>
      <c r="AD81" s="17"/>
      <c r="AE81" s="17">
        <v>0.24896296646535199</v>
      </c>
      <c r="AF81" s="17">
        <v>0.23004602969194199</v>
      </c>
      <c r="AG81" s="17">
        <v>0.354554785319667</v>
      </c>
      <c r="AH81" s="17">
        <v>0.37971731472395298</v>
      </c>
      <c r="AI81" s="17">
        <v>0.31802390316204898</v>
      </c>
      <c r="AJ81" s="17">
        <v>0.16230013832902801</v>
      </c>
      <c r="AK81" s="17"/>
      <c r="AL81" s="17">
        <v>0.26598089108058398</v>
      </c>
      <c r="AM81" s="17">
        <v>0.313716380656341</v>
      </c>
      <c r="AN81" s="17">
        <v>0.234223126499263</v>
      </c>
      <c r="AO81" s="17">
        <v>0.32551987828766799</v>
      </c>
      <c r="AP81" s="17">
        <v>0.26753149558913902</v>
      </c>
      <c r="AQ81" s="17">
        <v>0.28346344525630301</v>
      </c>
      <c r="AR81" s="17">
        <v>0.27585076097623501</v>
      </c>
      <c r="AS81" s="17"/>
      <c r="AT81" s="17">
        <v>0.214141641025382</v>
      </c>
      <c r="AU81" s="17">
        <v>0.28431717989126698</v>
      </c>
      <c r="AV81" s="17"/>
      <c r="AW81" s="17">
        <v>0.44293358174576503</v>
      </c>
      <c r="AX81" s="17">
        <v>0.49831397787826698</v>
      </c>
      <c r="AY81" s="17">
        <v>0.38599840740265001</v>
      </c>
      <c r="AZ81" s="17">
        <v>0.25769611372967399</v>
      </c>
      <c r="BA81" s="17">
        <v>0.20423609250891001</v>
      </c>
      <c r="BB81" s="17">
        <v>0.22715571404315699</v>
      </c>
      <c r="BC81" s="17">
        <v>0.198851897105842</v>
      </c>
      <c r="BD81" s="17">
        <v>0.348543552929856</v>
      </c>
      <c r="BE81" s="17"/>
      <c r="BF81" s="17">
        <v>0.24594691834501201</v>
      </c>
      <c r="BG81" s="17">
        <v>0.27233554697627099</v>
      </c>
      <c r="BH81" s="17">
        <v>0.25038657673176701</v>
      </c>
      <c r="BI81" s="17">
        <v>0.27564106725483201</v>
      </c>
      <c r="BJ81" s="17">
        <v>0.297157226239115</v>
      </c>
      <c r="BK81" s="17">
        <v>0.27991671364086101</v>
      </c>
      <c r="BL81" s="17">
        <v>0.31465890020361098</v>
      </c>
      <c r="BM81" s="17"/>
      <c r="BN81" s="17">
        <v>0.36348628343624001</v>
      </c>
      <c r="BO81" s="17">
        <v>0.43752568113076501</v>
      </c>
      <c r="BP81" s="17">
        <v>0.404845610333816</v>
      </c>
      <c r="BQ81" s="17">
        <v>0.32718297458989198</v>
      </c>
      <c r="BR81" s="17">
        <v>0.30280553553662298</v>
      </c>
      <c r="BS81" s="17">
        <v>0.30506987048805001</v>
      </c>
      <c r="BT81" s="17">
        <v>0.27749106160891501</v>
      </c>
      <c r="BU81" s="17">
        <v>0.228176112454789</v>
      </c>
      <c r="BV81" s="17">
        <v>0.2429212223451</v>
      </c>
      <c r="BW81" s="17">
        <v>0.203646264502159</v>
      </c>
      <c r="BX81" s="17">
        <v>0.20461907641541099</v>
      </c>
      <c r="BY81" s="17">
        <v>0.156083558408456</v>
      </c>
      <c r="BZ81" s="17">
        <v>0.12728776532257299</v>
      </c>
      <c r="CA81" s="17">
        <v>0.14662394730537201</v>
      </c>
      <c r="CB81" s="17">
        <v>0.187658184273469</v>
      </c>
      <c r="CC81" s="17">
        <v>0.13213693976295601</v>
      </c>
      <c r="CD81" s="17">
        <v>0.163899569917869</v>
      </c>
    </row>
    <row r="82" spans="2:82" x14ac:dyDescent="0.35">
      <c r="B82" t="s">
        <v>155</v>
      </c>
      <c r="C82" s="17">
        <v>0.319297155637215</v>
      </c>
      <c r="D82" s="17">
        <v>0.316333869802435</v>
      </c>
      <c r="E82" s="17">
        <v>0.32159219984791299</v>
      </c>
      <c r="F82" s="17"/>
      <c r="G82" s="17">
        <v>0.24577102887827201</v>
      </c>
      <c r="H82" s="17">
        <v>0.303497788781665</v>
      </c>
      <c r="I82" s="17">
        <v>0.30238642327198101</v>
      </c>
      <c r="J82" s="17">
        <v>0.308803591100898</v>
      </c>
      <c r="K82" s="17">
        <v>0.35011275130160302</v>
      </c>
      <c r="L82" s="17">
        <v>0.38241029829554701</v>
      </c>
      <c r="M82" s="17"/>
      <c r="N82" s="17">
        <v>0.30954830605893002</v>
      </c>
      <c r="O82" s="17">
        <v>0.33649813033894199</v>
      </c>
      <c r="P82" s="17">
        <v>0.32782147811546603</v>
      </c>
      <c r="Q82" s="17">
        <v>0.30590646559503998</v>
      </c>
      <c r="R82" s="17"/>
      <c r="S82" s="17">
        <v>0.26421283886713898</v>
      </c>
      <c r="T82" s="17">
        <v>0.306741451852867</v>
      </c>
      <c r="U82" s="17">
        <v>0.34802015141829501</v>
      </c>
      <c r="V82" s="17">
        <v>0.33003445399463699</v>
      </c>
      <c r="W82" s="17">
        <v>0.33639796189127902</v>
      </c>
      <c r="X82" s="17">
        <v>0.316967505648796</v>
      </c>
      <c r="Y82" s="17">
        <v>0.35111441782951802</v>
      </c>
      <c r="Z82" s="17">
        <v>0.32157121916928899</v>
      </c>
      <c r="AA82" s="17">
        <v>0.322557470813504</v>
      </c>
      <c r="AB82" s="17">
        <v>0.34321160590847699</v>
      </c>
      <c r="AC82" s="17">
        <v>0.32245718111649901</v>
      </c>
      <c r="AD82" s="17"/>
      <c r="AE82" s="17">
        <v>0.33801566234191899</v>
      </c>
      <c r="AF82" s="17">
        <v>0.33994734027347701</v>
      </c>
      <c r="AG82" s="17">
        <v>0.30722152035230499</v>
      </c>
      <c r="AH82" s="17">
        <v>0.29078902673314599</v>
      </c>
      <c r="AI82" s="17">
        <v>0.30866735716652299</v>
      </c>
      <c r="AJ82" s="17">
        <v>0.19228446657158099</v>
      </c>
      <c r="AK82" s="17"/>
      <c r="AL82" s="17">
        <v>0.34546553615223002</v>
      </c>
      <c r="AM82" s="17">
        <v>0.27688309727047</v>
      </c>
      <c r="AN82" s="17">
        <v>0.29182767712736601</v>
      </c>
      <c r="AO82" s="17">
        <v>0.30715327905051398</v>
      </c>
      <c r="AP82" s="17">
        <v>0.29568745181353401</v>
      </c>
      <c r="AQ82" s="17">
        <v>0.32468371544095898</v>
      </c>
      <c r="AR82" s="17">
        <v>0.35902475361444303</v>
      </c>
      <c r="AS82" s="17"/>
      <c r="AT82" s="17">
        <v>0.29389417522399902</v>
      </c>
      <c r="AU82" s="17">
        <v>0.32382807175661898</v>
      </c>
      <c r="AV82" s="17"/>
      <c r="AW82" s="17">
        <v>0.25250653216340302</v>
      </c>
      <c r="AX82" s="17">
        <v>0.30826802102821999</v>
      </c>
      <c r="AY82" s="17">
        <v>0.29029370365974799</v>
      </c>
      <c r="AZ82" s="17">
        <v>0.31998146127857502</v>
      </c>
      <c r="BA82" s="17">
        <v>0.38420217404105</v>
      </c>
      <c r="BB82" s="17">
        <v>0.32383227392530101</v>
      </c>
      <c r="BC82" s="17">
        <v>0.31009971858438401</v>
      </c>
      <c r="BD82" s="17">
        <v>0.29500350377441698</v>
      </c>
      <c r="BE82" s="17"/>
      <c r="BF82" s="17">
        <v>0.32511425922988502</v>
      </c>
      <c r="BG82" s="17">
        <v>0.31074404581306297</v>
      </c>
      <c r="BH82" s="17">
        <v>0.31601767405324599</v>
      </c>
      <c r="BI82" s="17">
        <v>0.317557558913941</v>
      </c>
      <c r="BJ82" s="17">
        <v>0.30887693236721298</v>
      </c>
      <c r="BK82" s="17">
        <v>0.34356578562281398</v>
      </c>
      <c r="BL82" s="17">
        <v>0.30084580992294202</v>
      </c>
      <c r="BM82" s="17"/>
      <c r="BN82" s="17">
        <v>0.19967485308992899</v>
      </c>
      <c r="BO82" s="17">
        <v>0.27560416977367702</v>
      </c>
      <c r="BP82" s="17">
        <v>0.29911036201193097</v>
      </c>
      <c r="BQ82" s="17">
        <v>0.34077824020182401</v>
      </c>
      <c r="BR82" s="17">
        <v>0.33216091384236901</v>
      </c>
      <c r="BS82" s="17">
        <v>0.359647373979184</v>
      </c>
      <c r="BT82" s="17">
        <v>0.35660538558227201</v>
      </c>
      <c r="BU82" s="17">
        <v>0.38162863375925499</v>
      </c>
      <c r="BV82" s="17">
        <v>0.35232870592960203</v>
      </c>
      <c r="BW82" s="17">
        <v>0.36316202690031602</v>
      </c>
      <c r="BX82" s="17">
        <v>0.31736106046759099</v>
      </c>
      <c r="BY82" s="17">
        <v>0.36223973164801498</v>
      </c>
      <c r="BZ82" s="17">
        <v>0.352640528453039</v>
      </c>
      <c r="CA82" s="17">
        <v>0.29520437341911199</v>
      </c>
      <c r="CB82" s="17">
        <v>0.26496047036541598</v>
      </c>
      <c r="CC82" s="17">
        <v>0.210210807508286</v>
      </c>
      <c r="CD82" s="17">
        <v>0.15379840675166301</v>
      </c>
    </row>
    <row r="83" spans="2:82" x14ac:dyDescent="0.35">
      <c r="B83" t="s">
        <v>156</v>
      </c>
      <c r="C83" s="17">
        <v>0.17356967375097401</v>
      </c>
      <c r="D83" s="17">
        <v>0.18535487315804999</v>
      </c>
      <c r="E83" s="17">
        <v>0.16253321358485701</v>
      </c>
      <c r="F83" s="17"/>
      <c r="G83" s="17">
        <v>0.14171454939724401</v>
      </c>
      <c r="H83" s="17">
        <v>0.161713666378826</v>
      </c>
      <c r="I83" s="17">
        <v>0.189817313776346</v>
      </c>
      <c r="J83" s="17">
        <v>0.193329495399995</v>
      </c>
      <c r="K83" s="17">
        <v>0.162701907300176</v>
      </c>
      <c r="L83" s="17">
        <v>0.18232927443527799</v>
      </c>
      <c r="M83" s="17"/>
      <c r="N83" s="17">
        <v>0.20514942492624</v>
      </c>
      <c r="O83" s="17">
        <v>0.17840740346591899</v>
      </c>
      <c r="P83" s="17">
        <v>0.17679700248083899</v>
      </c>
      <c r="Q83" s="17">
        <v>0.132865077236582</v>
      </c>
      <c r="R83" s="17"/>
      <c r="S83" s="17">
        <v>0.17673994747483701</v>
      </c>
      <c r="T83" s="17">
        <v>0.172889489286352</v>
      </c>
      <c r="U83" s="17">
        <v>0.149358482252409</v>
      </c>
      <c r="V83" s="17">
        <v>0.16216728794480001</v>
      </c>
      <c r="W83" s="17">
        <v>0.15270615341934499</v>
      </c>
      <c r="X83" s="17">
        <v>0.16961009398403801</v>
      </c>
      <c r="Y83" s="17">
        <v>0.16786901122964201</v>
      </c>
      <c r="Z83" s="17">
        <v>0.22455917091797301</v>
      </c>
      <c r="AA83" s="17">
        <v>0.19084376260817901</v>
      </c>
      <c r="AB83" s="17">
        <v>0.17451930605737601</v>
      </c>
      <c r="AC83" s="17">
        <v>0.180991105669391</v>
      </c>
      <c r="AD83" s="17"/>
      <c r="AE83" s="17">
        <v>0.19301437986428999</v>
      </c>
      <c r="AF83" s="17">
        <v>0.21264220113656099</v>
      </c>
      <c r="AG83" s="17">
        <v>0.14109780335709701</v>
      </c>
      <c r="AH83" s="17">
        <v>0.122040644584574</v>
      </c>
      <c r="AI83" s="17">
        <v>0.14112482195440401</v>
      </c>
      <c r="AJ83" s="17">
        <v>0.10414254477936</v>
      </c>
      <c r="AK83" s="17"/>
      <c r="AL83" s="17">
        <v>0.19003923588002</v>
      </c>
      <c r="AM83" s="17">
        <v>0.14128210043548201</v>
      </c>
      <c r="AN83" s="17">
        <v>0.212326443949265</v>
      </c>
      <c r="AO83" s="17">
        <v>0.20946033501122799</v>
      </c>
      <c r="AP83" s="17">
        <v>0.14235267491533399</v>
      </c>
      <c r="AQ83" s="17">
        <v>0.127361173442222</v>
      </c>
      <c r="AR83" s="17">
        <v>0.156193045752368</v>
      </c>
      <c r="AS83" s="17"/>
      <c r="AT83" s="17">
        <v>0.197958125977791</v>
      </c>
      <c r="AU83" s="17">
        <v>0.17130236599408</v>
      </c>
      <c r="AV83" s="17"/>
      <c r="AW83" s="17">
        <v>8.8743797242026301E-2</v>
      </c>
      <c r="AX83" s="17">
        <v>7.6470894995881694E-2</v>
      </c>
      <c r="AY83" s="17">
        <v>0.16180965580815501</v>
      </c>
      <c r="AZ83" s="17">
        <v>0.16851765555546899</v>
      </c>
      <c r="BA83" s="17">
        <v>0.209953649574461</v>
      </c>
      <c r="BB83" s="17">
        <v>0.20560070029056199</v>
      </c>
      <c r="BC83" s="17">
        <v>0.214209091915915</v>
      </c>
      <c r="BD83" s="17">
        <v>0.16131287058765501</v>
      </c>
      <c r="BE83" s="17"/>
      <c r="BF83" s="17">
        <v>0.20408430742230799</v>
      </c>
      <c r="BG83" s="17">
        <v>0.18117672915264399</v>
      </c>
      <c r="BH83" s="17">
        <v>0.18948012160436301</v>
      </c>
      <c r="BI83" s="17">
        <v>0.14504768804548801</v>
      </c>
      <c r="BJ83" s="17">
        <v>0.149859972056097</v>
      </c>
      <c r="BK83" s="17">
        <v>0.16819567928536</v>
      </c>
      <c r="BL83" s="17">
        <v>0.14295630444698801</v>
      </c>
      <c r="BM83" s="17"/>
      <c r="BN83" s="17">
        <v>7.3757453771544607E-2</v>
      </c>
      <c r="BO83" s="17">
        <v>7.7481090385813994E-2</v>
      </c>
      <c r="BP83" s="17">
        <v>0.101840603690346</v>
      </c>
      <c r="BQ83" s="17">
        <v>0.133564227528358</v>
      </c>
      <c r="BR83" s="17">
        <v>0.18845256592850801</v>
      </c>
      <c r="BS83" s="17">
        <v>0.162091270692167</v>
      </c>
      <c r="BT83" s="17">
        <v>0.20891756078510301</v>
      </c>
      <c r="BU83" s="17">
        <v>0.18634705872070101</v>
      </c>
      <c r="BV83" s="17">
        <v>0.20995942068291101</v>
      </c>
      <c r="BW83" s="17">
        <v>0.21651096054942301</v>
      </c>
      <c r="BX83" s="17">
        <v>0.275355064644067</v>
      </c>
      <c r="BY83" s="17">
        <v>0.24859407372832501</v>
      </c>
      <c r="BZ83" s="17">
        <v>0.27398520880086602</v>
      </c>
      <c r="CA83" s="17">
        <v>0.258383236501952</v>
      </c>
      <c r="CB83" s="17">
        <v>0.20548463442013301</v>
      </c>
      <c r="CC83" s="17">
        <v>0.24189694863748701</v>
      </c>
      <c r="CD83" s="17">
        <v>0.15421164721417399</v>
      </c>
    </row>
    <row r="84" spans="2:82" x14ac:dyDescent="0.35">
      <c r="B84" t="s">
        <v>157</v>
      </c>
      <c r="C84" s="17">
        <v>6.7569341473368003E-2</v>
      </c>
      <c r="D84" s="17">
        <v>7.6004442555721793E-2</v>
      </c>
      <c r="E84" s="17">
        <v>5.9477723517767998E-2</v>
      </c>
      <c r="F84" s="17"/>
      <c r="G84" s="17">
        <v>6.9250307633426295E-2</v>
      </c>
      <c r="H84" s="17">
        <v>7.5449695094805397E-2</v>
      </c>
      <c r="I84" s="17">
        <v>8.2954830634527701E-2</v>
      </c>
      <c r="J84" s="17">
        <v>6.8539517935788399E-2</v>
      </c>
      <c r="K84" s="17">
        <v>6.4755716716453804E-2</v>
      </c>
      <c r="L84" s="17">
        <v>4.8639869453522701E-2</v>
      </c>
      <c r="M84" s="17"/>
      <c r="N84" s="17">
        <v>0.100466144718968</v>
      </c>
      <c r="O84" s="17">
        <v>6.7719467986035203E-2</v>
      </c>
      <c r="P84" s="17">
        <v>5.72527862653813E-2</v>
      </c>
      <c r="Q84" s="17">
        <v>4.2068718698417197E-2</v>
      </c>
      <c r="R84" s="17"/>
      <c r="S84" s="17">
        <v>7.5118501867569104E-2</v>
      </c>
      <c r="T84" s="17">
        <v>6.3476404500136197E-2</v>
      </c>
      <c r="U84" s="17">
        <v>6.0958063376426397E-2</v>
      </c>
      <c r="V84" s="17">
        <v>6.0968828626007603E-2</v>
      </c>
      <c r="W84" s="17">
        <v>5.9872131379700398E-2</v>
      </c>
      <c r="X84" s="17">
        <v>7.4068903819294193E-2</v>
      </c>
      <c r="Y84" s="17">
        <v>5.9302832944082298E-2</v>
      </c>
      <c r="Z84" s="17">
        <v>6.9048938153637301E-2</v>
      </c>
      <c r="AA84" s="17">
        <v>8.1357520817883194E-2</v>
      </c>
      <c r="AB84" s="17">
        <v>6.6348272373992101E-2</v>
      </c>
      <c r="AC84" s="17">
        <v>6.23735126622878E-2</v>
      </c>
      <c r="AD84" s="17"/>
      <c r="AE84" s="17">
        <v>7.6448074735683103E-2</v>
      </c>
      <c r="AF84" s="17">
        <v>9.6336316200110794E-2</v>
      </c>
      <c r="AG84" s="17">
        <v>3.6952794350480399E-2</v>
      </c>
      <c r="AH84" s="17">
        <v>4.7078021157882101E-2</v>
      </c>
      <c r="AI84" s="17">
        <v>4.5208407115871999E-2</v>
      </c>
      <c r="AJ84" s="17">
        <v>3.74926680182412E-2</v>
      </c>
      <c r="AK84" s="17"/>
      <c r="AL84" s="17">
        <v>6.6987006877953295E-2</v>
      </c>
      <c r="AM84" s="17">
        <v>6.9879768014845398E-2</v>
      </c>
      <c r="AN84" s="17">
        <v>8.6780978117654894E-2</v>
      </c>
      <c r="AO84" s="17">
        <v>4.5873200749556302E-2</v>
      </c>
      <c r="AP84" s="17">
        <v>8.73801903243034E-2</v>
      </c>
      <c r="AQ84" s="17">
        <v>8.2209160685578098E-2</v>
      </c>
      <c r="AR84" s="17">
        <v>2.98155216365962E-2</v>
      </c>
      <c r="AS84" s="17"/>
      <c r="AT84" s="17">
        <v>0.116688132827669</v>
      </c>
      <c r="AU84" s="17">
        <v>6.1974744327702197E-2</v>
      </c>
      <c r="AV84" s="17"/>
      <c r="AW84" s="17">
        <v>2.3064729348780101E-2</v>
      </c>
      <c r="AX84" s="17">
        <v>2.06850280512763E-2</v>
      </c>
      <c r="AY84" s="17">
        <v>4.7714213449913799E-2</v>
      </c>
      <c r="AZ84" s="17">
        <v>6.4486032247967506E-2</v>
      </c>
      <c r="BA84" s="17">
        <v>5.7881246699814502E-2</v>
      </c>
      <c r="BB84" s="17">
        <v>8.3206819227808398E-2</v>
      </c>
      <c r="BC84" s="17">
        <v>0.119661671599504</v>
      </c>
      <c r="BD84" s="17">
        <v>6.4788697302804898E-2</v>
      </c>
      <c r="BE84" s="17"/>
      <c r="BF84" s="17">
        <v>8.5718143818167197E-2</v>
      </c>
      <c r="BG84" s="17">
        <v>7.90438415188469E-2</v>
      </c>
      <c r="BH84" s="17">
        <v>7.7055461703015707E-2</v>
      </c>
      <c r="BI84" s="17">
        <v>5.6681578674871003E-2</v>
      </c>
      <c r="BJ84" s="17">
        <v>5.8606785788277702E-2</v>
      </c>
      <c r="BK84" s="17">
        <v>4.7502046869506501E-2</v>
      </c>
      <c r="BL84" s="17">
        <v>5.5442030217046502E-2</v>
      </c>
      <c r="BM84" s="17"/>
      <c r="BN84" s="17">
        <v>1.6090325093489899E-2</v>
      </c>
      <c r="BO84" s="17">
        <v>2.3635166780496399E-2</v>
      </c>
      <c r="BP84" s="17">
        <v>3.9198450741595801E-2</v>
      </c>
      <c r="BQ84" s="17">
        <v>5.1599152939496802E-2</v>
      </c>
      <c r="BR84" s="17">
        <v>4.0642922085519499E-2</v>
      </c>
      <c r="BS84" s="17">
        <v>6.0375724646817099E-2</v>
      </c>
      <c r="BT84" s="17">
        <v>5.6405209037204501E-2</v>
      </c>
      <c r="BU84" s="17">
        <v>7.5106601618086896E-2</v>
      </c>
      <c r="BV84" s="17">
        <v>6.626935886061E-2</v>
      </c>
      <c r="BW84" s="17">
        <v>9.3792642237038801E-2</v>
      </c>
      <c r="BX84" s="17">
        <v>0.10011611680804</v>
      </c>
      <c r="BY84" s="17">
        <v>0.11778564516098899</v>
      </c>
      <c r="BZ84" s="17">
        <v>0.106608059455558</v>
      </c>
      <c r="CA84" s="17">
        <v>0.163731795758358</v>
      </c>
      <c r="CB84" s="17">
        <v>0.13302602200772101</v>
      </c>
      <c r="CC84" s="17">
        <v>0.21017426297588501</v>
      </c>
      <c r="CD84" s="17">
        <v>0.14178443196736701</v>
      </c>
    </row>
    <row r="85" spans="2:82" x14ac:dyDescent="0.35">
      <c r="B85" t="s">
        <v>158</v>
      </c>
      <c r="C85" s="17">
        <v>2.4888535458625599E-2</v>
      </c>
      <c r="D85" s="17">
        <v>2.7148658192649E-2</v>
      </c>
      <c r="E85" s="17">
        <v>2.2810157593318298E-2</v>
      </c>
      <c r="F85" s="17"/>
      <c r="G85" s="17">
        <v>2.0797010559621201E-2</v>
      </c>
      <c r="H85" s="17">
        <v>2.1807338192801499E-2</v>
      </c>
      <c r="I85" s="17">
        <v>3.2257035974506999E-2</v>
      </c>
      <c r="J85" s="17">
        <v>2.6872494950680299E-2</v>
      </c>
      <c r="K85" s="17">
        <v>2.05291650091846E-2</v>
      </c>
      <c r="L85" s="17">
        <v>2.54266193457965E-2</v>
      </c>
      <c r="M85" s="17"/>
      <c r="N85" s="17">
        <v>4.2055288132189901E-2</v>
      </c>
      <c r="O85" s="17">
        <v>2.13424707706594E-2</v>
      </c>
      <c r="P85" s="17">
        <v>2.1558671670677401E-2</v>
      </c>
      <c r="Q85" s="17">
        <v>1.25797631934913E-2</v>
      </c>
      <c r="R85" s="17"/>
      <c r="S85" s="17">
        <v>2.80490741285312E-2</v>
      </c>
      <c r="T85" s="17">
        <v>2.1154719285087199E-2</v>
      </c>
      <c r="U85" s="17">
        <v>1.7419802078378E-2</v>
      </c>
      <c r="V85" s="17">
        <v>1.61314250569351E-2</v>
      </c>
      <c r="W85" s="17">
        <v>1.8318996759438901E-2</v>
      </c>
      <c r="X85" s="17">
        <v>3.0627469934655201E-2</v>
      </c>
      <c r="Y85" s="17">
        <v>1.8904131146440298E-2</v>
      </c>
      <c r="Z85" s="17">
        <v>1.6108500874937402E-2</v>
      </c>
      <c r="AA85" s="17">
        <v>3.2424832909768199E-2</v>
      </c>
      <c r="AB85" s="17">
        <v>3.4798287464585E-2</v>
      </c>
      <c r="AC85" s="17">
        <v>3.6841118672889299E-2</v>
      </c>
      <c r="AD85" s="17"/>
      <c r="AE85" s="17">
        <v>2.9822549443175798E-2</v>
      </c>
      <c r="AF85" s="17">
        <v>3.2693051874052401E-2</v>
      </c>
      <c r="AG85" s="17">
        <v>9.6408227148625791E-3</v>
      </c>
      <c r="AH85" s="17">
        <v>1.98253000605603E-2</v>
      </c>
      <c r="AI85" s="17">
        <v>1.6785897807880201E-2</v>
      </c>
      <c r="AJ85" s="17">
        <v>1.0413217639485601E-2</v>
      </c>
      <c r="AK85" s="17"/>
      <c r="AL85" s="17">
        <v>2.4525756787841399E-2</v>
      </c>
      <c r="AM85" s="17">
        <v>2.4719078075775499E-2</v>
      </c>
      <c r="AN85" s="17">
        <v>2.9739615509905101E-2</v>
      </c>
      <c r="AO85" s="17">
        <v>3.6579902928927703E-2</v>
      </c>
      <c r="AP85" s="17">
        <v>2.7652911757814199E-2</v>
      </c>
      <c r="AQ85" s="17">
        <v>2.28801958810857E-2</v>
      </c>
      <c r="AR85" s="17">
        <v>5.8930915784296198E-2</v>
      </c>
      <c r="AS85" s="17"/>
      <c r="AT85" s="17">
        <v>5.1590522678916603E-2</v>
      </c>
      <c r="AU85" s="17">
        <v>2.1733152747812401E-2</v>
      </c>
      <c r="AV85" s="17"/>
      <c r="AW85" s="17">
        <v>5.2319938261955502E-3</v>
      </c>
      <c r="AX85" s="17">
        <v>3.6160664030981701E-3</v>
      </c>
      <c r="AY85" s="17">
        <v>1.14586363730016E-2</v>
      </c>
      <c r="AZ85" s="17">
        <v>2.0770909413497501E-2</v>
      </c>
      <c r="BA85" s="17">
        <v>3.1376607842033902E-2</v>
      </c>
      <c r="BB85" s="17">
        <v>3.3050305829793798E-2</v>
      </c>
      <c r="BC85" s="17">
        <v>4.2730633866799497E-2</v>
      </c>
      <c r="BD85" s="17">
        <v>1.90956783471069E-2</v>
      </c>
      <c r="BE85" s="17"/>
      <c r="BF85" s="17">
        <v>3.6985752278507499E-2</v>
      </c>
      <c r="BG85" s="17">
        <v>2.57087541630369E-2</v>
      </c>
      <c r="BH85" s="17">
        <v>2.7360892986539102E-2</v>
      </c>
      <c r="BI85" s="17">
        <v>1.8223353201324299E-2</v>
      </c>
      <c r="BJ85" s="17">
        <v>2.3712824011273399E-2</v>
      </c>
      <c r="BK85" s="17">
        <v>2.1476251314272402E-2</v>
      </c>
      <c r="BL85" s="17">
        <v>1.5627329578631201E-2</v>
      </c>
      <c r="BM85" s="17"/>
      <c r="BN85" s="17">
        <v>5.5960312325042299E-3</v>
      </c>
      <c r="BO85" s="17">
        <v>8.6474220929847103E-3</v>
      </c>
      <c r="BP85" s="17">
        <v>1.3012806739907699E-2</v>
      </c>
      <c r="BQ85" s="17">
        <v>1.23447363431627E-2</v>
      </c>
      <c r="BR85" s="17">
        <v>1.6016633596605299E-2</v>
      </c>
      <c r="BS85" s="17">
        <v>1.2449485192144401E-2</v>
      </c>
      <c r="BT85" s="17">
        <v>1.97996610542885E-2</v>
      </c>
      <c r="BU85" s="17">
        <v>2.8242307486882001E-2</v>
      </c>
      <c r="BV85" s="17">
        <v>3.3221263205730302E-2</v>
      </c>
      <c r="BW85" s="17">
        <v>3.2510177212806898E-2</v>
      </c>
      <c r="BX85" s="17">
        <v>2.69487179153611E-2</v>
      </c>
      <c r="BY85" s="17">
        <v>3.8256482590676003E-2</v>
      </c>
      <c r="BZ85" s="17">
        <v>6.0084293312809497E-2</v>
      </c>
      <c r="CA85" s="17">
        <v>3.7116810087969299E-2</v>
      </c>
      <c r="CB85" s="17">
        <v>7.8472992925355797E-2</v>
      </c>
      <c r="CC85" s="17">
        <v>0.10693247312061401</v>
      </c>
      <c r="CD85" s="17">
        <v>0.110625593141531</v>
      </c>
    </row>
    <row r="86" spans="2:82" x14ac:dyDescent="0.35">
      <c r="B86" t="s">
        <v>159</v>
      </c>
      <c r="C86" s="17">
        <v>1.6796558648932501E-2</v>
      </c>
      <c r="D86" s="17">
        <v>1.6207293361545898E-2</v>
      </c>
      <c r="E86" s="17">
        <v>1.7246767064213998E-2</v>
      </c>
      <c r="F86" s="17"/>
      <c r="G86" s="17">
        <v>1.3478445986521599E-2</v>
      </c>
      <c r="H86" s="17">
        <v>2.1433305163751901E-2</v>
      </c>
      <c r="I86" s="17">
        <v>2.2775202440535401E-2</v>
      </c>
      <c r="J86" s="17">
        <v>1.83719309212011E-2</v>
      </c>
      <c r="K86" s="17">
        <v>1.3345945436395199E-2</v>
      </c>
      <c r="L86" s="17">
        <v>1.13905296005819E-2</v>
      </c>
      <c r="M86" s="17"/>
      <c r="N86" s="17">
        <v>2.7005681610565602E-2</v>
      </c>
      <c r="O86" s="17">
        <v>1.59440941982644E-2</v>
      </c>
      <c r="P86" s="17">
        <v>1.5965867900104701E-2</v>
      </c>
      <c r="Q86" s="17">
        <v>7.6624780324090497E-3</v>
      </c>
      <c r="R86" s="17"/>
      <c r="S86" s="17">
        <v>2.3117868447751998E-2</v>
      </c>
      <c r="T86" s="17">
        <v>2.0062770144635301E-2</v>
      </c>
      <c r="U86" s="17">
        <v>1.4036134266353801E-2</v>
      </c>
      <c r="V86" s="17">
        <v>1.4689823297556E-2</v>
      </c>
      <c r="W86" s="17">
        <v>1.6424279353974301E-2</v>
      </c>
      <c r="X86" s="17">
        <v>1.42947277507471E-2</v>
      </c>
      <c r="Y86" s="17">
        <v>9.4339011914473091E-3</v>
      </c>
      <c r="Z86" s="17">
        <v>9.36442854438016E-3</v>
      </c>
      <c r="AA86" s="17">
        <v>1.41730185651511E-2</v>
      </c>
      <c r="AB86" s="17">
        <v>2.0931106907178199E-2</v>
      </c>
      <c r="AC86" s="17">
        <v>2.1578090467822001E-2</v>
      </c>
      <c r="AD86" s="17"/>
      <c r="AE86" s="17">
        <v>2.3678505232811502E-2</v>
      </c>
      <c r="AF86" s="17">
        <v>1.6308158852568099E-2</v>
      </c>
      <c r="AG86" s="17">
        <v>1.0766506432428701E-2</v>
      </c>
      <c r="AH86" s="17">
        <v>5.7264723775831399E-3</v>
      </c>
      <c r="AI86" s="17">
        <v>1.2020483636469801E-2</v>
      </c>
      <c r="AJ86" s="17">
        <v>1.40141377707746E-2</v>
      </c>
      <c r="AK86" s="17"/>
      <c r="AL86" s="17">
        <v>1.3987150774217E-2</v>
      </c>
      <c r="AM86" s="17">
        <v>2.0727392524687201E-2</v>
      </c>
      <c r="AN86" s="17">
        <v>2.6514201306891801E-2</v>
      </c>
      <c r="AO86" s="17">
        <v>2.9358163534782399E-2</v>
      </c>
      <c r="AP86" s="17">
        <v>3.0643168131010999E-2</v>
      </c>
      <c r="AQ86" s="17">
        <v>2.8978315671252301E-2</v>
      </c>
      <c r="AR86" s="17">
        <v>3.00640732394871E-2</v>
      </c>
      <c r="AS86" s="17"/>
      <c r="AT86" s="17">
        <v>3.5599857250414799E-2</v>
      </c>
      <c r="AU86" s="17">
        <v>1.4755321174947199E-2</v>
      </c>
      <c r="AV86" s="17"/>
      <c r="AW86" s="17">
        <v>7.3980667471707402E-3</v>
      </c>
      <c r="AX86" s="17">
        <v>3.6145654060507899E-3</v>
      </c>
      <c r="AY86" s="17">
        <v>1.7624686730198302E-2</v>
      </c>
      <c r="AZ86" s="17">
        <v>1.34842210696007E-2</v>
      </c>
      <c r="BA86" s="17">
        <v>1.62957170911932E-2</v>
      </c>
      <c r="BB86" s="17">
        <v>2.0463719301032302E-2</v>
      </c>
      <c r="BC86" s="17">
        <v>3.1526454211724397E-2</v>
      </c>
      <c r="BD86" s="17">
        <v>1.2055430956298E-2</v>
      </c>
      <c r="BE86" s="17"/>
      <c r="BF86" s="17">
        <v>1.56064767005653E-2</v>
      </c>
      <c r="BG86" s="17">
        <v>2.4854839101250598E-2</v>
      </c>
      <c r="BH86" s="17">
        <v>2.4800684082519901E-2</v>
      </c>
      <c r="BI86" s="17">
        <v>1.0623617446014101E-2</v>
      </c>
      <c r="BJ86" s="17">
        <v>1.35388400887344E-2</v>
      </c>
      <c r="BK86" s="17">
        <v>9.9735347893565394E-3</v>
      </c>
      <c r="BL86" s="17">
        <v>6.1953384385018302E-3</v>
      </c>
      <c r="BM86" s="17"/>
      <c r="BN86" s="17">
        <v>7.6146324724819803E-3</v>
      </c>
      <c r="BO86" s="17">
        <v>4.1557545320101896E-3</v>
      </c>
      <c r="BP86" s="17">
        <v>5.6452508222027097E-3</v>
      </c>
      <c r="BQ86" s="17">
        <v>1.13851625559629E-2</v>
      </c>
      <c r="BR86" s="17">
        <v>1.3154804537725599E-2</v>
      </c>
      <c r="BS86" s="17">
        <v>1.2648770471514E-2</v>
      </c>
      <c r="BT86" s="17">
        <v>1.3144305388228E-2</v>
      </c>
      <c r="BU86" s="17">
        <v>1.5172472892640799E-2</v>
      </c>
      <c r="BV86" s="17">
        <v>1.7451506955366899E-2</v>
      </c>
      <c r="BW86" s="17">
        <v>1.7034890573703498E-2</v>
      </c>
      <c r="BX86" s="17">
        <v>1.3085202562651801E-2</v>
      </c>
      <c r="BY86" s="17">
        <v>2.20062981205323E-2</v>
      </c>
      <c r="BZ86" s="17">
        <v>2.20738214904205E-2</v>
      </c>
      <c r="CA86" s="17">
        <v>2.3504499445819699E-2</v>
      </c>
      <c r="CB86" s="17">
        <v>3.5697257689913303E-2</v>
      </c>
      <c r="CC86" s="17">
        <v>5.59455421179781E-2</v>
      </c>
      <c r="CD86" s="17">
        <v>0.19097917875465001</v>
      </c>
    </row>
    <row r="87" spans="2:82" x14ac:dyDescent="0.35">
      <c r="B87" t="s">
        <v>147</v>
      </c>
      <c r="C87" s="17">
        <v>6.7422018914833501E-2</v>
      </c>
      <c r="D87" s="17">
        <v>5.5050951358488302E-2</v>
      </c>
      <c r="E87" s="17">
        <v>7.8424780525652299E-2</v>
      </c>
      <c r="F87" s="17"/>
      <c r="G87" s="17">
        <v>0.13965361343532201</v>
      </c>
      <c r="H87" s="17">
        <v>6.2608071779503199E-2</v>
      </c>
      <c r="I87" s="17">
        <v>5.8975575147460997E-2</v>
      </c>
      <c r="J87" s="17">
        <v>6.5879755114469599E-2</v>
      </c>
      <c r="K87" s="17">
        <v>5.2109645542718998E-2</v>
      </c>
      <c r="L87" s="17">
        <v>4.1937647755739098E-2</v>
      </c>
      <c r="M87" s="17"/>
      <c r="N87" s="17">
        <v>4.88044158065436E-2</v>
      </c>
      <c r="O87" s="17">
        <v>5.6848224442477599E-2</v>
      </c>
      <c r="P87" s="17">
        <v>7.5157577464007697E-2</v>
      </c>
      <c r="Q87" s="17">
        <v>8.8260660980097799E-2</v>
      </c>
      <c r="R87" s="17"/>
      <c r="S87" s="17">
        <v>7.4458226501439906E-2</v>
      </c>
      <c r="T87" s="17">
        <v>7.14889106108237E-2</v>
      </c>
      <c r="U87" s="17">
        <v>8.0379024970826496E-2</v>
      </c>
      <c r="V87" s="17">
        <v>7.6175791970224005E-2</v>
      </c>
      <c r="W87" s="17">
        <v>7.7981720048759307E-2</v>
      </c>
      <c r="X87" s="17">
        <v>7.2379334903191803E-2</v>
      </c>
      <c r="Y87" s="17">
        <v>7.7799149624574404E-2</v>
      </c>
      <c r="Z87" s="17">
        <v>2.1164041590391001E-2</v>
      </c>
      <c r="AA87" s="17">
        <v>5.7298148895345097E-2</v>
      </c>
      <c r="AB87" s="17">
        <v>5.0771809914707797E-2</v>
      </c>
      <c r="AC87" s="17">
        <v>5.5358106638056202E-2</v>
      </c>
      <c r="AD87" s="17"/>
      <c r="AE87" s="17">
        <v>4.9284050289432703E-2</v>
      </c>
      <c r="AF87" s="17">
        <v>4.2995191443322998E-2</v>
      </c>
      <c r="AG87" s="17">
        <v>4.8981773438206998E-2</v>
      </c>
      <c r="AH87" s="17">
        <v>5.4088399425491603E-2</v>
      </c>
      <c r="AI87" s="17">
        <v>7.6292586660193507E-2</v>
      </c>
      <c r="AJ87" s="17">
        <v>0.38415402519904002</v>
      </c>
      <c r="AK87" s="17"/>
      <c r="AL87" s="17">
        <v>5.3923746794538097E-2</v>
      </c>
      <c r="AM87" s="17">
        <v>6.7354708361608895E-2</v>
      </c>
      <c r="AN87" s="17">
        <v>3.6107012759717602E-2</v>
      </c>
      <c r="AO87" s="17">
        <v>8.3671020371648402E-3</v>
      </c>
      <c r="AP87" s="17">
        <v>7.24126129912116E-2</v>
      </c>
      <c r="AQ87" s="17">
        <v>3.4681264953150902E-2</v>
      </c>
      <c r="AR87" s="17">
        <v>3.0028218981970001E-2</v>
      </c>
      <c r="AS87" s="17"/>
      <c r="AT87" s="17">
        <v>3.1428768293022498E-2</v>
      </c>
      <c r="AU87" s="17">
        <v>6.6480124776070196E-2</v>
      </c>
      <c r="AV87" s="17"/>
      <c r="AW87" s="17">
        <v>6.3921199174760093E-2</v>
      </c>
      <c r="AX87" s="17">
        <v>2.0086821001599899E-2</v>
      </c>
      <c r="AY87" s="17">
        <v>2.6705278148794101E-2</v>
      </c>
      <c r="AZ87" s="17">
        <v>0.101307152468686</v>
      </c>
      <c r="BA87" s="17">
        <v>7.3506371887507596E-2</v>
      </c>
      <c r="BB87" s="17">
        <v>5.5829794905144003E-2</v>
      </c>
      <c r="BC87" s="17">
        <v>3.5289022640684203E-2</v>
      </c>
      <c r="BD87" s="17">
        <v>3.7425017229105503E-2</v>
      </c>
      <c r="BE87" s="17"/>
      <c r="BF87" s="17">
        <v>4.8957937671855203E-2</v>
      </c>
      <c r="BG87" s="17">
        <v>5.2911925680331297E-2</v>
      </c>
      <c r="BH87" s="17">
        <v>6.5697659306366896E-2</v>
      </c>
      <c r="BI87" s="17">
        <v>8.8078425427053894E-2</v>
      </c>
      <c r="BJ87" s="17">
        <v>6.83308462504644E-2</v>
      </c>
      <c r="BK87" s="17">
        <v>7.7461569453551898E-2</v>
      </c>
      <c r="BL87" s="17">
        <v>0.10290925386392</v>
      </c>
      <c r="BM87" s="17"/>
      <c r="BN87" s="17">
        <v>0.12901387586944599</v>
      </c>
      <c r="BO87" s="17">
        <v>5.9260108673531098E-2</v>
      </c>
      <c r="BP87" s="17">
        <v>5.6870687830466497E-2</v>
      </c>
      <c r="BQ87" s="17">
        <v>5.8035695403121E-2</v>
      </c>
      <c r="BR87" s="17">
        <v>4.62418216117777E-2</v>
      </c>
      <c r="BS87" s="17">
        <v>5.1586143936690802E-2</v>
      </c>
      <c r="BT87" s="17">
        <v>4.0560478987480102E-2</v>
      </c>
      <c r="BU87" s="17">
        <v>5.6710885615792003E-2</v>
      </c>
      <c r="BV87" s="17">
        <v>5.3635939109813E-2</v>
      </c>
      <c r="BW87" s="17">
        <v>5.0669948428609203E-2</v>
      </c>
      <c r="BX87" s="17">
        <v>4.5010978614908999E-2</v>
      </c>
      <c r="BY87" s="17">
        <v>1.7025780249181201E-2</v>
      </c>
      <c r="BZ87" s="17">
        <v>3.7108032738757402E-2</v>
      </c>
      <c r="CA87" s="17">
        <v>4.1283972808659503E-2</v>
      </c>
      <c r="CB87" s="17">
        <v>5.4571607486400102E-2</v>
      </c>
      <c r="CC87" s="17">
        <v>1.6740017182120599E-2</v>
      </c>
      <c r="CD87" s="17">
        <v>3.12992667639823E-2</v>
      </c>
    </row>
    <row r="88" spans="2:82" x14ac:dyDescent="0.35">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row>
    <row r="89" spans="2:82" x14ac:dyDescent="0.35">
      <c r="B89" s="6" t="s">
        <v>167</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row>
    <row r="90" spans="2:82" x14ac:dyDescent="0.35">
      <c r="B90" s="24" t="s">
        <v>118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row>
    <row r="91" spans="2:82" x14ac:dyDescent="0.35">
      <c r="B91" t="s">
        <v>161</v>
      </c>
      <c r="C91" s="17">
        <v>0.759288308154627</v>
      </c>
      <c r="D91" s="17">
        <v>0.74949452547899498</v>
      </c>
      <c r="E91" s="17">
        <v>0.76987159487257495</v>
      </c>
      <c r="F91" s="17"/>
      <c r="G91" s="17">
        <v>0.66183044788666701</v>
      </c>
      <c r="H91" s="17">
        <v>0.63370971292614997</v>
      </c>
      <c r="I91" s="17">
        <v>0.75447372899820297</v>
      </c>
      <c r="J91" s="17">
        <v>0.79992449607390403</v>
      </c>
      <c r="K91" s="17">
        <v>0.84058405549496995</v>
      </c>
      <c r="L91" s="17">
        <v>0.842488754367957</v>
      </c>
      <c r="M91" s="17"/>
      <c r="N91" s="17">
        <v>0.78559385198444098</v>
      </c>
      <c r="O91" s="17">
        <v>0.76729344437306402</v>
      </c>
      <c r="P91" s="17">
        <v>0.77949076899686398</v>
      </c>
      <c r="Q91" s="17">
        <v>0.70632221797220396</v>
      </c>
      <c r="R91" s="17"/>
      <c r="S91" s="17">
        <v>0.57675825568329497</v>
      </c>
      <c r="T91" s="17">
        <v>0.77135746010251605</v>
      </c>
      <c r="U91" s="17">
        <v>0.80861902566227195</v>
      </c>
      <c r="V91" s="17">
        <v>0.84787618007624299</v>
      </c>
      <c r="W91" s="17">
        <v>0.78294998978283503</v>
      </c>
      <c r="X91" s="17">
        <v>0.80402607849970598</v>
      </c>
      <c r="Y91" s="17">
        <v>0.79044506228114297</v>
      </c>
      <c r="Z91" s="17">
        <v>0.77392818407009001</v>
      </c>
      <c r="AA91" s="17">
        <v>0.75737058215766395</v>
      </c>
      <c r="AB91" s="17">
        <v>0.76998671614245795</v>
      </c>
      <c r="AC91" s="17">
        <v>0.83782480173812701</v>
      </c>
      <c r="AD91" s="17"/>
      <c r="AE91" s="17">
        <v>0.86879411519251704</v>
      </c>
      <c r="AF91" s="17">
        <v>0.865772475225003</v>
      </c>
      <c r="AG91" s="17">
        <v>0.65126776029261901</v>
      </c>
      <c r="AH91" s="17">
        <v>0.56990786701389695</v>
      </c>
      <c r="AI91" s="17">
        <v>0.55807856887116403</v>
      </c>
      <c r="AJ91" s="17">
        <v>0.80667012299622698</v>
      </c>
      <c r="AK91" s="17"/>
      <c r="AL91" s="17">
        <v>0.84058654019635803</v>
      </c>
      <c r="AM91" s="17">
        <v>0.59537656842343001</v>
      </c>
      <c r="AN91" s="17">
        <v>0.63962567586635499</v>
      </c>
      <c r="AO91" s="17">
        <v>0.72948862755127397</v>
      </c>
      <c r="AP91" s="17">
        <v>0.88214048798190603</v>
      </c>
      <c r="AQ91" s="17">
        <v>0.751809799908148</v>
      </c>
      <c r="AR91" s="17">
        <v>0.222871959682059</v>
      </c>
      <c r="AS91" s="17"/>
      <c r="AT91" s="17">
        <v>0.72795096948315796</v>
      </c>
      <c r="AU91" s="17">
        <v>0.76801742844293397</v>
      </c>
      <c r="AV91" s="17"/>
      <c r="AW91" s="17">
        <v>0.55690492472931596</v>
      </c>
      <c r="AX91" s="17">
        <v>0.70347337904670404</v>
      </c>
      <c r="AY91" s="17">
        <v>0.59697728080842405</v>
      </c>
      <c r="AZ91" s="17">
        <v>0.78416958994943897</v>
      </c>
      <c r="BA91" s="17">
        <v>0.88271821312731702</v>
      </c>
      <c r="BB91" s="17">
        <v>0.77385023063046998</v>
      </c>
      <c r="BC91" s="17">
        <v>0.77339205058022598</v>
      </c>
      <c r="BD91" s="17">
        <v>0.743162891551853</v>
      </c>
      <c r="BE91" s="17"/>
      <c r="BF91" s="17">
        <v>0.73992345327088205</v>
      </c>
      <c r="BG91" s="17">
        <v>0.74589316927858695</v>
      </c>
      <c r="BH91" s="17">
        <v>0.79883083954255796</v>
      </c>
      <c r="BI91" s="17">
        <v>0.73119984765348101</v>
      </c>
      <c r="BJ91" s="17">
        <v>0.73694515089370904</v>
      </c>
      <c r="BK91" s="17">
        <v>0.812967104675</v>
      </c>
      <c r="BL91" s="17">
        <v>0.70380402576258405</v>
      </c>
      <c r="BM91" s="17"/>
      <c r="BN91" s="17">
        <v>0.57288019005512503</v>
      </c>
      <c r="BO91" s="17">
        <v>0.67758991787077105</v>
      </c>
      <c r="BP91" s="17">
        <v>0.68808887275861497</v>
      </c>
      <c r="BQ91" s="17">
        <v>0.72856300227773796</v>
      </c>
      <c r="BR91" s="17">
        <v>0.73932794358222897</v>
      </c>
      <c r="BS91" s="17">
        <v>0.74518443740246099</v>
      </c>
      <c r="BT91" s="17">
        <v>0.82173332086354001</v>
      </c>
      <c r="BU91" s="17">
        <v>0.80782996589953504</v>
      </c>
      <c r="BV91" s="17">
        <v>0.79032966209357403</v>
      </c>
      <c r="BW91" s="17">
        <v>0.82622996345487898</v>
      </c>
      <c r="BX91" s="17">
        <v>0.84692526976317395</v>
      </c>
      <c r="BY91" s="17">
        <v>0.83687062307175097</v>
      </c>
      <c r="BZ91" s="17">
        <v>0.85979882598817803</v>
      </c>
      <c r="CA91" s="17">
        <v>0.82308290112565996</v>
      </c>
      <c r="CB91" s="17">
        <v>0.77563579092296198</v>
      </c>
      <c r="CC91" s="17">
        <v>0.76101496236584498</v>
      </c>
      <c r="CD91" s="17">
        <v>0.68661731728883302</v>
      </c>
    </row>
    <row r="92" spans="2:82" x14ac:dyDescent="0.35">
      <c r="B92" t="s">
        <v>162</v>
      </c>
      <c r="C92" s="17">
        <v>0.54045251196227795</v>
      </c>
      <c r="D92" s="17">
        <v>0.53687648688419298</v>
      </c>
      <c r="E92" s="17">
        <v>0.54487886138459696</v>
      </c>
      <c r="F92" s="17"/>
      <c r="G92" s="17">
        <v>0.40325812867774602</v>
      </c>
      <c r="H92" s="17">
        <v>0.39215432708666698</v>
      </c>
      <c r="I92" s="17">
        <v>0.50946496301392397</v>
      </c>
      <c r="J92" s="17">
        <v>0.55813122318094399</v>
      </c>
      <c r="K92" s="17">
        <v>0.64336177258907501</v>
      </c>
      <c r="L92" s="17">
        <v>0.69385804808945595</v>
      </c>
      <c r="M92" s="17"/>
      <c r="N92" s="17">
        <v>0.58326287486071804</v>
      </c>
      <c r="O92" s="17">
        <v>0.52205303763297595</v>
      </c>
      <c r="P92" s="17">
        <v>0.53226731600340504</v>
      </c>
      <c r="Q92" s="17">
        <v>0.52164998453347899</v>
      </c>
      <c r="R92" s="17"/>
      <c r="S92" s="17">
        <v>0.34603278532993997</v>
      </c>
      <c r="T92" s="17">
        <v>0.52929751814565495</v>
      </c>
      <c r="U92" s="17">
        <v>0.57027949594688299</v>
      </c>
      <c r="V92" s="17">
        <v>0.59504704155362498</v>
      </c>
      <c r="W92" s="17">
        <v>0.544710877404191</v>
      </c>
      <c r="X92" s="17">
        <v>0.60724637797801295</v>
      </c>
      <c r="Y92" s="17">
        <v>0.61014528220257003</v>
      </c>
      <c r="Z92" s="17">
        <v>0.58934274606769099</v>
      </c>
      <c r="AA92" s="17">
        <v>0.53734096041045498</v>
      </c>
      <c r="AB92" s="17">
        <v>0.62559224872256802</v>
      </c>
      <c r="AC92" s="17">
        <v>0.56000561423621698</v>
      </c>
      <c r="AD92" s="17"/>
      <c r="AE92" s="17">
        <v>0.69095183411912697</v>
      </c>
      <c r="AF92" s="17">
        <v>0.59037013890415302</v>
      </c>
      <c r="AG92" s="17">
        <v>0.51487846309267205</v>
      </c>
      <c r="AH92" s="17">
        <v>0.38429284732747698</v>
      </c>
      <c r="AI92" s="17">
        <v>0.28958769332827999</v>
      </c>
      <c r="AJ92" s="17">
        <v>0.52553668368927797</v>
      </c>
      <c r="AK92" s="17"/>
      <c r="AL92" s="17">
        <v>0.60476273127196301</v>
      </c>
      <c r="AM92" s="17">
        <v>0.39216572311579001</v>
      </c>
      <c r="AN92" s="17">
        <v>0.44039784443471103</v>
      </c>
      <c r="AO92" s="17">
        <v>0.55867667205949501</v>
      </c>
      <c r="AP92" s="17">
        <v>0.77398387371633903</v>
      </c>
      <c r="AQ92" s="17">
        <v>0.60828628829284404</v>
      </c>
      <c r="AR92" s="17">
        <v>0.225091309497846</v>
      </c>
      <c r="AS92" s="17"/>
      <c r="AT92" s="17">
        <v>0.55193519501543198</v>
      </c>
      <c r="AU92" s="17">
        <v>0.54345413793123498</v>
      </c>
      <c r="AV92" s="17"/>
      <c r="AW92" s="17">
        <v>0.37035397611264198</v>
      </c>
      <c r="AX92" s="17">
        <v>0.56630909138500496</v>
      </c>
      <c r="AY92" s="17">
        <v>0.41832899014705699</v>
      </c>
      <c r="AZ92" s="17">
        <v>0.54326198816321203</v>
      </c>
      <c r="BA92" s="17">
        <v>0.73204139289213299</v>
      </c>
      <c r="BB92" s="17">
        <v>0.51334915454938002</v>
      </c>
      <c r="BC92" s="17">
        <v>0.513623070991307</v>
      </c>
      <c r="BD92" s="17">
        <v>0.495135836316622</v>
      </c>
      <c r="BE92" s="17"/>
      <c r="BF92" s="17">
        <v>0.49161073510273201</v>
      </c>
      <c r="BG92" s="17">
        <v>0.50428696360343195</v>
      </c>
      <c r="BH92" s="17">
        <v>0.57962676842345695</v>
      </c>
      <c r="BI92" s="17">
        <v>0.53809117652583105</v>
      </c>
      <c r="BJ92" s="17">
        <v>0.53494044342156899</v>
      </c>
      <c r="BK92" s="17">
        <v>0.63240894317339102</v>
      </c>
      <c r="BL92" s="17">
        <v>0.47959699909433601</v>
      </c>
      <c r="BM92" s="17"/>
      <c r="BN92" s="17">
        <v>0.37249405593888801</v>
      </c>
      <c r="BO92" s="17">
        <v>0.46644648649337001</v>
      </c>
      <c r="BP92" s="17">
        <v>0.48814067855735499</v>
      </c>
      <c r="BQ92" s="17">
        <v>0.50473970293574999</v>
      </c>
      <c r="BR92" s="17">
        <v>0.53687956791193603</v>
      </c>
      <c r="BS92" s="17">
        <v>0.54626052076265497</v>
      </c>
      <c r="BT92" s="17">
        <v>0.59858322391888497</v>
      </c>
      <c r="BU92" s="17">
        <v>0.59887595042252295</v>
      </c>
      <c r="BV92" s="17">
        <v>0.54962983846741398</v>
      </c>
      <c r="BW92" s="17">
        <v>0.59295274707119705</v>
      </c>
      <c r="BX92" s="17">
        <v>0.61139936812657703</v>
      </c>
      <c r="BY92" s="17">
        <v>0.581593457598092</v>
      </c>
      <c r="BZ92" s="17">
        <v>0.55989235171963103</v>
      </c>
      <c r="CA92" s="17">
        <v>0.57881997187627598</v>
      </c>
      <c r="CB92" s="17">
        <v>0.58243620216547098</v>
      </c>
      <c r="CC92" s="17">
        <v>0.51827647852254999</v>
      </c>
      <c r="CD92" s="17">
        <v>0.57547237116227001</v>
      </c>
    </row>
    <row r="93" spans="2:82" x14ac:dyDescent="0.35">
      <c r="B93" t="s">
        <v>163</v>
      </c>
      <c r="C93" s="17">
        <v>0.232185638348788</v>
      </c>
      <c r="D93" s="17">
        <v>0.24253043014511599</v>
      </c>
      <c r="E93" s="17">
        <v>0.222482330027203</v>
      </c>
      <c r="F93" s="17"/>
      <c r="G93" s="17">
        <v>0.22883756964406199</v>
      </c>
      <c r="H93" s="17">
        <v>0.238107664616762</v>
      </c>
      <c r="I93" s="17">
        <v>0.21271935047747401</v>
      </c>
      <c r="J93" s="17">
        <v>0.20656852712000601</v>
      </c>
      <c r="K93" s="17">
        <v>0.21638567166358999</v>
      </c>
      <c r="L93" s="17">
        <v>0.27676505922785399</v>
      </c>
      <c r="M93" s="17"/>
      <c r="N93" s="17">
        <v>0.279340124788584</v>
      </c>
      <c r="O93" s="17">
        <v>0.22249502325266299</v>
      </c>
      <c r="P93" s="17">
        <v>0.22574570847956901</v>
      </c>
      <c r="Q93" s="17">
        <v>0.19554163663759799</v>
      </c>
      <c r="R93" s="17"/>
      <c r="S93" s="17">
        <v>0.18268248446131699</v>
      </c>
      <c r="T93" s="17">
        <v>0.23886716272700301</v>
      </c>
      <c r="U93" s="17">
        <v>0.244633116808189</v>
      </c>
      <c r="V93" s="17">
        <v>0.271048126172731</v>
      </c>
      <c r="W93" s="17">
        <v>0.29116100850232601</v>
      </c>
      <c r="X93" s="17">
        <v>0.254491258499562</v>
      </c>
      <c r="Y93" s="17">
        <v>0.19883786128038999</v>
      </c>
      <c r="Z93" s="17">
        <v>0.21097870503774699</v>
      </c>
      <c r="AA93" s="17">
        <v>0.25240471599251502</v>
      </c>
      <c r="AB93" s="17">
        <v>0.193017593107636</v>
      </c>
      <c r="AC93" s="17">
        <v>0.25802550265903201</v>
      </c>
      <c r="AD93" s="17"/>
      <c r="AE93" s="17">
        <v>0.289376725693888</v>
      </c>
      <c r="AF93" s="17">
        <v>0.25757673868466502</v>
      </c>
      <c r="AG93" s="17">
        <v>0.17404139977380101</v>
      </c>
      <c r="AH93" s="17">
        <v>0.15578137468405201</v>
      </c>
      <c r="AI93" s="17">
        <v>0.16117447870893301</v>
      </c>
      <c r="AJ93" s="17">
        <v>0.222450277297467</v>
      </c>
      <c r="AK93" s="17"/>
      <c r="AL93" s="17">
        <v>0.23802608624156699</v>
      </c>
      <c r="AM93" s="17">
        <v>0.21388083205766301</v>
      </c>
      <c r="AN93" s="17">
        <v>0.28146468869469299</v>
      </c>
      <c r="AO93" s="17">
        <v>0.270251225213612</v>
      </c>
      <c r="AP93" s="17">
        <v>0.33030811839403201</v>
      </c>
      <c r="AQ93" s="17">
        <v>0.26717873248416701</v>
      </c>
      <c r="AR93" s="17">
        <v>0.260990445831147</v>
      </c>
      <c r="AS93" s="17"/>
      <c r="AT93" s="17">
        <v>0.30919929620255399</v>
      </c>
      <c r="AU93" s="17">
        <v>0.22489046676973601</v>
      </c>
      <c r="AV93" s="17"/>
      <c r="AW93" s="17">
        <v>0.15756188196057999</v>
      </c>
      <c r="AX93" s="17">
        <v>0.21372065919187899</v>
      </c>
      <c r="AY93" s="17">
        <v>0.223559377373834</v>
      </c>
      <c r="AZ93" s="17">
        <v>0.21531130405634599</v>
      </c>
      <c r="BA93" s="17">
        <v>0.29408552344931399</v>
      </c>
      <c r="BB93" s="17">
        <v>0.209697529914115</v>
      </c>
      <c r="BC93" s="17">
        <v>0.28658094895273201</v>
      </c>
      <c r="BD93" s="17">
        <v>0.22044455391575599</v>
      </c>
      <c r="BE93" s="17"/>
      <c r="BF93" s="17">
        <v>0.237746348285163</v>
      </c>
      <c r="BG93" s="17">
        <v>0.22617640689222199</v>
      </c>
      <c r="BH93" s="17">
        <v>0.25262523773255602</v>
      </c>
      <c r="BI93" s="17">
        <v>0.221465929277299</v>
      </c>
      <c r="BJ93" s="17">
        <v>0.21315098517842801</v>
      </c>
      <c r="BK93" s="17">
        <v>0.24887345238256001</v>
      </c>
      <c r="BL93" s="17">
        <v>0.20816814917495599</v>
      </c>
      <c r="BM93" s="17"/>
      <c r="BN93" s="17">
        <v>0.14099828141567</v>
      </c>
      <c r="BO93" s="17">
        <v>0.17533673823132701</v>
      </c>
      <c r="BP93" s="17">
        <v>0.19661043362654401</v>
      </c>
      <c r="BQ93" s="17">
        <v>0.216822586682581</v>
      </c>
      <c r="BR93" s="17">
        <v>0.20281209717270701</v>
      </c>
      <c r="BS93" s="17">
        <v>0.22143925075012699</v>
      </c>
      <c r="BT93" s="17">
        <v>0.21942211271296</v>
      </c>
      <c r="BU93" s="17">
        <v>0.23919848340123301</v>
      </c>
      <c r="BV93" s="17">
        <v>0.25015563313219902</v>
      </c>
      <c r="BW93" s="17">
        <v>0.27150975093975599</v>
      </c>
      <c r="BX93" s="17">
        <v>0.27300149640379301</v>
      </c>
      <c r="BY93" s="17">
        <v>0.34060286808603901</v>
      </c>
      <c r="BZ93" s="17">
        <v>0.30644463216925499</v>
      </c>
      <c r="CA93" s="17">
        <v>0.29313485712482001</v>
      </c>
      <c r="CB93" s="17">
        <v>0.26638012654618398</v>
      </c>
      <c r="CC93" s="17">
        <v>0.42616708993839902</v>
      </c>
      <c r="CD93" s="17">
        <v>0.34561984175400501</v>
      </c>
    </row>
    <row r="94" spans="2:82" x14ac:dyDescent="0.35">
      <c r="B94" t="s">
        <v>164</v>
      </c>
      <c r="C94" s="17">
        <v>0.13931856378935401</v>
      </c>
      <c r="D94" s="17">
        <v>0.14405508583447599</v>
      </c>
      <c r="E94" s="17">
        <v>0.13500358179440999</v>
      </c>
      <c r="F94" s="17"/>
      <c r="G94" s="17">
        <v>0.13903743635892701</v>
      </c>
      <c r="H94" s="17">
        <v>0.128866087556331</v>
      </c>
      <c r="I94" s="17">
        <v>0.12837102774495299</v>
      </c>
      <c r="J94" s="17">
        <v>0.12120351075914799</v>
      </c>
      <c r="K94" s="17">
        <v>0.15253444873298799</v>
      </c>
      <c r="L94" s="17">
        <v>0.16276545053211999</v>
      </c>
      <c r="M94" s="17"/>
      <c r="N94" s="17">
        <v>0.18139684776956999</v>
      </c>
      <c r="O94" s="17">
        <v>0.12378616264143399</v>
      </c>
      <c r="P94" s="17">
        <v>0.14312882313474701</v>
      </c>
      <c r="Q94" s="17">
        <v>0.106040137222561</v>
      </c>
      <c r="R94" s="17"/>
      <c r="S94" s="17">
        <v>0.14045949384020001</v>
      </c>
      <c r="T94" s="17">
        <v>0.15165011295766401</v>
      </c>
      <c r="U94" s="17">
        <v>0.17362246791381999</v>
      </c>
      <c r="V94" s="17">
        <v>0.127592603585896</v>
      </c>
      <c r="W94" s="17">
        <v>0.123668373832978</v>
      </c>
      <c r="X94" s="17">
        <v>0.14240508495988699</v>
      </c>
      <c r="Y94" s="17">
        <v>0.14726443130441999</v>
      </c>
      <c r="Z94" s="17">
        <v>0.14893516615833399</v>
      </c>
      <c r="AA94" s="17">
        <v>0.11355502587803</v>
      </c>
      <c r="AB94" s="17">
        <v>0.11318611424262499</v>
      </c>
      <c r="AC94" s="17">
        <v>0.166128976311742</v>
      </c>
      <c r="AD94" s="17"/>
      <c r="AE94" s="17">
        <v>0.18267842585368699</v>
      </c>
      <c r="AF94" s="17">
        <v>0.15134980036103399</v>
      </c>
      <c r="AG94" s="17">
        <v>6.3841883663391399E-2</v>
      </c>
      <c r="AH94" s="17">
        <v>8.18821944679788E-2</v>
      </c>
      <c r="AI94" s="17">
        <v>0.106469594020994</v>
      </c>
      <c r="AJ94" s="17">
        <v>0.14454482895207199</v>
      </c>
      <c r="AK94" s="17"/>
      <c r="AL94" s="17">
        <v>0.13964283202569899</v>
      </c>
      <c r="AM94" s="17">
        <v>0.13310879983700599</v>
      </c>
      <c r="AN94" s="17">
        <v>0.157037051876288</v>
      </c>
      <c r="AO94" s="17">
        <v>0.20039331295877899</v>
      </c>
      <c r="AP94" s="17">
        <v>0.22636019083828099</v>
      </c>
      <c r="AQ94" s="17">
        <v>0.19662826391267099</v>
      </c>
      <c r="AR94" s="17">
        <v>0.153959351815181</v>
      </c>
      <c r="AS94" s="17"/>
      <c r="AT94" s="17">
        <v>0.228735793618036</v>
      </c>
      <c r="AU94" s="17">
        <v>0.12996056278402601</v>
      </c>
      <c r="AV94" s="17"/>
      <c r="AW94" s="17">
        <v>9.8627551657862203E-2</v>
      </c>
      <c r="AX94" s="17">
        <v>0.104717477465646</v>
      </c>
      <c r="AY94" s="17">
        <v>0.14458598937740599</v>
      </c>
      <c r="AZ94" s="17">
        <v>0.130360044850513</v>
      </c>
      <c r="BA94" s="17">
        <v>0.17841680638853999</v>
      </c>
      <c r="BB94" s="17">
        <v>0.130048058619192</v>
      </c>
      <c r="BC94" s="17">
        <v>0.17096850166069</v>
      </c>
      <c r="BD94" s="17">
        <v>8.7761319419216693E-2</v>
      </c>
      <c r="BE94" s="17"/>
      <c r="BF94" s="17">
        <v>0.15599610095911301</v>
      </c>
      <c r="BG94" s="17">
        <v>0.135111322320046</v>
      </c>
      <c r="BH94" s="17">
        <v>0.14828008887901001</v>
      </c>
      <c r="BI94" s="17">
        <v>0.12886117587697599</v>
      </c>
      <c r="BJ94" s="17">
        <v>0.12576475908042201</v>
      </c>
      <c r="BK94" s="17">
        <v>0.14063162062214701</v>
      </c>
      <c r="BL94" s="17">
        <v>0.13570513658744299</v>
      </c>
      <c r="BM94" s="17"/>
      <c r="BN94" s="17">
        <v>8.75343125258045E-2</v>
      </c>
      <c r="BO94" s="17">
        <v>0.120620908850631</v>
      </c>
      <c r="BP94" s="17">
        <v>9.8322495417828198E-2</v>
      </c>
      <c r="BQ94" s="17">
        <v>0.123685238983088</v>
      </c>
      <c r="BR94" s="17">
        <v>0.12301129464535</v>
      </c>
      <c r="BS94" s="17">
        <v>0.13182065057262601</v>
      </c>
      <c r="BT94" s="17">
        <v>0.13517360729118799</v>
      </c>
      <c r="BU94" s="17">
        <v>0.12657410237637301</v>
      </c>
      <c r="BV94" s="17">
        <v>0.15613407131165899</v>
      </c>
      <c r="BW94" s="17">
        <v>0.142884793323177</v>
      </c>
      <c r="BX94" s="17">
        <v>0.163125686950221</v>
      </c>
      <c r="BY94" s="17">
        <v>0.196723424357649</v>
      </c>
      <c r="BZ94" s="17">
        <v>0.18406237574889101</v>
      </c>
      <c r="CA94" s="17">
        <v>0.20479086659144299</v>
      </c>
      <c r="CB94" s="17">
        <v>0.239825505920082</v>
      </c>
      <c r="CC94" s="17">
        <v>0.22202504204110499</v>
      </c>
      <c r="CD94" s="17">
        <v>0.23179545300395399</v>
      </c>
    </row>
    <row r="95" spans="2:82" x14ac:dyDescent="0.35">
      <c r="B95" t="s">
        <v>165</v>
      </c>
      <c r="C95" s="17">
        <v>0.11230434741454801</v>
      </c>
      <c r="D95" s="17">
        <v>0.13211466559139201</v>
      </c>
      <c r="E95" s="17">
        <v>9.3119236153053495E-2</v>
      </c>
      <c r="F95" s="17"/>
      <c r="G95" s="17">
        <v>0.15894121811738901</v>
      </c>
      <c r="H95" s="17">
        <v>0.23669314407528699</v>
      </c>
      <c r="I95" s="17">
        <v>0.12989449987847901</v>
      </c>
      <c r="J95" s="17">
        <v>4.8589236822124002E-2</v>
      </c>
      <c r="K95" s="17">
        <v>5.1225781802193601E-2</v>
      </c>
      <c r="L95" s="17">
        <v>5.8504847282196702E-2</v>
      </c>
      <c r="M95" s="17"/>
      <c r="N95" s="17">
        <v>0.18701384383886099</v>
      </c>
      <c r="O95" s="17">
        <v>8.8327013506371094E-2</v>
      </c>
      <c r="P95" s="17">
        <v>8.7637378302029195E-2</v>
      </c>
      <c r="Q95" s="17">
        <v>7.9312641512830795E-2</v>
      </c>
      <c r="R95" s="17"/>
      <c r="S95" s="17">
        <v>0.28700608654426801</v>
      </c>
      <c r="T95" s="17">
        <v>0.100868775537005</v>
      </c>
      <c r="U95" s="17">
        <v>6.9747898202664499E-2</v>
      </c>
      <c r="V95" s="17">
        <v>6.6393222222323994E-2</v>
      </c>
      <c r="W95" s="17">
        <v>5.2968501534685901E-2</v>
      </c>
      <c r="X95" s="17">
        <v>0.108335405465203</v>
      </c>
      <c r="Y95" s="17">
        <v>6.2399708447876297E-2</v>
      </c>
      <c r="Z95" s="17">
        <v>6.4928017369666996E-2</v>
      </c>
      <c r="AA95" s="17">
        <v>0.10141011358935199</v>
      </c>
      <c r="AB95" s="17">
        <v>9.2309380326190196E-2</v>
      </c>
      <c r="AC95" s="17">
        <v>5.5922954823642797E-2</v>
      </c>
      <c r="AD95" s="17"/>
      <c r="AE95" s="17">
        <v>0.109101591411948</v>
      </c>
      <c r="AF95" s="17">
        <v>8.8463719316347195E-2</v>
      </c>
      <c r="AG95" s="17">
        <v>0.127388125620577</v>
      </c>
      <c r="AH95" s="17">
        <v>0.131112786366612</v>
      </c>
      <c r="AI95" s="17">
        <v>0.14510715425368301</v>
      </c>
      <c r="AJ95" s="17">
        <v>3.8809068358844498E-2</v>
      </c>
      <c r="AK95" s="17"/>
      <c r="AL95" s="17">
        <v>6.0657338436504601E-2</v>
      </c>
      <c r="AM95" s="17">
        <v>0.20897170782129201</v>
      </c>
      <c r="AN95" s="17">
        <v>0.35745681670977902</v>
      </c>
      <c r="AO95" s="17">
        <v>0.146378480601803</v>
      </c>
      <c r="AP95" s="17">
        <v>6.3541321623923203E-2</v>
      </c>
      <c r="AQ95" s="17">
        <v>0.16945764220029</v>
      </c>
      <c r="AR95" s="17">
        <v>0.32153320128852397</v>
      </c>
      <c r="AS95" s="17"/>
      <c r="AT95" s="17">
        <v>0.29246155251785999</v>
      </c>
      <c r="AU95" s="17">
        <v>9.0984567151373097E-2</v>
      </c>
      <c r="AV95" s="17"/>
      <c r="AW95" s="17">
        <v>0.105694000315155</v>
      </c>
      <c r="AX95" s="17">
        <v>8.3192590111328901E-2</v>
      </c>
      <c r="AY95" s="17">
        <v>0.112524608301786</v>
      </c>
      <c r="AZ95" s="17">
        <v>7.7386382938915393E-2</v>
      </c>
      <c r="BA95" s="17">
        <v>5.0343706552074298E-2</v>
      </c>
      <c r="BB95" s="17">
        <v>0.14173849403799299</v>
      </c>
      <c r="BC95" s="17">
        <v>0.226749138927099</v>
      </c>
      <c r="BD95" s="17">
        <v>0.103142898371786</v>
      </c>
      <c r="BE95" s="17"/>
      <c r="BF95" s="17">
        <v>0.142186386237621</v>
      </c>
      <c r="BG95" s="17">
        <v>0.17087522625031101</v>
      </c>
      <c r="BH95" s="17">
        <v>8.1887026656830605E-2</v>
      </c>
      <c r="BI95" s="17">
        <v>0.11839520318929</v>
      </c>
      <c r="BJ95" s="17">
        <v>8.5157725049152103E-2</v>
      </c>
      <c r="BK95" s="17">
        <v>5.3780843668053302E-2</v>
      </c>
      <c r="BL95" s="17">
        <v>8.0093899395874801E-2</v>
      </c>
      <c r="BM95" s="17"/>
      <c r="BN95" s="17">
        <v>0.100216458030226</v>
      </c>
      <c r="BO95" s="17">
        <v>7.1379575735337403E-2</v>
      </c>
      <c r="BP95" s="17">
        <v>7.5257429760855504E-2</v>
      </c>
      <c r="BQ95" s="17">
        <v>8.1919350219690795E-2</v>
      </c>
      <c r="BR95" s="17">
        <v>7.44038537349863E-2</v>
      </c>
      <c r="BS95" s="17">
        <v>8.4208169036314506E-2</v>
      </c>
      <c r="BT95" s="17">
        <v>7.2011217164166905E-2</v>
      </c>
      <c r="BU95" s="17">
        <v>9.5464088856076906E-2</v>
      </c>
      <c r="BV95" s="17">
        <v>0.110046757549787</v>
      </c>
      <c r="BW95" s="17">
        <v>0.108342722494232</v>
      </c>
      <c r="BX95" s="17">
        <v>0.106773080948852</v>
      </c>
      <c r="BY95" s="17">
        <v>0.14632228461532601</v>
      </c>
      <c r="BZ95" s="17">
        <v>0.159085048244166</v>
      </c>
      <c r="CA95" s="17">
        <v>0.190583177131673</v>
      </c>
      <c r="CB95" s="17">
        <v>0.33424414467700098</v>
      </c>
      <c r="CC95" s="17">
        <v>0.48337979611770898</v>
      </c>
      <c r="CD95" s="17">
        <v>0.57062092366546902</v>
      </c>
    </row>
    <row r="96" spans="2:82" x14ac:dyDescent="0.35">
      <c r="B96" t="s">
        <v>166</v>
      </c>
      <c r="C96" s="17">
        <v>3.3030413340741499E-2</v>
      </c>
      <c r="D96" s="17">
        <v>4.1107841447956601E-2</v>
      </c>
      <c r="E96" s="17">
        <v>2.49224899912577E-2</v>
      </c>
      <c r="F96" s="17"/>
      <c r="G96" s="17">
        <v>6.6847924771505196E-2</v>
      </c>
      <c r="H96" s="17">
        <v>8.0791256235352604E-2</v>
      </c>
      <c r="I96" s="17">
        <v>3.8852754923677499E-2</v>
      </c>
      <c r="J96" s="17">
        <v>1.2296537097219101E-2</v>
      </c>
      <c r="K96" s="17">
        <v>6.0987689334835102E-3</v>
      </c>
      <c r="L96" s="17">
        <v>1.9091139898121401E-3</v>
      </c>
      <c r="M96" s="17"/>
      <c r="N96" s="17">
        <v>6.1376303542039302E-2</v>
      </c>
      <c r="O96" s="17">
        <v>2.1739409842935199E-2</v>
      </c>
      <c r="P96" s="17">
        <v>3.0534197300689399E-2</v>
      </c>
      <c r="Q96" s="17">
        <v>1.6896562528889599E-2</v>
      </c>
      <c r="R96" s="17"/>
      <c r="S96" s="17">
        <v>7.6920873608430695E-2</v>
      </c>
      <c r="T96" s="17">
        <v>2.17128374557727E-2</v>
      </c>
      <c r="U96" s="17">
        <v>2.1741434792682E-2</v>
      </c>
      <c r="V96" s="17">
        <v>1.9547810897628599E-2</v>
      </c>
      <c r="W96" s="17">
        <v>2.610533471883E-2</v>
      </c>
      <c r="X96" s="17">
        <v>4.2367376648076098E-2</v>
      </c>
      <c r="Y96" s="17">
        <v>1.9266056884513501E-2</v>
      </c>
      <c r="Z96" s="17">
        <v>3.0147954314601901E-2</v>
      </c>
      <c r="AA96" s="17">
        <v>2.73566912837474E-2</v>
      </c>
      <c r="AB96" s="17">
        <v>2.2492341843172E-2</v>
      </c>
      <c r="AC96" s="17">
        <v>2.5089046950547599E-2</v>
      </c>
      <c r="AD96" s="17"/>
      <c r="AE96" s="17">
        <v>3.5413279150760903E-2</v>
      </c>
      <c r="AF96" s="17">
        <v>3.8618939711832001E-2</v>
      </c>
      <c r="AG96" s="17">
        <v>1.87415269007031E-2</v>
      </c>
      <c r="AH96" s="17">
        <v>2.2404733167569999E-2</v>
      </c>
      <c r="AI96" s="17">
        <v>3.6089509589817603E-2</v>
      </c>
      <c r="AJ96" s="17">
        <v>2.33436475197123E-2</v>
      </c>
      <c r="AK96" s="17"/>
      <c r="AL96" s="17">
        <v>1.3133295081462101E-2</v>
      </c>
      <c r="AM96" s="17">
        <v>6.7465551524746606E-2</v>
      </c>
      <c r="AN96" s="17">
        <v>0.13077492620970199</v>
      </c>
      <c r="AO96" s="17">
        <v>0.104828012264769</v>
      </c>
      <c r="AP96" s="17">
        <v>1.49489071753151E-2</v>
      </c>
      <c r="AQ96" s="17">
        <v>7.2860364263958102E-2</v>
      </c>
      <c r="AR96" s="17">
        <v>0.102278078559741</v>
      </c>
      <c r="AS96" s="17"/>
      <c r="AT96" s="17">
        <v>0.168806221144159</v>
      </c>
      <c r="AU96" s="17">
        <v>1.6691416125215599E-2</v>
      </c>
      <c r="AV96" s="17"/>
      <c r="AW96" s="17">
        <v>1.64854599696116E-2</v>
      </c>
      <c r="AX96" s="17">
        <v>4.2501163260218102E-3</v>
      </c>
      <c r="AY96" s="17">
        <v>1.7628068342431601E-2</v>
      </c>
      <c r="AZ96" s="17">
        <v>1.92181681187008E-2</v>
      </c>
      <c r="BA96" s="17">
        <v>5.1423866259564599E-3</v>
      </c>
      <c r="BB96" s="17">
        <v>5.7417666186316003E-2</v>
      </c>
      <c r="BC96" s="17">
        <v>8.2308435417332904E-2</v>
      </c>
      <c r="BD96" s="17">
        <v>9.0050962411062599E-2</v>
      </c>
      <c r="BE96" s="17"/>
      <c r="BF96" s="17">
        <v>5.0753878018967198E-2</v>
      </c>
      <c r="BG96" s="17">
        <v>4.9823888350679899E-2</v>
      </c>
      <c r="BH96" s="17">
        <v>2.4851583630093401E-2</v>
      </c>
      <c r="BI96" s="17">
        <v>3.4114423266390199E-2</v>
      </c>
      <c r="BJ96" s="17">
        <v>3.24628903139303E-2</v>
      </c>
      <c r="BK96" s="17">
        <v>9.2641335771231695E-3</v>
      </c>
      <c r="BL96" s="17">
        <v>1.8834315326560502E-2</v>
      </c>
      <c r="BM96" s="17"/>
      <c r="BN96" s="17">
        <v>1.7840645045939699E-2</v>
      </c>
      <c r="BO96" s="17">
        <v>9.2195035467708807E-3</v>
      </c>
      <c r="BP96" s="17">
        <v>1.6113329937064502E-2</v>
      </c>
      <c r="BQ96" s="17">
        <v>3.0035886472874099E-2</v>
      </c>
      <c r="BR96" s="17">
        <v>1.79746209926459E-2</v>
      </c>
      <c r="BS96" s="17">
        <v>2.5494174919350701E-2</v>
      </c>
      <c r="BT96" s="17">
        <v>2.4286970533565402E-2</v>
      </c>
      <c r="BU96" s="17">
        <v>2.5452164146852901E-2</v>
      </c>
      <c r="BV96" s="17">
        <v>2.8815654088767299E-2</v>
      </c>
      <c r="BW96" s="17">
        <v>2.7775935850071799E-2</v>
      </c>
      <c r="BX96" s="17">
        <v>3.8286382592488503E-2</v>
      </c>
      <c r="BY96" s="17">
        <v>3.7221503637196902E-2</v>
      </c>
      <c r="BZ96" s="17">
        <v>6.0319782687841703E-2</v>
      </c>
      <c r="CA96" s="17">
        <v>5.8027379923571799E-2</v>
      </c>
      <c r="CB96" s="17">
        <v>0.101255667568434</v>
      </c>
      <c r="CC96" s="17">
        <v>0.189904874683055</v>
      </c>
      <c r="CD96" s="17">
        <v>0.23587455530301399</v>
      </c>
    </row>
    <row r="97" spans="2:82" x14ac:dyDescent="0.35">
      <c r="B97" t="s">
        <v>147</v>
      </c>
      <c r="C97" s="17">
        <v>8.3995049405681099E-3</v>
      </c>
      <c r="D97" s="17">
        <v>7.2538376652985402E-3</v>
      </c>
      <c r="E97" s="17">
        <v>8.7242937564624493E-3</v>
      </c>
      <c r="F97" s="17"/>
      <c r="G97" s="17">
        <v>2.0028814711040701E-2</v>
      </c>
      <c r="H97" s="17">
        <v>1.45047858347241E-2</v>
      </c>
      <c r="I97" s="17">
        <v>8.3055471136356494E-3</v>
      </c>
      <c r="J97" s="17">
        <v>6.5986951588238897E-3</v>
      </c>
      <c r="K97" s="17">
        <v>2.06333379327673E-3</v>
      </c>
      <c r="L97" s="17">
        <v>1.51775255712125E-3</v>
      </c>
      <c r="M97" s="17"/>
      <c r="N97" s="17">
        <v>5.3719526778294099E-3</v>
      </c>
      <c r="O97" s="17">
        <v>9.0488793391305493E-3</v>
      </c>
      <c r="P97" s="17">
        <v>6.1775482658989701E-3</v>
      </c>
      <c r="Q97" s="17">
        <v>1.1790949623676701E-2</v>
      </c>
      <c r="R97" s="17"/>
      <c r="S97" s="17">
        <v>1.1720940729067E-2</v>
      </c>
      <c r="T97" s="17">
        <v>2.9164036371394698E-3</v>
      </c>
      <c r="U97" s="17">
        <v>8.9608200376046099E-3</v>
      </c>
      <c r="V97" s="17">
        <v>5.9887053925947202E-3</v>
      </c>
      <c r="W97" s="17">
        <v>9.6792154835117303E-3</v>
      </c>
      <c r="X97" s="17">
        <v>8.5048638207692005E-3</v>
      </c>
      <c r="Y97" s="17">
        <v>4.9019551966941102E-3</v>
      </c>
      <c r="Z97" s="17">
        <v>6.9313553231572103E-3</v>
      </c>
      <c r="AA97" s="17">
        <v>1.4035061519830401E-2</v>
      </c>
      <c r="AB97" s="17">
        <v>9.0994722719801996E-3</v>
      </c>
      <c r="AC97" s="17">
        <v>8.2621797053346706E-3</v>
      </c>
      <c r="AD97" s="17"/>
      <c r="AE97" s="17">
        <v>3.0062688209793998E-3</v>
      </c>
      <c r="AF97" s="17">
        <v>5.5228906258693901E-3</v>
      </c>
      <c r="AG97" s="17">
        <v>1.14669340599552E-2</v>
      </c>
      <c r="AH97" s="17">
        <v>1.1189684857325599E-2</v>
      </c>
      <c r="AI97" s="17">
        <v>8.6932056296043399E-3</v>
      </c>
      <c r="AJ97" s="17">
        <v>2.62281630964275E-2</v>
      </c>
      <c r="AK97" s="17"/>
      <c r="AL97" s="17">
        <v>2.1936415762195799E-3</v>
      </c>
      <c r="AM97" s="17">
        <v>5.2754893471772301E-3</v>
      </c>
      <c r="AN97" s="17">
        <v>4.0304674785710797E-3</v>
      </c>
      <c r="AO97" s="17">
        <v>2.1188106379511198E-2</v>
      </c>
      <c r="AP97" s="17">
        <v>4.1098565889768797E-3</v>
      </c>
      <c r="AQ97" s="17">
        <v>0</v>
      </c>
      <c r="AR97" s="17">
        <v>0</v>
      </c>
      <c r="AS97" s="17"/>
      <c r="AT97" s="17">
        <v>1.09872685757083E-2</v>
      </c>
      <c r="AU97" s="17">
        <v>4.8308339033764896E-3</v>
      </c>
      <c r="AV97" s="17"/>
      <c r="AW97" s="17">
        <v>1.30445399353342E-2</v>
      </c>
      <c r="AX97" s="17">
        <v>4.1204668202336802E-3</v>
      </c>
      <c r="AY97" s="17">
        <v>2.2080621594793001E-2</v>
      </c>
      <c r="AZ97" s="17">
        <v>1.2043843339266801E-2</v>
      </c>
      <c r="BA97" s="17">
        <v>1.28294651949706E-3</v>
      </c>
      <c r="BB97" s="17">
        <v>8.3916751864584506E-3</v>
      </c>
      <c r="BC97" s="17">
        <v>3.8818993183744399E-3</v>
      </c>
      <c r="BD97" s="17">
        <v>1.18555578808549E-2</v>
      </c>
      <c r="BE97" s="17"/>
      <c r="BF97" s="17">
        <v>3.8371573029077201E-3</v>
      </c>
      <c r="BG97" s="17">
        <v>9.9121124873022496E-3</v>
      </c>
      <c r="BH97" s="17">
        <v>4.54678956531431E-3</v>
      </c>
      <c r="BI97" s="17">
        <v>1.2144392479793001E-2</v>
      </c>
      <c r="BJ97" s="17">
        <v>9.9334594063818799E-3</v>
      </c>
      <c r="BK97" s="17">
        <v>7.7549593419868499E-3</v>
      </c>
      <c r="BL97" s="17">
        <v>1.21947987176042E-2</v>
      </c>
      <c r="BM97" s="17"/>
      <c r="BN97" s="17">
        <v>3.0932516127717399E-2</v>
      </c>
      <c r="BO97" s="17">
        <v>6.9526942366739796E-3</v>
      </c>
      <c r="BP97" s="17">
        <v>9.8116171243189092E-3</v>
      </c>
      <c r="BQ97" s="17">
        <v>6.7431166235495804E-3</v>
      </c>
      <c r="BR97" s="17">
        <v>6.4826226879576704E-3</v>
      </c>
      <c r="BS97" s="17">
        <v>1.0294572784327501E-2</v>
      </c>
      <c r="BT97" s="17">
        <v>2.9730197294993098E-3</v>
      </c>
      <c r="BU97" s="17">
        <v>1.6344368518173E-3</v>
      </c>
      <c r="BV97" s="17">
        <v>2.2478457367604899E-3</v>
      </c>
      <c r="BW97" s="17">
        <v>3.8207711438230599E-3</v>
      </c>
      <c r="BX97" s="17">
        <v>1.5748278215540301E-3</v>
      </c>
      <c r="BY97" s="17">
        <v>0</v>
      </c>
      <c r="BZ97" s="17">
        <v>0</v>
      </c>
      <c r="CA97" s="17">
        <v>5.4847460669409601E-3</v>
      </c>
      <c r="CB97" s="17">
        <v>3.4401218762293699E-3</v>
      </c>
      <c r="CC97" s="17">
        <v>5.3520598263471202E-3</v>
      </c>
      <c r="CD97" s="17">
        <v>9.2536237225750492E-3</v>
      </c>
    </row>
    <row r="98" spans="2:82" x14ac:dyDescent="0.35">
      <c r="B98" t="s">
        <v>114</v>
      </c>
      <c r="C98" s="17">
        <v>9.5477725566947405E-2</v>
      </c>
      <c r="D98" s="17">
        <v>9.7812981996372103E-2</v>
      </c>
      <c r="E98" s="17">
        <v>9.3095399586661895E-2</v>
      </c>
      <c r="F98" s="17"/>
      <c r="G98" s="17">
        <v>9.5760856039288605E-2</v>
      </c>
      <c r="H98" s="17">
        <v>0.112181604776404</v>
      </c>
      <c r="I98" s="17">
        <v>0.106673537737022</v>
      </c>
      <c r="J98" s="17">
        <v>0.11014072147288</v>
      </c>
      <c r="K98" s="17">
        <v>7.3347232684700905E-2</v>
      </c>
      <c r="L98" s="17">
        <v>7.5508742811067106E-2</v>
      </c>
      <c r="M98" s="17"/>
      <c r="N98" s="17">
        <v>5.8460931364187799E-2</v>
      </c>
      <c r="O98" s="17">
        <v>0.103918562204184</v>
      </c>
      <c r="P98" s="17">
        <v>9.0162499045484498E-2</v>
      </c>
      <c r="Q98" s="17">
        <v>0.13084100027972001</v>
      </c>
      <c r="R98" s="17"/>
      <c r="S98" s="17">
        <v>0.1370467922079</v>
      </c>
      <c r="T98" s="17">
        <v>0.10561694537962001</v>
      </c>
      <c r="U98" s="17">
        <v>9.0337001633837496E-2</v>
      </c>
      <c r="V98" s="17">
        <v>6.6800563016989001E-2</v>
      </c>
      <c r="W98" s="17">
        <v>0.104825986518051</v>
      </c>
      <c r="X98" s="17">
        <v>6.5454815133747901E-2</v>
      </c>
      <c r="Y98" s="17">
        <v>7.5077417929982806E-2</v>
      </c>
      <c r="Z98" s="17">
        <v>8.5359760689808398E-2</v>
      </c>
      <c r="AA98" s="17">
        <v>9.5005151196379506E-2</v>
      </c>
      <c r="AB98" s="17">
        <v>0.10943359706309</v>
      </c>
      <c r="AC98" s="17">
        <v>6.7910979552585099E-2</v>
      </c>
      <c r="AD98" s="17"/>
      <c r="AE98" s="17">
        <v>3.4944233002243398E-2</v>
      </c>
      <c r="AF98" s="17">
        <v>4.8822258434216399E-2</v>
      </c>
      <c r="AG98" s="17">
        <v>0.13680889117282899</v>
      </c>
      <c r="AH98" s="17">
        <v>0.210602433988368</v>
      </c>
      <c r="AI98" s="17">
        <v>0.19900959286568301</v>
      </c>
      <c r="AJ98" s="17">
        <v>6.9905921530358003E-2</v>
      </c>
      <c r="AK98" s="17"/>
      <c r="AL98" s="17">
        <v>7.3229319955278704E-2</v>
      </c>
      <c r="AM98" s="17">
        <v>0.15606826852245201</v>
      </c>
      <c r="AN98" s="17">
        <v>5.03323451606216E-2</v>
      </c>
      <c r="AO98" s="17">
        <v>4.8670236538875103E-2</v>
      </c>
      <c r="AP98" s="17">
        <v>3.6149142648743901E-2</v>
      </c>
      <c r="AQ98" s="17">
        <v>1.62253625493834E-2</v>
      </c>
      <c r="AR98" s="17">
        <v>0.39522126388781897</v>
      </c>
      <c r="AS98" s="17"/>
      <c r="AT98" s="17">
        <v>2.7002304209217599E-2</v>
      </c>
      <c r="AU98" s="17">
        <v>0.10271295177529099</v>
      </c>
      <c r="AV98" s="17"/>
      <c r="AW98" s="17">
        <v>0.24396274614781599</v>
      </c>
      <c r="AX98" s="17">
        <v>0.166237977720081</v>
      </c>
      <c r="AY98" s="17">
        <v>0.15768154816580701</v>
      </c>
      <c r="AZ98" s="17">
        <v>8.3558969767085198E-2</v>
      </c>
      <c r="BA98" s="17">
        <v>4.7838759953967497E-2</v>
      </c>
      <c r="BB98" s="17">
        <v>6.4677709174970996E-2</v>
      </c>
      <c r="BC98" s="17">
        <v>5.3013180196555897E-2</v>
      </c>
      <c r="BD98" s="17">
        <v>7.0199742216863897E-2</v>
      </c>
      <c r="BE98" s="17"/>
      <c r="BF98" s="17">
        <v>9.6545437661977596E-2</v>
      </c>
      <c r="BG98" s="17">
        <v>8.7231096272760003E-2</v>
      </c>
      <c r="BH98" s="17">
        <v>8.8448246853898405E-2</v>
      </c>
      <c r="BI98" s="17">
        <v>0.105856658334382</v>
      </c>
      <c r="BJ98" s="17">
        <v>9.9450309021195504E-2</v>
      </c>
      <c r="BK98" s="17">
        <v>8.71548981754037E-2</v>
      </c>
      <c r="BL98" s="17">
        <v>0.134480477588066</v>
      </c>
      <c r="BM98" s="17"/>
      <c r="BN98" s="17">
        <v>0.18993288549915299</v>
      </c>
      <c r="BO98" s="17">
        <v>0.158949000646325</v>
      </c>
      <c r="BP98" s="17">
        <v>0.152235919070211</v>
      </c>
      <c r="BQ98" s="17">
        <v>0.12626425785973799</v>
      </c>
      <c r="BR98" s="17">
        <v>0.12750159737627401</v>
      </c>
      <c r="BS98" s="17">
        <v>9.7470598903249203E-2</v>
      </c>
      <c r="BT98" s="17">
        <v>8.2007276552885602E-2</v>
      </c>
      <c r="BU98" s="17">
        <v>6.9338973550755995E-2</v>
      </c>
      <c r="BV98" s="17">
        <v>6.9842490253532397E-2</v>
      </c>
      <c r="BW98" s="17">
        <v>5.0724887634857101E-2</v>
      </c>
      <c r="BX98" s="17">
        <v>4.6087157284182501E-2</v>
      </c>
      <c r="BY98" s="17">
        <v>3.7131286002858997E-2</v>
      </c>
      <c r="BZ98" s="17">
        <v>4.3383194709561798E-2</v>
      </c>
      <c r="CA98" s="17">
        <v>5.0267386826747203E-2</v>
      </c>
      <c r="CB98" s="17">
        <v>2.32180512624671E-2</v>
      </c>
      <c r="CC98" s="17">
        <v>0</v>
      </c>
      <c r="CD98" s="17">
        <v>9.8122329464816402E-3</v>
      </c>
    </row>
    <row r="99" spans="2:82" x14ac:dyDescent="0.35">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row>
    <row r="100" spans="2:82" x14ac:dyDescent="0.35">
      <c r="B100" s="6" t="s">
        <v>177</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row>
    <row r="101" spans="2:82" x14ac:dyDescent="0.35">
      <c r="B101" s="24" t="s">
        <v>118</v>
      </c>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row>
    <row r="102" spans="2:82" x14ac:dyDescent="0.35">
      <c r="B102" t="s">
        <v>168</v>
      </c>
      <c r="C102" s="17">
        <v>0.44374882080196798</v>
      </c>
      <c r="D102" s="17">
        <v>0.42467414834082001</v>
      </c>
      <c r="E102" s="17">
        <v>0.46236170718173403</v>
      </c>
      <c r="F102" s="17"/>
      <c r="G102" s="17">
        <v>0.32121442601237998</v>
      </c>
      <c r="H102" s="17">
        <v>0.315521861391382</v>
      </c>
      <c r="I102" s="17">
        <v>0.391578194267723</v>
      </c>
      <c r="J102" s="17">
        <v>0.46968463683281497</v>
      </c>
      <c r="K102" s="17">
        <v>0.50829455806553803</v>
      </c>
      <c r="L102" s="17">
        <v>0.60730513583809198</v>
      </c>
      <c r="M102" s="17"/>
      <c r="N102" s="17">
        <v>0.36513814047188398</v>
      </c>
      <c r="O102" s="17">
        <v>0.477697189817816</v>
      </c>
      <c r="P102" s="17">
        <v>0.39789655172822602</v>
      </c>
      <c r="Q102" s="17">
        <v>0.53330382342195304</v>
      </c>
      <c r="R102" s="17"/>
      <c r="S102" s="17">
        <v>0.37307022257802003</v>
      </c>
      <c r="T102" s="17">
        <v>0.47191149733230298</v>
      </c>
      <c r="U102" s="17">
        <v>0.50305448605212599</v>
      </c>
      <c r="V102" s="17">
        <v>0.514867082620873</v>
      </c>
      <c r="W102" s="17">
        <v>0.46223724767081598</v>
      </c>
      <c r="X102" s="17">
        <v>0.43675136685777899</v>
      </c>
      <c r="Y102" s="17">
        <v>0.43394889904943601</v>
      </c>
      <c r="Z102" s="17">
        <v>0.451961575234478</v>
      </c>
      <c r="AA102" s="17">
        <v>0.42752440283737703</v>
      </c>
      <c r="AB102" s="17">
        <v>0.42596083039198901</v>
      </c>
      <c r="AC102" s="17">
        <v>0.42349316876044901</v>
      </c>
      <c r="AD102" s="17"/>
      <c r="AE102" s="17">
        <v>0.45894613384764599</v>
      </c>
      <c r="AF102" s="17">
        <v>0.330138618474278</v>
      </c>
      <c r="AG102" s="17">
        <v>0.45676464331824101</v>
      </c>
      <c r="AH102" s="17">
        <v>0.49325288350458901</v>
      </c>
      <c r="AI102" s="17">
        <v>0.515050266885136</v>
      </c>
      <c r="AJ102" s="17">
        <v>0.55331438941779099</v>
      </c>
      <c r="AK102" s="17"/>
      <c r="AL102" s="17">
        <v>0.49374180482330199</v>
      </c>
      <c r="AM102" s="17">
        <v>0.36370231165661299</v>
      </c>
      <c r="AN102" s="17">
        <v>0.214709422341507</v>
      </c>
      <c r="AO102" s="17">
        <v>0.270093941983784</v>
      </c>
      <c r="AP102" s="17">
        <v>0.453749798136317</v>
      </c>
      <c r="AQ102" s="17">
        <v>0.22128264067290501</v>
      </c>
      <c r="AR102" s="17">
        <v>0.43313737329527002</v>
      </c>
      <c r="AS102" s="17"/>
      <c r="AT102" s="17">
        <v>0.15639394585379901</v>
      </c>
      <c r="AU102" s="17">
        <v>0.47997388930844498</v>
      </c>
      <c r="AV102" s="17"/>
      <c r="AW102" s="17">
        <v>0.53365963074751999</v>
      </c>
      <c r="AX102" s="17">
        <v>0.66178164783260396</v>
      </c>
      <c r="AY102" s="17">
        <v>0.33608903138509399</v>
      </c>
      <c r="AZ102" s="17">
        <v>0.45412361346248098</v>
      </c>
      <c r="BA102" s="17">
        <v>0.586983603524727</v>
      </c>
      <c r="BB102" s="17">
        <v>0.33404908613800499</v>
      </c>
      <c r="BC102" s="17">
        <v>0.27293790578218702</v>
      </c>
      <c r="BD102" s="17">
        <v>0.37663106457379403</v>
      </c>
      <c r="BE102" s="17"/>
      <c r="BF102" s="17">
        <v>0.35808566562404198</v>
      </c>
      <c r="BG102" s="17">
        <v>0.36938789338120398</v>
      </c>
      <c r="BH102" s="17">
        <v>0.49327464769145901</v>
      </c>
      <c r="BI102" s="17">
        <v>0.43777342083037402</v>
      </c>
      <c r="BJ102" s="17">
        <v>0.47885206875960501</v>
      </c>
      <c r="BK102" s="17">
        <v>0.55629899244262804</v>
      </c>
      <c r="BL102" s="17">
        <v>0.45325855552004701</v>
      </c>
      <c r="BM102" s="17"/>
      <c r="BN102" s="17">
        <v>0.52084186964513302</v>
      </c>
      <c r="BO102" s="17">
        <v>0.55952196901694995</v>
      </c>
      <c r="BP102" s="17">
        <v>0.546512236483643</v>
      </c>
      <c r="BQ102" s="17">
        <v>0.49182591933440101</v>
      </c>
      <c r="BR102" s="17">
        <v>0.49687421849513802</v>
      </c>
      <c r="BS102" s="17">
        <v>0.44891947966144202</v>
      </c>
      <c r="BT102" s="17">
        <v>0.46683223606172097</v>
      </c>
      <c r="BU102" s="17">
        <v>0.40315283142749803</v>
      </c>
      <c r="BV102" s="17">
        <v>0.40668296265458598</v>
      </c>
      <c r="BW102" s="17">
        <v>0.39259470578811401</v>
      </c>
      <c r="BX102" s="17">
        <v>0.38460258638292999</v>
      </c>
      <c r="BY102" s="17">
        <v>0.327469155173433</v>
      </c>
      <c r="BZ102" s="17">
        <v>0.30147211846912098</v>
      </c>
      <c r="CA102" s="17">
        <v>0.31607837304152803</v>
      </c>
      <c r="CB102" s="17">
        <v>0.24140816018010999</v>
      </c>
      <c r="CC102" s="17">
        <v>0.19785721063857101</v>
      </c>
      <c r="CD102" s="17">
        <v>0.17538357749411099</v>
      </c>
    </row>
    <row r="103" spans="2:82" x14ac:dyDescent="0.35">
      <c r="B103" t="s">
        <v>169</v>
      </c>
      <c r="C103" s="17">
        <v>0.17097134933393299</v>
      </c>
      <c r="D103" s="17">
        <v>0.19007596978963401</v>
      </c>
      <c r="E103" s="17">
        <v>0.15282347562641099</v>
      </c>
      <c r="F103" s="17"/>
      <c r="G103" s="17">
        <v>0.20782793647197101</v>
      </c>
      <c r="H103" s="17">
        <v>0.23010201380824999</v>
      </c>
      <c r="I103" s="17">
        <v>0.187923764320925</v>
      </c>
      <c r="J103" s="17">
        <v>0.17104598922981901</v>
      </c>
      <c r="K103" s="17">
        <v>0.140461815056457</v>
      </c>
      <c r="L103" s="17">
        <v>0.105043970746698</v>
      </c>
      <c r="M103" s="17"/>
      <c r="N103" s="17">
        <v>0.22105875335435399</v>
      </c>
      <c r="O103" s="17">
        <v>0.16087198419422299</v>
      </c>
      <c r="P103" s="17">
        <v>0.19165859856914699</v>
      </c>
      <c r="Q103" s="17">
        <v>0.109438999080996</v>
      </c>
      <c r="R103" s="17"/>
      <c r="S103" s="17">
        <v>0.196817202260993</v>
      </c>
      <c r="T103" s="17">
        <v>0.174805617526859</v>
      </c>
      <c r="U103" s="17">
        <v>0.14750754399374599</v>
      </c>
      <c r="V103" s="17">
        <v>0.14194623101932399</v>
      </c>
      <c r="W103" s="17">
        <v>0.174321597801113</v>
      </c>
      <c r="X103" s="17">
        <v>0.15462847404395599</v>
      </c>
      <c r="Y103" s="17">
        <v>0.157939017961822</v>
      </c>
      <c r="Z103" s="17">
        <v>0.18062859893326599</v>
      </c>
      <c r="AA103" s="17">
        <v>0.189627319180248</v>
      </c>
      <c r="AB103" s="17">
        <v>0.18228241637391501</v>
      </c>
      <c r="AC103" s="17">
        <v>0.150369904181965</v>
      </c>
      <c r="AD103" s="17"/>
      <c r="AE103" s="17">
        <v>0.17622509095740499</v>
      </c>
      <c r="AF103" s="17">
        <v>0.24711783155673001</v>
      </c>
      <c r="AG103" s="17">
        <v>0.119907398590262</v>
      </c>
      <c r="AH103" s="17">
        <v>0.14184086776514701</v>
      </c>
      <c r="AI103" s="17">
        <v>0.110957344974697</v>
      </c>
      <c r="AJ103" s="17">
        <v>0.124009762927847</v>
      </c>
      <c r="AK103" s="17"/>
      <c r="AL103" s="17">
        <v>0.15287746028810101</v>
      </c>
      <c r="AM103" s="17">
        <v>0.22082338140604599</v>
      </c>
      <c r="AN103" s="17">
        <v>0.23580547897575299</v>
      </c>
      <c r="AO103" s="17">
        <v>0.22616012460530699</v>
      </c>
      <c r="AP103" s="17">
        <v>0.163758544725879</v>
      </c>
      <c r="AQ103" s="17">
        <v>0.25264052600977799</v>
      </c>
      <c r="AR103" s="17">
        <v>9.3091582255419997E-2</v>
      </c>
      <c r="AS103" s="17"/>
      <c r="AT103" s="17">
        <v>0.30738840054953998</v>
      </c>
      <c r="AU103" s="17">
        <v>0.15633879574700801</v>
      </c>
      <c r="AV103" s="17"/>
      <c r="AW103" s="17">
        <v>0.11424387395536</v>
      </c>
      <c r="AX103" s="17">
        <v>8.4992340027048405E-2</v>
      </c>
      <c r="AY103" s="17">
        <v>0.21343790322186601</v>
      </c>
      <c r="AZ103" s="17">
        <v>0.16484659031340801</v>
      </c>
      <c r="BA103" s="17">
        <v>0.117612725481697</v>
      </c>
      <c r="BB103" s="17">
        <v>0.22250994390794701</v>
      </c>
      <c r="BC103" s="17">
        <v>0.25006362922357001</v>
      </c>
      <c r="BD103" s="17">
        <v>0.16997701315584701</v>
      </c>
      <c r="BE103" s="17"/>
      <c r="BF103" s="17">
        <v>0.21790798013537199</v>
      </c>
      <c r="BG103" s="17">
        <v>0.21135927025533399</v>
      </c>
      <c r="BH103" s="17">
        <v>0.16591883488200099</v>
      </c>
      <c r="BI103" s="17">
        <v>0.170527433183991</v>
      </c>
      <c r="BJ103" s="17">
        <v>0.137362594099352</v>
      </c>
      <c r="BK103" s="17">
        <v>0.110566312959333</v>
      </c>
      <c r="BL103" s="17">
        <v>0.154128792291711</v>
      </c>
      <c r="BM103" s="17"/>
      <c r="BN103" s="17">
        <v>9.1683667689628406E-2</v>
      </c>
      <c r="BO103" s="17">
        <v>0.102124055986428</v>
      </c>
      <c r="BP103" s="17">
        <v>0.13705588421849499</v>
      </c>
      <c r="BQ103" s="17">
        <v>0.140234138770163</v>
      </c>
      <c r="BR103" s="17">
        <v>0.143267891806303</v>
      </c>
      <c r="BS103" s="17">
        <v>0.16422349747332601</v>
      </c>
      <c r="BT103" s="17">
        <v>0.192870012770404</v>
      </c>
      <c r="BU103" s="17">
        <v>0.19532150295636999</v>
      </c>
      <c r="BV103" s="17">
        <v>0.138068867720088</v>
      </c>
      <c r="BW103" s="17">
        <v>0.215359545322585</v>
      </c>
      <c r="BX103" s="17">
        <v>0.22638174383505999</v>
      </c>
      <c r="BY103" s="17">
        <v>0.21950022816762901</v>
      </c>
      <c r="BZ103" s="17">
        <v>0.27764937648186899</v>
      </c>
      <c r="CA103" s="17">
        <v>0.22645539878722701</v>
      </c>
      <c r="CB103" s="17">
        <v>0.278373340821433</v>
      </c>
      <c r="CC103" s="17">
        <v>0.32673678549407797</v>
      </c>
      <c r="CD103" s="17">
        <v>0.31474361635398501</v>
      </c>
    </row>
    <row r="104" spans="2:82" x14ac:dyDescent="0.35">
      <c r="B104" t="s">
        <v>170</v>
      </c>
      <c r="C104" s="17">
        <v>0.1703369720339</v>
      </c>
      <c r="D104" s="17">
        <v>0.175800685632475</v>
      </c>
      <c r="E104" s="17">
        <v>0.16546586782276401</v>
      </c>
      <c r="F104" s="17"/>
      <c r="G104" s="17">
        <v>0.18560436642712499</v>
      </c>
      <c r="H104" s="17">
        <v>0.21366027648136501</v>
      </c>
      <c r="I104" s="17">
        <v>0.218186555295007</v>
      </c>
      <c r="J104" s="17">
        <v>0.17389776401516399</v>
      </c>
      <c r="K104" s="17">
        <v>0.14374444489514701</v>
      </c>
      <c r="L104" s="17">
        <v>0.101010005495989</v>
      </c>
      <c r="M104" s="17"/>
      <c r="N104" s="17">
        <v>0.223821303268609</v>
      </c>
      <c r="O104" s="17">
        <v>0.163994636028267</v>
      </c>
      <c r="P104" s="17">
        <v>0.174639261613418</v>
      </c>
      <c r="Q104" s="17">
        <v>0.116034427227555</v>
      </c>
      <c r="R104" s="17"/>
      <c r="S104" s="17">
        <v>0.18371624114608401</v>
      </c>
      <c r="T104" s="17">
        <v>0.158139542750174</v>
      </c>
      <c r="U104" s="17">
        <v>0.16055071345796201</v>
      </c>
      <c r="V104" s="17">
        <v>0.138791704735547</v>
      </c>
      <c r="W104" s="17">
        <v>0.188484904299527</v>
      </c>
      <c r="X104" s="17">
        <v>0.19347209506739901</v>
      </c>
      <c r="Y104" s="17">
        <v>0.15642080439495901</v>
      </c>
      <c r="Z104" s="17">
        <v>0.1729537467926</v>
      </c>
      <c r="AA104" s="17">
        <v>0.16694363760461101</v>
      </c>
      <c r="AB104" s="17">
        <v>0.159100465120525</v>
      </c>
      <c r="AC104" s="17">
        <v>0.217409957232225</v>
      </c>
      <c r="AD104" s="17"/>
      <c r="AE104" s="17">
        <v>0.188787434723167</v>
      </c>
      <c r="AF104" s="17">
        <v>0.25837039687528801</v>
      </c>
      <c r="AG104" s="17">
        <v>0.115485304454059</v>
      </c>
      <c r="AH104" s="17">
        <v>9.4639174430399306E-2</v>
      </c>
      <c r="AI104" s="17">
        <v>9.9514573415977595E-2</v>
      </c>
      <c r="AJ104" s="17">
        <v>0.102740686575617</v>
      </c>
      <c r="AK104" s="17"/>
      <c r="AL104" s="17">
        <v>0.16046710600727199</v>
      </c>
      <c r="AM104" s="17">
        <v>0.17834341209915999</v>
      </c>
      <c r="AN104" s="17">
        <v>0.28659389883554798</v>
      </c>
      <c r="AO104" s="17">
        <v>0.21975627050086</v>
      </c>
      <c r="AP104" s="17">
        <v>0.19770325340783501</v>
      </c>
      <c r="AQ104" s="17">
        <v>0.29552450119811202</v>
      </c>
      <c r="AR104" s="17">
        <v>0.163426633131323</v>
      </c>
      <c r="AS104" s="17"/>
      <c r="AT104" s="17">
        <v>0.31514239589904802</v>
      </c>
      <c r="AU104" s="17">
        <v>0.15466269589058601</v>
      </c>
      <c r="AV104" s="17"/>
      <c r="AW104" s="17">
        <v>0.11787165809752199</v>
      </c>
      <c r="AX104" s="17">
        <v>7.5896718089230306E-2</v>
      </c>
      <c r="AY104" s="17">
        <v>0.201691680638964</v>
      </c>
      <c r="AZ104" s="17">
        <v>0.16201864755102199</v>
      </c>
      <c r="BA104" s="17">
        <v>0.11407312310150899</v>
      </c>
      <c r="BB104" s="17">
        <v>0.213350119676188</v>
      </c>
      <c r="BC104" s="17">
        <v>0.25929954071118499</v>
      </c>
      <c r="BD104" s="17">
        <v>0.23021243554733201</v>
      </c>
      <c r="BE104" s="17"/>
      <c r="BF104" s="17">
        <v>0.247376828341624</v>
      </c>
      <c r="BG104" s="17">
        <v>0.20962331274330701</v>
      </c>
      <c r="BH104" s="17">
        <v>0.13475907083313099</v>
      </c>
      <c r="BI104" s="17">
        <v>0.15445261519200401</v>
      </c>
      <c r="BJ104" s="17">
        <v>0.144069550726453</v>
      </c>
      <c r="BK104" s="17">
        <v>0.113771434376031</v>
      </c>
      <c r="BL104" s="17">
        <v>0.14693051429661499</v>
      </c>
      <c r="BM104" s="17"/>
      <c r="BN104" s="17">
        <v>8.7394213815945102E-2</v>
      </c>
      <c r="BO104" s="17">
        <v>0.10385130025573799</v>
      </c>
      <c r="BP104" s="17">
        <v>9.87961912056214E-2</v>
      </c>
      <c r="BQ104" s="17">
        <v>0.130937700134029</v>
      </c>
      <c r="BR104" s="17">
        <v>0.14067905895748201</v>
      </c>
      <c r="BS104" s="17">
        <v>0.14912047452177399</v>
      </c>
      <c r="BT104" s="17">
        <v>0.15693964007983299</v>
      </c>
      <c r="BU104" s="17">
        <v>0.18610298988469501</v>
      </c>
      <c r="BV104" s="17">
        <v>0.19556587667105699</v>
      </c>
      <c r="BW104" s="17">
        <v>0.201997868785769</v>
      </c>
      <c r="BX104" s="17">
        <v>0.244958807452924</v>
      </c>
      <c r="BY104" s="17">
        <v>0.26032520956305599</v>
      </c>
      <c r="BZ104" s="17">
        <v>0.284409406094221</v>
      </c>
      <c r="CA104" s="17">
        <v>0.229573600478196</v>
      </c>
      <c r="CB104" s="17">
        <v>0.30274678688946899</v>
      </c>
      <c r="CC104" s="17">
        <v>0.38869593437182598</v>
      </c>
      <c r="CD104" s="17">
        <v>0.36485760125466898</v>
      </c>
    </row>
    <row r="105" spans="2:82" x14ac:dyDescent="0.35">
      <c r="B105" t="s">
        <v>171</v>
      </c>
      <c r="C105" s="17">
        <v>0.15854012496140399</v>
      </c>
      <c r="D105" s="17">
        <v>0.160560343661238</v>
      </c>
      <c r="E105" s="17">
        <v>0.15677636694862199</v>
      </c>
      <c r="F105" s="17"/>
      <c r="G105" s="17">
        <v>0.182639584754235</v>
      </c>
      <c r="H105" s="17">
        <v>0.234381796478213</v>
      </c>
      <c r="I105" s="17">
        <v>0.190568144980371</v>
      </c>
      <c r="J105" s="17">
        <v>0.15197629342552599</v>
      </c>
      <c r="K105" s="17">
        <v>0.124208828089805</v>
      </c>
      <c r="L105" s="17">
        <v>8.3144564101437196E-2</v>
      </c>
      <c r="M105" s="17"/>
      <c r="N105" s="17">
        <v>0.22112397614755899</v>
      </c>
      <c r="O105" s="17">
        <v>0.14652153222683201</v>
      </c>
      <c r="P105" s="17">
        <v>0.164242520558539</v>
      </c>
      <c r="Q105" s="17">
        <v>9.9366262542454703E-2</v>
      </c>
      <c r="R105" s="17"/>
      <c r="S105" s="17">
        <v>0.189301662514959</v>
      </c>
      <c r="T105" s="17">
        <v>0.14249673225895901</v>
      </c>
      <c r="U105" s="17">
        <v>0.142876925514588</v>
      </c>
      <c r="V105" s="17">
        <v>0.14169625164594199</v>
      </c>
      <c r="W105" s="17">
        <v>0.15026764624842401</v>
      </c>
      <c r="X105" s="17">
        <v>0.154871677210803</v>
      </c>
      <c r="Y105" s="17">
        <v>0.15730535173886501</v>
      </c>
      <c r="Z105" s="17">
        <v>0.14987524192159299</v>
      </c>
      <c r="AA105" s="17">
        <v>0.164155250249194</v>
      </c>
      <c r="AB105" s="17">
        <v>0.16036106866128699</v>
      </c>
      <c r="AC105" s="17">
        <v>0.176789446360472</v>
      </c>
      <c r="AD105" s="17"/>
      <c r="AE105" s="17">
        <v>0.17469358995516501</v>
      </c>
      <c r="AF105" s="17">
        <v>0.22797103722471301</v>
      </c>
      <c r="AG105" s="17">
        <v>0.103552625932923</v>
      </c>
      <c r="AH105" s="17">
        <v>0.101481846941156</v>
      </c>
      <c r="AI105" s="17">
        <v>9.9680370999623194E-2</v>
      </c>
      <c r="AJ105" s="17">
        <v>0.128643244053009</v>
      </c>
      <c r="AK105" s="17"/>
      <c r="AL105" s="17">
        <v>0.14369890389294099</v>
      </c>
      <c r="AM105" s="17">
        <v>0.18157029105554401</v>
      </c>
      <c r="AN105" s="17">
        <v>0.272765721092802</v>
      </c>
      <c r="AO105" s="17">
        <v>0.22056748928567901</v>
      </c>
      <c r="AP105" s="17">
        <v>0.155730556834352</v>
      </c>
      <c r="AQ105" s="17">
        <v>0.241349586425085</v>
      </c>
      <c r="AR105" s="17">
        <v>9.5378360830244494E-2</v>
      </c>
      <c r="AS105" s="17"/>
      <c r="AT105" s="17">
        <v>0.29164717670812601</v>
      </c>
      <c r="AU105" s="17">
        <v>0.144035109556715</v>
      </c>
      <c r="AV105" s="17"/>
      <c r="AW105" s="17">
        <v>0.112918478760239</v>
      </c>
      <c r="AX105" s="17">
        <v>4.7067402882474199E-2</v>
      </c>
      <c r="AY105" s="17">
        <v>0.18811971709244299</v>
      </c>
      <c r="AZ105" s="17">
        <v>0.15336789809360599</v>
      </c>
      <c r="BA105" s="17">
        <v>9.5951785294679001E-2</v>
      </c>
      <c r="BB105" s="17">
        <v>0.20225376968532199</v>
      </c>
      <c r="BC105" s="17">
        <v>0.25033369970321101</v>
      </c>
      <c r="BD105" s="17">
        <v>0.191564708801546</v>
      </c>
      <c r="BE105" s="17"/>
      <c r="BF105" s="17">
        <v>0.20521562990932099</v>
      </c>
      <c r="BG105" s="17">
        <v>0.20058231114429101</v>
      </c>
      <c r="BH105" s="17">
        <v>0.14654764678603999</v>
      </c>
      <c r="BI105" s="17">
        <v>0.148785585513279</v>
      </c>
      <c r="BJ105" s="17">
        <v>0.135858699519677</v>
      </c>
      <c r="BK105" s="17">
        <v>9.4087653496437496E-2</v>
      </c>
      <c r="BL105" s="17">
        <v>0.14905207869311199</v>
      </c>
      <c r="BM105" s="17"/>
      <c r="BN105" s="17">
        <v>7.7671205938359494E-2</v>
      </c>
      <c r="BO105" s="17">
        <v>9.2045635186262798E-2</v>
      </c>
      <c r="BP105" s="17">
        <v>9.0616016781473296E-2</v>
      </c>
      <c r="BQ105" s="17">
        <v>0.12372178407793</v>
      </c>
      <c r="BR105" s="17">
        <v>0.12232802641109</v>
      </c>
      <c r="BS105" s="17">
        <v>0.14134406812546699</v>
      </c>
      <c r="BT105" s="17">
        <v>0.15065205754842101</v>
      </c>
      <c r="BU105" s="17">
        <v>0.17319679422592699</v>
      </c>
      <c r="BV105" s="17">
        <v>0.19149285505015501</v>
      </c>
      <c r="BW105" s="17">
        <v>0.195761739832398</v>
      </c>
      <c r="BX105" s="17">
        <v>0.192471464256911</v>
      </c>
      <c r="BY105" s="17">
        <v>0.23402532694853601</v>
      </c>
      <c r="BZ105" s="17">
        <v>0.26220094398735799</v>
      </c>
      <c r="CA105" s="17">
        <v>0.23248082112999299</v>
      </c>
      <c r="CB105" s="17">
        <v>0.271635380501484</v>
      </c>
      <c r="CC105" s="17">
        <v>0.42807209949167102</v>
      </c>
      <c r="CD105" s="17">
        <v>0.34843239393775499</v>
      </c>
    </row>
    <row r="106" spans="2:82" x14ac:dyDescent="0.35">
      <c r="B106" t="s">
        <v>172</v>
      </c>
      <c r="C106" s="17">
        <v>0.12277418563398999</v>
      </c>
      <c r="D106" s="17">
        <v>0.13572313653131901</v>
      </c>
      <c r="E106" s="17">
        <v>0.11018467708643299</v>
      </c>
      <c r="F106" s="17"/>
      <c r="G106" s="17">
        <v>0.14202206182999699</v>
      </c>
      <c r="H106" s="17">
        <v>0.16352857280081501</v>
      </c>
      <c r="I106" s="17">
        <v>0.137571700929042</v>
      </c>
      <c r="J106" s="17">
        <v>0.12724754093738899</v>
      </c>
      <c r="K106" s="17">
        <v>0.101725470703749</v>
      </c>
      <c r="L106" s="17">
        <v>7.5300796978096204E-2</v>
      </c>
      <c r="M106" s="17"/>
      <c r="N106" s="17">
        <v>0.160424317175689</v>
      </c>
      <c r="O106" s="17">
        <v>0.110559946460018</v>
      </c>
      <c r="P106" s="17">
        <v>0.138325767650052</v>
      </c>
      <c r="Q106" s="17">
        <v>8.1971270542740698E-2</v>
      </c>
      <c r="R106" s="17"/>
      <c r="S106" s="17">
        <v>0.145000450888085</v>
      </c>
      <c r="T106" s="17">
        <v>0.110622065601629</v>
      </c>
      <c r="U106" s="17">
        <v>9.2946861602458006E-2</v>
      </c>
      <c r="V106" s="17">
        <v>0.106729721228499</v>
      </c>
      <c r="W106" s="17">
        <v>0.106985702890613</v>
      </c>
      <c r="X106" s="17">
        <v>0.13726599390090699</v>
      </c>
      <c r="Y106" s="17">
        <v>0.129607644955019</v>
      </c>
      <c r="Z106" s="17">
        <v>0.11827437999323701</v>
      </c>
      <c r="AA106" s="17">
        <v>0.13673670021082701</v>
      </c>
      <c r="AB106" s="17">
        <v>0.12322264540767</v>
      </c>
      <c r="AC106" s="17">
        <v>0.121020373577905</v>
      </c>
      <c r="AD106" s="17"/>
      <c r="AE106" s="17">
        <v>0.12574866320348299</v>
      </c>
      <c r="AF106" s="17">
        <v>0.182355125300141</v>
      </c>
      <c r="AG106" s="17">
        <v>0.118184399259504</v>
      </c>
      <c r="AH106" s="17">
        <v>9.1331773631577295E-2</v>
      </c>
      <c r="AI106" s="17">
        <v>6.6455215662818395E-2</v>
      </c>
      <c r="AJ106" s="17">
        <v>9.2688024831446295E-2</v>
      </c>
      <c r="AK106" s="17"/>
      <c r="AL106" s="17">
        <v>0.10981486408417</v>
      </c>
      <c r="AM106" s="17">
        <v>0.15184743576797299</v>
      </c>
      <c r="AN106" s="17">
        <v>0.200864399815226</v>
      </c>
      <c r="AO106" s="17">
        <v>0.204037533992734</v>
      </c>
      <c r="AP106" s="17">
        <v>0.112064622119889</v>
      </c>
      <c r="AQ106" s="17">
        <v>0.174964020147657</v>
      </c>
      <c r="AR106" s="17">
        <v>2.98155216365962E-2</v>
      </c>
      <c r="AS106" s="17"/>
      <c r="AT106" s="17">
        <v>0.251087915800914</v>
      </c>
      <c r="AU106" s="17">
        <v>0.10826423304252999</v>
      </c>
      <c r="AV106" s="17"/>
      <c r="AW106" s="17">
        <v>8.4375508455666104E-2</v>
      </c>
      <c r="AX106" s="17">
        <v>5.5799982522735402E-2</v>
      </c>
      <c r="AY106" s="17">
        <v>0.141868889725416</v>
      </c>
      <c r="AZ106" s="17">
        <v>0.115983503831648</v>
      </c>
      <c r="BA106" s="17">
        <v>8.1972777023028298E-2</v>
      </c>
      <c r="BB106" s="17">
        <v>0.17416122622263799</v>
      </c>
      <c r="BC106" s="17">
        <v>0.17675739609725799</v>
      </c>
      <c r="BD106" s="17">
        <v>0.10741971035587999</v>
      </c>
      <c r="BE106" s="17"/>
      <c r="BF106" s="17">
        <v>0.15699429668800699</v>
      </c>
      <c r="BG106" s="17">
        <v>0.15059700263398901</v>
      </c>
      <c r="BH106" s="17">
        <v>0.138336127865793</v>
      </c>
      <c r="BI106" s="17">
        <v>0.12099945646846701</v>
      </c>
      <c r="BJ106" s="17">
        <v>9.7387893600003106E-2</v>
      </c>
      <c r="BK106" s="17">
        <v>8.0144691018055103E-2</v>
      </c>
      <c r="BL106" s="17">
        <v>9.0987540942670198E-2</v>
      </c>
      <c r="BM106" s="17"/>
      <c r="BN106" s="17">
        <v>5.4332399186957397E-2</v>
      </c>
      <c r="BO106" s="17">
        <v>7.1932206566746301E-2</v>
      </c>
      <c r="BP106" s="17">
        <v>7.4170943386619004E-2</v>
      </c>
      <c r="BQ106" s="17">
        <v>0.11698882283492799</v>
      </c>
      <c r="BR106" s="17">
        <v>0.11696531719928401</v>
      </c>
      <c r="BS106" s="17">
        <v>0.120623130020245</v>
      </c>
      <c r="BT106" s="17">
        <v>0.114852297595571</v>
      </c>
      <c r="BU106" s="17">
        <v>0.12823353437802801</v>
      </c>
      <c r="BV106" s="17">
        <v>0.120128133052742</v>
      </c>
      <c r="BW106" s="17">
        <v>0.134689053243917</v>
      </c>
      <c r="BX106" s="17">
        <v>0.17873649496453001</v>
      </c>
      <c r="BY106" s="17">
        <v>0.15715282805561401</v>
      </c>
      <c r="BZ106" s="17">
        <v>0.21274954150167699</v>
      </c>
      <c r="CA106" s="17">
        <v>0.19207358399801799</v>
      </c>
      <c r="CB106" s="17">
        <v>0.20421896854886501</v>
      </c>
      <c r="CC106" s="17">
        <v>0.210882072583984</v>
      </c>
      <c r="CD106" s="17">
        <v>0.24585879726026699</v>
      </c>
    </row>
    <row r="107" spans="2:82" x14ac:dyDescent="0.35">
      <c r="B107" t="s">
        <v>173</v>
      </c>
      <c r="C107" s="17">
        <v>0.117480219195705</v>
      </c>
      <c r="D107" s="17">
        <v>0.14400768435188899</v>
      </c>
      <c r="E107" s="17">
        <v>9.2199749943340903E-2</v>
      </c>
      <c r="F107" s="17"/>
      <c r="G107" s="17">
        <v>0.167914519356092</v>
      </c>
      <c r="H107" s="17">
        <v>0.18383240442788601</v>
      </c>
      <c r="I107" s="17">
        <v>0.14532878287057299</v>
      </c>
      <c r="J107" s="17">
        <v>8.1844471633382196E-2</v>
      </c>
      <c r="K107" s="17">
        <v>7.2358210626533595E-2</v>
      </c>
      <c r="L107" s="17">
        <v>6.6616817372476003E-2</v>
      </c>
      <c r="M107" s="17"/>
      <c r="N107" s="17">
        <v>0.17458149301795201</v>
      </c>
      <c r="O107" s="17">
        <v>0.10532486342571</v>
      </c>
      <c r="P107" s="17">
        <v>0.118835056305148</v>
      </c>
      <c r="Q107" s="17">
        <v>6.8009710606259502E-2</v>
      </c>
      <c r="R107" s="17"/>
      <c r="S107" s="17">
        <v>0.182383342586178</v>
      </c>
      <c r="T107" s="17">
        <v>9.6051533548954002E-2</v>
      </c>
      <c r="U107" s="17">
        <v>8.1357330245979895E-2</v>
      </c>
      <c r="V107" s="17">
        <v>9.1179071457767005E-2</v>
      </c>
      <c r="W107" s="17">
        <v>9.9199518288884306E-2</v>
      </c>
      <c r="X107" s="17">
        <v>0.113896006434707</v>
      </c>
      <c r="Y107" s="17">
        <v>9.6654878164481303E-2</v>
      </c>
      <c r="Z107" s="17">
        <v>0.125039754491067</v>
      </c>
      <c r="AA107" s="17">
        <v>0.12202275415319799</v>
      </c>
      <c r="AB107" s="17">
        <v>0.13581332924543599</v>
      </c>
      <c r="AC107" s="17">
        <v>0.10259551653541001</v>
      </c>
      <c r="AD107" s="17"/>
      <c r="AE107" s="17">
        <v>0.13117797548132501</v>
      </c>
      <c r="AF107" s="17">
        <v>0.14286037462036399</v>
      </c>
      <c r="AG107" s="17">
        <v>8.0496575658508304E-2</v>
      </c>
      <c r="AH107" s="17">
        <v>9.5669681124155706E-2</v>
      </c>
      <c r="AI107" s="17">
        <v>9.9733168667248698E-2</v>
      </c>
      <c r="AJ107" s="17">
        <v>5.6727993197901803E-2</v>
      </c>
      <c r="AK107" s="17"/>
      <c r="AL107" s="17">
        <v>8.6042441910492595E-2</v>
      </c>
      <c r="AM107" s="17">
        <v>0.17605132193629999</v>
      </c>
      <c r="AN107" s="17">
        <v>0.26946205055193601</v>
      </c>
      <c r="AO107" s="17">
        <v>0.27667836780902799</v>
      </c>
      <c r="AP107" s="17">
        <v>9.1914345365820604E-2</v>
      </c>
      <c r="AQ107" s="17">
        <v>0.218736647412649</v>
      </c>
      <c r="AR107" s="17">
        <v>0.220027114022323</v>
      </c>
      <c r="AS107" s="17"/>
      <c r="AT107" s="17">
        <v>0.29554252408846798</v>
      </c>
      <c r="AU107" s="17">
        <v>9.7006844910294598E-2</v>
      </c>
      <c r="AV107" s="17"/>
      <c r="AW107" s="17">
        <v>9.3804436154838494E-2</v>
      </c>
      <c r="AX107" s="17">
        <v>6.0389677509548899E-2</v>
      </c>
      <c r="AY107" s="17">
        <v>0.174152340019017</v>
      </c>
      <c r="AZ107" s="17">
        <v>8.7490363072914495E-2</v>
      </c>
      <c r="BA107" s="17">
        <v>7.26545275920987E-2</v>
      </c>
      <c r="BB107" s="17">
        <v>0.15074899358198099</v>
      </c>
      <c r="BC107" s="17">
        <v>0.21264575614584</v>
      </c>
      <c r="BD107" s="17">
        <v>0.12604745267722001</v>
      </c>
      <c r="BE107" s="17"/>
      <c r="BF107" s="17">
        <v>0.15414025521482599</v>
      </c>
      <c r="BG107" s="17">
        <v>0.165446492849186</v>
      </c>
      <c r="BH107" s="17">
        <v>9.4183252665241496E-2</v>
      </c>
      <c r="BI107" s="17">
        <v>0.119015491671499</v>
      </c>
      <c r="BJ107" s="17">
        <v>0.100380998905697</v>
      </c>
      <c r="BK107" s="17">
        <v>6.6950027958087993E-2</v>
      </c>
      <c r="BL107" s="17">
        <v>7.5232823241161095E-2</v>
      </c>
      <c r="BM107" s="17"/>
      <c r="BN107" s="17">
        <v>8.3884053367583603E-2</v>
      </c>
      <c r="BO107" s="17">
        <v>5.5720045302326E-2</v>
      </c>
      <c r="BP107" s="17">
        <v>7.7545545658929904E-2</v>
      </c>
      <c r="BQ107" s="17">
        <v>8.2300772173334105E-2</v>
      </c>
      <c r="BR107" s="17">
        <v>9.6763164837340598E-2</v>
      </c>
      <c r="BS107" s="17">
        <v>0.11174458281107599</v>
      </c>
      <c r="BT107" s="17">
        <v>0.139128146476141</v>
      </c>
      <c r="BU107" s="17">
        <v>0.115098128989852</v>
      </c>
      <c r="BV107" s="17">
        <v>0.109241606935381</v>
      </c>
      <c r="BW107" s="17">
        <v>0.115182720005633</v>
      </c>
      <c r="BX107" s="17">
        <v>0.149394781801583</v>
      </c>
      <c r="BY107" s="17">
        <v>0.15937719546672599</v>
      </c>
      <c r="BZ107" s="17">
        <v>0.150887169935016</v>
      </c>
      <c r="CA107" s="17">
        <v>0.148688223606977</v>
      </c>
      <c r="CB107" s="17">
        <v>0.30906595168652201</v>
      </c>
      <c r="CC107" s="17">
        <v>0.40729814512945101</v>
      </c>
      <c r="CD107" s="17">
        <v>0.29933711047853201</v>
      </c>
    </row>
    <row r="108" spans="2:82" x14ac:dyDescent="0.35">
      <c r="B108" t="s">
        <v>174</v>
      </c>
      <c r="C108" s="17">
        <v>0.114394476034402</v>
      </c>
      <c r="D108" s="17">
        <v>0.124238381304954</v>
      </c>
      <c r="E108" s="17">
        <v>0.105166223402647</v>
      </c>
      <c r="F108" s="17"/>
      <c r="G108" s="17">
        <v>0.121863620548832</v>
      </c>
      <c r="H108" s="17">
        <v>0.161194022034436</v>
      </c>
      <c r="I108" s="17">
        <v>0.14065864128311201</v>
      </c>
      <c r="J108" s="17">
        <v>0.10670270572711101</v>
      </c>
      <c r="K108" s="17">
        <v>9.2513372797118604E-2</v>
      </c>
      <c r="L108" s="17">
        <v>7.0907584735100906E-2</v>
      </c>
      <c r="M108" s="17"/>
      <c r="N108" s="17">
        <v>0.15242380900949101</v>
      </c>
      <c r="O108" s="17">
        <v>0.11012317142521801</v>
      </c>
      <c r="P108" s="17">
        <v>0.114668241983939</v>
      </c>
      <c r="Q108" s="17">
        <v>7.85869994592443E-2</v>
      </c>
      <c r="R108" s="17"/>
      <c r="S108" s="17">
        <v>0.135234617100496</v>
      </c>
      <c r="T108" s="17">
        <v>8.6783164735862298E-2</v>
      </c>
      <c r="U108" s="17">
        <v>0.10083942396765801</v>
      </c>
      <c r="V108" s="17">
        <v>0.100715447131176</v>
      </c>
      <c r="W108" s="17">
        <v>0.119024714691315</v>
      </c>
      <c r="X108" s="17">
        <v>0.116815578160581</v>
      </c>
      <c r="Y108" s="17">
        <v>0.12783566338150301</v>
      </c>
      <c r="Z108" s="17">
        <v>9.7161673363696105E-2</v>
      </c>
      <c r="AA108" s="17">
        <v>0.122169216308708</v>
      </c>
      <c r="AB108" s="17">
        <v>0.12030862319293099</v>
      </c>
      <c r="AC108" s="17">
        <v>0.124457213316702</v>
      </c>
      <c r="AD108" s="17"/>
      <c r="AE108" s="17">
        <v>0.116793686941303</v>
      </c>
      <c r="AF108" s="17">
        <v>0.16902317447159099</v>
      </c>
      <c r="AG108" s="17">
        <v>9.0700546266898593E-2</v>
      </c>
      <c r="AH108" s="17">
        <v>7.7986351684816907E-2</v>
      </c>
      <c r="AI108" s="17">
        <v>7.6285314285219605E-2</v>
      </c>
      <c r="AJ108" s="17">
        <v>8.4665658488858306E-2</v>
      </c>
      <c r="AK108" s="17"/>
      <c r="AL108" s="17">
        <v>0.102565013487037</v>
      </c>
      <c r="AM108" s="17">
        <v>0.132953691148781</v>
      </c>
      <c r="AN108" s="17">
        <v>0.206189590814748</v>
      </c>
      <c r="AO108" s="17">
        <v>0.19395961562481401</v>
      </c>
      <c r="AP108" s="17">
        <v>0.10770315936317799</v>
      </c>
      <c r="AQ108" s="17">
        <v>0.185904719654819</v>
      </c>
      <c r="AR108" s="17">
        <v>9.8000348054921402E-2</v>
      </c>
      <c r="AS108" s="17"/>
      <c r="AT108" s="17">
        <v>0.23271919701177099</v>
      </c>
      <c r="AU108" s="17">
        <v>0.101135162019339</v>
      </c>
      <c r="AV108" s="17"/>
      <c r="AW108" s="17">
        <v>8.8545166246586093E-2</v>
      </c>
      <c r="AX108" s="17">
        <v>6.51876266718453E-2</v>
      </c>
      <c r="AY108" s="17">
        <v>0.13107670921334</v>
      </c>
      <c r="AZ108" s="17">
        <v>0.102468471921818</v>
      </c>
      <c r="BA108" s="17">
        <v>7.2130342364143299E-2</v>
      </c>
      <c r="BB108" s="17">
        <v>0.136677988047057</v>
      </c>
      <c r="BC108" s="17">
        <v>0.18738339598659701</v>
      </c>
      <c r="BD108" s="17">
        <v>0.137978379776445</v>
      </c>
      <c r="BE108" s="17"/>
      <c r="BF108" s="17">
        <v>0.15511873882785601</v>
      </c>
      <c r="BG108" s="17">
        <v>0.14066401220670599</v>
      </c>
      <c r="BH108" s="17">
        <v>0.105403891468088</v>
      </c>
      <c r="BI108" s="17">
        <v>0.12218455496538599</v>
      </c>
      <c r="BJ108" s="17">
        <v>7.9613474711354507E-2</v>
      </c>
      <c r="BK108" s="17">
        <v>7.8799762025758294E-2</v>
      </c>
      <c r="BL108" s="17">
        <v>9.6355991011104994E-2</v>
      </c>
      <c r="BM108" s="17"/>
      <c r="BN108" s="17">
        <v>7.3447671479912699E-2</v>
      </c>
      <c r="BO108" s="17">
        <v>6.3945035477998999E-2</v>
      </c>
      <c r="BP108" s="17">
        <v>7.6947395176584499E-2</v>
      </c>
      <c r="BQ108" s="17">
        <v>8.4855381104231298E-2</v>
      </c>
      <c r="BR108" s="17">
        <v>0.10605633055795501</v>
      </c>
      <c r="BS108" s="17">
        <v>0.109499297584383</v>
      </c>
      <c r="BT108" s="17">
        <v>0.119530138007394</v>
      </c>
      <c r="BU108" s="17">
        <v>0.13368208572868301</v>
      </c>
      <c r="BV108" s="17">
        <v>0.12147163588868801</v>
      </c>
      <c r="BW108" s="17">
        <v>0.12012578034183399</v>
      </c>
      <c r="BX108" s="17">
        <v>0.15642178993304201</v>
      </c>
      <c r="BY108" s="17">
        <v>0.123865291958344</v>
      </c>
      <c r="BZ108" s="17">
        <v>0.158348886471117</v>
      </c>
      <c r="CA108" s="17">
        <v>0.18271685376587199</v>
      </c>
      <c r="CB108" s="17">
        <v>0.21562960383004301</v>
      </c>
      <c r="CC108" s="17">
        <v>0.27832749041737798</v>
      </c>
      <c r="CD108" s="17">
        <v>0.260783141933917</v>
      </c>
    </row>
    <row r="109" spans="2:82" x14ac:dyDescent="0.35">
      <c r="B109" t="s">
        <v>175</v>
      </c>
      <c r="C109" s="17">
        <v>6.7248310683764703E-2</v>
      </c>
      <c r="D109" s="17">
        <v>8.5020049764662403E-2</v>
      </c>
      <c r="E109" s="17">
        <v>4.9857563745067501E-2</v>
      </c>
      <c r="F109" s="17"/>
      <c r="G109" s="17">
        <v>9.6548907486052299E-2</v>
      </c>
      <c r="H109" s="17">
        <v>0.124502152176251</v>
      </c>
      <c r="I109" s="17">
        <v>8.7535805440821707E-2</v>
      </c>
      <c r="J109" s="17">
        <v>4.03015869952843E-2</v>
      </c>
      <c r="K109" s="17">
        <v>3.61324011133273E-2</v>
      </c>
      <c r="L109" s="17">
        <v>2.74799198930381E-2</v>
      </c>
      <c r="M109" s="17"/>
      <c r="N109" s="17">
        <v>0.11432002141244101</v>
      </c>
      <c r="O109" s="17">
        <v>4.8908214886913201E-2</v>
      </c>
      <c r="P109" s="17">
        <v>6.4672947982092999E-2</v>
      </c>
      <c r="Q109" s="17">
        <v>3.8447043822868503E-2</v>
      </c>
      <c r="R109" s="17"/>
      <c r="S109" s="17">
        <v>0.10473078650807501</v>
      </c>
      <c r="T109" s="17">
        <v>4.9806410768943897E-2</v>
      </c>
      <c r="U109" s="17">
        <v>6.2645193032100505E-2</v>
      </c>
      <c r="V109" s="17">
        <v>5.3839130900569902E-2</v>
      </c>
      <c r="W109" s="17">
        <v>6.8359183303022097E-2</v>
      </c>
      <c r="X109" s="17">
        <v>7.6848958031216802E-2</v>
      </c>
      <c r="Y109" s="17">
        <v>5.5342768373057599E-2</v>
      </c>
      <c r="Z109" s="17">
        <v>4.29519189961763E-2</v>
      </c>
      <c r="AA109" s="17">
        <v>7.1820626934539306E-2</v>
      </c>
      <c r="AB109" s="17">
        <v>5.9580303180807301E-2</v>
      </c>
      <c r="AC109" s="17">
        <v>6.2280293260982098E-2</v>
      </c>
      <c r="AD109" s="17"/>
      <c r="AE109" s="17">
        <v>7.5280908776602304E-2</v>
      </c>
      <c r="AF109" s="17">
        <v>9.0827471059032799E-2</v>
      </c>
      <c r="AG109" s="17">
        <v>4.3948326231410803E-2</v>
      </c>
      <c r="AH109" s="17">
        <v>4.8077292055769397E-2</v>
      </c>
      <c r="AI109" s="17">
        <v>4.9262095366175603E-2</v>
      </c>
      <c r="AJ109" s="17">
        <v>2.5898367737412799E-2</v>
      </c>
      <c r="AK109" s="17"/>
      <c r="AL109" s="17">
        <v>4.5609305843299898E-2</v>
      </c>
      <c r="AM109" s="17">
        <v>0.104341777276623</v>
      </c>
      <c r="AN109" s="17">
        <v>0.18779555590116501</v>
      </c>
      <c r="AO109" s="17">
        <v>0.16152520259672401</v>
      </c>
      <c r="AP109" s="17">
        <v>5.0428613559960499E-2</v>
      </c>
      <c r="AQ109" s="17">
        <v>0.13563295212489199</v>
      </c>
      <c r="AR109" s="17">
        <v>0.12802096590850601</v>
      </c>
      <c r="AS109" s="17"/>
      <c r="AT109" s="17">
        <v>0.22700544877739501</v>
      </c>
      <c r="AU109" s="17">
        <v>4.9482353095871699E-2</v>
      </c>
      <c r="AV109" s="17"/>
      <c r="AW109" s="17">
        <v>4.00172956596139E-2</v>
      </c>
      <c r="AX109" s="17">
        <v>2.1364694420678901E-2</v>
      </c>
      <c r="AY109" s="17">
        <v>9.44506776352914E-2</v>
      </c>
      <c r="AZ109" s="17">
        <v>5.0923202116091998E-2</v>
      </c>
      <c r="BA109" s="17">
        <v>3.1118740873019801E-2</v>
      </c>
      <c r="BB109" s="17">
        <v>8.9076561474733598E-2</v>
      </c>
      <c r="BC109" s="17">
        <v>0.144529871583126</v>
      </c>
      <c r="BD109" s="17">
        <v>5.6403543564033098E-2</v>
      </c>
      <c r="BE109" s="17"/>
      <c r="BF109" s="17">
        <v>0.10376611052328701</v>
      </c>
      <c r="BG109" s="17">
        <v>9.2921658252771502E-2</v>
      </c>
      <c r="BH109" s="17">
        <v>6.14112879564244E-2</v>
      </c>
      <c r="BI109" s="17">
        <v>5.8896685197599302E-2</v>
      </c>
      <c r="BJ109" s="17">
        <v>4.8460814126680303E-2</v>
      </c>
      <c r="BK109" s="17">
        <v>3.0701698765903802E-2</v>
      </c>
      <c r="BL109" s="17">
        <v>4.9203786213910798E-2</v>
      </c>
      <c r="BM109" s="17"/>
      <c r="BN109" s="17">
        <v>3.6023907395254899E-2</v>
      </c>
      <c r="BO109" s="17">
        <v>2.9445634198638E-2</v>
      </c>
      <c r="BP109" s="17">
        <v>4.1933245369952403E-2</v>
      </c>
      <c r="BQ109" s="17">
        <v>5.16630495943367E-2</v>
      </c>
      <c r="BR109" s="17">
        <v>4.4486263505099197E-2</v>
      </c>
      <c r="BS109" s="17">
        <v>4.13196669445084E-2</v>
      </c>
      <c r="BT109" s="17">
        <v>6.1379999452840103E-2</v>
      </c>
      <c r="BU109" s="17">
        <v>6.5317571340710104E-2</v>
      </c>
      <c r="BV109" s="17">
        <v>5.58791586807093E-2</v>
      </c>
      <c r="BW109" s="17">
        <v>7.6098679332367303E-2</v>
      </c>
      <c r="BX109" s="17">
        <v>6.7035585692646005E-2</v>
      </c>
      <c r="BY109" s="17">
        <v>0.115206455722041</v>
      </c>
      <c r="BZ109" s="17">
        <v>9.9258596038735103E-2</v>
      </c>
      <c r="CA109" s="17">
        <v>0.11889438395567201</v>
      </c>
      <c r="CB109" s="17">
        <v>0.19701623226406001</v>
      </c>
      <c r="CC109" s="17">
        <v>0.34409406578590401</v>
      </c>
      <c r="CD109" s="17">
        <v>0.29582380113464102</v>
      </c>
    </row>
    <row r="110" spans="2:82" x14ac:dyDescent="0.35">
      <c r="B110" t="s">
        <v>176</v>
      </c>
      <c r="C110" s="17">
        <v>4.7288779992267903E-2</v>
      </c>
      <c r="D110" s="17">
        <v>5.1366125395243198E-2</v>
      </c>
      <c r="E110" s="17">
        <v>4.3551431207794998E-2</v>
      </c>
      <c r="F110" s="17"/>
      <c r="G110" s="17">
        <v>9.7605126976978804E-2</v>
      </c>
      <c r="H110" s="17">
        <v>9.2355919106948597E-2</v>
      </c>
      <c r="I110" s="17">
        <v>4.9903001848572902E-2</v>
      </c>
      <c r="J110" s="17">
        <v>2.68042159499619E-2</v>
      </c>
      <c r="K110" s="17">
        <v>2.1131518846827901E-2</v>
      </c>
      <c r="L110" s="17">
        <v>9.3345025657629692E-3</v>
      </c>
      <c r="M110" s="17"/>
      <c r="N110" s="17">
        <v>5.9675883476942797E-2</v>
      </c>
      <c r="O110" s="17">
        <v>4.4549757754933902E-2</v>
      </c>
      <c r="P110" s="17">
        <v>5.7533670065651597E-2</v>
      </c>
      <c r="Q110" s="17">
        <v>2.8517979610527301E-2</v>
      </c>
      <c r="R110" s="17"/>
      <c r="S110" s="17">
        <v>8.0044024288675297E-2</v>
      </c>
      <c r="T110" s="17">
        <v>5.27421336994848E-2</v>
      </c>
      <c r="U110" s="17">
        <v>2.4326852894850301E-2</v>
      </c>
      <c r="V110" s="17">
        <v>3.4592890021236798E-2</v>
      </c>
      <c r="W110" s="17">
        <v>3.7062355802740997E-2</v>
      </c>
      <c r="X110" s="17">
        <v>5.7203789928834202E-2</v>
      </c>
      <c r="Y110" s="17">
        <v>4.14445029837269E-2</v>
      </c>
      <c r="Z110" s="17">
        <v>2.6041153071811599E-2</v>
      </c>
      <c r="AA110" s="17">
        <v>4.2653019111896701E-2</v>
      </c>
      <c r="AB110" s="17">
        <v>3.5263737121155297E-2</v>
      </c>
      <c r="AC110" s="17">
        <v>5.4497066474079897E-2</v>
      </c>
      <c r="AD110" s="17"/>
      <c r="AE110" s="17">
        <v>4.6191558567233601E-2</v>
      </c>
      <c r="AF110" s="17">
        <v>7.5728456304133093E-2</v>
      </c>
      <c r="AG110" s="17">
        <v>4.5418130216039201E-2</v>
      </c>
      <c r="AH110" s="17">
        <v>1.9363870997054299E-2</v>
      </c>
      <c r="AI110" s="17">
        <v>2.9803142553766499E-2</v>
      </c>
      <c r="AJ110" s="17">
        <v>4.3953248983248698E-2</v>
      </c>
      <c r="AK110" s="17"/>
      <c r="AL110" s="17">
        <v>3.3258249117574801E-2</v>
      </c>
      <c r="AM110" s="17">
        <v>7.20752984345258E-2</v>
      </c>
      <c r="AN110" s="17">
        <v>0.10640116034347399</v>
      </c>
      <c r="AO110" s="17">
        <v>0.163730955702416</v>
      </c>
      <c r="AP110" s="17">
        <v>5.2515690917779599E-2</v>
      </c>
      <c r="AQ110" s="17">
        <v>0.100699784014569</v>
      </c>
      <c r="AR110" s="17">
        <v>6.6072142928364094E-2</v>
      </c>
      <c r="AS110" s="17"/>
      <c r="AT110" s="17">
        <v>0.15659066094947799</v>
      </c>
      <c r="AU110" s="17">
        <v>3.4156729798822401E-2</v>
      </c>
      <c r="AV110" s="17"/>
      <c r="AW110" s="17">
        <v>1.70666859821531E-2</v>
      </c>
      <c r="AX110" s="17">
        <v>2.1988710605773498E-3</v>
      </c>
      <c r="AY110" s="17">
        <v>7.03919495028026E-2</v>
      </c>
      <c r="AZ110" s="17">
        <v>3.4809158030923597E-2</v>
      </c>
      <c r="BA110" s="17">
        <v>1.51418144908102E-2</v>
      </c>
      <c r="BB110" s="17">
        <v>7.3500877631793804E-2</v>
      </c>
      <c r="BC110" s="17">
        <v>0.10947704869994999</v>
      </c>
      <c r="BD110" s="17">
        <v>6.3558081549087903E-2</v>
      </c>
      <c r="BE110" s="17"/>
      <c r="BF110" s="17">
        <v>7.3885679281796707E-2</v>
      </c>
      <c r="BG110" s="17">
        <v>5.2228151253153401E-2</v>
      </c>
      <c r="BH110" s="17">
        <v>4.6882392948783401E-2</v>
      </c>
      <c r="BI110" s="17">
        <v>5.9314565213916502E-2</v>
      </c>
      <c r="BJ110" s="17">
        <v>5.54613188509109E-2</v>
      </c>
      <c r="BK110" s="17">
        <v>1.49511165907546E-2</v>
      </c>
      <c r="BL110" s="17">
        <v>4.9966207083703203E-2</v>
      </c>
      <c r="BM110" s="17"/>
      <c r="BN110" s="17">
        <v>2.2279029035814E-2</v>
      </c>
      <c r="BO110" s="17">
        <v>2.8951537346294701E-2</v>
      </c>
      <c r="BP110" s="17">
        <v>2.3493495559463801E-2</v>
      </c>
      <c r="BQ110" s="17">
        <v>2.86885715771126E-2</v>
      </c>
      <c r="BR110" s="17">
        <v>2.7080120076334601E-2</v>
      </c>
      <c r="BS110" s="17">
        <v>4.0757481562151601E-2</v>
      </c>
      <c r="BT110" s="17">
        <v>4.8456476533461197E-2</v>
      </c>
      <c r="BU110" s="17">
        <v>5.4979015461988398E-2</v>
      </c>
      <c r="BV110" s="17">
        <v>5.0639992939916903E-2</v>
      </c>
      <c r="BW110" s="17">
        <v>5.2505814927274401E-2</v>
      </c>
      <c r="BX110" s="17">
        <v>6.4546531973354707E-2</v>
      </c>
      <c r="BY110" s="17">
        <v>7.20701068077063E-2</v>
      </c>
      <c r="BZ110" s="17">
        <v>9.1866891072802603E-2</v>
      </c>
      <c r="CA110" s="17">
        <v>0.10617307995939899</v>
      </c>
      <c r="CB110" s="17">
        <v>8.8016560755066503E-2</v>
      </c>
      <c r="CC110" s="17">
        <v>0.144685970377433</v>
      </c>
      <c r="CD110" s="17">
        <v>0.16671645953956599</v>
      </c>
    </row>
    <row r="111" spans="2:82" x14ac:dyDescent="0.35">
      <c r="B111" t="s">
        <v>137</v>
      </c>
      <c r="C111" s="17">
        <v>1.24153796769163E-2</v>
      </c>
      <c r="D111" s="17">
        <v>1.0796424901113899E-2</v>
      </c>
      <c r="E111" s="17">
        <v>1.40576113524971E-2</v>
      </c>
      <c r="F111" s="17"/>
      <c r="G111" s="17">
        <v>7.0050637001236402E-3</v>
      </c>
      <c r="H111" s="17">
        <v>4.37130965916097E-3</v>
      </c>
      <c r="I111" s="17">
        <v>1.4292460542557599E-2</v>
      </c>
      <c r="J111" s="17">
        <v>1.29532195768722E-2</v>
      </c>
      <c r="K111" s="17">
        <v>1.7805438492318901E-2</v>
      </c>
      <c r="L111" s="17">
        <v>1.6973435980018801E-2</v>
      </c>
      <c r="M111" s="17"/>
      <c r="N111" s="17">
        <v>1.3908124023330901E-2</v>
      </c>
      <c r="O111" s="17">
        <v>7.9792292132075601E-3</v>
      </c>
      <c r="P111" s="17">
        <v>1.39239642838746E-2</v>
      </c>
      <c r="Q111" s="17">
        <v>1.3826494148195E-2</v>
      </c>
      <c r="R111" s="17"/>
      <c r="S111" s="17">
        <v>1.05313143318005E-2</v>
      </c>
      <c r="T111" s="17">
        <v>1.42928328393948E-2</v>
      </c>
      <c r="U111" s="17">
        <v>1.4700928054682901E-2</v>
      </c>
      <c r="V111" s="17">
        <v>1.0573031819115E-2</v>
      </c>
      <c r="W111" s="17">
        <v>1.21977142742558E-2</v>
      </c>
      <c r="X111" s="17">
        <v>1.2698643093861799E-2</v>
      </c>
      <c r="Y111" s="17">
        <v>1.1475355380822901E-2</v>
      </c>
      <c r="Z111" s="17">
        <v>9.2998222920965198E-3</v>
      </c>
      <c r="AA111" s="17">
        <v>9.1084388410776294E-3</v>
      </c>
      <c r="AB111" s="17">
        <v>1.40405256090111E-2</v>
      </c>
      <c r="AC111" s="17">
        <v>2.1791445768650899E-2</v>
      </c>
      <c r="AD111" s="17"/>
      <c r="AE111" s="17">
        <v>1.6442107372787802E-2</v>
      </c>
      <c r="AF111" s="17">
        <v>1.2720267974517301E-2</v>
      </c>
      <c r="AG111" s="17">
        <v>1.0520589836790601E-2</v>
      </c>
      <c r="AH111" s="17">
        <v>3.6667641605268599E-3</v>
      </c>
      <c r="AI111" s="17">
        <v>8.0762557681197094E-3</v>
      </c>
      <c r="AJ111" s="17">
        <v>2.1678085220499702E-2</v>
      </c>
      <c r="AK111" s="17"/>
      <c r="AL111" s="17">
        <v>1.25055728271287E-2</v>
      </c>
      <c r="AM111" s="17">
        <v>1.15239422307733E-2</v>
      </c>
      <c r="AN111" s="17">
        <v>6.14391124099455E-3</v>
      </c>
      <c r="AO111" s="17">
        <v>8.1951701276066005E-3</v>
      </c>
      <c r="AP111" s="17">
        <v>2.3204517515513001E-2</v>
      </c>
      <c r="AQ111" s="17">
        <v>2.26777496747982E-2</v>
      </c>
      <c r="AR111" s="17">
        <v>0</v>
      </c>
      <c r="AS111" s="17"/>
      <c r="AT111" s="17">
        <v>8.6519087552441899E-3</v>
      </c>
      <c r="AU111" s="17">
        <v>1.31574848339935E-2</v>
      </c>
      <c r="AV111" s="17"/>
      <c r="AW111" s="17">
        <v>1.6243486668985702E-2</v>
      </c>
      <c r="AX111" s="17">
        <v>1.6209710180443999E-2</v>
      </c>
      <c r="AY111" s="17">
        <v>1.1337349012410101E-2</v>
      </c>
      <c r="AZ111" s="17">
        <v>1.3754831663443301E-2</v>
      </c>
      <c r="BA111" s="17">
        <v>1.43726061627211E-2</v>
      </c>
      <c r="BB111" s="17">
        <v>5.3939556068469301E-3</v>
      </c>
      <c r="BC111" s="17">
        <v>1.1141382895460201E-2</v>
      </c>
      <c r="BD111" s="17">
        <v>5.7253359493209602E-3</v>
      </c>
      <c r="BE111" s="17"/>
      <c r="BF111" s="17">
        <v>8.1027552247493403E-3</v>
      </c>
      <c r="BG111" s="17">
        <v>9.5318492913761405E-3</v>
      </c>
      <c r="BH111" s="17">
        <v>1.28215601854098E-2</v>
      </c>
      <c r="BI111" s="17">
        <v>1.13684723969746E-2</v>
      </c>
      <c r="BJ111" s="17">
        <v>1.05761763294186E-2</v>
      </c>
      <c r="BK111" s="17">
        <v>1.6874107618259599E-2</v>
      </c>
      <c r="BL111" s="17">
        <v>1.9430398413734399E-2</v>
      </c>
      <c r="BM111" s="17"/>
      <c r="BN111" s="17">
        <v>1.4649501529295899E-2</v>
      </c>
      <c r="BO111" s="17">
        <v>1.9186574616065499E-2</v>
      </c>
      <c r="BP111" s="17">
        <v>1.4068201541371899E-2</v>
      </c>
      <c r="BQ111" s="17">
        <v>1.32166158874768E-2</v>
      </c>
      <c r="BR111" s="17">
        <v>9.1440158749192292E-3</v>
      </c>
      <c r="BS111" s="17">
        <v>9.5504910613281695E-3</v>
      </c>
      <c r="BT111" s="17">
        <v>9.3127068869091108E-3</v>
      </c>
      <c r="BU111" s="17">
        <v>1.13500431304949E-2</v>
      </c>
      <c r="BV111" s="17">
        <v>1.8166054732654199E-2</v>
      </c>
      <c r="BW111" s="17">
        <v>9.8938986402632694E-3</v>
      </c>
      <c r="BX111" s="17">
        <v>1.5220439387978501E-2</v>
      </c>
      <c r="BY111" s="17">
        <v>1.9137833128517499E-2</v>
      </c>
      <c r="BZ111" s="17">
        <v>8.4417918616939806E-3</v>
      </c>
      <c r="CA111" s="17">
        <v>3.9561481817110399E-3</v>
      </c>
      <c r="CB111" s="17">
        <v>1.6827584129653999E-2</v>
      </c>
      <c r="CC111" s="17">
        <v>6.1677887209634604E-3</v>
      </c>
      <c r="CD111" s="17">
        <v>7.2142611077632597E-3</v>
      </c>
    </row>
    <row r="112" spans="2:82" x14ac:dyDescent="0.35">
      <c r="B112" t="s">
        <v>138</v>
      </c>
      <c r="C112" s="17">
        <v>8.6215114399704695E-2</v>
      </c>
      <c r="D112" s="17">
        <v>7.4224359829069705E-2</v>
      </c>
      <c r="E112" s="17">
        <v>9.6940298502354694E-2</v>
      </c>
      <c r="F112" s="17"/>
      <c r="G112" s="17">
        <v>8.5837478236794801E-2</v>
      </c>
      <c r="H112" s="17">
        <v>8.97076113276013E-2</v>
      </c>
      <c r="I112" s="17">
        <v>9.1571401937783597E-2</v>
      </c>
      <c r="J112" s="17">
        <v>0.10267847455569799</v>
      </c>
      <c r="K112" s="17">
        <v>8.1879179275495095E-2</v>
      </c>
      <c r="L112" s="17">
        <v>6.8808108726540307E-2</v>
      </c>
      <c r="M112" s="17"/>
      <c r="N112" s="17">
        <v>5.5411837419637601E-2</v>
      </c>
      <c r="O112" s="17">
        <v>7.8132042784019307E-2</v>
      </c>
      <c r="P112" s="17">
        <v>8.61386644818425E-2</v>
      </c>
      <c r="Q112" s="17">
        <v>0.126141415353588</v>
      </c>
      <c r="R112" s="17"/>
      <c r="S112" s="17">
        <v>9.1913644498048494E-2</v>
      </c>
      <c r="T112" s="17">
        <v>7.9300144200902506E-2</v>
      </c>
      <c r="U112" s="17">
        <v>7.9624158698162695E-2</v>
      </c>
      <c r="V112" s="17">
        <v>7.9219179633874898E-2</v>
      </c>
      <c r="W112" s="17">
        <v>7.4799650274381596E-2</v>
      </c>
      <c r="X112" s="17">
        <v>9.5985613878827897E-2</v>
      </c>
      <c r="Y112" s="17">
        <v>9.37377385830689E-2</v>
      </c>
      <c r="Z112" s="17">
        <v>7.3458557037641301E-2</v>
      </c>
      <c r="AA112" s="17">
        <v>9.4836852131246305E-2</v>
      </c>
      <c r="AB112" s="17">
        <v>8.9109254376621705E-2</v>
      </c>
      <c r="AC112" s="17">
        <v>8.3692143040903694E-2</v>
      </c>
      <c r="AD112" s="17"/>
      <c r="AE112" s="17">
        <v>4.74809334079552E-2</v>
      </c>
      <c r="AF112" s="17">
        <v>5.1319033736055598E-2</v>
      </c>
      <c r="AG112" s="17">
        <v>0.144498320925286</v>
      </c>
      <c r="AH112" s="17">
        <v>0.14176283186482999</v>
      </c>
      <c r="AI112" s="17">
        <v>0.13568416403457301</v>
      </c>
      <c r="AJ112" s="17">
        <v>9.5028294602315794E-2</v>
      </c>
      <c r="AK112" s="17"/>
      <c r="AL112" s="17">
        <v>7.6145367694026897E-2</v>
      </c>
      <c r="AM112" s="17">
        <v>8.6230321734064294E-2</v>
      </c>
      <c r="AN112" s="17">
        <v>4.8542157119054699E-2</v>
      </c>
      <c r="AO112" s="17">
        <v>7.7497498834112097E-2</v>
      </c>
      <c r="AP112" s="17">
        <v>7.23266799674286E-2</v>
      </c>
      <c r="AQ112" s="17">
        <v>4.6980175920718799E-2</v>
      </c>
      <c r="AR112" s="17">
        <v>8.9232934189264396E-2</v>
      </c>
      <c r="AS112" s="17"/>
      <c r="AT112" s="17">
        <v>3.9655187337809698E-2</v>
      </c>
      <c r="AU112" s="17">
        <v>8.6918262693156195E-2</v>
      </c>
      <c r="AV112" s="17"/>
      <c r="AW112" s="17">
        <v>9.8163474612141602E-2</v>
      </c>
      <c r="AX112" s="17">
        <v>7.5426223764193903E-2</v>
      </c>
      <c r="AY112" s="17">
        <v>0.106852272437756</v>
      </c>
      <c r="AZ112" s="17">
        <v>0.10323896901881301</v>
      </c>
      <c r="BA112" s="17">
        <v>6.8100135655692798E-2</v>
      </c>
      <c r="BB112" s="17">
        <v>7.2527061749562499E-2</v>
      </c>
      <c r="BC112" s="17">
        <v>7.4816910209978396E-2</v>
      </c>
      <c r="BD112" s="17">
        <v>9.4011075227906707E-2</v>
      </c>
      <c r="BE112" s="17"/>
      <c r="BF112" s="17">
        <v>6.24879507276839E-2</v>
      </c>
      <c r="BG112" s="17">
        <v>8.4218240616044104E-2</v>
      </c>
      <c r="BH112" s="17">
        <v>5.86896179650594E-2</v>
      </c>
      <c r="BI112" s="17">
        <v>9.7002405368580499E-2</v>
      </c>
      <c r="BJ112" s="17">
        <v>8.1927770438971398E-2</v>
      </c>
      <c r="BK112" s="17">
        <v>0.105111624303192</v>
      </c>
      <c r="BL112" s="17">
        <v>0.114862602719977</v>
      </c>
      <c r="BM112" s="17"/>
      <c r="BN112" s="17">
        <v>0.15026075251319701</v>
      </c>
      <c r="BO112" s="17">
        <v>0.112058860603623</v>
      </c>
      <c r="BP112" s="17">
        <v>0.101456577286371</v>
      </c>
      <c r="BQ112" s="17">
        <v>0.101270948040191</v>
      </c>
      <c r="BR112" s="17">
        <v>9.3776607670408393E-2</v>
      </c>
      <c r="BS112" s="17">
        <v>8.5593091045342795E-2</v>
      </c>
      <c r="BT112" s="17">
        <v>7.2298738924656103E-2</v>
      </c>
      <c r="BU112" s="17">
        <v>6.6559451220869897E-2</v>
      </c>
      <c r="BV112" s="17">
        <v>7.3285201601671193E-2</v>
      </c>
      <c r="BW112" s="17">
        <v>6.8663565578988894E-2</v>
      </c>
      <c r="BX112" s="17">
        <v>4.0360907853181797E-2</v>
      </c>
      <c r="BY112" s="17">
        <v>6.6240334258247699E-2</v>
      </c>
      <c r="BZ112" s="17">
        <v>2.6229092744276299E-2</v>
      </c>
      <c r="CA112" s="17">
        <v>5.0558954617359597E-2</v>
      </c>
      <c r="CB112" s="17">
        <v>3.6556389873415397E-2</v>
      </c>
      <c r="CC112" s="17">
        <v>2.60163593600557E-2</v>
      </c>
      <c r="CD112" s="17">
        <v>1.3235890608441001E-2</v>
      </c>
    </row>
    <row r="113" spans="2:82" x14ac:dyDescent="0.35">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row>
    <row r="114" spans="2:82" x14ac:dyDescent="0.35">
      <c r="B114" s="6" t="s">
        <v>185</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row>
    <row r="115" spans="2:82" x14ac:dyDescent="0.35">
      <c r="B115" s="24" t="s">
        <v>118</v>
      </c>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row>
    <row r="116" spans="2:82" x14ac:dyDescent="0.35">
      <c r="B116" t="s">
        <v>178</v>
      </c>
      <c r="C116" s="17">
        <v>7.1642569825596497E-2</v>
      </c>
      <c r="D116" s="17">
        <v>6.6418817012922099E-2</v>
      </c>
      <c r="E116" s="17">
        <v>7.7101688395417603E-2</v>
      </c>
      <c r="F116" s="17"/>
      <c r="G116" s="17">
        <v>0.14290836881987701</v>
      </c>
      <c r="H116" s="17">
        <v>9.0597770166722699E-2</v>
      </c>
      <c r="I116" s="17">
        <v>7.9005614795830195E-2</v>
      </c>
      <c r="J116" s="17">
        <v>6.0595277806027498E-2</v>
      </c>
      <c r="K116" s="17">
        <v>5.3202781282523398E-2</v>
      </c>
      <c r="L116" s="17">
        <v>2.4410503771478301E-2</v>
      </c>
      <c r="M116" s="17"/>
      <c r="N116" s="17">
        <v>7.1342453557157501E-2</v>
      </c>
      <c r="O116" s="17">
        <v>7.6091625966615506E-2</v>
      </c>
      <c r="P116" s="17">
        <v>7.5509817211715097E-2</v>
      </c>
      <c r="Q116" s="17">
        <v>6.3501221726436005E-2</v>
      </c>
      <c r="R116" s="17"/>
      <c r="S116" s="17">
        <v>9.4265337800445395E-2</v>
      </c>
      <c r="T116" s="17">
        <v>7.1935655034973095E-2</v>
      </c>
      <c r="U116" s="17">
        <v>7.4850331893632605E-2</v>
      </c>
      <c r="V116" s="17">
        <v>5.3983518027138098E-2</v>
      </c>
      <c r="W116" s="17">
        <v>7.5120930787896806E-2</v>
      </c>
      <c r="X116" s="17">
        <v>8.4166864677148095E-2</v>
      </c>
      <c r="Y116" s="17">
        <v>6.6641212531893604E-2</v>
      </c>
      <c r="Z116" s="17">
        <v>6.2154877877548802E-2</v>
      </c>
      <c r="AA116" s="17">
        <v>6.4983849649068504E-2</v>
      </c>
      <c r="AB116" s="17">
        <v>5.4975163219685097E-2</v>
      </c>
      <c r="AC116" s="17">
        <v>6.5363173933386004E-2</v>
      </c>
      <c r="AD116" s="17"/>
      <c r="AE116" s="17">
        <v>3.2134764410433503E-2</v>
      </c>
      <c r="AF116" s="17">
        <v>4.3607370075041799E-2</v>
      </c>
      <c r="AG116" s="17">
        <v>4.8181321595338E-2</v>
      </c>
      <c r="AH116" s="17">
        <v>9.8374431196133205E-2</v>
      </c>
      <c r="AI116" s="17">
        <v>0.17648337446930101</v>
      </c>
      <c r="AJ116" s="17">
        <v>0.11212211334634101</v>
      </c>
      <c r="AK116" s="17"/>
      <c r="AL116" s="17">
        <v>5.9537184830801497E-2</v>
      </c>
      <c r="AM116" s="17">
        <v>0.10278850383468199</v>
      </c>
      <c r="AN116" s="17">
        <v>6.3697585641833698E-2</v>
      </c>
      <c r="AO116" s="17">
        <v>0.109918472266868</v>
      </c>
      <c r="AP116" s="17">
        <v>8.5620877301876702E-2</v>
      </c>
      <c r="AQ116" s="17">
        <v>6.4020859836213195E-2</v>
      </c>
      <c r="AR116" s="17">
        <v>0.128536386315937</v>
      </c>
      <c r="AS116" s="17"/>
      <c r="AT116" s="17">
        <v>4.4903261165395697E-2</v>
      </c>
      <c r="AU116" s="17">
        <v>7.4461590249638193E-2</v>
      </c>
      <c r="AV116" s="17"/>
      <c r="AW116" s="17">
        <v>8.9294641675041295E-2</v>
      </c>
      <c r="AX116" s="17">
        <v>2.57506620062278E-2</v>
      </c>
      <c r="AY116" s="17">
        <v>7.3579039982028194E-2</v>
      </c>
      <c r="AZ116" s="17">
        <v>0.101833177938535</v>
      </c>
      <c r="BA116" s="17">
        <v>2.8662873425709699E-2</v>
      </c>
      <c r="BB116" s="17">
        <v>5.9300289655540198E-2</v>
      </c>
      <c r="BC116" s="17">
        <v>7.0548966598702398E-2</v>
      </c>
      <c r="BD116" s="17">
        <v>5.8659292229419298E-2</v>
      </c>
      <c r="BE116" s="17"/>
      <c r="BF116" s="17">
        <v>6.4293832217851496E-2</v>
      </c>
      <c r="BG116" s="17">
        <v>7.5761122073023102E-2</v>
      </c>
      <c r="BH116" s="17">
        <v>5.8275721332875903E-2</v>
      </c>
      <c r="BI116" s="17">
        <v>7.6657576102524203E-2</v>
      </c>
      <c r="BJ116" s="17">
        <v>8.8377277609122604E-2</v>
      </c>
      <c r="BK116" s="17">
        <v>5.1199268853142597E-2</v>
      </c>
      <c r="BL116" s="17">
        <v>0.109076214986252</v>
      </c>
      <c r="BM116" s="17"/>
      <c r="BN116" s="17">
        <v>0.115852563454902</v>
      </c>
      <c r="BO116" s="17">
        <v>0.10331244793016001</v>
      </c>
      <c r="BP116" s="17">
        <v>6.9594047715116999E-2</v>
      </c>
      <c r="BQ116" s="17">
        <v>7.76474957716176E-2</v>
      </c>
      <c r="BR116" s="17">
        <v>7.4651602687482402E-2</v>
      </c>
      <c r="BS116" s="17">
        <v>7.3374679030212095E-2</v>
      </c>
      <c r="BT116" s="17">
        <v>5.2433065632934102E-2</v>
      </c>
      <c r="BU116" s="17">
        <v>8.6450664894322196E-2</v>
      </c>
      <c r="BV116" s="17">
        <v>5.4760150094612298E-2</v>
      </c>
      <c r="BW116" s="17">
        <v>6.4607814158336899E-2</v>
      </c>
      <c r="BX116" s="17">
        <v>4.7734220433133197E-2</v>
      </c>
      <c r="BY116" s="17">
        <v>7.0353015802905899E-2</v>
      </c>
      <c r="BZ116" s="17">
        <v>6.7502607814606097E-2</v>
      </c>
      <c r="CA116" s="17">
        <v>7.0465993753902306E-2</v>
      </c>
      <c r="CB116" s="17">
        <v>4.14802914648894E-2</v>
      </c>
      <c r="CC116" s="17">
        <v>3.2809308438083003E-2</v>
      </c>
      <c r="CD116" s="17">
        <v>8.8379998501043194E-2</v>
      </c>
    </row>
    <row r="117" spans="2:82" x14ac:dyDescent="0.35">
      <c r="B117" t="s">
        <v>179</v>
      </c>
      <c r="C117" s="17">
        <v>0.14148184322452401</v>
      </c>
      <c r="D117" s="17">
        <v>0.136653862482363</v>
      </c>
      <c r="E117" s="17">
        <v>0.146098329513735</v>
      </c>
      <c r="F117" s="17"/>
      <c r="G117" s="17">
        <v>0.26068629184491898</v>
      </c>
      <c r="H117" s="17">
        <v>0.24391709972592199</v>
      </c>
      <c r="I117" s="17">
        <v>0.13650784651581199</v>
      </c>
      <c r="J117" s="17">
        <v>0.114306585669399</v>
      </c>
      <c r="K117" s="17">
        <v>8.3798306549889998E-2</v>
      </c>
      <c r="L117" s="17">
        <v>4.3958070637570401E-2</v>
      </c>
      <c r="M117" s="17"/>
      <c r="N117" s="17">
        <v>0.14402208155240301</v>
      </c>
      <c r="O117" s="17">
        <v>0.15603143889192</v>
      </c>
      <c r="P117" s="17">
        <v>0.13913951217710999</v>
      </c>
      <c r="Q117" s="17">
        <v>0.12682917940529401</v>
      </c>
      <c r="R117" s="17"/>
      <c r="S117" s="17">
        <v>0.20958791756550799</v>
      </c>
      <c r="T117" s="17">
        <v>0.128147536770299</v>
      </c>
      <c r="U117" s="17">
        <v>0.13325241772744401</v>
      </c>
      <c r="V117" s="17">
        <v>0.132527537884567</v>
      </c>
      <c r="W117" s="17">
        <v>0.14994825264220599</v>
      </c>
      <c r="X117" s="17">
        <v>0.15306121450511001</v>
      </c>
      <c r="Y117" s="17">
        <v>0.12423909328131701</v>
      </c>
      <c r="Z117" s="17">
        <v>0.10170690737776</v>
      </c>
      <c r="AA117" s="17">
        <v>0.12247294142906801</v>
      </c>
      <c r="AB117" s="17">
        <v>0.118689881384477</v>
      </c>
      <c r="AC117" s="17">
        <v>0.122036652999037</v>
      </c>
      <c r="AD117" s="17"/>
      <c r="AE117" s="17">
        <v>7.8577304350995497E-2</v>
      </c>
      <c r="AF117" s="17">
        <v>9.4853345213375295E-2</v>
      </c>
      <c r="AG117" s="17">
        <v>0.13961748123482001</v>
      </c>
      <c r="AH117" s="17">
        <v>0.160080792581176</v>
      </c>
      <c r="AI117" s="17">
        <v>0.30529882227261701</v>
      </c>
      <c r="AJ117" s="17">
        <v>0.17950272266905801</v>
      </c>
      <c r="AK117" s="17"/>
      <c r="AL117" s="17">
        <v>0.108320799863697</v>
      </c>
      <c r="AM117" s="17">
        <v>0.23068732729776201</v>
      </c>
      <c r="AN117" s="17">
        <v>0.21689729336656599</v>
      </c>
      <c r="AO117" s="17">
        <v>0.13325460289837501</v>
      </c>
      <c r="AP117" s="17">
        <v>9.7784326853213005E-2</v>
      </c>
      <c r="AQ117" s="17">
        <v>0.121234405805127</v>
      </c>
      <c r="AR117" s="17">
        <v>0.22201444374857299</v>
      </c>
      <c r="AS117" s="17"/>
      <c r="AT117" s="17">
        <v>0.17744975556373699</v>
      </c>
      <c r="AU117" s="17">
        <v>0.13700775835720899</v>
      </c>
      <c r="AV117" s="17"/>
      <c r="AW117" s="17">
        <v>0.14423405827674099</v>
      </c>
      <c r="AX117" s="17">
        <v>4.8266968801643398E-2</v>
      </c>
      <c r="AY117" s="17">
        <v>0.166613432957125</v>
      </c>
      <c r="AZ117" s="17">
        <v>0.15820152849623501</v>
      </c>
      <c r="BA117" s="17">
        <v>4.5751213547026E-2</v>
      </c>
      <c r="BB117" s="17">
        <v>0.18805784038905901</v>
      </c>
      <c r="BC117" s="17">
        <v>0.17547250003947701</v>
      </c>
      <c r="BD117" s="17">
        <v>0.237043507711417</v>
      </c>
      <c r="BE117" s="17"/>
      <c r="BF117" s="17">
        <v>0.17704469049466201</v>
      </c>
      <c r="BG117" s="17">
        <v>0.175493687170029</v>
      </c>
      <c r="BH117" s="17">
        <v>0.11681275201086901</v>
      </c>
      <c r="BI117" s="17">
        <v>0.138566214125207</v>
      </c>
      <c r="BJ117" s="17">
        <v>0.156301499190968</v>
      </c>
      <c r="BK117" s="17">
        <v>7.6934493086304095E-2</v>
      </c>
      <c r="BL117" s="17">
        <v>0.145201518465325</v>
      </c>
      <c r="BM117" s="17"/>
      <c r="BN117" s="17">
        <v>0.16805178048021099</v>
      </c>
      <c r="BO117" s="17">
        <v>0.11374541484360499</v>
      </c>
      <c r="BP117" s="17">
        <v>0.10911771632596801</v>
      </c>
      <c r="BQ117" s="17">
        <v>0.142828163895626</v>
      </c>
      <c r="BR117" s="17">
        <v>0.15301399031549301</v>
      </c>
      <c r="BS117" s="17">
        <v>0.147540875832949</v>
      </c>
      <c r="BT117" s="17">
        <v>0.13503640858938301</v>
      </c>
      <c r="BU117" s="17">
        <v>0.136131021803372</v>
      </c>
      <c r="BV117" s="17">
        <v>0.14951153508480799</v>
      </c>
      <c r="BW117" s="17">
        <v>0.140173723729827</v>
      </c>
      <c r="BX117" s="17">
        <v>0.16845677108534901</v>
      </c>
      <c r="BY117" s="17">
        <v>0.14905911000691799</v>
      </c>
      <c r="BZ117" s="17">
        <v>0.178020938786145</v>
      </c>
      <c r="CA117" s="17">
        <v>0.14972236297269501</v>
      </c>
      <c r="CB117" s="17">
        <v>0.149072549863797</v>
      </c>
      <c r="CC117" s="17">
        <v>0.14935849995473899</v>
      </c>
      <c r="CD117" s="17">
        <v>0.19901218043174901</v>
      </c>
    </row>
    <row r="118" spans="2:82" x14ac:dyDescent="0.35">
      <c r="B118" t="s">
        <v>180</v>
      </c>
      <c r="C118" s="17">
        <v>0.127526695974327</v>
      </c>
      <c r="D118" s="17">
        <v>0.145390002516043</v>
      </c>
      <c r="E118" s="17">
        <v>0.109936248686292</v>
      </c>
      <c r="F118" s="17"/>
      <c r="G118" s="17">
        <v>0.193974698949198</v>
      </c>
      <c r="H118" s="17">
        <v>0.21418472192750099</v>
      </c>
      <c r="I118" s="17">
        <v>0.150620772638586</v>
      </c>
      <c r="J118" s="17">
        <v>0.100858292173809</v>
      </c>
      <c r="K118" s="17">
        <v>8.2400107261947395E-2</v>
      </c>
      <c r="L118" s="17">
        <v>4.6122631328650403E-2</v>
      </c>
      <c r="M118" s="17"/>
      <c r="N118" s="17">
        <v>0.151681046051478</v>
      </c>
      <c r="O118" s="17">
        <v>0.12269283669792</v>
      </c>
      <c r="P118" s="17">
        <v>0.141673675958153</v>
      </c>
      <c r="Q118" s="17">
        <v>9.4394589799218498E-2</v>
      </c>
      <c r="R118" s="17"/>
      <c r="S118" s="17">
        <v>0.18407074977259499</v>
      </c>
      <c r="T118" s="17">
        <v>0.12527448311825901</v>
      </c>
      <c r="U118" s="17">
        <v>0.110200186720138</v>
      </c>
      <c r="V118" s="17">
        <v>0.118072260473608</v>
      </c>
      <c r="W118" s="17">
        <v>0.12332853885764899</v>
      </c>
      <c r="X118" s="17">
        <v>0.12640569745758301</v>
      </c>
      <c r="Y118" s="17">
        <v>0.10663325136005</v>
      </c>
      <c r="Z118" s="17">
        <v>0.136817562127071</v>
      </c>
      <c r="AA118" s="17">
        <v>0.124385526373852</v>
      </c>
      <c r="AB118" s="17">
        <v>0.101836315811854</v>
      </c>
      <c r="AC118" s="17">
        <v>9.7811530895570098E-2</v>
      </c>
      <c r="AD118" s="17"/>
      <c r="AE118" s="17">
        <v>9.4208901486110302E-2</v>
      </c>
      <c r="AF118" s="17">
        <v>0.16940062515524801</v>
      </c>
      <c r="AG118" s="17">
        <v>0.112475714033616</v>
      </c>
      <c r="AH118" s="17">
        <v>0.114629066993284</v>
      </c>
      <c r="AI118" s="17">
        <v>0.15590827230562401</v>
      </c>
      <c r="AJ118" s="17">
        <v>0.11930462512074901</v>
      </c>
      <c r="AK118" s="17"/>
      <c r="AL118" s="17">
        <v>0.107813516365247</v>
      </c>
      <c r="AM118" s="17">
        <v>0.17335627204214099</v>
      </c>
      <c r="AN118" s="17">
        <v>0.20646755622421101</v>
      </c>
      <c r="AO118" s="17">
        <v>0.17106304485119</v>
      </c>
      <c r="AP118" s="17">
        <v>0.10909088023098</v>
      </c>
      <c r="AQ118" s="17">
        <v>0.17835876185171701</v>
      </c>
      <c r="AR118" s="17">
        <v>6.5159622450642996E-2</v>
      </c>
      <c r="AS118" s="17"/>
      <c r="AT118" s="17">
        <v>0.22852289067398099</v>
      </c>
      <c r="AU118" s="17">
        <v>0.11590006964427101</v>
      </c>
      <c r="AV118" s="17"/>
      <c r="AW118" s="17">
        <v>0.14547932592194801</v>
      </c>
      <c r="AX118" s="17">
        <v>3.3100837519144999E-2</v>
      </c>
      <c r="AY118" s="17">
        <v>0.170877184560143</v>
      </c>
      <c r="AZ118" s="17">
        <v>0.12421600703758499</v>
      </c>
      <c r="BA118" s="17">
        <v>5.4131308924447501E-2</v>
      </c>
      <c r="BB118" s="17">
        <v>0.17698948099877401</v>
      </c>
      <c r="BC118" s="17">
        <v>0.16488667203284799</v>
      </c>
      <c r="BD118" s="17">
        <v>0.179615670988097</v>
      </c>
      <c r="BE118" s="17"/>
      <c r="BF118" s="17">
        <v>0.18097254551362399</v>
      </c>
      <c r="BG118" s="17">
        <v>0.15401688323205601</v>
      </c>
      <c r="BH118" s="17">
        <v>0.116303707571649</v>
      </c>
      <c r="BI118" s="17">
        <v>0.13156706588421499</v>
      </c>
      <c r="BJ118" s="17">
        <v>0.12791295127150501</v>
      </c>
      <c r="BK118" s="17">
        <v>5.86102667286829E-2</v>
      </c>
      <c r="BL118" s="17">
        <v>0.13258388086508299</v>
      </c>
      <c r="BM118" s="17"/>
      <c r="BN118" s="17">
        <v>9.2239011248719499E-2</v>
      </c>
      <c r="BO118" s="17">
        <v>8.7693234571073295E-2</v>
      </c>
      <c r="BP118" s="17">
        <v>8.4457124871506695E-2</v>
      </c>
      <c r="BQ118" s="17">
        <v>0.122120454428254</v>
      </c>
      <c r="BR118" s="17">
        <v>0.103273450482764</v>
      </c>
      <c r="BS118" s="17">
        <v>0.123529262135466</v>
      </c>
      <c r="BT118" s="17">
        <v>0.135885590665969</v>
      </c>
      <c r="BU118" s="17">
        <v>0.145026156753254</v>
      </c>
      <c r="BV118" s="17">
        <v>0.16424359479100401</v>
      </c>
      <c r="BW118" s="17">
        <v>0.15535207759794101</v>
      </c>
      <c r="BX118" s="17">
        <v>0.17316531776920599</v>
      </c>
      <c r="BY118" s="17">
        <v>0.179207431272326</v>
      </c>
      <c r="BZ118" s="17">
        <v>0.15255273723694099</v>
      </c>
      <c r="CA118" s="17">
        <v>0.148604811434731</v>
      </c>
      <c r="CB118" s="17">
        <v>0.182171348548329</v>
      </c>
      <c r="CC118" s="17">
        <v>0.206812352408695</v>
      </c>
      <c r="CD118" s="17">
        <v>0.17728038118230299</v>
      </c>
    </row>
    <row r="119" spans="2:82" x14ac:dyDescent="0.35">
      <c r="B119" t="s">
        <v>181</v>
      </c>
      <c r="C119" s="17">
        <v>0.118302766634138</v>
      </c>
      <c r="D119" s="17">
        <v>0.12844564731128399</v>
      </c>
      <c r="E119" s="17">
        <v>0.108784676517948</v>
      </c>
      <c r="F119" s="17"/>
      <c r="G119" s="17">
        <v>0.132566137188249</v>
      </c>
      <c r="H119" s="17">
        <v>0.15816886392912999</v>
      </c>
      <c r="I119" s="17">
        <v>0.143648244343968</v>
      </c>
      <c r="J119" s="17">
        <v>0.12911851276877701</v>
      </c>
      <c r="K119" s="17">
        <v>9.3980302485717204E-2</v>
      </c>
      <c r="L119" s="17">
        <v>6.3324597688652104E-2</v>
      </c>
      <c r="M119" s="17"/>
      <c r="N119" s="17">
        <v>0.15414091414213199</v>
      </c>
      <c r="O119" s="17">
        <v>0.11311253036305</v>
      </c>
      <c r="P119" s="17">
        <v>0.123516149134571</v>
      </c>
      <c r="Q119" s="17">
        <v>8.0293624661893395E-2</v>
      </c>
      <c r="R119" s="17"/>
      <c r="S119" s="17">
        <v>0.13638892668886801</v>
      </c>
      <c r="T119" s="17">
        <v>0.121302096949992</v>
      </c>
      <c r="U119" s="17">
        <v>0.124756715474496</v>
      </c>
      <c r="V119" s="17">
        <v>0.13213018230194601</v>
      </c>
      <c r="W119" s="17">
        <v>0.11828322943012</v>
      </c>
      <c r="X119" s="17">
        <v>0.11415254792884399</v>
      </c>
      <c r="Y119" s="17">
        <v>0.106957098315099</v>
      </c>
      <c r="Z119" s="17">
        <v>0.110736637917206</v>
      </c>
      <c r="AA119" s="17">
        <v>0.10662371958562999</v>
      </c>
      <c r="AB119" s="17">
        <v>0.108814641259392</v>
      </c>
      <c r="AC119" s="17">
        <v>9.9261383207747703E-2</v>
      </c>
      <c r="AD119" s="17"/>
      <c r="AE119" s="17">
        <v>0.108683491874282</v>
      </c>
      <c r="AF119" s="17">
        <v>0.18017285920548901</v>
      </c>
      <c r="AG119" s="17">
        <v>0.10376124847790399</v>
      </c>
      <c r="AH119" s="17">
        <v>8.74991320224736E-2</v>
      </c>
      <c r="AI119" s="17">
        <v>8.6151547841785095E-2</v>
      </c>
      <c r="AJ119" s="17">
        <v>9.7683332925071004E-2</v>
      </c>
      <c r="AK119" s="17"/>
      <c r="AL119" s="17">
        <v>0.111460672584429</v>
      </c>
      <c r="AM119" s="17">
        <v>0.13856193130750799</v>
      </c>
      <c r="AN119" s="17">
        <v>0.16990500661942601</v>
      </c>
      <c r="AO119" s="17">
        <v>8.5818301754375007E-2</v>
      </c>
      <c r="AP119" s="17">
        <v>0.1041980670243</v>
      </c>
      <c r="AQ119" s="17">
        <v>0.15781439608047201</v>
      </c>
      <c r="AR119" s="17">
        <v>0.14905811334490199</v>
      </c>
      <c r="AS119" s="17"/>
      <c r="AT119" s="17">
        <v>0.21467126632456099</v>
      </c>
      <c r="AU119" s="17">
        <v>0.107451779163821</v>
      </c>
      <c r="AV119" s="17"/>
      <c r="AW119" s="17">
        <v>0.11241150968418499</v>
      </c>
      <c r="AX119" s="17">
        <v>5.6332399366876201E-2</v>
      </c>
      <c r="AY119" s="17">
        <v>0.174443347589189</v>
      </c>
      <c r="AZ119" s="17">
        <v>9.6236090652133802E-2</v>
      </c>
      <c r="BA119" s="17">
        <v>6.2826814000459502E-2</v>
      </c>
      <c r="BB119" s="17">
        <v>0.15833180701064201</v>
      </c>
      <c r="BC119" s="17">
        <v>0.19126674585916101</v>
      </c>
      <c r="BD119" s="17">
        <v>0.12896088593431801</v>
      </c>
      <c r="BE119" s="17"/>
      <c r="BF119" s="17">
        <v>0.16332172445643001</v>
      </c>
      <c r="BG119" s="17">
        <v>0.15332236417721801</v>
      </c>
      <c r="BH119" s="17">
        <v>9.9794867821389299E-2</v>
      </c>
      <c r="BI119" s="17">
        <v>8.7310133790504202E-2</v>
      </c>
      <c r="BJ119" s="17">
        <v>0.10331346692473101</v>
      </c>
      <c r="BK119" s="17">
        <v>7.0304325407387305E-2</v>
      </c>
      <c r="BL119" s="17">
        <v>0.110687811410301</v>
      </c>
      <c r="BM119" s="17"/>
      <c r="BN119" s="17">
        <v>6.4712703640753905E-2</v>
      </c>
      <c r="BO119" s="17">
        <v>7.3557419293765899E-2</v>
      </c>
      <c r="BP119" s="17">
        <v>9.4438469022572497E-2</v>
      </c>
      <c r="BQ119" s="17">
        <v>0.116527008128797</v>
      </c>
      <c r="BR119" s="17">
        <v>0.103805704859543</v>
      </c>
      <c r="BS119" s="17">
        <v>0.120707828336084</v>
      </c>
      <c r="BT119" s="17">
        <v>0.106422320994562</v>
      </c>
      <c r="BU119" s="17">
        <v>0.12006233133197999</v>
      </c>
      <c r="BV119" s="17">
        <v>0.12444675673708699</v>
      </c>
      <c r="BW119" s="17">
        <v>0.138024001906003</v>
      </c>
      <c r="BX119" s="17">
        <v>0.134998352488333</v>
      </c>
      <c r="BY119" s="17">
        <v>0.15847598573148899</v>
      </c>
      <c r="BZ119" s="17">
        <v>0.170500920042888</v>
      </c>
      <c r="CA119" s="17">
        <v>0.19423503676617501</v>
      </c>
      <c r="CB119" s="17">
        <v>0.20391531920348899</v>
      </c>
      <c r="CC119" s="17">
        <v>0.22570326186036199</v>
      </c>
      <c r="CD119" s="17">
        <v>0.225747421964233</v>
      </c>
    </row>
    <row r="120" spans="2:82" x14ac:dyDescent="0.35">
      <c r="B120" t="s">
        <v>182</v>
      </c>
      <c r="C120" s="17">
        <v>5.9707383438895797E-2</v>
      </c>
      <c r="D120" s="17">
        <v>6.7704842700253606E-2</v>
      </c>
      <c r="E120" s="17">
        <v>5.1999289611696899E-2</v>
      </c>
      <c r="F120" s="17"/>
      <c r="G120" s="17">
        <v>4.6729813592279103E-2</v>
      </c>
      <c r="H120" s="17">
        <v>5.7069069440645902E-2</v>
      </c>
      <c r="I120" s="17">
        <v>6.0195771638608599E-2</v>
      </c>
      <c r="J120" s="17">
        <v>7.2349538941499203E-2</v>
      </c>
      <c r="K120" s="17">
        <v>5.5624061093331803E-2</v>
      </c>
      <c r="L120" s="17">
        <v>6.2512641873181396E-2</v>
      </c>
      <c r="M120" s="17"/>
      <c r="N120" s="17">
        <v>7.7102395251402403E-2</v>
      </c>
      <c r="O120" s="17">
        <v>5.29325390050105E-2</v>
      </c>
      <c r="P120" s="17">
        <v>5.3328661534575099E-2</v>
      </c>
      <c r="Q120" s="17">
        <v>5.4561860037250901E-2</v>
      </c>
      <c r="R120" s="17"/>
      <c r="S120" s="17">
        <v>4.3697148875052598E-2</v>
      </c>
      <c r="T120" s="17">
        <v>6.4029604587077293E-2</v>
      </c>
      <c r="U120" s="17">
        <v>5.52758169219882E-2</v>
      </c>
      <c r="V120" s="17">
        <v>5.8761948017032099E-2</v>
      </c>
      <c r="W120" s="17">
        <v>6.5621299135868894E-2</v>
      </c>
      <c r="X120" s="17">
        <v>6.1451873808280398E-2</v>
      </c>
      <c r="Y120" s="17">
        <v>5.9004458313217302E-2</v>
      </c>
      <c r="Z120" s="17">
        <v>5.5534533435433901E-2</v>
      </c>
      <c r="AA120" s="17">
        <v>7.1025298290662994E-2</v>
      </c>
      <c r="AB120" s="17">
        <v>7.3507914018949405E-2</v>
      </c>
      <c r="AC120" s="17">
        <v>4.9598546083631997E-2</v>
      </c>
      <c r="AD120" s="17"/>
      <c r="AE120" s="17">
        <v>6.8698916999996598E-2</v>
      </c>
      <c r="AF120" s="17">
        <v>8.3578739893593906E-2</v>
      </c>
      <c r="AG120" s="17">
        <v>4.9220517405262898E-2</v>
      </c>
      <c r="AH120" s="17">
        <v>6.3329710373742604E-2</v>
      </c>
      <c r="AI120" s="17">
        <v>2.1474993411594898E-2</v>
      </c>
      <c r="AJ120" s="17">
        <v>2.8839713436424101E-2</v>
      </c>
      <c r="AK120" s="17"/>
      <c r="AL120" s="17">
        <v>6.0625029575251302E-2</v>
      </c>
      <c r="AM120" s="17">
        <v>4.6711819298841002E-2</v>
      </c>
      <c r="AN120" s="17">
        <v>9.3127406597778795E-2</v>
      </c>
      <c r="AO120" s="17">
        <v>0.10785457349321401</v>
      </c>
      <c r="AP120" s="17">
        <v>8.5048902256768102E-2</v>
      </c>
      <c r="AQ120" s="17">
        <v>0.106479971655941</v>
      </c>
      <c r="AR120" s="17">
        <v>3.1022111036090799E-2</v>
      </c>
      <c r="AS120" s="17"/>
      <c r="AT120" s="17">
        <v>7.4342861154380699E-2</v>
      </c>
      <c r="AU120" s="17">
        <v>5.8855882022012897E-2</v>
      </c>
      <c r="AV120" s="17"/>
      <c r="AW120" s="17">
        <v>2.8712675774154098E-2</v>
      </c>
      <c r="AX120" s="17">
        <v>6.4806383504577195E-2</v>
      </c>
      <c r="AY120" s="17">
        <v>6.5553308965289006E-2</v>
      </c>
      <c r="AZ120" s="17">
        <v>5.4227087610951699E-2</v>
      </c>
      <c r="BA120" s="17">
        <v>5.9881191440422997E-2</v>
      </c>
      <c r="BB120" s="17">
        <v>7.1589907711935005E-2</v>
      </c>
      <c r="BC120" s="17">
        <v>8.2307734694209406E-2</v>
      </c>
      <c r="BD120" s="17">
        <v>3.1288831644271903E-2</v>
      </c>
      <c r="BE120" s="17"/>
      <c r="BF120" s="17">
        <v>5.7845529399145598E-2</v>
      </c>
      <c r="BG120" s="17">
        <v>6.8065710196829804E-2</v>
      </c>
      <c r="BH120" s="17">
        <v>5.16071689925484E-2</v>
      </c>
      <c r="BI120" s="17">
        <v>5.8345199744203498E-2</v>
      </c>
      <c r="BJ120" s="17">
        <v>5.0896730088790698E-2</v>
      </c>
      <c r="BK120" s="17">
        <v>6.0478511106279297E-2</v>
      </c>
      <c r="BL120" s="17">
        <v>5.4847973996347901E-2</v>
      </c>
      <c r="BM120" s="17"/>
      <c r="BN120" s="17">
        <v>5.1073124078033799E-2</v>
      </c>
      <c r="BO120" s="17">
        <v>3.81812200075606E-2</v>
      </c>
      <c r="BP120" s="17">
        <v>4.4313590788024299E-2</v>
      </c>
      <c r="BQ120" s="17">
        <v>3.97425752320631E-2</v>
      </c>
      <c r="BR120" s="17">
        <v>3.6654036514744998E-2</v>
      </c>
      <c r="BS120" s="17">
        <v>6.9584211222403894E-2</v>
      </c>
      <c r="BT120" s="17">
        <v>5.8772268858932997E-2</v>
      </c>
      <c r="BU120" s="17">
        <v>8.6136492150592103E-2</v>
      </c>
      <c r="BV120" s="17">
        <v>6.5241670041627606E-2</v>
      </c>
      <c r="BW120" s="17">
        <v>7.6051708339101007E-2</v>
      </c>
      <c r="BX120" s="17">
        <v>7.8160788862034605E-2</v>
      </c>
      <c r="BY120" s="17">
        <v>7.5053389389679703E-2</v>
      </c>
      <c r="BZ120" s="17">
        <v>8.3474063107378094E-2</v>
      </c>
      <c r="CA120" s="17">
        <v>5.1990001994844597E-2</v>
      </c>
      <c r="CB120" s="17">
        <v>9.3774855771186494E-2</v>
      </c>
      <c r="CC120" s="17">
        <v>0.13479014979356599</v>
      </c>
      <c r="CD120" s="17">
        <v>0.118294395414448</v>
      </c>
    </row>
    <row r="121" spans="2:82" x14ac:dyDescent="0.35">
      <c r="B121" t="s">
        <v>183</v>
      </c>
      <c r="C121" s="17">
        <v>0.26013845844201799</v>
      </c>
      <c r="D121" s="17">
        <v>0.25379778687057297</v>
      </c>
      <c r="E121" s="17">
        <v>0.26666482155662202</v>
      </c>
      <c r="F121" s="17"/>
      <c r="G121" s="17">
        <v>0.105157660142208</v>
      </c>
      <c r="H121" s="17">
        <v>0.110339038614106</v>
      </c>
      <c r="I121" s="17">
        <v>0.21382328394971201</v>
      </c>
      <c r="J121" s="17">
        <v>0.29710170935289998</v>
      </c>
      <c r="K121" s="17">
        <v>0.36875061617792698</v>
      </c>
      <c r="L121" s="17">
        <v>0.41950536475754202</v>
      </c>
      <c r="M121" s="17"/>
      <c r="N121" s="17">
        <v>0.223821677243876</v>
      </c>
      <c r="O121" s="17">
        <v>0.25707297528687201</v>
      </c>
      <c r="P121" s="17">
        <v>0.25708083085731598</v>
      </c>
      <c r="Q121" s="17">
        <v>0.30374133916581098</v>
      </c>
      <c r="R121" s="17"/>
      <c r="S121" s="17">
        <v>0.156316810563914</v>
      </c>
      <c r="T121" s="17">
        <v>0.242642063284388</v>
      </c>
      <c r="U121" s="17">
        <v>0.28756202240261902</v>
      </c>
      <c r="V121" s="17">
        <v>0.254425982287946</v>
      </c>
      <c r="W121" s="17">
        <v>0.24475687313396</v>
      </c>
      <c r="X121" s="17">
        <v>0.24919545824610001</v>
      </c>
      <c r="Y121" s="17">
        <v>0.29382987991057702</v>
      </c>
      <c r="Z121" s="17">
        <v>0.29476993056391898</v>
      </c>
      <c r="AA121" s="17">
        <v>0.28128185630514302</v>
      </c>
      <c r="AB121" s="17">
        <v>0.33359407007098901</v>
      </c>
      <c r="AC121" s="17">
        <v>0.35080918238910902</v>
      </c>
      <c r="AD121" s="17"/>
      <c r="AE121" s="17">
        <v>0.361422860329283</v>
      </c>
      <c r="AF121" s="17">
        <v>0.265116334252394</v>
      </c>
      <c r="AG121" s="17">
        <v>0.305328917688236</v>
      </c>
      <c r="AH121" s="17">
        <v>0.26516605284556499</v>
      </c>
      <c r="AI121" s="17">
        <v>6.3355081103860206E-2</v>
      </c>
      <c r="AJ121" s="17">
        <v>0.16380762492141901</v>
      </c>
      <c r="AK121" s="17"/>
      <c r="AL121" s="17">
        <v>0.30939358628376801</v>
      </c>
      <c r="AM121" s="17">
        <v>0.14821238699559799</v>
      </c>
      <c r="AN121" s="17">
        <v>0.15080968817399701</v>
      </c>
      <c r="AO121" s="17">
        <v>0.240400570974524</v>
      </c>
      <c r="AP121" s="17">
        <v>0.31924681240549102</v>
      </c>
      <c r="AQ121" s="17">
        <v>0.23198885401600799</v>
      </c>
      <c r="AR121" s="17">
        <v>0.194458839981797</v>
      </c>
      <c r="AS121" s="17"/>
      <c r="AT121" s="17">
        <v>0.16256205815515801</v>
      </c>
      <c r="AU121" s="17">
        <v>0.27479229417954398</v>
      </c>
      <c r="AV121" s="17"/>
      <c r="AW121" s="17">
        <v>0.21408540446826799</v>
      </c>
      <c r="AX121" s="17">
        <v>0.39915817644385299</v>
      </c>
      <c r="AY121" s="17">
        <v>0.149289214825644</v>
      </c>
      <c r="AZ121" s="17">
        <v>0.25019280195093502</v>
      </c>
      <c r="BA121" s="17">
        <v>0.40928715527203002</v>
      </c>
      <c r="BB121" s="17">
        <v>0.20628782425953199</v>
      </c>
      <c r="BC121" s="17">
        <v>0.199202530529873</v>
      </c>
      <c r="BD121" s="17">
        <v>0.167543365617495</v>
      </c>
      <c r="BE121" s="17"/>
      <c r="BF121" s="17">
        <v>0.194845192770429</v>
      </c>
      <c r="BG121" s="17">
        <v>0.21623660370515199</v>
      </c>
      <c r="BH121" s="17">
        <v>0.31647728216688398</v>
      </c>
      <c r="BI121" s="17">
        <v>0.232861073019243</v>
      </c>
      <c r="BJ121" s="17">
        <v>0.24663779261844199</v>
      </c>
      <c r="BK121" s="17">
        <v>0.35985404162849999</v>
      </c>
      <c r="BL121" s="17">
        <v>0.231180893257276</v>
      </c>
      <c r="BM121" s="17"/>
      <c r="BN121" s="17">
        <v>0.227878682380944</v>
      </c>
      <c r="BO121" s="17">
        <v>0.259587548261974</v>
      </c>
      <c r="BP121" s="17">
        <v>0.33183639102847501</v>
      </c>
      <c r="BQ121" s="17">
        <v>0.27341444140190202</v>
      </c>
      <c r="BR121" s="17">
        <v>0.298647242463499</v>
      </c>
      <c r="BS121" s="17">
        <v>0.27409869836327699</v>
      </c>
      <c r="BT121" s="17">
        <v>0.31564011001939701</v>
      </c>
      <c r="BU121" s="17">
        <v>0.23680985046947001</v>
      </c>
      <c r="BV121" s="17">
        <v>0.25539755514044798</v>
      </c>
      <c r="BW121" s="17">
        <v>0.22678625148711001</v>
      </c>
      <c r="BX121" s="17">
        <v>0.217604791981967</v>
      </c>
      <c r="BY121" s="17">
        <v>0.23672002492407301</v>
      </c>
      <c r="BZ121" s="17">
        <v>0.24398444474426401</v>
      </c>
      <c r="CA121" s="17">
        <v>0.26878259442401797</v>
      </c>
      <c r="CB121" s="17">
        <v>0.18598294586926001</v>
      </c>
      <c r="CC121" s="17">
        <v>0.18995462085453199</v>
      </c>
      <c r="CD121" s="17">
        <v>0.13806731046630699</v>
      </c>
    </row>
    <row r="122" spans="2:82" x14ac:dyDescent="0.35">
      <c r="B122" t="s">
        <v>184</v>
      </c>
      <c r="C122" s="17">
        <v>0.221200282460502</v>
      </c>
      <c r="D122" s="17">
        <v>0.20158904110656101</v>
      </c>
      <c r="E122" s="17">
        <v>0.239414945718289</v>
      </c>
      <c r="F122" s="17"/>
      <c r="G122" s="17">
        <v>0.117977029463271</v>
      </c>
      <c r="H122" s="17">
        <v>0.12572343619597301</v>
      </c>
      <c r="I122" s="17">
        <v>0.216198466117483</v>
      </c>
      <c r="J122" s="17">
        <v>0.225670083287589</v>
      </c>
      <c r="K122" s="17">
        <v>0.26224382514866301</v>
      </c>
      <c r="L122" s="17">
        <v>0.34016618994292502</v>
      </c>
      <c r="M122" s="17"/>
      <c r="N122" s="17">
        <v>0.17788943220155101</v>
      </c>
      <c r="O122" s="17">
        <v>0.22206605378861299</v>
      </c>
      <c r="P122" s="17">
        <v>0.20975135312655999</v>
      </c>
      <c r="Q122" s="17">
        <v>0.27667818520409598</v>
      </c>
      <c r="R122" s="17"/>
      <c r="S122" s="17">
        <v>0.17567310873361699</v>
      </c>
      <c r="T122" s="17">
        <v>0.24666856025501099</v>
      </c>
      <c r="U122" s="17">
        <v>0.21410250885968299</v>
      </c>
      <c r="V122" s="17">
        <v>0.250098571007763</v>
      </c>
      <c r="W122" s="17">
        <v>0.2229408760123</v>
      </c>
      <c r="X122" s="17">
        <v>0.211566343376934</v>
      </c>
      <c r="Y122" s="17">
        <v>0.24269500628784599</v>
      </c>
      <c r="Z122" s="17">
        <v>0.23827955070106199</v>
      </c>
      <c r="AA122" s="17">
        <v>0.229226808366575</v>
      </c>
      <c r="AB122" s="17">
        <v>0.208582014234653</v>
      </c>
      <c r="AC122" s="17">
        <v>0.215119530491518</v>
      </c>
      <c r="AD122" s="17"/>
      <c r="AE122" s="17">
        <v>0.256273760548899</v>
      </c>
      <c r="AF122" s="17">
        <v>0.163270726204857</v>
      </c>
      <c r="AG122" s="17">
        <v>0.24141479956482301</v>
      </c>
      <c r="AH122" s="17">
        <v>0.21092081398762599</v>
      </c>
      <c r="AI122" s="17">
        <v>0.191327908595218</v>
      </c>
      <c r="AJ122" s="17">
        <v>0.29873986758093801</v>
      </c>
      <c r="AK122" s="17"/>
      <c r="AL122" s="17">
        <v>0.242849210496806</v>
      </c>
      <c r="AM122" s="17">
        <v>0.159681759223468</v>
      </c>
      <c r="AN122" s="17">
        <v>9.9095463376186604E-2</v>
      </c>
      <c r="AO122" s="17">
        <v>0.151690433761454</v>
      </c>
      <c r="AP122" s="17">
        <v>0.19901013392737199</v>
      </c>
      <c r="AQ122" s="17">
        <v>0.140102750754523</v>
      </c>
      <c r="AR122" s="17">
        <v>0.20975048312205699</v>
      </c>
      <c r="AS122" s="17"/>
      <c r="AT122" s="17">
        <v>9.7547906962786299E-2</v>
      </c>
      <c r="AU122" s="17">
        <v>0.231530626383503</v>
      </c>
      <c r="AV122" s="17"/>
      <c r="AW122" s="17">
        <v>0.26578238419966299</v>
      </c>
      <c r="AX122" s="17">
        <v>0.372584572357677</v>
      </c>
      <c r="AY122" s="17">
        <v>0.19964447112058201</v>
      </c>
      <c r="AZ122" s="17">
        <v>0.215093306313626</v>
      </c>
      <c r="BA122" s="17">
        <v>0.33945944338990403</v>
      </c>
      <c r="BB122" s="17">
        <v>0.139442849974518</v>
      </c>
      <c r="BC122" s="17">
        <v>0.116314850245729</v>
      </c>
      <c r="BD122" s="17">
        <v>0.196888445874982</v>
      </c>
      <c r="BE122" s="17"/>
      <c r="BF122" s="17">
        <v>0.16167648514785801</v>
      </c>
      <c r="BG122" s="17">
        <v>0.157103629445693</v>
      </c>
      <c r="BH122" s="17">
        <v>0.24072850010378399</v>
      </c>
      <c r="BI122" s="17">
        <v>0.27469273733410199</v>
      </c>
      <c r="BJ122" s="17">
        <v>0.22656028229643899</v>
      </c>
      <c r="BK122" s="17">
        <v>0.322619093189704</v>
      </c>
      <c r="BL122" s="17">
        <v>0.21642170701941399</v>
      </c>
      <c r="BM122" s="17"/>
      <c r="BN122" s="17">
        <v>0.280192134716436</v>
      </c>
      <c r="BO122" s="17">
        <v>0.32392271509186099</v>
      </c>
      <c r="BP122" s="17">
        <v>0.26624266024833698</v>
      </c>
      <c r="BQ122" s="17">
        <v>0.227719861141741</v>
      </c>
      <c r="BR122" s="17">
        <v>0.229953972676473</v>
      </c>
      <c r="BS122" s="17">
        <v>0.191164445079608</v>
      </c>
      <c r="BT122" s="17">
        <v>0.19581023523882199</v>
      </c>
      <c r="BU122" s="17">
        <v>0.18938348259700999</v>
      </c>
      <c r="BV122" s="17">
        <v>0.18639873811041299</v>
      </c>
      <c r="BW122" s="17">
        <v>0.19900442278168101</v>
      </c>
      <c r="BX122" s="17">
        <v>0.179879757379977</v>
      </c>
      <c r="BY122" s="17">
        <v>0.13113104287260899</v>
      </c>
      <c r="BZ122" s="17">
        <v>0.103964288267778</v>
      </c>
      <c r="CA122" s="17">
        <v>0.116199198653634</v>
      </c>
      <c r="CB122" s="17">
        <v>0.14360268927904901</v>
      </c>
      <c r="CC122" s="17">
        <v>6.0571806690021698E-2</v>
      </c>
      <c r="CD122" s="17">
        <v>5.3218312039915797E-2</v>
      </c>
    </row>
    <row r="123" spans="2:82" x14ac:dyDescent="0.35">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row>
    <row r="124" spans="2:82" x14ac:dyDescent="0.35">
      <c r="B124" s="6" t="s">
        <v>190</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row>
    <row r="125" spans="2:82" x14ac:dyDescent="0.35">
      <c r="B125" s="24" t="s">
        <v>451</v>
      </c>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row>
    <row r="126" spans="2:82" x14ac:dyDescent="0.35">
      <c r="B126" t="s">
        <v>186</v>
      </c>
      <c r="C126" s="17">
        <v>6.2946510715573001E-2</v>
      </c>
      <c r="D126" s="17">
        <v>6.0241145246955098E-2</v>
      </c>
      <c r="E126" s="17">
        <v>6.60213001315402E-2</v>
      </c>
      <c r="F126" s="17"/>
      <c r="G126" s="17">
        <v>9.0233990619020807E-2</v>
      </c>
      <c r="H126" s="17">
        <v>8.8430445235158195E-2</v>
      </c>
      <c r="I126" s="17">
        <v>6.7938214335580005E-2</v>
      </c>
      <c r="J126" s="17">
        <v>3.5433020675071897E-2</v>
      </c>
      <c r="K126" s="17">
        <v>3.0533123176418701E-2</v>
      </c>
      <c r="L126" s="17">
        <v>1.18869614058179E-2</v>
      </c>
      <c r="M126" s="17"/>
      <c r="N126" s="17">
        <v>0.114236441141919</v>
      </c>
      <c r="O126" s="17">
        <v>6.2674485144638997E-2</v>
      </c>
      <c r="P126" s="17">
        <v>6.5167024557897399E-2</v>
      </c>
      <c r="Q126" s="17">
        <v>3.7304326419131999E-2</v>
      </c>
      <c r="R126" s="17"/>
      <c r="S126" s="17">
        <v>9.3356505723933406E-2</v>
      </c>
      <c r="T126" s="17">
        <v>6.4502546585495202E-2</v>
      </c>
      <c r="U126" s="17">
        <v>7.6214428951350804E-2</v>
      </c>
      <c r="V126" s="17">
        <v>3.67586159635023E-2</v>
      </c>
      <c r="W126" s="17">
        <v>4.9407827753187299E-2</v>
      </c>
      <c r="X126" s="17">
        <v>4.6796457688315002E-2</v>
      </c>
      <c r="Y126" s="17">
        <v>8.2260057217759502E-2</v>
      </c>
      <c r="Z126" s="17">
        <v>3.5450358449578001E-2</v>
      </c>
      <c r="AA126" s="17">
        <v>3.8020973046279001E-2</v>
      </c>
      <c r="AB126" s="17">
        <v>8.1999949575441294E-2</v>
      </c>
      <c r="AC126" s="17">
        <v>3.6310354697679598E-2</v>
      </c>
      <c r="AD126" s="17"/>
      <c r="AE126" s="17" t="s">
        <v>116</v>
      </c>
      <c r="AF126" s="17" t="s">
        <v>116</v>
      </c>
      <c r="AG126" s="17">
        <v>4.2630172088070503E-2</v>
      </c>
      <c r="AH126" s="17">
        <v>5.20821175584242E-2</v>
      </c>
      <c r="AI126" s="17">
        <v>7.7974164772695406E-2</v>
      </c>
      <c r="AJ126" s="17">
        <v>5.8845424575720597E-2</v>
      </c>
      <c r="AK126" s="17"/>
      <c r="AL126" s="17">
        <v>4.9611557013882999E-2</v>
      </c>
      <c r="AM126" s="17">
        <v>7.8880531068003107E-2</v>
      </c>
      <c r="AN126" s="17">
        <v>0.10039325513464301</v>
      </c>
      <c r="AO126" s="17">
        <v>0.168003815713404</v>
      </c>
      <c r="AP126" s="17">
        <v>0.20453986317563599</v>
      </c>
      <c r="AQ126" s="17">
        <v>6.7624178994420497E-2</v>
      </c>
      <c r="AR126" s="17">
        <v>0.10306956240486299</v>
      </c>
      <c r="AS126" s="17"/>
      <c r="AT126" s="17">
        <v>0.16664894499233401</v>
      </c>
      <c r="AU126" s="17">
        <v>5.7389034031421898E-2</v>
      </c>
      <c r="AV126" s="17"/>
      <c r="AW126" s="17">
        <v>4.0373501014696903E-2</v>
      </c>
      <c r="AX126" s="17">
        <v>1.9577965666017699E-2</v>
      </c>
      <c r="AY126" s="17">
        <v>5.7337016649340197E-2</v>
      </c>
      <c r="AZ126" s="17">
        <v>7.4310421691786005E-2</v>
      </c>
      <c r="BA126" s="17">
        <v>1.6802952311567299E-2</v>
      </c>
      <c r="BB126" s="17">
        <v>7.33919624975444E-2</v>
      </c>
      <c r="BC126" s="17">
        <v>8.8365755191731704E-2</v>
      </c>
      <c r="BD126" s="17">
        <v>3.2855661594683901E-2</v>
      </c>
      <c r="BE126" s="17"/>
      <c r="BF126" s="17">
        <v>8.0592101339324304E-2</v>
      </c>
      <c r="BG126" s="17">
        <v>7.7031028620727998E-2</v>
      </c>
      <c r="BH126" s="17">
        <v>6.4572146695724295E-2</v>
      </c>
      <c r="BI126" s="17">
        <v>3.8830681560373101E-2</v>
      </c>
      <c r="BJ126" s="17">
        <v>6.7594984966837995E-2</v>
      </c>
      <c r="BK126" s="17">
        <v>3.9178946547796301E-2</v>
      </c>
      <c r="BL126" s="17">
        <v>5.63405971433526E-2</v>
      </c>
      <c r="BM126" s="17"/>
      <c r="BN126" s="17">
        <v>6.0885772071625897E-2</v>
      </c>
      <c r="BO126" s="17">
        <v>2.54713534666219E-2</v>
      </c>
      <c r="BP126" s="17">
        <v>2.4773690707125401E-2</v>
      </c>
      <c r="BQ126" s="17">
        <v>5.1119218460433401E-2</v>
      </c>
      <c r="BR126" s="17">
        <v>4.4836712713982603E-2</v>
      </c>
      <c r="BS126" s="17">
        <v>7.9349429533082202E-2</v>
      </c>
      <c r="BT126" s="17">
        <v>6.6846963881823096E-2</v>
      </c>
      <c r="BU126" s="17">
        <v>0.117814391758749</v>
      </c>
      <c r="BV126" s="17">
        <v>9.3152049677955706E-2</v>
      </c>
      <c r="BW126" s="17">
        <v>5.5933973793165302E-2</v>
      </c>
      <c r="BX126" s="17">
        <v>9.1662767028726097E-2</v>
      </c>
      <c r="BY126" s="17">
        <v>0.16211024404020299</v>
      </c>
      <c r="BZ126" s="17">
        <v>0.182667046560019</v>
      </c>
      <c r="CA126" s="17">
        <v>0.16265364933851401</v>
      </c>
      <c r="CB126" s="17">
        <v>0.120109067630521</v>
      </c>
      <c r="CC126" s="17">
        <v>0.18266727967455201</v>
      </c>
      <c r="CD126" s="17">
        <v>0.25898083622694801</v>
      </c>
    </row>
    <row r="127" spans="2:82" x14ac:dyDescent="0.35">
      <c r="B127" t="s">
        <v>187</v>
      </c>
      <c r="C127" s="17">
        <v>0.25207275110209199</v>
      </c>
      <c r="D127" s="17">
        <v>0.26504948312908899</v>
      </c>
      <c r="E127" s="17">
        <v>0.24153610062317901</v>
      </c>
      <c r="F127" s="17"/>
      <c r="G127" s="17">
        <v>0.34283301995443999</v>
      </c>
      <c r="H127" s="17">
        <v>0.365290340890919</v>
      </c>
      <c r="I127" s="17">
        <v>0.29556590518661802</v>
      </c>
      <c r="J127" s="17">
        <v>0.16804164047812201</v>
      </c>
      <c r="K127" s="17">
        <v>6.1337958127372499E-2</v>
      </c>
      <c r="L127" s="17">
        <v>3.5008033157904503E-2</v>
      </c>
      <c r="M127" s="17"/>
      <c r="N127" s="17">
        <v>0.390625194033631</v>
      </c>
      <c r="O127" s="17">
        <v>0.28521048587129599</v>
      </c>
      <c r="P127" s="17">
        <v>0.28148754017708</v>
      </c>
      <c r="Q127" s="17">
        <v>0.144772198672529</v>
      </c>
      <c r="R127" s="17"/>
      <c r="S127" s="17">
        <v>0.33582616848893598</v>
      </c>
      <c r="T127" s="17">
        <v>0.22457989515629001</v>
      </c>
      <c r="U127" s="17">
        <v>0.208645540780103</v>
      </c>
      <c r="V127" s="17">
        <v>0.22145772899171501</v>
      </c>
      <c r="W127" s="17">
        <v>0.27010352493723</v>
      </c>
      <c r="X127" s="17">
        <v>0.27058807354988101</v>
      </c>
      <c r="Y127" s="17">
        <v>0.21837270636422301</v>
      </c>
      <c r="Z127" s="17">
        <v>0.23829900217164399</v>
      </c>
      <c r="AA127" s="17">
        <v>0.240320748434487</v>
      </c>
      <c r="AB127" s="17">
        <v>0.22279249126019701</v>
      </c>
      <c r="AC127" s="17">
        <v>0.19955988971251901</v>
      </c>
      <c r="AD127" s="17"/>
      <c r="AE127" s="17" t="s">
        <v>116</v>
      </c>
      <c r="AF127" s="17" t="s">
        <v>116</v>
      </c>
      <c r="AG127" s="17">
        <v>0.18033005320718601</v>
      </c>
      <c r="AH127" s="17">
        <v>0.180036641988677</v>
      </c>
      <c r="AI127" s="17">
        <v>0.32976657023623501</v>
      </c>
      <c r="AJ127" s="17">
        <v>0.226654685519868</v>
      </c>
      <c r="AK127" s="17"/>
      <c r="AL127" s="17">
        <v>0.20698622825285401</v>
      </c>
      <c r="AM127" s="17">
        <v>0.32722934574213303</v>
      </c>
      <c r="AN127" s="17">
        <v>0.38575567161402002</v>
      </c>
      <c r="AO127" s="17">
        <v>0.36656714389517497</v>
      </c>
      <c r="AP127" s="17">
        <v>0.29696907085435997</v>
      </c>
      <c r="AQ127" s="17">
        <v>0.45480309595743301</v>
      </c>
      <c r="AR127" s="17">
        <v>0.288165631624475</v>
      </c>
      <c r="AS127" s="17"/>
      <c r="AT127" s="17">
        <v>0.42367356716448801</v>
      </c>
      <c r="AU127" s="17">
        <v>0.243333388285354</v>
      </c>
      <c r="AV127" s="17"/>
      <c r="AW127" s="17">
        <v>0.17511565835899801</v>
      </c>
      <c r="AX127" s="17">
        <v>1.9796860017795601E-2</v>
      </c>
      <c r="AY127" s="17">
        <v>0.228710434218418</v>
      </c>
      <c r="AZ127" s="17">
        <v>0.23275656021451699</v>
      </c>
      <c r="BA127" s="17">
        <v>7.8492571144977694E-2</v>
      </c>
      <c r="BB127" s="17">
        <v>0.39346511301299802</v>
      </c>
      <c r="BC127" s="17">
        <v>0.37334535420161802</v>
      </c>
      <c r="BD127" s="17">
        <v>0.22315133553672201</v>
      </c>
      <c r="BE127" s="17"/>
      <c r="BF127" s="17">
        <v>0.36764349590086198</v>
      </c>
      <c r="BG127" s="17">
        <v>0.32956831291078598</v>
      </c>
      <c r="BH127" s="17">
        <v>0.245819689515866</v>
      </c>
      <c r="BI127" s="17">
        <v>0.248168547270366</v>
      </c>
      <c r="BJ127" s="17">
        <v>0.21445060799393501</v>
      </c>
      <c r="BK127" s="17">
        <v>0.10061420267250799</v>
      </c>
      <c r="BL127" s="17">
        <v>0.22483105803473</v>
      </c>
      <c r="BM127" s="17"/>
      <c r="BN127" s="17">
        <v>0.149801264881994</v>
      </c>
      <c r="BO127" s="17">
        <v>0.15870757036001201</v>
      </c>
      <c r="BP127" s="17">
        <v>0.13758917178625901</v>
      </c>
      <c r="BQ127" s="17">
        <v>0.20577407101706</v>
      </c>
      <c r="BR127" s="17">
        <v>0.23464831770880001</v>
      </c>
      <c r="BS127" s="17">
        <v>0.28408385421256899</v>
      </c>
      <c r="BT127" s="17">
        <v>0.27933900353983698</v>
      </c>
      <c r="BU127" s="17">
        <v>0.30871577716448001</v>
      </c>
      <c r="BV127" s="17">
        <v>0.41677089120176902</v>
      </c>
      <c r="BW127" s="17">
        <v>0.41027734751237299</v>
      </c>
      <c r="BX127" s="17">
        <v>0.391512087192883</v>
      </c>
      <c r="BY127" s="17">
        <v>0.43331396172521103</v>
      </c>
      <c r="BZ127" s="17">
        <v>0.459024425688703</v>
      </c>
      <c r="CA127" s="17">
        <v>0.55339857569530904</v>
      </c>
      <c r="CB127" s="17">
        <v>0.48634246516916102</v>
      </c>
      <c r="CC127" s="17">
        <v>0.37501134709864398</v>
      </c>
      <c r="CD127" s="17">
        <v>0.65964030917385197</v>
      </c>
    </row>
    <row r="128" spans="2:82" x14ac:dyDescent="0.35">
      <c r="B128" t="s">
        <v>188</v>
      </c>
      <c r="C128" s="17">
        <v>0.16027277964410899</v>
      </c>
      <c r="D128" s="17">
        <v>0.175025033987072</v>
      </c>
      <c r="E128" s="17">
        <v>0.14633111933147999</v>
      </c>
      <c r="F128" s="17"/>
      <c r="G128" s="17">
        <v>0.26716078729392201</v>
      </c>
      <c r="H128" s="17">
        <v>0.217878712516752</v>
      </c>
      <c r="I128" s="17">
        <v>0.14856017682369499</v>
      </c>
      <c r="J128" s="17">
        <v>0.10448505288485201</v>
      </c>
      <c r="K128" s="17">
        <v>5.6241523772736203E-2</v>
      </c>
      <c r="L128" s="17">
        <v>6.3797345173204796E-3</v>
      </c>
      <c r="M128" s="17"/>
      <c r="N128" s="17">
        <v>0.184589968977663</v>
      </c>
      <c r="O128" s="17">
        <v>0.18176919840480699</v>
      </c>
      <c r="P128" s="17">
        <v>0.163108492848554</v>
      </c>
      <c r="Q128" s="17">
        <v>0.13122251553793399</v>
      </c>
      <c r="R128" s="17"/>
      <c r="S128" s="17">
        <v>0.16815620137960899</v>
      </c>
      <c r="T128" s="17">
        <v>0.15174373532551</v>
      </c>
      <c r="U128" s="17">
        <v>0.18318071014561299</v>
      </c>
      <c r="V128" s="17">
        <v>0.14019146328212401</v>
      </c>
      <c r="W128" s="17">
        <v>0.17555566502942899</v>
      </c>
      <c r="X128" s="17">
        <v>0.182071071419554</v>
      </c>
      <c r="Y128" s="17">
        <v>0.15105416453379999</v>
      </c>
      <c r="Z128" s="17">
        <v>0.13650599545469599</v>
      </c>
      <c r="AA128" s="17">
        <v>0.16631924818846899</v>
      </c>
      <c r="AB128" s="17">
        <v>0.13013935666809001</v>
      </c>
      <c r="AC128" s="17">
        <v>0.15911330937739601</v>
      </c>
      <c r="AD128" s="17"/>
      <c r="AE128" s="17" t="s">
        <v>116</v>
      </c>
      <c r="AF128" s="17" t="s">
        <v>116</v>
      </c>
      <c r="AG128" s="17">
        <v>0.13742427702114901</v>
      </c>
      <c r="AH128" s="17">
        <v>0.13148660760413799</v>
      </c>
      <c r="AI128" s="17">
        <v>0.180752820161379</v>
      </c>
      <c r="AJ128" s="17">
        <v>0.19879313156423001</v>
      </c>
      <c r="AK128" s="17"/>
      <c r="AL128" s="17">
        <v>0.145820905507242</v>
      </c>
      <c r="AM128" s="17">
        <v>0.185279692805635</v>
      </c>
      <c r="AN128" s="17">
        <v>0.19756958041252401</v>
      </c>
      <c r="AO128" s="17">
        <v>0.111419795544534</v>
      </c>
      <c r="AP128" s="17">
        <v>0.14922365113413799</v>
      </c>
      <c r="AQ128" s="17">
        <v>0.215674273087332</v>
      </c>
      <c r="AR128" s="17">
        <v>9.6459562581701894E-2</v>
      </c>
      <c r="AS128" s="17"/>
      <c r="AT128" s="17">
        <v>0.16909496459557299</v>
      </c>
      <c r="AU128" s="17">
        <v>0.16106928336044399</v>
      </c>
      <c r="AV128" s="17"/>
      <c r="AW128" s="17">
        <v>0.14648786043595599</v>
      </c>
      <c r="AX128" s="17">
        <v>0</v>
      </c>
      <c r="AY128" s="17">
        <v>0.189399816921407</v>
      </c>
      <c r="AZ128" s="17">
        <v>0.191375039879709</v>
      </c>
      <c r="BA128" s="17">
        <v>2.5123041501172099E-2</v>
      </c>
      <c r="BB128" s="17">
        <v>0.17759553641702699</v>
      </c>
      <c r="BC128" s="17">
        <v>0.181212647696012</v>
      </c>
      <c r="BD128" s="17">
        <v>0.192156829702681</v>
      </c>
      <c r="BE128" s="17"/>
      <c r="BF128" s="17">
        <v>0.17530821935152899</v>
      </c>
      <c r="BG128" s="17">
        <v>0.19797587221951199</v>
      </c>
      <c r="BH128" s="17">
        <v>0.141605607803066</v>
      </c>
      <c r="BI128" s="17">
        <v>0.154878940969738</v>
      </c>
      <c r="BJ128" s="17">
        <v>0.18880599861283201</v>
      </c>
      <c r="BK128" s="17">
        <v>6.7149354702275496E-2</v>
      </c>
      <c r="BL128" s="17">
        <v>0.18013111083070199</v>
      </c>
      <c r="BM128" s="17"/>
      <c r="BN128" s="17">
        <v>0.15326498840168301</v>
      </c>
      <c r="BO128" s="17">
        <v>0.118691872427006</v>
      </c>
      <c r="BP128" s="17">
        <v>0.12580331819103699</v>
      </c>
      <c r="BQ128" s="17">
        <v>0.18239810309760901</v>
      </c>
      <c r="BR128" s="17">
        <v>0.160981472186183</v>
      </c>
      <c r="BS128" s="17">
        <v>0.20826264509511</v>
      </c>
      <c r="BT128" s="17">
        <v>0.161054008556196</v>
      </c>
      <c r="BU128" s="17">
        <v>0.17463572556082099</v>
      </c>
      <c r="BV128" s="17">
        <v>0.14528339010333899</v>
      </c>
      <c r="BW128" s="17">
        <v>0.21525279560124599</v>
      </c>
      <c r="BX128" s="17">
        <v>0.15810274388578799</v>
      </c>
      <c r="BY128" s="17">
        <v>0.18786346446264399</v>
      </c>
      <c r="BZ128" s="17">
        <v>9.0904819463978201E-2</v>
      </c>
      <c r="CA128" s="17">
        <v>9.9323867898353596E-2</v>
      </c>
      <c r="CB128" s="17">
        <v>0.27362169392732499</v>
      </c>
      <c r="CC128" s="17">
        <v>0.25507144001396698</v>
      </c>
      <c r="CD128" s="17">
        <v>0</v>
      </c>
    </row>
    <row r="129" spans="2:82" x14ac:dyDescent="0.35">
      <c r="B129" t="s">
        <v>189</v>
      </c>
      <c r="C129" s="17">
        <v>0.43032678900362498</v>
      </c>
      <c r="D129" s="17">
        <v>0.41985119607624299</v>
      </c>
      <c r="E129" s="17">
        <v>0.440984774426468</v>
      </c>
      <c r="F129" s="17"/>
      <c r="G129" s="17">
        <v>0.220590005739314</v>
      </c>
      <c r="H129" s="17">
        <v>0.23031281984468999</v>
      </c>
      <c r="I129" s="17">
        <v>0.36915196791393801</v>
      </c>
      <c r="J129" s="17">
        <v>0.58547058187720802</v>
      </c>
      <c r="K129" s="17">
        <v>0.75575885612774696</v>
      </c>
      <c r="L129" s="17">
        <v>0.88990407679679695</v>
      </c>
      <c r="M129" s="17"/>
      <c r="N129" s="17">
        <v>0.235933626958517</v>
      </c>
      <c r="O129" s="17">
        <v>0.37761368667228601</v>
      </c>
      <c r="P129" s="17">
        <v>0.397835356599824</v>
      </c>
      <c r="Q129" s="17">
        <v>0.58149728550147695</v>
      </c>
      <c r="R129" s="17"/>
      <c r="S129" s="17">
        <v>0.29836635581471799</v>
      </c>
      <c r="T129" s="17">
        <v>0.48127933125085898</v>
      </c>
      <c r="U129" s="17">
        <v>0.46619795525080698</v>
      </c>
      <c r="V129" s="17">
        <v>0.502743833831089</v>
      </c>
      <c r="W129" s="17">
        <v>0.40989564897035602</v>
      </c>
      <c r="X129" s="17">
        <v>0.393379551147993</v>
      </c>
      <c r="Y129" s="17">
        <v>0.44053740496640797</v>
      </c>
      <c r="Z129" s="17">
        <v>0.49038132689896302</v>
      </c>
      <c r="AA129" s="17">
        <v>0.47376495457053602</v>
      </c>
      <c r="AB129" s="17">
        <v>0.47976798501707602</v>
      </c>
      <c r="AC129" s="17">
        <v>0.47926457005920298</v>
      </c>
      <c r="AD129" s="17"/>
      <c r="AE129" s="17" t="s">
        <v>116</v>
      </c>
      <c r="AF129" s="17" t="s">
        <v>116</v>
      </c>
      <c r="AG129" s="17">
        <v>0.54974907243393201</v>
      </c>
      <c r="AH129" s="17">
        <v>0.56568482166996203</v>
      </c>
      <c r="AI129" s="17">
        <v>0.326165144251572</v>
      </c>
      <c r="AJ129" s="17">
        <v>0.38265587458683598</v>
      </c>
      <c r="AK129" s="17"/>
      <c r="AL129" s="17">
        <v>0.51619393422043502</v>
      </c>
      <c r="AM129" s="17">
        <v>0.320510227254653</v>
      </c>
      <c r="AN129" s="17">
        <v>0.26125646692308602</v>
      </c>
      <c r="AO129" s="17">
        <v>0.32209988667901601</v>
      </c>
      <c r="AP129" s="17">
        <v>0.30851659939478898</v>
      </c>
      <c r="AQ129" s="17">
        <v>0.24286297150687999</v>
      </c>
      <c r="AR129" s="17">
        <v>0.512305243388961</v>
      </c>
      <c r="AS129" s="17"/>
      <c r="AT129" s="17">
        <v>0.17164265325866501</v>
      </c>
      <c r="AU129" s="17">
        <v>0.453638467750482</v>
      </c>
      <c r="AV129" s="17"/>
      <c r="AW129" s="17">
        <v>0.50123478958622003</v>
      </c>
      <c r="AX129" s="17">
        <v>0.90309559937128503</v>
      </c>
      <c r="AY129" s="17">
        <v>0.41783215959271802</v>
      </c>
      <c r="AZ129" s="17">
        <v>0.38830681014821</v>
      </c>
      <c r="BA129" s="17">
        <v>0.81798733516588595</v>
      </c>
      <c r="BB129" s="17">
        <v>0.29453767852926699</v>
      </c>
      <c r="BC129" s="17">
        <v>0.28638440657012498</v>
      </c>
      <c r="BD129" s="17">
        <v>0.473872772496508</v>
      </c>
      <c r="BE129" s="17"/>
      <c r="BF129" s="17">
        <v>0.28412849129373702</v>
      </c>
      <c r="BG129" s="17">
        <v>0.31682255134481202</v>
      </c>
      <c r="BH129" s="17">
        <v>0.45654376432131599</v>
      </c>
      <c r="BI129" s="17">
        <v>0.42095138515338298</v>
      </c>
      <c r="BJ129" s="17">
        <v>0.43650903506151201</v>
      </c>
      <c r="BK129" s="17">
        <v>0.68091580377508698</v>
      </c>
      <c r="BL129" s="17">
        <v>0.45061152045421499</v>
      </c>
      <c r="BM129" s="17"/>
      <c r="BN129" s="17">
        <v>0.51518518395005897</v>
      </c>
      <c r="BO129" s="17">
        <v>0.61874205596104304</v>
      </c>
      <c r="BP129" s="17">
        <v>0.62268743811004101</v>
      </c>
      <c r="BQ129" s="17">
        <v>0.48244867467138303</v>
      </c>
      <c r="BR129" s="17">
        <v>0.47469529248612202</v>
      </c>
      <c r="BS129" s="17">
        <v>0.34937598861234098</v>
      </c>
      <c r="BT129" s="17">
        <v>0.43591194937474698</v>
      </c>
      <c r="BU129" s="17">
        <v>0.320036716721324</v>
      </c>
      <c r="BV129" s="17">
        <v>0.274120731098627</v>
      </c>
      <c r="BW129" s="17">
        <v>0.21162341186800701</v>
      </c>
      <c r="BX129" s="17">
        <v>0.27335410699157597</v>
      </c>
      <c r="BY129" s="17">
        <v>0.123841655711874</v>
      </c>
      <c r="BZ129" s="17">
        <v>0.21001644347417101</v>
      </c>
      <c r="CA129" s="17">
        <v>9.4662964423381193E-2</v>
      </c>
      <c r="CB129" s="17">
        <v>7.9218237670519803E-2</v>
      </c>
      <c r="CC129" s="17">
        <v>0.18724993321283701</v>
      </c>
      <c r="CD129" s="17">
        <v>0</v>
      </c>
    </row>
    <row r="130" spans="2:82" x14ac:dyDescent="0.35">
      <c r="B130" t="s">
        <v>138</v>
      </c>
      <c r="C130" s="17">
        <v>9.4381169534600601E-2</v>
      </c>
      <c r="D130" s="17">
        <v>7.9833141560641405E-2</v>
      </c>
      <c r="E130" s="17">
        <v>0.10512670548733299</v>
      </c>
      <c r="F130" s="17"/>
      <c r="G130" s="17">
        <v>7.9182196393303206E-2</v>
      </c>
      <c r="H130" s="17">
        <v>9.8087681512480998E-2</v>
      </c>
      <c r="I130" s="17">
        <v>0.118783735740169</v>
      </c>
      <c r="J130" s="17">
        <v>0.106569704084746</v>
      </c>
      <c r="K130" s="17">
        <v>9.6128538795726096E-2</v>
      </c>
      <c r="L130" s="17">
        <v>5.68211941221601E-2</v>
      </c>
      <c r="M130" s="17"/>
      <c r="N130" s="17">
        <v>7.4614768888269706E-2</v>
      </c>
      <c r="O130" s="17">
        <v>9.2732143906971196E-2</v>
      </c>
      <c r="P130" s="17">
        <v>9.24015858166439E-2</v>
      </c>
      <c r="Q130" s="17">
        <v>0.105203673868928</v>
      </c>
      <c r="R130" s="17"/>
      <c r="S130" s="17">
        <v>0.104294768592802</v>
      </c>
      <c r="T130" s="17">
        <v>7.7894491681845507E-2</v>
      </c>
      <c r="U130" s="17">
        <v>6.5761364872125902E-2</v>
      </c>
      <c r="V130" s="17">
        <v>9.8848357931569902E-2</v>
      </c>
      <c r="W130" s="17">
        <v>9.5037333309797994E-2</v>
      </c>
      <c r="X130" s="17">
        <v>0.10716484619425801</v>
      </c>
      <c r="Y130" s="17">
        <v>0.107775666917809</v>
      </c>
      <c r="Z130" s="17">
        <v>9.93633170251189E-2</v>
      </c>
      <c r="AA130" s="17">
        <v>8.1574075760229098E-2</v>
      </c>
      <c r="AB130" s="17">
        <v>8.5300217479195597E-2</v>
      </c>
      <c r="AC130" s="17">
        <v>0.12575187615320199</v>
      </c>
      <c r="AD130" s="17"/>
      <c r="AE130" s="17" t="s">
        <v>116</v>
      </c>
      <c r="AF130" s="17" t="s">
        <v>116</v>
      </c>
      <c r="AG130" s="17">
        <v>8.9866425249663498E-2</v>
      </c>
      <c r="AH130" s="17">
        <v>7.0709811178797904E-2</v>
      </c>
      <c r="AI130" s="17">
        <v>8.5341300578117896E-2</v>
      </c>
      <c r="AJ130" s="17">
        <v>0.13305088375334501</v>
      </c>
      <c r="AK130" s="17"/>
      <c r="AL130" s="17">
        <v>8.1387375005586099E-2</v>
      </c>
      <c r="AM130" s="17">
        <v>8.8100203129576699E-2</v>
      </c>
      <c r="AN130" s="17">
        <v>5.5025025915727298E-2</v>
      </c>
      <c r="AO130" s="17">
        <v>3.1909358167871597E-2</v>
      </c>
      <c r="AP130" s="17">
        <v>4.0750815441077198E-2</v>
      </c>
      <c r="AQ130" s="17">
        <v>1.9035480453933998E-2</v>
      </c>
      <c r="AR130" s="17">
        <v>0</v>
      </c>
      <c r="AS130" s="17"/>
      <c r="AT130" s="17">
        <v>6.8939869988939903E-2</v>
      </c>
      <c r="AU130" s="17">
        <v>8.4569826572298806E-2</v>
      </c>
      <c r="AV130" s="17"/>
      <c r="AW130" s="17">
        <v>0.13678819060413</v>
      </c>
      <c r="AX130" s="17">
        <v>5.7529574944901199E-2</v>
      </c>
      <c r="AY130" s="17">
        <v>0.106720572618117</v>
      </c>
      <c r="AZ130" s="17">
        <v>0.11325116806577799</v>
      </c>
      <c r="BA130" s="17">
        <v>6.1594099876396601E-2</v>
      </c>
      <c r="BB130" s="17">
        <v>6.1009709543163898E-2</v>
      </c>
      <c r="BC130" s="17">
        <v>7.0691836340513098E-2</v>
      </c>
      <c r="BD130" s="17">
        <v>7.7963400669405297E-2</v>
      </c>
      <c r="BE130" s="17"/>
      <c r="BF130" s="17">
        <v>9.2327692114547194E-2</v>
      </c>
      <c r="BG130" s="17">
        <v>7.8602234904162599E-2</v>
      </c>
      <c r="BH130" s="17">
        <v>9.1458791664028705E-2</v>
      </c>
      <c r="BI130" s="17">
        <v>0.13717044504614101</v>
      </c>
      <c r="BJ130" s="17">
        <v>9.2639373364882802E-2</v>
      </c>
      <c r="BK130" s="17">
        <v>0.11214169230233299</v>
      </c>
      <c r="BL130" s="17">
        <v>8.8085713537000399E-2</v>
      </c>
      <c r="BM130" s="17"/>
      <c r="BN130" s="17">
        <v>0.120862790694638</v>
      </c>
      <c r="BO130" s="17">
        <v>7.8387147785317399E-2</v>
      </c>
      <c r="BP130" s="17">
        <v>8.9146381205537306E-2</v>
      </c>
      <c r="BQ130" s="17">
        <v>7.8259932753515393E-2</v>
      </c>
      <c r="BR130" s="17">
        <v>8.4838204904912506E-2</v>
      </c>
      <c r="BS130" s="17">
        <v>7.8928082546897302E-2</v>
      </c>
      <c r="BT130" s="17">
        <v>5.6848074647398099E-2</v>
      </c>
      <c r="BU130" s="17">
        <v>7.8797388794626805E-2</v>
      </c>
      <c r="BV130" s="17">
        <v>7.0672937918308795E-2</v>
      </c>
      <c r="BW130" s="17">
        <v>0.106912471225208</v>
      </c>
      <c r="BX130" s="17">
        <v>8.5368294901026903E-2</v>
      </c>
      <c r="BY130" s="17">
        <v>9.2870674060067604E-2</v>
      </c>
      <c r="BZ130" s="17">
        <v>5.7387264813128801E-2</v>
      </c>
      <c r="CA130" s="17">
        <v>8.9960942644441794E-2</v>
      </c>
      <c r="CB130" s="17">
        <v>4.0708535602473901E-2</v>
      </c>
      <c r="CC130" s="17">
        <v>0</v>
      </c>
      <c r="CD130" s="17">
        <v>8.1378854599200495E-2</v>
      </c>
    </row>
    <row r="131" spans="2:82" x14ac:dyDescent="0.35">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row>
    <row r="132" spans="2:82" x14ac:dyDescent="0.35">
      <c r="B132" s="6" t="s">
        <v>202</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row>
    <row r="133" spans="2:82" x14ac:dyDescent="0.35">
      <c r="B133" s="24" t="s">
        <v>118</v>
      </c>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row>
    <row r="134" spans="2:82" x14ac:dyDescent="0.35">
      <c r="B134" t="s">
        <v>192</v>
      </c>
      <c r="C134" s="17">
        <v>0.40813745630141501</v>
      </c>
      <c r="D134" s="17">
        <v>0.41190148075858801</v>
      </c>
      <c r="E134" s="17">
        <v>0.40449081902503498</v>
      </c>
      <c r="F134" s="17"/>
      <c r="G134" s="17">
        <v>0.40052115519551801</v>
      </c>
      <c r="H134" s="17">
        <v>0.45592203574977302</v>
      </c>
      <c r="I134" s="17">
        <v>0.41346149341289501</v>
      </c>
      <c r="J134" s="17">
        <v>0.39462849559317198</v>
      </c>
      <c r="K134" s="17">
        <v>0.37660412879692301</v>
      </c>
      <c r="L134" s="17">
        <v>0.360100883125201</v>
      </c>
      <c r="M134" s="17"/>
      <c r="N134" s="17">
        <v>0.42033894699208402</v>
      </c>
      <c r="O134" s="17">
        <v>0.43294085986901198</v>
      </c>
      <c r="P134" s="17">
        <v>0.40374736105307402</v>
      </c>
      <c r="Q134" s="17">
        <v>0.388168403351694</v>
      </c>
      <c r="R134" s="17"/>
      <c r="S134" s="17">
        <v>0.39177657912738201</v>
      </c>
      <c r="T134" s="17">
        <v>0.401663848352801</v>
      </c>
      <c r="U134" s="17">
        <v>0.42773047799269598</v>
      </c>
      <c r="V134" s="17">
        <v>0.38726287347314597</v>
      </c>
      <c r="W134" s="17">
        <v>0.38601877806682999</v>
      </c>
      <c r="X134" s="17">
        <v>0.39648270884895398</v>
      </c>
      <c r="Y134" s="17">
        <v>0.40991247089719002</v>
      </c>
      <c r="Z134" s="17">
        <v>0.47455165075004802</v>
      </c>
      <c r="AA134" s="17">
        <v>0.42670064126144902</v>
      </c>
      <c r="AB134" s="17">
        <v>0.43265170409395598</v>
      </c>
      <c r="AC134" s="17">
        <v>0.39225089763386001</v>
      </c>
      <c r="AD134" s="17"/>
      <c r="AE134" s="17" t="s">
        <v>116</v>
      </c>
      <c r="AF134" s="17" t="s">
        <v>116</v>
      </c>
      <c r="AG134" s="17">
        <v>0.42158805044550901</v>
      </c>
      <c r="AH134" s="17">
        <v>0.42774299277049899</v>
      </c>
      <c r="AI134" s="17">
        <v>0.41281413566442898</v>
      </c>
      <c r="AJ134" s="17">
        <v>0.27183000672261998</v>
      </c>
      <c r="AK134" s="17"/>
      <c r="AL134" s="17">
        <v>0.420033990726773</v>
      </c>
      <c r="AM134" s="17">
        <v>0.417201701083589</v>
      </c>
      <c r="AN134" s="17">
        <v>0.43204010306131302</v>
      </c>
      <c r="AO134" s="17">
        <v>0.32186095898732597</v>
      </c>
      <c r="AP134" s="17">
        <v>0.47413229531079298</v>
      </c>
      <c r="AQ134" s="17">
        <v>0.51376474083521495</v>
      </c>
      <c r="AR134" s="17">
        <v>0.24346056976760899</v>
      </c>
      <c r="AS134" s="17"/>
      <c r="AT134" s="17">
        <v>0.398186534185345</v>
      </c>
      <c r="AU134" s="17">
        <v>0.41339977236480202</v>
      </c>
      <c r="AV134" s="17"/>
      <c r="AW134" s="17">
        <v>0.37054221322596498</v>
      </c>
      <c r="AX134" s="17">
        <v>0.33572637521439602</v>
      </c>
      <c r="AY134" s="17">
        <v>0.42725115055186902</v>
      </c>
      <c r="AZ134" s="17">
        <v>0.41971487040787903</v>
      </c>
      <c r="BA134" s="17">
        <v>0.33804661231266397</v>
      </c>
      <c r="BB134" s="17">
        <v>0.40716361647261001</v>
      </c>
      <c r="BC134" s="17">
        <v>0.47092323527063601</v>
      </c>
      <c r="BD134" s="17">
        <v>0.388389813493076</v>
      </c>
      <c r="BE134" s="17"/>
      <c r="BF134" s="17">
        <v>0.45121018343396901</v>
      </c>
      <c r="BG134" s="17">
        <v>0.42217741056798103</v>
      </c>
      <c r="BH134" s="17">
        <v>0.40938145978946</v>
      </c>
      <c r="BI134" s="17">
        <v>0.40095709805627999</v>
      </c>
      <c r="BJ134" s="17">
        <v>0.412518116159794</v>
      </c>
      <c r="BK134" s="17">
        <v>0.35919500379839298</v>
      </c>
      <c r="BL134" s="17">
        <v>0.403757840596358</v>
      </c>
      <c r="BM134" s="17"/>
      <c r="BN134" s="17">
        <v>0.388605683531205</v>
      </c>
      <c r="BO134" s="17">
        <v>0.412021646638279</v>
      </c>
      <c r="BP134" s="17">
        <v>0.41836546740248798</v>
      </c>
      <c r="BQ134" s="17">
        <v>0.365278078865303</v>
      </c>
      <c r="BR134" s="17">
        <v>0.37598332775176202</v>
      </c>
      <c r="BS134" s="17">
        <v>0.47505186912854802</v>
      </c>
      <c r="BT134" s="17">
        <v>0.41735143798376101</v>
      </c>
      <c r="BU134" s="17">
        <v>0.42050884652765402</v>
      </c>
      <c r="BV134" s="17">
        <v>0.45489197690521199</v>
      </c>
      <c r="BW134" s="17">
        <v>0.40033751294625602</v>
      </c>
      <c r="BX134" s="17">
        <v>0.49719968353182298</v>
      </c>
      <c r="BY134" s="17">
        <v>0.40316446582112703</v>
      </c>
      <c r="BZ134" s="17">
        <v>0.40828440184139397</v>
      </c>
      <c r="CA134" s="17">
        <v>0.32842406604096702</v>
      </c>
      <c r="CB134" s="17">
        <v>0.47907283300224801</v>
      </c>
      <c r="CC134" s="17">
        <v>0.50812537280353098</v>
      </c>
      <c r="CD134" s="17">
        <v>0.392588386232821</v>
      </c>
    </row>
    <row r="135" spans="2:82" x14ac:dyDescent="0.35">
      <c r="B135" t="s">
        <v>193</v>
      </c>
      <c r="C135" s="17">
        <v>0.38687223340938498</v>
      </c>
      <c r="D135" s="17">
        <v>0.39419582756691302</v>
      </c>
      <c r="E135" s="17">
        <v>0.38082016059933199</v>
      </c>
      <c r="F135" s="17"/>
      <c r="G135" s="17">
        <v>0.39816686649495198</v>
      </c>
      <c r="H135" s="17">
        <v>0.41905247377563398</v>
      </c>
      <c r="I135" s="17">
        <v>0.37826032879960902</v>
      </c>
      <c r="J135" s="17">
        <v>0.35790935676091601</v>
      </c>
      <c r="K135" s="17">
        <v>0.372355871951837</v>
      </c>
      <c r="L135" s="17">
        <v>0.36605312407315699</v>
      </c>
      <c r="M135" s="17"/>
      <c r="N135" s="17">
        <v>0.44601569828526599</v>
      </c>
      <c r="O135" s="17">
        <v>0.40510789314173701</v>
      </c>
      <c r="P135" s="17">
        <v>0.39454007727944701</v>
      </c>
      <c r="Q135" s="17">
        <v>0.34181012458768101</v>
      </c>
      <c r="R135" s="17"/>
      <c r="S135" s="17">
        <v>0.38236996295165399</v>
      </c>
      <c r="T135" s="17">
        <v>0.40327667675717799</v>
      </c>
      <c r="U135" s="17">
        <v>0.36625408253970598</v>
      </c>
      <c r="V135" s="17">
        <v>0.37013145884000997</v>
      </c>
      <c r="W135" s="17">
        <v>0.35273987553316599</v>
      </c>
      <c r="X135" s="17">
        <v>0.38652455266768498</v>
      </c>
      <c r="Y135" s="17">
        <v>0.43138432318323799</v>
      </c>
      <c r="Z135" s="17">
        <v>0.35119828213369098</v>
      </c>
      <c r="AA135" s="17">
        <v>0.38964384928107398</v>
      </c>
      <c r="AB135" s="17">
        <v>0.416281880128618</v>
      </c>
      <c r="AC135" s="17">
        <v>0.38066437113639801</v>
      </c>
      <c r="AD135" s="17"/>
      <c r="AE135" s="17" t="s">
        <v>116</v>
      </c>
      <c r="AF135" s="17" t="s">
        <v>116</v>
      </c>
      <c r="AG135" s="17">
        <v>0.39222053043647598</v>
      </c>
      <c r="AH135" s="17">
        <v>0.417069892529982</v>
      </c>
      <c r="AI135" s="17">
        <v>0.39113073132648701</v>
      </c>
      <c r="AJ135" s="17">
        <v>0.244032299664696</v>
      </c>
      <c r="AK135" s="17"/>
      <c r="AL135" s="17">
        <v>0.40578323394882598</v>
      </c>
      <c r="AM135" s="17">
        <v>0.38609042123167397</v>
      </c>
      <c r="AN135" s="17">
        <v>0.41826500291729501</v>
      </c>
      <c r="AO135" s="17">
        <v>0.32537466853625602</v>
      </c>
      <c r="AP135" s="17">
        <v>0.38955265086420199</v>
      </c>
      <c r="AQ135" s="17">
        <v>0.40299229158071398</v>
      </c>
      <c r="AR135" s="17">
        <v>0.29333321829751302</v>
      </c>
      <c r="AS135" s="17"/>
      <c r="AT135" s="17">
        <v>0.331497715394452</v>
      </c>
      <c r="AU135" s="17">
        <v>0.39573111875775402</v>
      </c>
      <c r="AV135" s="17"/>
      <c r="AW135" s="17">
        <v>0.37329159560052599</v>
      </c>
      <c r="AX135" s="17">
        <v>0.35103672600747399</v>
      </c>
      <c r="AY135" s="17">
        <v>0.36877541870150199</v>
      </c>
      <c r="AZ135" s="17">
        <v>0.387366867623055</v>
      </c>
      <c r="BA135" s="17">
        <v>0.355728038402851</v>
      </c>
      <c r="BB135" s="17">
        <v>0.39062276645983901</v>
      </c>
      <c r="BC135" s="17">
        <v>0.42214826142583001</v>
      </c>
      <c r="BD135" s="17">
        <v>0.39716098780742298</v>
      </c>
      <c r="BE135" s="17"/>
      <c r="BF135" s="17">
        <v>0.44356960996412798</v>
      </c>
      <c r="BG135" s="17">
        <v>0.42277240459371601</v>
      </c>
      <c r="BH135" s="17">
        <v>0.33109395229913802</v>
      </c>
      <c r="BI135" s="17">
        <v>0.36610452009286998</v>
      </c>
      <c r="BJ135" s="17">
        <v>0.35500386066345202</v>
      </c>
      <c r="BK135" s="17">
        <v>0.342818122422691</v>
      </c>
      <c r="BL135" s="17">
        <v>0.39382168386440503</v>
      </c>
      <c r="BM135" s="17"/>
      <c r="BN135" s="17">
        <v>0.32446721600233203</v>
      </c>
      <c r="BO135" s="17">
        <v>0.35073275976054802</v>
      </c>
      <c r="BP135" s="17">
        <v>0.34634651473508699</v>
      </c>
      <c r="BQ135" s="17">
        <v>0.37810791488293699</v>
      </c>
      <c r="BR135" s="17">
        <v>0.408185957196253</v>
      </c>
      <c r="BS135" s="17">
        <v>0.44538573191293801</v>
      </c>
      <c r="BT135" s="17">
        <v>0.40148792050541798</v>
      </c>
      <c r="BU135" s="17">
        <v>0.38924757539031801</v>
      </c>
      <c r="BV135" s="17">
        <v>0.41005560216907799</v>
      </c>
      <c r="BW135" s="17">
        <v>0.42293757792104902</v>
      </c>
      <c r="BX135" s="17">
        <v>0.37445408603458802</v>
      </c>
      <c r="BY135" s="17">
        <v>0.452786177194688</v>
      </c>
      <c r="BZ135" s="17">
        <v>0.42238836723011902</v>
      </c>
      <c r="CA135" s="17">
        <v>0.38200475302235598</v>
      </c>
      <c r="CB135" s="17">
        <v>0.534633860744401</v>
      </c>
      <c r="CC135" s="17">
        <v>0.57428928407651703</v>
      </c>
      <c r="CD135" s="17">
        <v>0.44509208690219698</v>
      </c>
    </row>
    <row r="136" spans="2:82" x14ac:dyDescent="0.35">
      <c r="B136" t="s">
        <v>194</v>
      </c>
      <c r="C136" s="17">
        <v>0.346171169878216</v>
      </c>
      <c r="D136" s="17">
        <v>0.34645426236467802</v>
      </c>
      <c r="E136" s="17">
        <v>0.34630082067775497</v>
      </c>
      <c r="F136" s="17"/>
      <c r="G136" s="17">
        <v>0.28731069756544297</v>
      </c>
      <c r="H136" s="17">
        <v>0.34951728033302798</v>
      </c>
      <c r="I136" s="17">
        <v>0.36848851811010502</v>
      </c>
      <c r="J136" s="17">
        <v>0.38340406379688002</v>
      </c>
      <c r="K136" s="17">
        <v>0.40050229341622001</v>
      </c>
      <c r="L136" s="17">
        <v>0.317831586369069</v>
      </c>
      <c r="M136" s="17"/>
      <c r="N136" s="17">
        <v>0.37070234148980202</v>
      </c>
      <c r="O136" s="17">
        <v>0.344972375426356</v>
      </c>
      <c r="P136" s="17">
        <v>0.35576506739221098</v>
      </c>
      <c r="Q136" s="17">
        <v>0.32947121686135999</v>
      </c>
      <c r="R136" s="17"/>
      <c r="S136" s="17">
        <v>0.36243813218992199</v>
      </c>
      <c r="T136" s="17">
        <v>0.30476455019880799</v>
      </c>
      <c r="U136" s="17">
        <v>0.34149833956964099</v>
      </c>
      <c r="V136" s="17">
        <v>0.34450905441400298</v>
      </c>
      <c r="W136" s="17">
        <v>0.310375058708875</v>
      </c>
      <c r="X136" s="17">
        <v>0.34717619619636098</v>
      </c>
      <c r="Y136" s="17">
        <v>0.38341568396168701</v>
      </c>
      <c r="Z136" s="17">
        <v>0.32460418115942002</v>
      </c>
      <c r="AA136" s="17">
        <v>0.35354758781092899</v>
      </c>
      <c r="AB136" s="17">
        <v>0.36870953742576901</v>
      </c>
      <c r="AC136" s="17">
        <v>0.35555717333323</v>
      </c>
      <c r="AD136" s="17"/>
      <c r="AE136" s="17" t="s">
        <v>116</v>
      </c>
      <c r="AF136" s="17" t="s">
        <v>116</v>
      </c>
      <c r="AG136" s="17">
        <v>0.35393977747100902</v>
      </c>
      <c r="AH136" s="17">
        <v>0.32662142735858501</v>
      </c>
      <c r="AI136" s="17">
        <v>0.37297834386613699</v>
      </c>
      <c r="AJ136" s="17">
        <v>0.20452157880197899</v>
      </c>
      <c r="AK136" s="17"/>
      <c r="AL136" s="17">
        <v>0.37377597508829302</v>
      </c>
      <c r="AM136" s="17">
        <v>0.319085953495857</v>
      </c>
      <c r="AN136" s="17">
        <v>0.35770509103399201</v>
      </c>
      <c r="AO136" s="17">
        <v>0.46074842552217099</v>
      </c>
      <c r="AP136" s="17">
        <v>0.366608077879233</v>
      </c>
      <c r="AQ136" s="17">
        <v>0.33845407841914998</v>
      </c>
      <c r="AR136" s="17">
        <v>0.48461864533495302</v>
      </c>
      <c r="AS136" s="17"/>
      <c r="AT136" s="17">
        <v>0.36086307192974798</v>
      </c>
      <c r="AU136" s="17">
        <v>0.347780147149442</v>
      </c>
      <c r="AV136" s="17"/>
      <c r="AW136" s="17">
        <v>0.318392731192083</v>
      </c>
      <c r="AX136" s="17">
        <v>0.24388741337054901</v>
      </c>
      <c r="AY136" s="17">
        <v>0.36985007824416499</v>
      </c>
      <c r="AZ136" s="17">
        <v>0.35312157401352501</v>
      </c>
      <c r="BA136" s="17">
        <v>0.30215267246891803</v>
      </c>
      <c r="BB136" s="17">
        <v>0.36727078959315301</v>
      </c>
      <c r="BC136" s="17">
        <v>0.37736578155017603</v>
      </c>
      <c r="BD136" s="17">
        <v>0.34493976152988298</v>
      </c>
      <c r="BE136" s="17"/>
      <c r="BF136" s="17">
        <v>0.35580507871523398</v>
      </c>
      <c r="BG136" s="17">
        <v>0.35846044343307598</v>
      </c>
      <c r="BH136" s="17">
        <v>0.38705137047642202</v>
      </c>
      <c r="BI136" s="17">
        <v>0.32775425426517202</v>
      </c>
      <c r="BJ136" s="17">
        <v>0.36423753341408999</v>
      </c>
      <c r="BK136" s="17">
        <v>0.33372090289491002</v>
      </c>
      <c r="BL136" s="17">
        <v>0.29515522969685198</v>
      </c>
      <c r="BM136" s="17"/>
      <c r="BN136" s="17">
        <v>0.29034753565863503</v>
      </c>
      <c r="BO136" s="17">
        <v>0.31088038227255799</v>
      </c>
      <c r="BP136" s="17">
        <v>0.30026042706864298</v>
      </c>
      <c r="BQ136" s="17">
        <v>0.34319693848807198</v>
      </c>
      <c r="BR136" s="17">
        <v>0.375794985372364</v>
      </c>
      <c r="BS136" s="17">
        <v>0.36717323099427002</v>
      </c>
      <c r="BT136" s="17">
        <v>0.39650397599337001</v>
      </c>
      <c r="BU136" s="17">
        <v>0.33425991485951501</v>
      </c>
      <c r="BV136" s="17">
        <v>0.31059760394028102</v>
      </c>
      <c r="BW136" s="17">
        <v>0.38863242648853302</v>
      </c>
      <c r="BX136" s="17">
        <v>0.41499797825658502</v>
      </c>
      <c r="BY136" s="17">
        <v>0.48396402174560899</v>
      </c>
      <c r="BZ136" s="17">
        <v>0.410117348668885</v>
      </c>
      <c r="CA136" s="17">
        <v>0.37102634952556202</v>
      </c>
      <c r="CB136" s="17">
        <v>0.36299733457250399</v>
      </c>
      <c r="CC136" s="17">
        <v>0.32417269676459598</v>
      </c>
      <c r="CD136" s="17">
        <v>0.37674993401304002</v>
      </c>
    </row>
    <row r="137" spans="2:82" x14ac:dyDescent="0.35">
      <c r="B137" t="s">
        <v>195</v>
      </c>
      <c r="C137" s="17">
        <v>0.27589498133964202</v>
      </c>
      <c r="D137" s="17">
        <v>0.243098082943349</v>
      </c>
      <c r="E137" s="17">
        <v>0.30663552970795099</v>
      </c>
      <c r="F137" s="17"/>
      <c r="G137" s="17">
        <v>0.29010086304253602</v>
      </c>
      <c r="H137" s="17">
        <v>0.335234947736339</v>
      </c>
      <c r="I137" s="17">
        <v>0.26964095607221999</v>
      </c>
      <c r="J137" s="17">
        <v>0.27680145096320902</v>
      </c>
      <c r="K137" s="17">
        <v>0.214148595901373</v>
      </c>
      <c r="L137" s="17">
        <v>0.18303533053927101</v>
      </c>
      <c r="M137" s="17"/>
      <c r="N137" s="17">
        <v>0.32088757445542399</v>
      </c>
      <c r="O137" s="17">
        <v>0.277499548466422</v>
      </c>
      <c r="P137" s="17">
        <v>0.28727345911472602</v>
      </c>
      <c r="Q137" s="17">
        <v>0.24543148337996201</v>
      </c>
      <c r="R137" s="17"/>
      <c r="S137" s="17">
        <v>0.27832202183587001</v>
      </c>
      <c r="T137" s="17">
        <v>0.27793244160568098</v>
      </c>
      <c r="U137" s="17">
        <v>0.26361072558792498</v>
      </c>
      <c r="V137" s="17">
        <v>0.27203025757599097</v>
      </c>
      <c r="W137" s="17">
        <v>0.30427522347477498</v>
      </c>
      <c r="X137" s="17">
        <v>0.30915580789943198</v>
      </c>
      <c r="Y137" s="17">
        <v>0.28922515473147398</v>
      </c>
      <c r="Z137" s="17">
        <v>0.22072186881900199</v>
      </c>
      <c r="AA137" s="17">
        <v>0.28617213166328698</v>
      </c>
      <c r="AB137" s="17">
        <v>0.24730955299260299</v>
      </c>
      <c r="AC137" s="17">
        <v>0.23833616663055801</v>
      </c>
      <c r="AD137" s="17"/>
      <c r="AE137" s="17" t="s">
        <v>116</v>
      </c>
      <c r="AF137" s="17" t="s">
        <v>116</v>
      </c>
      <c r="AG137" s="17">
        <v>0.24496777280974</v>
      </c>
      <c r="AH137" s="17">
        <v>0.24380029008068599</v>
      </c>
      <c r="AI137" s="17">
        <v>0.32102146223022898</v>
      </c>
      <c r="AJ137" s="17">
        <v>0.170028439851762</v>
      </c>
      <c r="AK137" s="17"/>
      <c r="AL137" s="17">
        <v>0.28719495404152101</v>
      </c>
      <c r="AM137" s="17">
        <v>0.27884564396081701</v>
      </c>
      <c r="AN137" s="17">
        <v>0.27554015972688201</v>
      </c>
      <c r="AO137" s="17">
        <v>0.20520445721868899</v>
      </c>
      <c r="AP137" s="17">
        <v>0.35607636945342802</v>
      </c>
      <c r="AQ137" s="17">
        <v>0.17975467332207801</v>
      </c>
      <c r="AR137" s="17">
        <v>0.14557803968510499</v>
      </c>
      <c r="AS137" s="17"/>
      <c r="AT137" s="17">
        <v>0.274426370616285</v>
      </c>
      <c r="AU137" s="17">
        <v>0.27945665078934601</v>
      </c>
      <c r="AV137" s="17"/>
      <c r="AW137" s="17">
        <v>0.24333984703231001</v>
      </c>
      <c r="AX137" s="17">
        <v>0.18041948125670501</v>
      </c>
      <c r="AY137" s="17">
        <v>0.33579611062442399</v>
      </c>
      <c r="AZ137" s="17">
        <v>0.28235141368379002</v>
      </c>
      <c r="BA137" s="17">
        <v>0.17941342857405501</v>
      </c>
      <c r="BB137" s="17">
        <v>0.29446384042824397</v>
      </c>
      <c r="BC137" s="17">
        <v>0.32179687668274798</v>
      </c>
      <c r="BD137" s="17">
        <v>0.32718537225896699</v>
      </c>
      <c r="BE137" s="17"/>
      <c r="BF137" s="17">
        <v>0.28144484676298798</v>
      </c>
      <c r="BG137" s="17">
        <v>0.29149462560267603</v>
      </c>
      <c r="BH137" s="17">
        <v>0.297929165604573</v>
      </c>
      <c r="BI137" s="17">
        <v>0.21447224509882901</v>
      </c>
      <c r="BJ137" s="17">
        <v>0.30600577217934</v>
      </c>
      <c r="BK137" s="17">
        <v>0.235182576904686</v>
      </c>
      <c r="BL137" s="17">
        <v>0.28063887986377001</v>
      </c>
      <c r="BM137" s="17"/>
      <c r="BN137" s="17">
        <v>0.24521761857976801</v>
      </c>
      <c r="BO137" s="17">
        <v>0.235470489341568</v>
      </c>
      <c r="BP137" s="17">
        <v>0.25425828892673003</v>
      </c>
      <c r="BQ137" s="17">
        <v>0.29256039377995702</v>
      </c>
      <c r="BR137" s="17">
        <v>0.26106368566578803</v>
      </c>
      <c r="BS137" s="17">
        <v>0.30303817168719799</v>
      </c>
      <c r="BT137" s="17">
        <v>0.28134228370262299</v>
      </c>
      <c r="BU137" s="17">
        <v>0.272953476505782</v>
      </c>
      <c r="BV137" s="17">
        <v>0.26855776382917002</v>
      </c>
      <c r="BW137" s="17">
        <v>0.33159773015101701</v>
      </c>
      <c r="BX137" s="17">
        <v>0.29448645263665402</v>
      </c>
      <c r="BY137" s="17">
        <v>0.39023924791338099</v>
      </c>
      <c r="BZ137" s="17">
        <v>0.24087354856957799</v>
      </c>
      <c r="CA137" s="17">
        <v>0.36665705493737999</v>
      </c>
      <c r="CB137" s="17">
        <v>0.36407296086681801</v>
      </c>
      <c r="CC137" s="17">
        <v>0.23692751424269201</v>
      </c>
      <c r="CD137" s="17">
        <v>0.184209465242958</v>
      </c>
    </row>
    <row r="138" spans="2:82" x14ac:dyDescent="0.35">
      <c r="B138" t="s">
        <v>196</v>
      </c>
      <c r="C138" s="17">
        <v>0.21175886742427599</v>
      </c>
      <c r="D138" s="17">
        <v>0.22173872468686001</v>
      </c>
      <c r="E138" s="17">
        <v>0.20299358258737599</v>
      </c>
      <c r="F138" s="17"/>
      <c r="G138" s="17">
        <v>0.24076343994872301</v>
      </c>
      <c r="H138" s="17">
        <v>0.219754375558464</v>
      </c>
      <c r="I138" s="17">
        <v>0.20741344872940201</v>
      </c>
      <c r="J138" s="17">
        <v>0.22094517599633301</v>
      </c>
      <c r="K138" s="17">
        <v>0.19858800350820599</v>
      </c>
      <c r="L138" s="17">
        <v>0.14136593438683301</v>
      </c>
      <c r="M138" s="17"/>
      <c r="N138" s="17">
        <v>0.25883239197165497</v>
      </c>
      <c r="O138" s="17">
        <v>0.22890346067037101</v>
      </c>
      <c r="P138" s="17">
        <v>0.22820622577276101</v>
      </c>
      <c r="Q138" s="17">
        <v>0.16753846830367</v>
      </c>
      <c r="R138" s="17"/>
      <c r="S138" s="17">
        <v>0.25268463510221301</v>
      </c>
      <c r="T138" s="17">
        <v>0.173683995580004</v>
      </c>
      <c r="U138" s="17">
        <v>0.194107371300767</v>
      </c>
      <c r="V138" s="17">
        <v>0.183121391888934</v>
      </c>
      <c r="W138" s="17">
        <v>0.17059788256296601</v>
      </c>
      <c r="X138" s="17">
        <v>0.25193677115424501</v>
      </c>
      <c r="Y138" s="17">
        <v>0.22760755959723</v>
      </c>
      <c r="Z138" s="17">
        <v>0.20220554107385699</v>
      </c>
      <c r="AA138" s="17">
        <v>0.20332949613762299</v>
      </c>
      <c r="AB138" s="17">
        <v>0.19648777517101401</v>
      </c>
      <c r="AC138" s="17">
        <v>0.23409597435728499</v>
      </c>
      <c r="AD138" s="17"/>
      <c r="AE138" s="17" t="s">
        <v>116</v>
      </c>
      <c r="AF138" s="17" t="s">
        <v>116</v>
      </c>
      <c r="AG138" s="17">
        <v>0.18945588103814601</v>
      </c>
      <c r="AH138" s="17">
        <v>0.23931739210369499</v>
      </c>
      <c r="AI138" s="17">
        <v>0.22090113382296001</v>
      </c>
      <c r="AJ138" s="17">
        <v>0.129445738297265</v>
      </c>
      <c r="AK138" s="17"/>
      <c r="AL138" s="17">
        <v>0.20564300878789399</v>
      </c>
      <c r="AM138" s="17">
        <v>0.22884792479097299</v>
      </c>
      <c r="AN138" s="17">
        <v>0.246978069342809</v>
      </c>
      <c r="AO138" s="17">
        <v>0.26179991984981199</v>
      </c>
      <c r="AP138" s="17">
        <v>0.35479513911591998</v>
      </c>
      <c r="AQ138" s="17">
        <v>0.240381602863003</v>
      </c>
      <c r="AR138" s="17">
        <v>0.33447432602751898</v>
      </c>
      <c r="AS138" s="17"/>
      <c r="AT138" s="17">
        <v>0.30968511323766101</v>
      </c>
      <c r="AU138" s="17">
        <v>0.207138188444625</v>
      </c>
      <c r="AV138" s="17"/>
      <c r="AW138" s="17">
        <v>0.18469291095927601</v>
      </c>
      <c r="AX138" s="17">
        <v>0.125927197568351</v>
      </c>
      <c r="AY138" s="17">
        <v>0.272460233870506</v>
      </c>
      <c r="AZ138" s="17">
        <v>0.218423800767552</v>
      </c>
      <c r="BA138" s="17">
        <v>0.143306433419256</v>
      </c>
      <c r="BB138" s="17">
        <v>0.24350673584211399</v>
      </c>
      <c r="BC138" s="17">
        <v>0.23585728288080901</v>
      </c>
      <c r="BD138" s="17">
        <v>0.17070949614288899</v>
      </c>
      <c r="BE138" s="17"/>
      <c r="BF138" s="17">
        <v>0.26945957201732301</v>
      </c>
      <c r="BG138" s="17">
        <v>0.25252259654020398</v>
      </c>
      <c r="BH138" s="17">
        <v>0.18747128758658099</v>
      </c>
      <c r="BI138" s="17">
        <v>0.20078170250677599</v>
      </c>
      <c r="BJ138" s="17">
        <v>0.19110033186181599</v>
      </c>
      <c r="BK138" s="17">
        <v>0.15622114478681201</v>
      </c>
      <c r="BL138" s="17">
        <v>0.18756869064208601</v>
      </c>
      <c r="BM138" s="17"/>
      <c r="BN138" s="17">
        <v>0.15843344014312299</v>
      </c>
      <c r="BO138" s="17">
        <v>0.1631904186882</v>
      </c>
      <c r="BP138" s="17">
        <v>0.16559019679692799</v>
      </c>
      <c r="BQ138" s="17">
        <v>0.19565114237404299</v>
      </c>
      <c r="BR138" s="17">
        <v>0.20662610611382501</v>
      </c>
      <c r="BS138" s="17">
        <v>0.24992901224560099</v>
      </c>
      <c r="BT138" s="17">
        <v>0.20431353532343699</v>
      </c>
      <c r="BU138" s="17">
        <v>0.30294406514508798</v>
      </c>
      <c r="BV138" s="17">
        <v>0.20999385606875801</v>
      </c>
      <c r="BW138" s="17">
        <v>0.25001188680388298</v>
      </c>
      <c r="BX138" s="17">
        <v>0.29018598262364598</v>
      </c>
      <c r="BY138" s="17">
        <v>0.275199369087957</v>
      </c>
      <c r="BZ138" s="17">
        <v>0.16953650855315999</v>
      </c>
      <c r="CA138" s="17">
        <v>0.280948460559591</v>
      </c>
      <c r="CB138" s="17">
        <v>0.364698080355361</v>
      </c>
      <c r="CC138" s="17">
        <v>0.56941468879614998</v>
      </c>
      <c r="CD138" s="17">
        <v>0.40804715146870502</v>
      </c>
    </row>
    <row r="139" spans="2:82" x14ac:dyDescent="0.35">
      <c r="B139" t="s">
        <v>197</v>
      </c>
      <c r="C139" s="17">
        <v>0.109662706067453</v>
      </c>
      <c r="D139" s="17">
        <v>0.12617438947031201</v>
      </c>
      <c r="E139" s="17">
        <v>9.4080058946108006E-2</v>
      </c>
      <c r="F139" s="17"/>
      <c r="G139" s="17">
        <v>0.17969500360764601</v>
      </c>
      <c r="H139" s="17">
        <v>0.15828639114016199</v>
      </c>
      <c r="I139" s="17">
        <v>8.5683110623109404E-2</v>
      </c>
      <c r="J139" s="17">
        <v>6.2026762682492603E-2</v>
      </c>
      <c r="K139" s="17">
        <v>5.59153283507361E-2</v>
      </c>
      <c r="L139" s="17">
        <v>2.3213236008625501E-2</v>
      </c>
      <c r="M139" s="17"/>
      <c r="N139" s="17">
        <v>0.15422433051800899</v>
      </c>
      <c r="O139" s="17">
        <v>0.114738091132519</v>
      </c>
      <c r="P139" s="17">
        <v>0.119882014182704</v>
      </c>
      <c r="Q139" s="17">
        <v>7.6887205110836396E-2</v>
      </c>
      <c r="R139" s="17"/>
      <c r="S139" s="17">
        <v>0.16049769980167899</v>
      </c>
      <c r="T139" s="17">
        <v>9.43656146083795E-2</v>
      </c>
      <c r="U139" s="17">
        <v>6.5471168446018704E-2</v>
      </c>
      <c r="V139" s="17">
        <v>0.114230310374984</v>
      </c>
      <c r="W139" s="17">
        <v>9.2240857173866E-2</v>
      </c>
      <c r="X139" s="17">
        <v>0.10443826545652</v>
      </c>
      <c r="Y139" s="17">
        <v>9.2847295936303795E-2</v>
      </c>
      <c r="Z139" s="17">
        <v>6.9411955727355604E-2</v>
      </c>
      <c r="AA139" s="17">
        <v>0.115066910444413</v>
      </c>
      <c r="AB139" s="17">
        <v>0.117133526203023</v>
      </c>
      <c r="AC139" s="17">
        <v>9.6542246767735804E-2</v>
      </c>
      <c r="AD139" s="17"/>
      <c r="AE139" s="17" t="s">
        <v>116</v>
      </c>
      <c r="AF139" s="17" t="s">
        <v>116</v>
      </c>
      <c r="AG139" s="17">
        <v>9.0072308852864602E-2</v>
      </c>
      <c r="AH139" s="17">
        <v>0.112047829244615</v>
      </c>
      <c r="AI139" s="17">
        <v>0.1197585640795</v>
      </c>
      <c r="AJ139" s="17">
        <v>9.3981369377597906E-2</v>
      </c>
      <c r="AK139" s="17"/>
      <c r="AL139" s="17">
        <v>8.2244572001602206E-2</v>
      </c>
      <c r="AM139" s="17">
        <v>0.14026843454246399</v>
      </c>
      <c r="AN139" s="17">
        <v>0.238894837646903</v>
      </c>
      <c r="AO139" s="17">
        <v>0.191553355551592</v>
      </c>
      <c r="AP139" s="17">
        <v>0.143449095617151</v>
      </c>
      <c r="AQ139" s="17">
        <v>0.15040462300377599</v>
      </c>
      <c r="AR139" s="17">
        <v>0.14630866421550601</v>
      </c>
      <c r="AS139" s="17"/>
      <c r="AT139" s="17">
        <v>0.27411448460069299</v>
      </c>
      <c r="AU139" s="17">
        <v>0.100405303671181</v>
      </c>
      <c r="AV139" s="17"/>
      <c r="AW139" s="17">
        <v>0.105645295150465</v>
      </c>
      <c r="AX139" s="17">
        <v>3.2528848073983901E-2</v>
      </c>
      <c r="AY139" s="17">
        <v>6.1153125784783498E-2</v>
      </c>
      <c r="AZ139" s="17">
        <v>0.114070248645585</v>
      </c>
      <c r="BA139" s="17">
        <v>3.04920962113845E-2</v>
      </c>
      <c r="BB139" s="17">
        <v>0.136166241264982</v>
      </c>
      <c r="BC139" s="17">
        <v>0.148300268067104</v>
      </c>
      <c r="BD139" s="17">
        <v>9.4637438729148995E-2</v>
      </c>
      <c r="BE139" s="17"/>
      <c r="BF139" s="17">
        <v>0.14675456658803099</v>
      </c>
      <c r="BG139" s="17">
        <v>0.124047553855161</v>
      </c>
      <c r="BH139" s="17">
        <v>0.136538687544005</v>
      </c>
      <c r="BI139" s="17">
        <v>0.11903896154716601</v>
      </c>
      <c r="BJ139" s="17">
        <v>0.11050559990907199</v>
      </c>
      <c r="BK139" s="17">
        <v>4.9315812494849301E-2</v>
      </c>
      <c r="BL139" s="17">
        <v>0.10228758517362101</v>
      </c>
      <c r="BM139" s="17"/>
      <c r="BN139" s="17">
        <v>8.61227122845247E-2</v>
      </c>
      <c r="BO139" s="17">
        <v>7.4930066911121807E-2</v>
      </c>
      <c r="BP139" s="17">
        <v>5.9160703635916197E-2</v>
      </c>
      <c r="BQ139" s="17">
        <v>0.103456697502199</v>
      </c>
      <c r="BR139" s="17">
        <v>0.12623703119676299</v>
      </c>
      <c r="BS139" s="17">
        <v>0.114040961194558</v>
      </c>
      <c r="BT139" s="17">
        <v>0.13747578959138801</v>
      </c>
      <c r="BU139" s="17">
        <v>0.13089627352706101</v>
      </c>
      <c r="BV139" s="17">
        <v>6.6088945805231405E-2</v>
      </c>
      <c r="BW139" s="17">
        <v>0.14443813815385501</v>
      </c>
      <c r="BX139" s="17">
        <v>0.15510441354578899</v>
      </c>
      <c r="BY139" s="17">
        <v>0.21030512139702601</v>
      </c>
      <c r="BZ139" s="17">
        <v>0.158078924649771</v>
      </c>
      <c r="CA139" s="17">
        <v>0.13083317573456699</v>
      </c>
      <c r="CB139" s="17">
        <v>0.25483340254854397</v>
      </c>
      <c r="CC139" s="17">
        <v>0.23907516457867001</v>
      </c>
      <c r="CD139" s="17">
        <v>0.20737975171654399</v>
      </c>
    </row>
    <row r="140" spans="2:82" x14ac:dyDescent="0.35">
      <c r="B140" t="s">
        <v>147</v>
      </c>
      <c r="C140" s="17">
        <v>6.82016476494723E-2</v>
      </c>
      <c r="D140" s="17">
        <v>6.7214968894517904E-2</v>
      </c>
      <c r="E140" s="17">
        <v>6.8120614742634505E-2</v>
      </c>
      <c r="F140" s="17"/>
      <c r="G140" s="17">
        <v>7.5735500935058805E-2</v>
      </c>
      <c r="H140" s="17">
        <v>4.6410607995697101E-2</v>
      </c>
      <c r="I140" s="17">
        <v>7.3086548852879296E-2</v>
      </c>
      <c r="J140" s="17">
        <v>8.2787124246795005E-2</v>
      </c>
      <c r="K140" s="17">
        <v>6.9083812423614596E-2</v>
      </c>
      <c r="L140" s="17">
        <v>6.8581517841111606E-2</v>
      </c>
      <c r="M140" s="17"/>
      <c r="N140" s="17">
        <v>4.4694527475204401E-2</v>
      </c>
      <c r="O140" s="17">
        <v>6.5792907259690905E-2</v>
      </c>
      <c r="P140" s="17">
        <v>5.54300141094341E-2</v>
      </c>
      <c r="Q140" s="17">
        <v>8.9163310414516E-2</v>
      </c>
      <c r="R140" s="17"/>
      <c r="S140" s="17">
        <v>7.5348720855027598E-2</v>
      </c>
      <c r="T140" s="17">
        <v>6.4429071378309805E-2</v>
      </c>
      <c r="U140" s="17">
        <v>5.4920439486773401E-2</v>
      </c>
      <c r="V140" s="17">
        <v>6.28522978251633E-2</v>
      </c>
      <c r="W140" s="17">
        <v>8.4236880690493704E-2</v>
      </c>
      <c r="X140" s="17">
        <v>6.9691775024438102E-2</v>
      </c>
      <c r="Y140" s="17">
        <v>4.1203425548072499E-2</v>
      </c>
      <c r="Z140" s="17">
        <v>7.1296116037333102E-2</v>
      </c>
      <c r="AA140" s="17">
        <v>7.4176777692998894E-2</v>
      </c>
      <c r="AB140" s="17">
        <v>7.0949135351324702E-2</v>
      </c>
      <c r="AC140" s="17">
        <v>8.02343014030205E-2</v>
      </c>
      <c r="AD140" s="17"/>
      <c r="AE140" s="17" t="s">
        <v>116</v>
      </c>
      <c r="AF140" s="17" t="s">
        <v>116</v>
      </c>
      <c r="AG140" s="17">
        <v>7.8346596020510903E-2</v>
      </c>
      <c r="AH140" s="17">
        <v>6.8602678951385707E-2</v>
      </c>
      <c r="AI140" s="17">
        <v>4.4887147583351598E-2</v>
      </c>
      <c r="AJ140" s="17">
        <v>0.193147402339295</v>
      </c>
      <c r="AK140" s="17"/>
      <c r="AL140" s="17">
        <v>6.4360349884898402E-2</v>
      </c>
      <c r="AM140" s="17">
        <v>4.5142123255552599E-2</v>
      </c>
      <c r="AN140" s="17">
        <v>3.0960287847393301E-2</v>
      </c>
      <c r="AO140" s="17">
        <v>2.3409083901653201E-2</v>
      </c>
      <c r="AP140" s="17">
        <v>0</v>
      </c>
      <c r="AQ140" s="17">
        <v>4.2888081451896501E-2</v>
      </c>
      <c r="AR140" s="17">
        <v>4.2940811698232301E-2</v>
      </c>
      <c r="AS140" s="17"/>
      <c r="AT140" s="17">
        <v>4.40022237406699E-2</v>
      </c>
      <c r="AU140" s="17">
        <v>6.4506167527050004E-2</v>
      </c>
      <c r="AV140" s="17"/>
      <c r="AW140" s="17">
        <v>8.9267114906692799E-2</v>
      </c>
      <c r="AX140" s="17">
        <v>6.4151067624719602E-2</v>
      </c>
      <c r="AY140" s="17">
        <v>4.9162528080626301E-2</v>
      </c>
      <c r="AZ140" s="17">
        <v>7.6431656428467706E-2</v>
      </c>
      <c r="BA140" s="17">
        <v>8.9870854952792095E-2</v>
      </c>
      <c r="BB140" s="17">
        <v>5.3793172811771102E-2</v>
      </c>
      <c r="BC140" s="17">
        <v>3.7063186682761498E-2</v>
      </c>
      <c r="BD140" s="17">
        <v>9.0579146500790506E-2</v>
      </c>
      <c r="BE140" s="17"/>
      <c r="BF140" s="17">
        <v>4.9501254685288799E-2</v>
      </c>
      <c r="BG140" s="17">
        <v>5.5094573019088697E-2</v>
      </c>
      <c r="BH140" s="17">
        <v>8.2781685255048795E-2</v>
      </c>
      <c r="BI140" s="17">
        <v>6.7552916539436902E-2</v>
      </c>
      <c r="BJ140" s="17">
        <v>6.7764470668879195E-2</v>
      </c>
      <c r="BK140" s="17">
        <v>9.6534229265116303E-2</v>
      </c>
      <c r="BL140" s="17">
        <v>6.6182454697080603E-2</v>
      </c>
      <c r="BM140" s="17"/>
      <c r="BN140" s="17">
        <v>9.6210043909523799E-2</v>
      </c>
      <c r="BO140" s="17">
        <v>7.6315763442826395E-2</v>
      </c>
      <c r="BP140" s="17">
        <v>7.5230177383353303E-2</v>
      </c>
      <c r="BQ140" s="17">
        <v>6.2788676752298198E-2</v>
      </c>
      <c r="BR140" s="17">
        <v>5.6271419730863199E-2</v>
      </c>
      <c r="BS140" s="17">
        <v>2.4857707593520399E-2</v>
      </c>
      <c r="BT140" s="17">
        <v>5.8216538493810401E-2</v>
      </c>
      <c r="BU140" s="17">
        <v>6.4155860344197194E-2</v>
      </c>
      <c r="BV140" s="17">
        <v>4.7821592029652298E-2</v>
      </c>
      <c r="BW140" s="17">
        <v>6.9217359422185307E-2</v>
      </c>
      <c r="BX140" s="17">
        <v>5.0212387863349903E-2</v>
      </c>
      <c r="BY140" s="17">
        <v>3.6335042619096203E-2</v>
      </c>
      <c r="BZ140" s="17">
        <v>1.6329792138311799E-2</v>
      </c>
      <c r="CA140" s="17">
        <v>7.0076905369008499E-2</v>
      </c>
      <c r="CB140" s="17">
        <v>1.9369958790013402E-2</v>
      </c>
      <c r="CC140" s="17">
        <v>0</v>
      </c>
      <c r="CD140" s="17">
        <v>8.1378854599200495E-2</v>
      </c>
    </row>
    <row r="141" spans="2:82" x14ac:dyDescent="0.35">
      <c r="B141" t="s">
        <v>114</v>
      </c>
      <c r="C141" s="17">
        <v>0.14233034900979499</v>
      </c>
      <c r="D141" s="17">
        <v>0.13699578936404899</v>
      </c>
      <c r="E141" s="17">
        <v>0.14780544972781801</v>
      </c>
      <c r="F141" s="17"/>
      <c r="G141" s="17">
        <v>9.7911168740202698E-2</v>
      </c>
      <c r="H141" s="17">
        <v>0.103384022696659</v>
      </c>
      <c r="I141" s="17">
        <v>0.150405733947688</v>
      </c>
      <c r="J141" s="17">
        <v>0.15743835372495801</v>
      </c>
      <c r="K141" s="17">
        <v>0.19762292970936399</v>
      </c>
      <c r="L141" s="17">
        <v>0.23091554445210599</v>
      </c>
      <c r="M141" s="17"/>
      <c r="N141" s="17">
        <v>0.10874757569287601</v>
      </c>
      <c r="O141" s="17">
        <v>0.13620201949667901</v>
      </c>
      <c r="P141" s="17">
        <v>0.124907026627809</v>
      </c>
      <c r="Q141" s="17">
        <v>0.17387550616776701</v>
      </c>
      <c r="R141" s="17"/>
      <c r="S141" s="17">
        <v>9.7800110992015701E-2</v>
      </c>
      <c r="T141" s="17">
        <v>0.168299763655094</v>
      </c>
      <c r="U141" s="17">
        <v>0.16969288189947601</v>
      </c>
      <c r="V141" s="17">
        <v>0.154174210408938</v>
      </c>
      <c r="W141" s="17">
        <v>0.15493703692420099</v>
      </c>
      <c r="X141" s="17">
        <v>0.116250369721991</v>
      </c>
      <c r="Y141" s="17">
        <v>0.139610820532238</v>
      </c>
      <c r="Z141" s="17">
        <v>0.17660757941746799</v>
      </c>
      <c r="AA141" s="17">
        <v>0.164358394661031</v>
      </c>
      <c r="AB141" s="17">
        <v>0.114842429729162</v>
      </c>
      <c r="AC141" s="17">
        <v>0.182608325296791</v>
      </c>
      <c r="AD141" s="17"/>
      <c r="AE141" s="17" t="s">
        <v>116</v>
      </c>
      <c r="AF141" s="17" t="s">
        <v>116</v>
      </c>
      <c r="AG141" s="17">
        <v>0.12884706478492799</v>
      </c>
      <c r="AH141" s="17">
        <v>0.13446419593268899</v>
      </c>
      <c r="AI141" s="17">
        <v>0.128673742188225</v>
      </c>
      <c r="AJ141" s="17">
        <v>0.30140664678681001</v>
      </c>
      <c r="AK141" s="17"/>
      <c r="AL141" s="17">
        <v>0.14072522425883399</v>
      </c>
      <c r="AM141" s="17">
        <v>0.13671734168897701</v>
      </c>
      <c r="AN141" s="17">
        <v>8.3741436758033E-2</v>
      </c>
      <c r="AO141" s="17">
        <v>8.1269516632393804E-2</v>
      </c>
      <c r="AP141" s="17">
        <v>0.146004456923369</v>
      </c>
      <c r="AQ141" s="17">
        <v>1.9695360255703499E-2</v>
      </c>
      <c r="AR141" s="17">
        <v>0.18492787323729301</v>
      </c>
      <c r="AS141" s="17"/>
      <c r="AT141" s="17">
        <v>7.1371152556709894E-2</v>
      </c>
      <c r="AU141" s="17">
        <v>0.14523212223412199</v>
      </c>
      <c r="AV141" s="17"/>
      <c r="AW141" s="17">
        <v>0.173651621686672</v>
      </c>
      <c r="AX141" s="17">
        <v>0.221072313992315</v>
      </c>
      <c r="AY141" s="17">
        <v>0.115864776637817</v>
      </c>
      <c r="AZ141" s="17">
        <v>0.13976703332319401</v>
      </c>
      <c r="BA141" s="17">
        <v>0.26893097723514198</v>
      </c>
      <c r="BB141" s="17">
        <v>9.7991341688526801E-2</v>
      </c>
      <c r="BC141" s="17">
        <v>0.100535759557131</v>
      </c>
      <c r="BD141" s="17">
        <v>6.9072364893576002E-2</v>
      </c>
      <c r="BE141" s="17"/>
      <c r="BF141" s="17">
        <v>0.115665051485644</v>
      </c>
      <c r="BG141" s="17">
        <v>0.122396262469358</v>
      </c>
      <c r="BH141" s="17">
        <v>0.13019051289222799</v>
      </c>
      <c r="BI141" s="17">
        <v>0.165540506816335</v>
      </c>
      <c r="BJ141" s="17">
        <v>0.11558038729152401</v>
      </c>
      <c r="BK141" s="17">
        <v>0.20215051952587099</v>
      </c>
      <c r="BL141" s="17">
        <v>0.14920948901109399</v>
      </c>
      <c r="BM141" s="17"/>
      <c r="BN141" s="17">
        <v>0.192511634167918</v>
      </c>
      <c r="BO141" s="17">
        <v>0.18062073737847101</v>
      </c>
      <c r="BP141" s="17">
        <v>0.17569543870253401</v>
      </c>
      <c r="BQ141" s="17">
        <v>0.128210885892931</v>
      </c>
      <c r="BR141" s="17">
        <v>0.144610956651439</v>
      </c>
      <c r="BS141" s="17">
        <v>0.13538322262618199</v>
      </c>
      <c r="BT141" s="17">
        <v>0.111314278822764</v>
      </c>
      <c r="BU141" s="17">
        <v>0.114675361448436</v>
      </c>
      <c r="BV141" s="17">
        <v>0.12527076224241099</v>
      </c>
      <c r="BW141" s="17">
        <v>0.120927551934326</v>
      </c>
      <c r="BX141" s="17">
        <v>8.6620907468453898E-2</v>
      </c>
      <c r="BY141" s="17">
        <v>9.2069618929469105E-2</v>
      </c>
      <c r="BZ141" s="17">
        <v>0.11297698379044301</v>
      </c>
      <c r="CA141" s="17">
        <v>0.14582641903516899</v>
      </c>
      <c r="CB141" s="17">
        <v>8.0113595533864407E-2</v>
      </c>
      <c r="CC141" s="17">
        <v>0.11562441345311</v>
      </c>
      <c r="CD141" s="17">
        <v>5.8064867597865798E-2</v>
      </c>
    </row>
    <row r="142" spans="2:82" x14ac:dyDescent="0.35">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row>
    <row r="143" spans="2:82" x14ac:dyDescent="0.35">
      <c r="B143" s="6" t="s">
        <v>214</v>
      </c>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row>
    <row r="144" spans="2:82" x14ac:dyDescent="0.35">
      <c r="B144" s="24" t="s">
        <v>118</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row>
    <row r="145" spans="2:82" x14ac:dyDescent="0.35">
      <c r="B145" t="s">
        <v>203</v>
      </c>
      <c r="C145" s="17">
        <v>0.28243795174613501</v>
      </c>
      <c r="D145" s="17">
        <v>0.24060509644528799</v>
      </c>
      <c r="E145" s="17">
        <v>0.32220925473608403</v>
      </c>
      <c r="F145" s="17"/>
      <c r="G145" s="17">
        <v>0.32801304227539602</v>
      </c>
      <c r="H145" s="17">
        <v>0.30202224762664498</v>
      </c>
      <c r="I145" s="17">
        <v>0.356788131965044</v>
      </c>
      <c r="J145" s="17">
        <v>0.33358368432590102</v>
      </c>
      <c r="K145" s="17">
        <v>0.245974560584138</v>
      </c>
      <c r="L145" s="17">
        <v>0.158851323795764</v>
      </c>
      <c r="M145" s="17"/>
      <c r="N145" s="17">
        <v>0.22357925300503001</v>
      </c>
      <c r="O145" s="17">
        <v>0.28557970517786602</v>
      </c>
      <c r="P145" s="17">
        <v>0.29416261054856102</v>
      </c>
      <c r="Q145" s="17">
        <v>0.33305806573411401</v>
      </c>
      <c r="R145" s="17"/>
      <c r="S145" s="17">
        <v>0.26960971157158697</v>
      </c>
      <c r="T145" s="17">
        <v>0.29222800306048102</v>
      </c>
      <c r="U145" s="17">
        <v>0.32189204090399398</v>
      </c>
      <c r="V145" s="17">
        <v>0.24744766428082099</v>
      </c>
      <c r="W145" s="17">
        <v>0.33282278181096397</v>
      </c>
      <c r="X145" s="17">
        <v>0.30788098843606199</v>
      </c>
      <c r="Y145" s="17">
        <v>0.294681639556724</v>
      </c>
      <c r="Z145" s="17">
        <v>0.25052657728982602</v>
      </c>
      <c r="AA145" s="17">
        <v>0.27579957366843</v>
      </c>
      <c r="AB145" s="17">
        <v>0.22002749776789099</v>
      </c>
      <c r="AC145" s="17">
        <v>0.31574926293195499</v>
      </c>
      <c r="AD145" s="17"/>
      <c r="AE145" s="17">
        <v>0.17831192368853599</v>
      </c>
      <c r="AF145" s="17">
        <v>0.27475409783633598</v>
      </c>
      <c r="AG145" s="17">
        <v>0.42656236174699502</v>
      </c>
      <c r="AH145" s="17">
        <v>0.38571309989365998</v>
      </c>
      <c r="AI145" s="17">
        <v>0.36760254904849299</v>
      </c>
      <c r="AJ145" s="17">
        <v>0.34333549494718701</v>
      </c>
      <c r="AK145" s="17"/>
      <c r="AL145" s="17">
        <v>0.28126082883555997</v>
      </c>
      <c r="AM145" s="17">
        <v>0.31669104614476701</v>
      </c>
      <c r="AN145" s="17">
        <v>0.21996069613101801</v>
      </c>
      <c r="AO145" s="17">
        <v>0.23864646754851401</v>
      </c>
      <c r="AP145" s="17">
        <v>0.321326702373957</v>
      </c>
      <c r="AQ145" s="17">
        <v>0.22017207004273401</v>
      </c>
      <c r="AR145" s="17">
        <v>0.21628584211459101</v>
      </c>
      <c r="AS145" s="17"/>
      <c r="AT145" s="17">
        <v>0.17661741186553501</v>
      </c>
      <c r="AU145" s="17">
        <v>0.296411464080445</v>
      </c>
      <c r="AV145" s="17"/>
      <c r="AW145" s="17">
        <v>0.26065450585956801</v>
      </c>
      <c r="AX145" s="17">
        <v>0.15586110921649199</v>
      </c>
      <c r="AY145" s="17">
        <v>0.32412954196975102</v>
      </c>
      <c r="AZ145" s="17">
        <v>0.313615327079662</v>
      </c>
      <c r="BA145" s="17">
        <v>0.16662711082621301</v>
      </c>
      <c r="BB145" s="17">
        <v>0.33179592227682198</v>
      </c>
      <c r="BC145" s="17">
        <v>0.32552329992143197</v>
      </c>
      <c r="BD145" s="17">
        <v>0.44661064854447702</v>
      </c>
      <c r="BE145" s="17"/>
      <c r="BF145" s="17">
        <v>0.26326143622152898</v>
      </c>
      <c r="BG145" s="17">
        <v>0.29182902787930898</v>
      </c>
      <c r="BH145" s="17">
        <v>0.266139449397084</v>
      </c>
      <c r="BI145" s="17">
        <v>0.29107321020955301</v>
      </c>
      <c r="BJ145" s="17">
        <v>0.32484340938510597</v>
      </c>
      <c r="BK145" s="17">
        <v>0.245160012926354</v>
      </c>
      <c r="BL145" s="17">
        <v>0.33171797317398399</v>
      </c>
      <c r="BM145" s="17"/>
      <c r="BN145" s="17">
        <v>0.35882079026612002</v>
      </c>
      <c r="BO145" s="17">
        <v>0.34428465786008999</v>
      </c>
      <c r="BP145" s="17">
        <v>0.28935952004061</v>
      </c>
      <c r="BQ145" s="17">
        <v>0.30666109265691699</v>
      </c>
      <c r="BR145" s="17">
        <v>0.31294212557291501</v>
      </c>
      <c r="BS145" s="17">
        <v>0.277291891025363</v>
      </c>
      <c r="BT145" s="17">
        <v>0.29182919024532999</v>
      </c>
      <c r="BU145" s="17">
        <v>0.29269144862249502</v>
      </c>
      <c r="BV145" s="17">
        <v>0.27874502784509603</v>
      </c>
      <c r="BW145" s="17">
        <v>0.27628296349887699</v>
      </c>
      <c r="BX145" s="17">
        <v>0.25871806901064198</v>
      </c>
      <c r="BY145" s="17">
        <v>0.279583516154985</v>
      </c>
      <c r="BZ145" s="17">
        <v>0.246666387714299</v>
      </c>
      <c r="CA145" s="17">
        <v>0.19409580382108599</v>
      </c>
      <c r="CB145" s="17">
        <v>0.19471720625461</v>
      </c>
      <c r="CC145" s="17">
        <v>7.7305496915242994E-2</v>
      </c>
      <c r="CD145" s="17">
        <v>7.6352339580466499E-2</v>
      </c>
    </row>
    <row r="146" spans="2:82" x14ac:dyDescent="0.35">
      <c r="B146" t="s">
        <v>204</v>
      </c>
      <c r="C146" s="17">
        <v>0.25694186336320401</v>
      </c>
      <c r="D146" s="17">
        <v>0.23457255281984099</v>
      </c>
      <c r="E146" s="17">
        <v>0.27864445265357701</v>
      </c>
      <c r="F146" s="17"/>
      <c r="G146" s="17">
        <v>0.25764627620921599</v>
      </c>
      <c r="H146" s="17">
        <v>0.28097648699958599</v>
      </c>
      <c r="I146" s="17">
        <v>0.30580745733959902</v>
      </c>
      <c r="J146" s="17">
        <v>0.30027042824213601</v>
      </c>
      <c r="K146" s="17">
        <v>0.25430022986740902</v>
      </c>
      <c r="L146" s="17">
        <v>0.16380642752754199</v>
      </c>
      <c r="M146" s="17"/>
      <c r="N146" s="17">
        <v>0.233872059679571</v>
      </c>
      <c r="O146" s="17">
        <v>0.27497822178793802</v>
      </c>
      <c r="P146" s="17">
        <v>0.24238587408425</v>
      </c>
      <c r="Q146" s="17">
        <v>0.27761003489772901</v>
      </c>
      <c r="R146" s="17"/>
      <c r="S146" s="17">
        <v>0.24691934771277399</v>
      </c>
      <c r="T146" s="17">
        <v>0.24412832075316401</v>
      </c>
      <c r="U146" s="17">
        <v>0.27945902781272902</v>
      </c>
      <c r="V146" s="17">
        <v>0.25233359243775999</v>
      </c>
      <c r="W146" s="17">
        <v>0.28454534154085098</v>
      </c>
      <c r="X146" s="17">
        <v>0.25653634412333298</v>
      </c>
      <c r="Y146" s="17">
        <v>0.270082482681958</v>
      </c>
      <c r="Z146" s="17">
        <v>0.24610616549717801</v>
      </c>
      <c r="AA146" s="17">
        <v>0.24273885350183799</v>
      </c>
      <c r="AB146" s="17">
        <v>0.25980709259597001</v>
      </c>
      <c r="AC146" s="17">
        <v>0.26794836279682299</v>
      </c>
      <c r="AD146" s="17"/>
      <c r="AE146" s="17">
        <v>0.166636855666358</v>
      </c>
      <c r="AF146" s="17">
        <v>0.26805713519975499</v>
      </c>
      <c r="AG146" s="17">
        <v>0.355802123233117</v>
      </c>
      <c r="AH146" s="17">
        <v>0.35047564905150702</v>
      </c>
      <c r="AI146" s="17">
        <v>0.326878475045143</v>
      </c>
      <c r="AJ146" s="17">
        <v>0.27046979863489501</v>
      </c>
      <c r="AK146" s="17"/>
      <c r="AL146" s="17">
        <v>0.26411127159470199</v>
      </c>
      <c r="AM146" s="17">
        <v>0.25593545487437802</v>
      </c>
      <c r="AN146" s="17">
        <v>0.228492492711457</v>
      </c>
      <c r="AO146" s="17">
        <v>0.186939909870423</v>
      </c>
      <c r="AP146" s="17">
        <v>0.33284787226199503</v>
      </c>
      <c r="AQ146" s="17">
        <v>0.24268761445032699</v>
      </c>
      <c r="AR146" s="17">
        <v>6.40930079502504E-2</v>
      </c>
      <c r="AS146" s="17"/>
      <c r="AT146" s="17">
        <v>0.20753993155894901</v>
      </c>
      <c r="AU146" s="17">
        <v>0.26485882877456601</v>
      </c>
      <c r="AV146" s="17"/>
      <c r="AW146" s="17">
        <v>0.27062902783895199</v>
      </c>
      <c r="AX146" s="17">
        <v>0.17852504769035701</v>
      </c>
      <c r="AY146" s="17">
        <v>0.30499459774362903</v>
      </c>
      <c r="AZ146" s="17">
        <v>0.275384839577962</v>
      </c>
      <c r="BA146" s="17">
        <v>0.16489105424856801</v>
      </c>
      <c r="BB146" s="17">
        <v>0.28165538247746902</v>
      </c>
      <c r="BC146" s="17">
        <v>0.28407721786428503</v>
      </c>
      <c r="BD146" s="17">
        <v>0.38563233364280802</v>
      </c>
      <c r="BE146" s="17"/>
      <c r="BF146" s="17">
        <v>0.28744721359826703</v>
      </c>
      <c r="BG146" s="17">
        <v>0.25602783743358398</v>
      </c>
      <c r="BH146" s="17">
        <v>0.242326874441918</v>
      </c>
      <c r="BI146" s="17">
        <v>0.25761870168063999</v>
      </c>
      <c r="BJ146" s="17">
        <v>0.26879905393440301</v>
      </c>
      <c r="BK146" s="17">
        <v>0.23253419786195301</v>
      </c>
      <c r="BL146" s="17">
        <v>0.27558227489509202</v>
      </c>
      <c r="BM146" s="17"/>
      <c r="BN146" s="17">
        <v>0.305375085510596</v>
      </c>
      <c r="BO146" s="17">
        <v>0.27842828181264101</v>
      </c>
      <c r="BP146" s="17">
        <v>0.25982181374528501</v>
      </c>
      <c r="BQ146" s="17">
        <v>0.28317330892474502</v>
      </c>
      <c r="BR146" s="17">
        <v>0.28469903363003901</v>
      </c>
      <c r="BS146" s="17">
        <v>0.275562949064245</v>
      </c>
      <c r="BT146" s="17">
        <v>0.26690522425702401</v>
      </c>
      <c r="BU146" s="17">
        <v>0.270084387057625</v>
      </c>
      <c r="BV146" s="17">
        <v>0.22945645316892699</v>
      </c>
      <c r="BW146" s="17">
        <v>0.234995784442974</v>
      </c>
      <c r="BX146" s="17">
        <v>0.24306862076562499</v>
      </c>
      <c r="BY146" s="17">
        <v>0.24172429525831399</v>
      </c>
      <c r="BZ146" s="17">
        <v>0.20673033088666601</v>
      </c>
      <c r="CA146" s="17">
        <v>0.21581588982567401</v>
      </c>
      <c r="CB146" s="17">
        <v>0.208730849326492</v>
      </c>
      <c r="CC146" s="17">
        <v>0.221009101633661</v>
      </c>
      <c r="CD146" s="17">
        <v>0.129595846781178</v>
      </c>
    </row>
    <row r="147" spans="2:82" x14ac:dyDescent="0.35">
      <c r="B147" t="s">
        <v>205</v>
      </c>
      <c r="C147" s="17">
        <v>0.17146041675863</v>
      </c>
      <c r="D147" s="17">
        <v>0.16781838610803701</v>
      </c>
      <c r="E147" s="17">
        <v>0.17402101917225399</v>
      </c>
      <c r="F147" s="17"/>
      <c r="G147" s="17">
        <v>0.20192115707264099</v>
      </c>
      <c r="H147" s="17">
        <v>0.223681018644623</v>
      </c>
      <c r="I147" s="17">
        <v>0.189958738688638</v>
      </c>
      <c r="J147" s="17">
        <v>0.185012969943848</v>
      </c>
      <c r="K147" s="17">
        <v>0.15585409398015901</v>
      </c>
      <c r="L147" s="17">
        <v>9.3213645921961893E-2</v>
      </c>
      <c r="M147" s="17"/>
      <c r="N147" s="17">
        <v>0.16525102858217799</v>
      </c>
      <c r="O147" s="17">
        <v>0.17185850194886501</v>
      </c>
      <c r="P147" s="17">
        <v>0.18013052767541701</v>
      </c>
      <c r="Q147" s="17">
        <v>0.16856927180276299</v>
      </c>
      <c r="R147" s="17"/>
      <c r="S147" s="17">
        <v>0.207737682908954</v>
      </c>
      <c r="T147" s="17">
        <v>0.15216507868048099</v>
      </c>
      <c r="U147" s="17">
        <v>0.158213870211458</v>
      </c>
      <c r="V147" s="17">
        <v>0.156787705118037</v>
      </c>
      <c r="W147" s="17">
        <v>0.172282707493076</v>
      </c>
      <c r="X147" s="17">
        <v>0.176197656810026</v>
      </c>
      <c r="Y147" s="17">
        <v>0.167230820753583</v>
      </c>
      <c r="Z147" s="17">
        <v>0.18672490133536701</v>
      </c>
      <c r="AA147" s="17">
        <v>0.17772213884888999</v>
      </c>
      <c r="AB147" s="17">
        <v>0.158533427417415</v>
      </c>
      <c r="AC147" s="17">
        <v>0.15256413986281001</v>
      </c>
      <c r="AD147" s="17"/>
      <c r="AE147" s="17">
        <v>0.12637534718250601</v>
      </c>
      <c r="AF147" s="17">
        <v>0.16262439276134999</v>
      </c>
      <c r="AG147" s="17">
        <v>0.22735137594221999</v>
      </c>
      <c r="AH147" s="17">
        <v>0.24179301935611699</v>
      </c>
      <c r="AI147" s="17">
        <v>0.20633381279079699</v>
      </c>
      <c r="AJ147" s="17">
        <v>0.19655871533556299</v>
      </c>
      <c r="AK147" s="17"/>
      <c r="AL147" s="17">
        <v>0.159170622576075</v>
      </c>
      <c r="AM147" s="17">
        <v>0.22714467389600501</v>
      </c>
      <c r="AN147" s="17">
        <v>0.18066284677483199</v>
      </c>
      <c r="AO147" s="17">
        <v>0.12947751278205899</v>
      </c>
      <c r="AP147" s="17">
        <v>7.6560092963575604E-2</v>
      </c>
      <c r="AQ147" s="17">
        <v>0.15928234920928899</v>
      </c>
      <c r="AR147" s="17">
        <v>0.153108151068412</v>
      </c>
      <c r="AS147" s="17"/>
      <c r="AT147" s="17">
        <v>0.181917289907923</v>
      </c>
      <c r="AU147" s="17">
        <v>0.17169807220945699</v>
      </c>
      <c r="AV147" s="17"/>
      <c r="AW147" s="17">
        <v>0.24071468833527301</v>
      </c>
      <c r="AX147" s="17">
        <v>8.8885672767312393E-2</v>
      </c>
      <c r="AY147" s="17">
        <v>0.26401370336740199</v>
      </c>
      <c r="AZ147" s="17">
        <v>0.17029176140562799</v>
      </c>
      <c r="BA147" s="17">
        <v>9.93230119788958E-2</v>
      </c>
      <c r="BB147" s="17">
        <v>0.17893127712415099</v>
      </c>
      <c r="BC147" s="17">
        <v>0.195251701214223</v>
      </c>
      <c r="BD147" s="17">
        <v>0.18760769732429999</v>
      </c>
      <c r="BE147" s="17"/>
      <c r="BF147" s="17">
        <v>0.20290957196375201</v>
      </c>
      <c r="BG147" s="17">
        <v>0.18672308170122501</v>
      </c>
      <c r="BH147" s="17">
        <v>0.156046513110813</v>
      </c>
      <c r="BI147" s="17">
        <v>0.170401656847774</v>
      </c>
      <c r="BJ147" s="17">
        <v>0.17186869365295601</v>
      </c>
      <c r="BK147" s="17">
        <v>0.13369284375638299</v>
      </c>
      <c r="BL147" s="17">
        <v>0.18206851884271399</v>
      </c>
      <c r="BM147" s="17"/>
      <c r="BN147" s="17">
        <v>0.20511283979192299</v>
      </c>
      <c r="BO147" s="17">
        <v>0.221561272624411</v>
      </c>
      <c r="BP147" s="17">
        <v>0.180044416596185</v>
      </c>
      <c r="BQ147" s="17">
        <v>0.20283201959505801</v>
      </c>
      <c r="BR147" s="17">
        <v>0.14631078357142899</v>
      </c>
      <c r="BS147" s="17">
        <v>0.173277964789671</v>
      </c>
      <c r="BT147" s="17">
        <v>0.17185392209515199</v>
      </c>
      <c r="BU147" s="17">
        <v>0.14121193679716801</v>
      </c>
      <c r="BV147" s="17">
        <v>0.14531002409864099</v>
      </c>
      <c r="BW147" s="17">
        <v>0.15097023019896499</v>
      </c>
      <c r="BX147" s="17">
        <v>0.147349157693098</v>
      </c>
      <c r="BY147" s="17">
        <v>0.13666604053453099</v>
      </c>
      <c r="BZ147" s="17">
        <v>0.144746068524537</v>
      </c>
      <c r="CA147" s="17">
        <v>0.167835449759623</v>
      </c>
      <c r="CB147" s="17">
        <v>0.19882018542551499</v>
      </c>
      <c r="CC147" s="17">
        <v>0.197923450647701</v>
      </c>
      <c r="CD147" s="17">
        <v>0.24587060281311501</v>
      </c>
    </row>
    <row r="148" spans="2:82" x14ac:dyDescent="0.35">
      <c r="B148" t="s">
        <v>206</v>
      </c>
      <c r="C148" s="17">
        <v>0.16483874838434601</v>
      </c>
      <c r="D148" s="17">
        <v>0.14500843041306599</v>
      </c>
      <c r="E148" s="17">
        <v>0.183382469037246</v>
      </c>
      <c r="F148" s="17"/>
      <c r="G148" s="17">
        <v>0.24155629747365301</v>
      </c>
      <c r="H148" s="17">
        <v>0.20468939832462299</v>
      </c>
      <c r="I148" s="17">
        <v>0.19465466751628099</v>
      </c>
      <c r="J148" s="17">
        <v>0.17324737338780499</v>
      </c>
      <c r="K148" s="17">
        <v>0.123695518995336</v>
      </c>
      <c r="L148" s="17">
        <v>7.8155172231512096E-2</v>
      </c>
      <c r="M148" s="17"/>
      <c r="N148" s="17">
        <v>0.159942305733178</v>
      </c>
      <c r="O148" s="17">
        <v>0.16216824012502501</v>
      </c>
      <c r="P148" s="17">
        <v>0.16961276357643801</v>
      </c>
      <c r="Q148" s="17">
        <v>0.16695942269477099</v>
      </c>
      <c r="R148" s="17"/>
      <c r="S148" s="17">
        <v>0.19671326095362199</v>
      </c>
      <c r="T148" s="17">
        <v>0.157115507454053</v>
      </c>
      <c r="U148" s="17">
        <v>0.15672030675148799</v>
      </c>
      <c r="V148" s="17">
        <v>0.15698785232103901</v>
      </c>
      <c r="W148" s="17">
        <v>0.16204575317849801</v>
      </c>
      <c r="X148" s="17">
        <v>0.16385860887655801</v>
      </c>
      <c r="Y148" s="17">
        <v>0.15988520647889701</v>
      </c>
      <c r="Z148" s="17">
        <v>0.14868936048860801</v>
      </c>
      <c r="AA148" s="17">
        <v>0.16160711762106</v>
      </c>
      <c r="AB148" s="17">
        <v>0.138739600759198</v>
      </c>
      <c r="AC148" s="17">
        <v>0.20121371727745399</v>
      </c>
      <c r="AD148" s="17"/>
      <c r="AE148" s="17">
        <v>9.7670292499946104E-2</v>
      </c>
      <c r="AF148" s="17">
        <v>0.15475839779266001</v>
      </c>
      <c r="AG148" s="17">
        <v>0.22544979527037801</v>
      </c>
      <c r="AH148" s="17">
        <v>0.22341714624244199</v>
      </c>
      <c r="AI148" s="17">
        <v>0.24052108479112499</v>
      </c>
      <c r="AJ148" s="17">
        <v>0.222568151588144</v>
      </c>
      <c r="AK148" s="17"/>
      <c r="AL148" s="17">
        <v>0.15347107397767901</v>
      </c>
      <c r="AM148" s="17">
        <v>0.212983120269087</v>
      </c>
      <c r="AN148" s="17">
        <v>0.13225764189799499</v>
      </c>
      <c r="AO148" s="17">
        <v>0.19574534609011199</v>
      </c>
      <c r="AP148" s="17">
        <v>0.13974195822655799</v>
      </c>
      <c r="AQ148" s="17">
        <v>0.13676559699996099</v>
      </c>
      <c r="AR148" s="17">
        <v>0.160358013796187</v>
      </c>
      <c r="AS148" s="17"/>
      <c r="AT148" s="17">
        <v>0.15033356965390399</v>
      </c>
      <c r="AU148" s="17">
        <v>0.167163318640213</v>
      </c>
      <c r="AV148" s="17"/>
      <c r="AW148" s="17">
        <v>0.168174689312831</v>
      </c>
      <c r="AX148" s="17">
        <v>9.5230901926227296E-2</v>
      </c>
      <c r="AY148" s="17">
        <v>0.202810959881431</v>
      </c>
      <c r="AZ148" s="17">
        <v>0.178388739800694</v>
      </c>
      <c r="BA148" s="17">
        <v>8.4677783168068593E-2</v>
      </c>
      <c r="BB148" s="17">
        <v>0.188108210825885</v>
      </c>
      <c r="BC148" s="17">
        <v>0.203344886749142</v>
      </c>
      <c r="BD148" s="17">
        <v>0.23283240844979</v>
      </c>
      <c r="BE148" s="17"/>
      <c r="BF148" s="17">
        <v>0.16984000112332601</v>
      </c>
      <c r="BG148" s="17">
        <v>0.17144876608593901</v>
      </c>
      <c r="BH148" s="17">
        <v>0.164202374927019</v>
      </c>
      <c r="BI148" s="17">
        <v>0.174936644747926</v>
      </c>
      <c r="BJ148" s="17">
        <v>0.17097673030832999</v>
      </c>
      <c r="BK148" s="17">
        <v>0.126662403544816</v>
      </c>
      <c r="BL148" s="17">
        <v>0.207713299938657</v>
      </c>
      <c r="BM148" s="17"/>
      <c r="BN148" s="17">
        <v>0.21441002706873599</v>
      </c>
      <c r="BO148" s="17">
        <v>0.19941808308484499</v>
      </c>
      <c r="BP148" s="17">
        <v>0.16162891913848701</v>
      </c>
      <c r="BQ148" s="17">
        <v>0.17517715521902499</v>
      </c>
      <c r="BR148" s="17">
        <v>0.161439044637223</v>
      </c>
      <c r="BS148" s="17">
        <v>0.176292676059598</v>
      </c>
      <c r="BT148" s="17">
        <v>0.145049758612775</v>
      </c>
      <c r="BU148" s="17">
        <v>0.14673924788395301</v>
      </c>
      <c r="BV148" s="17">
        <v>0.151449101000874</v>
      </c>
      <c r="BW148" s="17">
        <v>0.16457320660029701</v>
      </c>
      <c r="BX148" s="17">
        <v>0.155113936935141</v>
      </c>
      <c r="BY148" s="17">
        <v>0.179798924779485</v>
      </c>
      <c r="BZ148" s="17">
        <v>0.13900837116075401</v>
      </c>
      <c r="CA148" s="17">
        <v>0.109979010907282</v>
      </c>
      <c r="CB148" s="17">
        <v>0.16327363701564501</v>
      </c>
      <c r="CC148" s="17">
        <v>0.13612673568167499</v>
      </c>
      <c r="CD148" s="17">
        <v>0.14495692841428501</v>
      </c>
    </row>
    <row r="149" spans="2:82" x14ac:dyDescent="0.35">
      <c r="B149" t="s">
        <v>207</v>
      </c>
      <c r="C149" s="17">
        <v>0.144923993766267</v>
      </c>
      <c r="D149" s="17">
        <v>0.149908913827382</v>
      </c>
      <c r="E149" s="17">
        <v>0.13993956387457299</v>
      </c>
      <c r="F149" s="17"/>
      <c r="G149" s="17">
        <v>0.14914801430897801</v>
      </c>
      <c r="H149" s="17">
        <v>0.16562546426556901</v>
      </c>
      <c r="I149" s="17">
        <v>0.164869261842638</v>
      </c>
      <c r="J149" s="17">
        <v>0.14357298625396001</v>
      </c>
      <c r="K149" s="17">
        <v>0.15640728590685399</v>
      </c>
      <c r="L149" s="17">
        <v>0.102480157502675</v>
      </c>
      <c r="M149" s="17"/>
      <c r="N149" s="17">
        <v>0.152096519916184</v>
      </c>
      <c r="O149" s="17">
        <v>0.13979089867345701</v>
      </c>
      <c r="P149" s="17">
        <v>0.142537477379795</v>
      </c>
      <c r="Q149" s="17">
        <v>0.144677617265519</v>
      </c>
      <c r="R149" s="17"/>
      <c r="S149" s="17">
        <v>0.143621840248811</v>
      </c>
      <c r="T149" s="17">
        <v>0.140411247445826</v>
      </c>
      <c r="U149" s="17">
        <v>0.173365215734536</v>
      </c>
      <c r="V149" s="17">
        <v>0.123396745009513</v>
      </c>
      <c r="W149" s="17">
        <v>0.14725448892100601</v>
      </c>
      <c r="X149" s="17">
        <v>0.13873211279721301</v>
      </c>
      <c r="Y149" s="17">
        <v>0.125922047436856</v>
      </c>
      <c r="Z149" s="17">
        <v>0.13599945474004099</v>
      </c>
      <c r="AA149" s="17">
        <v>0.14541816049829701</v>
      </c>
      <c r="AB149" s="17">
        <v>0.16034254206332199</v>
      </c>
      <c r="AC149" s="17">
        <v>0.17594285211515101</v>
      </c>
      <c r="AD149" s="17"/>
      <c r="AE149" s="17">
        <v>0.115030041114057</v>
      </c>
      <c r="AF149" s="17">
        <v>0.147399101730357</v>
      </c>
      <c r="AG149" s="17">
        <v>0.158501676367892</v>
      </c>
      <c r="AH149" s="17">
        <v>0.163937479026567</v>
      </c>
      <c r="AI149" s="17">
        <v>0.19314167632638399</v>
      </c>
      <c r="AJ149" s="17">
        <v>9.6831445673655495E-2</v>
      </c>
      <c r="AK149" s="17"/>
      <c r="AL149" s="17">
        <v>0.119352208923834</v>
      </c>
      <c r="AM149" s="17">
        <v>0.20514224233903999</v>
      </c>
      <c r="AN149" s="17">
        <v>0.164997493571063</v>
      </c>
      <c r="AO149" s="17">
        <v>0.17796407864217401</v>
      </c>
      <c r="AP149" s="17">
        <v>0.245792585322823</v>
      </c>
      <c r="AQ149" s="17">
        <v>0.186804261035315</v>
      </c>
      <c r="AR149" s="17">
        <v>0.25771211901126601</v>
      </c>
      <c r="AS149" s="17"/>
      <c r="AT149" s="17">
        <v>0.16936802221075301</v>
      </c>
      <c r="AU149" s="17">
        <v>0.14305316092183301</v>
      </c>
      <c r="AV149" s="17"/>
      <c r="AW149" s="17">
        <v>0.17507477130594901</v>
      </c>
      <c r="AX149" s="17">
        <v>0.10154095709939601</v>
      </c>
      <c r="AY149" s="17">
        <v>0.18428048613929099</v>
      </c>
      <c r="AZ149" s="17">
        <v>0.14217528359793399</v>
      </c>
      <c r="BA149" s="17">
        <v>9.9169255994674396E-2</v>
      </c>
      <c r="BB149" s="17">
        <v>0.14225602326561601</v>
      </c>
      <c r="BC149" s="17">
        <v>0.18014567506559601</v>
      </c>
      <c r="BD149" s="17">
        <v>0.16398339941102799</v>
      </c>
      <c r="BE149" s="17"/>
      <c r="BF149" s="17">
        <v>0.15721995615114101</v>
      </c>
      <c r="BG149" s="17">
        <v>0.16071674480947501</v>
      </c>
      <c r="BH149" s="17">
        <v>0.15202368793912399</v>
      </c>
      <c r="BI149" s="17">
        <v>0.14793097944514699</v>
      </c>
      <c r="BJ149" s="17">
        <v>0.111471203575884</v>
      </c>
      <c r="BK149" s="17">
        <v>0.122729527121535</v>
      </c>
      <c r="BL149" s="17">
        <v>0.15072729290626199</v>
      </c>
      <c r="BM149" s="17"/>
      <c r="BN149" s="17">
        <v>0.15715608671728401</v>
      </c>
      <c r="BO149" s="17">
        <v>0.157581697076904</v>
      </c>
      <c r="BP149" s="17">
        <v>0.13402691665865199</v>
      </c>
      <c r="BQ149" s="17">
        <v>0.15276844382146201</v>
      </c>
      <c r="BR149" s="17">
        <v>0.148806327847498</v>
      </c>
      <c r="BS149" s="17">
        <v>0.16318987259661499</v>
      </c>
      <c r="BT149" s="17">
        <v>0.15944238042108599</v>
      </c>
      <c r="BU149" s="17">
        <v>0.142006689174346</v>
      </c>
      <c r="BV149" s="17">
        <v>0.100143733461369</v>
      </c>
      <c r="BW149" s="17">
        <v>0.139480455117587</v>
      </c>
      <c r="BX149" s="17">
        <v>0.17142174825591</v>
      </c>
      <c r="BY149" s="17">
        <v>0.13127149773993699</v>
      </c>
      <c r="BZ149" s="17">
        <v>0.12046958211370599</v>
      </c>
      <c r="CA149" s="17">
        <v>0.131372610055766</v>
      </c>
      <c r="CB149" s="17">
        <v>0.15233259797779899</v>
      </c>
      <c r="CC149" s="17">
        <v>0.18576317189012601</v>
      </c>
      <c r="CD149" s="17">
        <v>9.9518566512251896E-2</v>
      </c>
    </row>
    <row r="150" spans="2:82" x14ac:dyDescent="0.35">
      <c r="B150" t="s">
        <v>208</v>
      </c>
      <c r="C150" s="17">
        <v>0.115310269197638</v>
      </c>
      <c r="D150" s="17">
        <v>0.11107642445227101</v>
      </c>
      <c r="E150" s="17">
        <v>0.118573248980532</v>
      </c>
      <c r="F150" s="17"/>
      <c r="G150" s="17">
        <v>0.12845224341623801</v>
      </c>
      <c r="H150" s="17">
        <v>0.13451624098828299</v>
      </c>
      <c r="I150" s="17">
        <v>0.136000426663996</v>
      </c>
      <c r="J150" s="17">
        <v>0.107049273367779</v>
      </c>
      <c r="K150" s="17">
        <v>0.114146464350038</v>
      </c>
      <c r="L150" s="17">
        <v>8.1659195502074705E-2</v>
      </c>
      <c r="M150" s="17"/>
      <c r="N150" s="17">
        <v>0.113037141918925</v>
      </c>
      <c r="O150" s="17">
        <v>0.11045950621108901</v>
      </c>
      <c r="P150" s="17">
        <v>0.109728638297581</v>
      </c>
      <c r="Q150" s="17">
        <v>0.126357352902326</v>
      </c>
      <c r="R150" s="17"/>
      <c r="S150" s="17">
        <v>0.16114883984476799</v>
      </c>
      <c r="T150" s="17">
        <v>0.105640000308976</v>
      </c>
      <c r="U150" s="17">
        <v>0.100350843420559</v>
      </c>
      <c r="V150" s="17">
        <v>0.102157371088515</v>
      </c>
      <c r="W150" s="17">
        <v>9.4531590664103202E-2</v>
      </c>
      <c r="X150" s="17">
        <v>0.12023603247605399</v>
      </c>
      <c r="Y150" s="17">
        <v>0.119000317857326</v>
      </c>
      <c r="Z150" s="17">
        <v>0.11033183229834501</v>
      </c>
      <c r="AA150" s="17">
        <v>0.10849295005505</v>
      </c>
      <c r="AB150" s="17">
        <v>9.8897485316789699E-2</v>
      </c>
      <c r="AC150" s="17">
        <v>0.11362444553310599</v>
      </c>
      <c r="AD150" s="17"/>
      <c r="AE150" s="17">
        <v>9.6140436462042705E-2</v>
      </c>
      <c r="AF150" s="17">
        <v>0.11183845684867499</v>
      </c>
      <c r="AG150" s="17">
        <v>0.164812877776009</v>
      </c>
      <c r="AH150" s="17">
        <v>0.13322127053211999</v>
      </c>
      <c r="AI150" s="17">
        <v>0.127110114611582</v>
      </c>
      <c r="AJ150" s="17">
        <v>0.102850173897384</v>
      </c>
      <c r="AK150" s="17"/>
      <c r="AL150" s="17">
        <v>0.105942100724636</v>
      </c>
      <c r="AM150" s="17">
        <v>0.134925025073584</v>
      </c>
      <c r="AN150" s="17">
        <v>0.12772734206063999</v>
      </c>
      <c r="AO150" s="17">
        <v>0.17510102101382399</v>
      </c>
      <c r="AP150" s="17">
        <v>0.17877448962828399</v>
      </c>
      <c r="AQ150" s="17">
        <v>0.150301261348841</v>
      </c>
      <c r="AR150" s="17">
        <v>3.41691664681011E-2</v>
      </c>
      <c r="AS150" s="17"/>
      <c r="AT150" s="17">
        <v>0.12749078305797801</v>
      </c>
      <c r="AU150" s="17">
        <v>0.114292863617903</v>
      </c>
      <c r="AV150" s="17"/>
      <c r="AW150" s="17">
        <v>0.11460779189021</v>
      </c>
      <c r="AX150" s="17">
        <v>9.7469568162466005E-2</v>
      </c>
      <c r="AY150" s="17">
        <v>0.126585279706979</v>
      </c>
      <c r="AZ150" s="17">
        <v>0.10945606030131701</v>
      </c>
      <c r="BA150" s="17">
        <v>7.6609025527621902E-2</v>
      </c>
      <c r="BB150" s="17">
        <v>0.114925392620714</v>
      </c>
      <c r="BC150" s="17">
        <v>0.16414267375248801</v>
      </c>
      <c r="BD150" s="17">
        <v>0.16234203629058</v>
      </c>
      <c r="BE150" s="17"/>
      <c r="BF150" s="17">
        <v>0.120807168816326</v>
      </c>
      <c r="BG150" s="17">
        <v>0.10966438434426699</v>
      </c>
      <c r="BH150" s="17">
        <v>0.107193037576321</v>
      </c>
      <c r="BI150" s="17">
        <v>0.13129592168197601</v>
      </c>
      <c r="BJ150" s="17">
        <v>0.113621301545437</v>
      </c>
      <c r="BK150" s="17">
        <v>0.113374506137651</v>
      </c>
      <c r="BL150" s="17">
        <v>0.13033321765310099</v>
      </c>
      <c r="BM150" s="17"/>
      <c r="BN150" s="17">
        <v>0.14289380837443399</v>
      </c>
      <c r="BO150" s="17">
        <v>0.13064877148365101</v>
      </c>
      <c r="BP150" s="17">
        <v>0.101905780882153</v>
      </c>
      <c r="BQ150" s="17">
        <v>0.12048168063369</v>
      </c>
      <c r="BR150" s="17">
        <v>0.119390555176632</v>
      </c>
      <c r="BS150" s="17">
        <v>0.10287203951082299</v>
      </c>
      <c r="BT150" s="17">
        <v>0.113575789961845</v>
      </c>
      <c r="BU150" s="17">
        <v>0.12440538351396099</v>
      </c>
      <c r="BV150" s="17">
        <v>9.8796287032060795E-2</v>
      </c>
      <c r="BW150" s="17">
        <v>0.12320740007573799</v>
      </c>
      <c r="BX150" s="17">
        <v>0.10415364291319699</v>
      </c>
      <c r="BY150" s="17">
        <v>0.104931071508904</v>
      </c>
      <c r="BZ150" s="17">
        <v>9.3089135067141199E-2</v>
      </c>
      <c r="CA150" s="17">
        <v>0.105730937931133</v>
      </c>
      <c r="CB150" s="17">
        <v>0.111225025984297</v>
      </c>
      <c r="CC150" s="17">
        <v>0.18649980057985299</v>
      </c>
      <c r="CD150" s="17">
        <v>0.137691894638587</v>
      </c>
    </row>
    <row r="151" spans="2:82" x14ac:dyDescent="0.35">
      <c r="B151" t="s">
        <v>209</v>
      </c>
      <c r="C151" s="17">
        <v>9.2046209768273005E-2</v>
      </c>
      <c r="D151" s="17">
        <v>8.3607592098785405E-2</v>
      </c>
      <c r="E151" s="17">
        <v>0.100328911826989</v>
      </c>
      <c r="F151" s="17"/>
      <c r="G151" s="17">
        <v>0.15406574037936599</v>
      </c>
      <c r="H151" s="17">
        <v>0.12733536506194201</v>
      </c>
      <c r="I151" s="17">
        <v>0.127253812969575</v>
      </c>
      <c r="J151" s="17">
        <v>9.1177297059329795E-2</v>
      </c>
      <c r="K151" s="17">
        <v>5.2152355765421501E-2</v>
      </c>
      <c r="L151" s="17">
        <v>2.11132223325976E-2</v>
      </c>
      <c r="M151" s="17"/>
      <c r="N151" s="17">
        <v>7.9759992983103406E-2</v>
      </c>
      <c r="O151" s="17">
        <v>9.5549449589811902E-2</v>
      </c>
      <c r="P151" s="17">
        <v>9.8377124137216707E-2</v>
      </c>
      <c r="Q151" s="17">
        <v>9.7217843484305302E-2</v>
      </c>
      <c r="R151" s="17"/>
      <c r="S151" s="17">
        <v>0.11472829410688901</v>
      </c>
      <c r="T151" s="17">
        <v>9.0839963825362705E-2</v>
      </c>
      <c r="U151" s="17">
        <v>8.9365458864035102E-2</v>
      </c>
      <c r="V151" s="17">
        <v>6.7199093964907003E-2</v>
      </c>
      <c r="W151" s="17">
        <v>9.2027540584828996E-2</v>
      </c>
      <c r="X151" s="17">
        <v>9.7427406913721204E-2</v>
      </c>
      <c r="Y151" s="17">
        <v>8.6801256748296599E-2</v>
      </c>
      <c r="Z151" s="17">
        <v>7.6640393861253195E-2</v>
      </c>
      <c r="AA151" s="17">
        <v>8.53011950162295E-2</v>
      </c>
      <c r="AB151" s="17">
        <v>0.10303199026813099</v>
      </c>
      <c r="AC151" s="17">
        <v>8.6383241315245093E-2</v>
      </c>
      <c r="AD151" s="17"/>
      <c r="AE151" s="17">
        <v>3.9448293971427503E-2</v>
      </c>
      <c r="AF151" s="17">
        <v>8.1332252168081098E-2</v>
      </c>
      <c r="AG151" s="17">
        <v>0.16238536815013799</v>
      </c>
      <c r="AH151" s="17">
        <v>0.12656791377229001</v>
      </c>
      <c r="AI151" s="17">
        <v>0.15805666140770799</v>
      </c>
      <c r="AJ151" s="17">
        <v>8.5059039870249098E-2</v>
      </c>
      <c r="AK151" s="17"/>
      <c r="AL151" s="17">
        <v>7.5786664828509806E-2</v>
      </c>
      <c r="AM151" s="17">
        <v>0.14035688586003001</v>
      </c>
      <c r="AN151" s="17">
        <v>0.10850516579462199</v>
      </c>
      <c r="AO151" s="17">
        <v>0.10719642653583</v>
      </c>
      <c r="AP151" s="17">
        <v>7.1877042265233906E-2</v>
      </c>
      <c r="AQ151" s="17">
        <v>8.1606435325459706E-2</v>
      </c>
      <c r="AR151" s="17">
        <v>6.3430582409759406E-2</v>
      </c>
      <c r="AS151" s="17"/>
      <c r="AT151" s="17">
        <v>0.10021392940035501</v>
      </c>
      <c r="AU151" s="17">
        <v>9.1512961642945506E-2</v>
      </c>
      <c r="AV151" s="17"/>
      <c r="AW151" s="17">
        <v>7.7277866106220006E-2</v>
      </c>
      <c r="AX151" s="17">
        <v>1.3720326549735399E-2</v>
      </c>
      <c r="AY151" s="17">
        <v>0.106741650673778</v>
      </c>
      <c r="AZ151" s="17">
        <v>0.100858747616811</v>
      </c>
      <c r="BA151" s="17">
        <v>3.1022428187384099E-2</v>
      </c>
      <c r="BB151" s="17">
        <v>0.11917114160876099</v>
      </c>
      <c r="BC151" s="17">
        <v>0.138925999909563</v>
      </c>
      <c r="BD151" s="17">
        <v>0.140834868687994</v>
      </c>
      <c r="BE151" s="17"/>
      <c r="BF151" s="17">
        <v>9.0594384060048105E-2</v>
      </c>
      <c r="BG151" s="17">
        <v>0.107167268329681</v>
      </c>
      <c r="BH151" s="17">
        <v>9.2575429650272906E-2</v>
      </c>
      <c r="BI151" s="17">
        <v>0.11474708988525099</v>
      </c>
      <c r="BJ151" s="17">
        <v>8.9448350755582898E-2</v>
      </c>
      <c r="BK151" s="17">
        <v>5.4680506692437E-2</v>
      </c>
      <c r="BL151" s="17">
        <v>0.115778141683827</v>
      </c>
      <c r="BM151" s="17"/>
      <c r="BN151" s="17">
        <v>0.120742257689214</v>
      </c>
      <c r="BO151" s="17">
        <v>0.10310802076754801</v>
      </c>
      <c r="BP151" s="17">
        <v>8.8266444060054697E-2</v>
      </c>
      <c r="BQ151" s="17">
        <v>9.5910707535238296E-2</v>
      </c>
      <c r="BR151" s="17">
        <v>0.11169868765167</v>
      </c>
      <c r="BS151" s="17">
        <v>9.6043762019491705E-2</v>
      </c>
      <c r="BT151" s="17">
        <v>9.2723225647192098E-2</v>
      </c>
      <c r="BU151" s="17">
        <v>8.0801578909586294E-2</v>
      </c>
      <c r="BV151" s="17">
        <v>8.6004288706452395E-2</v>
      </c>
      <c r="BW151" s="17">
        <v>6.8199839106433499E-2</v>
      </c>
      <c r="BX151" s="17">
        <v>8.7623668728179505E-2</v>
      </c>
      <c r="BY151" s="17">
        <v>0.105038208221354</v>
      </c>
      <c r="BZ151" s="17">
        <v>9.0560670461827295E-2</v>
      </c>
      <c r="CA151" s="17">
        <v>9.5397088406081604E-2</v>
      </c>
      <c r="CB151" s="17">
        <v>9.8415956231882998E-2</v>
      </c>
      <c r="CC151" s="17">
        <v>2.6055642526207401E-2</v>
      </c>
      <c r="CD151" s="17">
        <v>9.00479453647825E-2</v>
      </c>
    </row>
    <row r="152" spans="2:82" x14ac:dyDescent="0.35">
      <c r="B152" t="s">
        <v>210</v>
      </c>
      <c r="C152" s="17">
        <v>7.3150095820173497E-2</v>
      </c>
      <c r="D152" s="17">
        <v>7.49796102807255E-2</v>
      </c>
      <c r="E152" s="17">
        <v>7.1119840112688903E-2</v>
      </c>
      <c r="F152" s="17"/>
      <c r="G152" s="17">
        <v>0.118180990886273</v>
      </c>
      <c r="H152" s="17">
        <v>0.105474986899401</v>
      </c>
      <c r="I152" s="17">
        <v>7.5855626601881193E-2</v>
      </c>
      <c r="J152" s="17">
        <v>6.4242223565334794E-2</v>
      </c>
      <c r="K152" s="17">
        <v>5.3128834207710501E-2</v>
      </c>
      <c r="L152" s="17">
        <v>3.5486532310151003E-2</v>
      </c>
      <c r="M152" s="17"/>
      <c r="N152" s="17">
        <v>7.3335219533832693E-2</v>
      </c>
      <c r="O152" s="17">
        <v>7.2143676733283299E-2</v>
      </c>
      <c r="P152" s="17">
        <v>7.7333749082634906E-2</v>
      </c>
      <c r="Q152" s="17">
        <v>7.0373514093438505E-2</v>
      </c>
      <c r="R152" s="17"/>
      <c r="S152" s="17">
        <v>0.113996211583294</v>
      </c>
      <c r="T152" s="17">
        <v>6.1121350281791602E-2</v>
      </c>
      <c r="U152" s="17">
        <v>6.6575123225356997E-2</v>
      </c>
      <c r="V152" s="17">
        <v>5.2079239852987E-2</v>
      </c>
      <c r="W152" s="17">
        <v>7.5007917833587207E-2</v>
      </c>
      <c r="X152" s="17">
        <v>7.9033897266412204E-2</v>
      </c>
      <c r="Y152" s="17">
        <v>5.6026822560794401E-2</v>
      </c>
      <c r="Z152" s="17">
        <v>8.67485500981134E-2</v>
      </c>
      <c r="AA152" s="17">
        <v>7.3677764867710605E-2</v>
      </c>
      <c r="AB152" s="17">
        <v>5.5163947236052002E-2</v>
      </c>
      <c r="AC152" s="17">
        <v>6.5547346922015207E-2</v>
      </c>
      <c r="AD152" s="17"/>
      <c r="AE152" s="17">
        <v>4.7133345822101103E-2</v>
      </c>
      <c r="AF152" s="17">
        <v>7.1669827196195496E-2</v>
      </c>
      <c r="AG152" s="17">
        <v>9.2382036920629906E-2</v>
      </c>
      <c r="AH152" s="17">
        <v>0.109069342889872</v>
      </c>
      <c r="AI152" s="17">
        <v>0.102327862015188</v>
      </c>
      <c r="AJ152" s="17">
        <v>5.9438852673152603E-2</v>
      </c>
      <c r="AK152" s="17"/>
      <c r="AL152" s="17">
        <v>5.9933418437392999E-2</v>
      </c>
      <c r="AM152" s="17">
        <v>0.107473537914096</v>
      </c>
      <c r="AN152" s="17">
        <v>0.112278890000872</v>
      </c>
      <c r="AO152" s="17">
        <v>4.84308987635583E-2</v>
      </c>
      <c r="AP152" s="17">
        <v>4.9012449534453099E-2</v>
      </c>
      <c r="AQ152" s="17">
        <v>9.9751003459888896E-2</v>
      </c>
      <c r="AR152" s="17">
        <v>0.159484233226866</v>
      </c>
      <c r="AS152" s="17"/>
      <c r="AT152" s="17">
        <v>0.13335154314377301</v>
      </c>
      <c r="AU152" s="17">
        <v>6.6655371779234696E-2</v>
      </c>
      <c r="AV152" s="17"/>
      <c r="AW152" s="17">
        <v>9.2868390965374595E-2</v>
      </c>
      <c r="AX152" s="17">
        <v>5.50815611342865E-2</v>
      </c>
      <c r="AY152" s="17">
        <v>9.2322157940699895E-2</v>
      </c>
      <c r="AZ152" s="17">
        <v>6.0989855749581802E-2</v>
      </c>
      <c r="BA152" s="17">
        <v>2.9843630167023901E-2</v>
      </c>
      <c r="BB152" s="17">
        <v>9.1859246976114695E-2</v>
      </c>
      <c r="BC152" s="17">
        <v>0.106647398284533</v>
      </c>
      <c r="BD152" s="17">
        <v>0.10159574199285799</v>
      </c>
      <c r="BE152" s="17"/>
      <c r="BF152" s="17">
        <v>7.3803630046695406E-2</v>
      </c>
      <c r="BG152" s="17">
        <v>8.6576162066124895E-2</v>
      </c>
      <c r="BH152" s="17">
        <v>7.4905696777207098E-2</v>
      </c>
      <c r="BI152" s="17">
        <v>6.5437811591386202E-2</v>
      </c>
      <c r="BJ152" s="17">
        <v>7.2092752192804796E-2</v>
      </c>
      <c r="BK152" s="17">
        <v>5.1676040720515501E-2</v>
      </c>
      <c r="BL152" s="17">
        <v>8.1383716583819501E-2</v>
      </c>
      <c r="BM152" s="17"/>
      <c r="BN152" s="17">
        <v>9.1980710516255407E-2</v>
      </c>
      <c r="BO152" s="17">
        <v>7.7013273490402906E-2</v>
      </c>
      <c r="BP152" s="17">
        <v>7.2288854889712095E-2</v>
      </c>
      <c r="BQ152" s="17">
        <v>6.4115330899809003E-2</v>
      </c>
      <c r="BR152" s="17">
        <v>9.7630346674565202E-2</v>
      </c>
      <c r="BS152" s="17">
        <v>7.5140895524177395E-2</v>
      </c>
      <c r="BT152" s="17">
        <v>6.9342316822614103E-2</v>
      </c>
      <c r="BU152" s="17">
        <v>7.8111346459241296E-2</v>
      </c>
      <c r="BV152" s="17">
        <v>4.4282909174106301E-2</v>
      </c>
      <c r="BW152" s="17">
        <v>5.59922368406163E-2</v>
      </c>
      <c r="BX152" s="17">
        <v>6.3815080399641302E-2</v>
      </c>
      <c r="BY152" s="17">
        <v>6.0899272726192E-2</v>
      </c>
      <c r="BZ152" s="17">
        <v>8.6583704637491099E-2</v>
      </c>
      <c r="CA152" s="17">
        <v>6.5657699047796503E-2</v>
      </c>
      <c r="CB152" s="17">
        <v>0.114814729804514</v>
      </c>
      <c r="CC152" s="17">
        <v>0.117338727016686</v>
      </c>
      <c r="CD152" s="17">
        <v>9.1021813842905905E-2</v>
      </c>
    </row>
    <row r="153" spans="2:82" x14ac:dyDescent="0.35">
      <c r="B153" t="s">
        <v>211</v>
      </c>
      <c r="C153" s="17">
        <v>6.7869654863644893E-2</v>
      </c>
      <c r="D153" s="17">
        <v>6.7943122298259898E-2</v>
      </c>
      <c r="E153" s="17">
        <v>6.7519208184247101E-2</v>
      </c>
      <c r="F153" s="17"/>
      <c r="G153" s="17">
        <v>0.12548559711282301</v>
      </c>
      <c r="H153" s="17">
        <v>0.11068445933132801</v>
      </c>
      <c r="I153" s="17">
        <v>7.6148207462525305E-2</v>
      </c>
      <c r="J153" s="17">
        <v>4.9621557153743397E-2</v>
      </c>
      <c r="K153" s="17">
        <v>3.9272323375904299E-2</v>
      </c>
      <c r="L153" s="17">
        <v>2.21391892660859E-2</v>
      </c>
      <c r="M153" s="17"/>
      <c r="N153" s="17">
        <v>5.8026223402328103E-2</v>
      </c>
      <c r="O153" s="17">
        <v>6.8892501208490206E-2</v>
      </c>
      <c r="P153" s="17">
        <v>7.1419895448383106E-2</v>
      </c>
      <c r="Q153" s="17">
        <v>7.3752826448686207E-2</v>
      </c>
      <c r="R153" s="17"/>
      <c r="S153" s="17">
        <v>0.102570924522702</v>
      </c>
      <c r="T153" s="17">
        <v>5.6339740782757497E-2</v>
      </c>
      <c r="U153" s="17">
        <v>7.2494024874567797E-2</v>
      </c>
      <c r="V153" s="17">
        <v>4.7405017739921299E-2</v>
      </c>
      <c r="W153" s="17">
        <v>6.5620409105211303E-2</v>
      </c>
      <c r="X153" s="17">
        <v>7.0624123180015402E-2</v>
      </c>
      <c r="Y153" s="17">
        <v>5.6782480448601902E-2</v>
      </c>
      <c r="Z153" s="17">
        <v>6.0480203505988303E-2</v>
      </c>
      <c r="AA153" s="17">
        <v>6.9401819730129197E-2</v>
      </c>
      <c r="AB153" s="17">
        <v>6.0049064561834599E-2</v>
      </c>
      <c r="AC153" s="17">
        <v>5.9398048127750701E-2</v>
      </c>
      <c r="AD153" s="17"/>
      <c r="AE153" s="17">
        <v>3.1517035361548498E-2</v>
      </c>
      <c r="AF153" s="17">
        <v>5.4944399793096198E-2</v>
      </c>
      <c r="AG153" s="17">
        <v>9.8116634952063797E-2</v>
      </c>
      <c r="AH153" s="17">
        <v>0.107786865430768</v>
      </c>
      <c r="AI153" s="17">
        <v>0.124504956532272</v>
      </c>
      <c r="AJ153" s="17">
        <v>4.7981533276473802E-2</v>
      </c>
      <c r="AK153" s="17"/>
      <c r="AL153" s="17">
        <v>4.5924574034840702E-2</v>
      </c>
      <c r="AM153" s="17">
        <v>0.122142395678036</v>
      </c>
      <c r="AN153" s="17">
        <v>0.120568160277346</v>
      </c>
      <c r="AO153" s="17">
        <v>0.117148286059696</v>
      </c>
      <c r="AP153" s="17">
        <v>1.8198374245918601E-2</v>
      </c>
      <c r="AQ153" s="17">
        <v>6.5365049639379294E-2</v>
      </c>
      <c r="AR153" s="17">
        <v>9.5619700710423403E-2</v>
      </c>
      <c r="AS153" s="17"/>
      <c r="AT153" s="17">
        <v>0.121855062695147</v>
      </c>
      <c r="AU153" s="17">
        <v>6.1508838378635598E-2</v>
      </c>
      <c r="AV153" s="17"/>
      <c r="AW153" s="17">
        <v>9.7603368832238802E-2</v>
      </c>
      <c r="AX153" s="17">
        <v>2.8815353770381202E-2</v>
      </c>
      <c r="AY153" s="17">
        <v>0.114342478879675</v>
      </c>
      <c r="AZ153" s="17">
        <v>6.3847091414491797E-2</v>
      </c>
      <c r="BA153" s="17">
        <v>2.2406114408802798E-2</v>
      </c>
      <c r="BB153" s="17">
        <v>7.8760862760588898E-2</v>
      </c>
      <c r="BC153" s="17">
        <v>8.8189092949054596E-2</v>
      </c>
      <c r="BD153" s="17">
        <v>0.113348671261953</v>
      </c>
      <c r="BE153" s="17"/>
      <c r="BF153" s="17">
        <v>8.3912927763539299E-2</v>
      </c>
      <c r="BG153" s="17">
        <v>6.8401834371224199E-2</v>
      </c>
      <c r="BH153" s="17">
        <v>6.1625757853660902E-2</v>
      </c>
      <c r="BI153" s="17">
        <v>7.4624623115779304E-2</v>
      </c>
      <c r="BJ153" s="17">
        <v>7.6830943297424806E-2</v>
      </c>
      <c r="BK153" s="17">
        <v>3.7337028393103801E-2</v>
      </c>
      <c r="BL153" s="17">
        <v>0.103797368829555</v>
      </c>
      <c r="BM153" s="17"/>
      <c r="BN153" s="17">
        <v>9.3564663633880898E-2</v>
      </c>
      <c r="BO153" s="17">
        <v>9.1581039544584894E-2</v>
      </c>
      <c r="BP153" s="17">
        <v>6.7103513197461606E-2</v>
      </c>
      <c r="BQ153" s="17">
        <v>8.0009339757891595E-2</v>
      </c>
      <c r="BR153" s="17">
        <v>5.9442836169847399E-2</v>
      </c>
      <c r="BS153" s="17">
        <v>8.0941879860919205E-2</v>
      </c>
      <c r="BT153" s="17">
        <v>7.6925168119298296E-2</v>
      </c>
      <c r="BU153" s="17">
        <v>6.6591210790004698E-2</v>
      </c>
      <c r="BV153" s="17">
        <v>5.5382376034392403E-2</v>
      </c>
      <c r="BW153" s="17">
        <v>5.6368052129574998E-2</v>
      </c>
      <c r="BX153" s="17">
        <v>5.9634597453984202E-2</v>
      </c>
      <c r="BY153" s="17">
        <v>4.0142103225351403E-2</v>
      </c>
      <c r="BZ153" s="17">
        <v>6.18478066176976E-2</v>
      </c>
      <c r="CA153" s="17">
        <v>3.65029668015475E-2</v>
      </c>
      <c r="CB153" s="17">
        <v>5.6585991096208502E-2</v>
      </c>
      <c r="CC153" s="17">
        <v>7.8623807759887004E-2</v>
      </c>
      <c r="CD153" s="17">
        <v>7.9815060344474401E-2</v>
      </c>
    </row>
    <row r="154" spans="2:82" x14ac:dyDescent="0.35">
      <c r="B154" t="s">
        <v>212</v>
      </c>
      <c r="C154" s="17">
        <v>5.4409844378915898E-2</v>
      </c>
      <c r="D154" s="17">
        <v>6.4636387275459797E-2</v>
      </c>
      <c r="E154" s="17">
        <v>4.4082191307214899E-2</v>
      </c>
      <c r="F154" s="17"/>
      <c r="G154" s="17">
        <v>9.5008411726957204E-2</v>
      </c>
      <c r="H154" s="17">
        <v>0.101959716203778</v>
      </c>
      <c r="I154" s="17">
        <v>6.13975237635703E-2</v>
      </c>
      <c r="J154" s="17">
        <v>3.2587577654291197E-2</v>
      </c>
      <c r="K154" s="17">
        <v>2.3364204460837101E-2</v>
      </c>
      <c r="L154" s="17">
        <v>2.1667371555490499E-2</v>
      </c>
      <c r="M154" s="17"/>
      <c r="N154" s="17">
        <v>6.5038282278162898E-2</v>
      </c>
      <c r="O154" s="17">
        <v>5.3756787577063703E-2</v>
      </c>
      <c r="P154" s="17">
        <v>5.5520851828952403E-2</v>
      </c>
      <c r="Q154" s="17">
        <v>4.3144315097912098E-2</v>
      </c>
      <c r="R154" s="17"/>
      <c r="S154" s="17">
        <v>9.0936483443161104E-2</v>
      </c>
      <c r="T154" s="17">
        <v>4.46821389028359E-2</v>
      </c>
      <c r="U154" s="17">
        <v>4.3450916381266802E-2</v>
      </c>
      <c r="V154" s="17">
        <v>5.5643342462723899E-2</v>
      </c>
      <c r="W154" s="17">
        <v>5.5429770253810497E-2</v>
      </c>
      <c r="X154" s="17">
        <v>5.5741115069484697E-2</v>
      </c>
      <c r="Y154" s="17">
        <v>3.9514346601562299E-2</v>
      </c>
      <c r="Z154" s="17">
        <v>5.0708819006883003E-2</v>
      </c>
      <c r="AA154" s="17">
        <v>4.7869273903785502E-2</v>
      </c>
      <c r="AB154" s="17">
        <v>5.0510396307532998E-2</v>
      </c>
      <c r="AC154" s="17">
        <v>3.3520036174242998E-2</v>
      </c>
      <c r="AD154" s="17"/>
      <c r="AE154" s="17">
        <v>3.10845044044427E-2</v>
      </c>
      <c r="AF154" s="17">
        <v>4.58116162761633E-2</v>
      </c>
      <c r="AG154" s="17">
        <v>7.1140081860961005E-2</v>
      </c>
      <c r="AH154" s="17">
        <v>8.1185544854665295E-2</v>
      </c>
      <c r="AI154" s="17">
        <v>9.4567394870875496E-2</v>
      </c>
      <c r="AJ154" s="17">
        <v>2.2057719420004201E-2</v>
      </c>
      <c r="AK154" s="17"/>
      <c r="AL154" s="17">
        <v>3.2902039104960402E-2</v>
      </c>
      <c r="AM154" s="17">
        <v>9.1513440410210006E-2</v>
      </c>
      <c r="AN154" s="17">
        <v>0.124783649136314</v>
      </c>
      <c r="AO154" s="17">
        <v>0.154378699419672</v>
      </c>
      <c r="AP154" s="17">
        <v>6.8533415385833907E-2</v>
      </c>
      <c r="AQ154" s="17">
        <v>9.6307878167505703E-2</v>
      </c>
      <c r="AR154" s="17">
        <v>0.378329277372427</v>
      </c>
      <c r="AS154" s="17"/>
      <c r="AT154" s="17">
        <v>0.11155432039930099</v>
      </c>
      <c r="AU154" s="17">
        <v>4.8035240246987201E-2</v>
      </c>
      <c r="AV154" s="17"/>
      <c r="AW154" s="17">
        <v>4.6897671566037198E-2</v>
      </c>
      <c r="AX154" s="17">
        <v>3.02877723044159E-2</v>
      </c>
      <c r="AY154" s="17">
        <v>8.5842578290732705E-2</v>
      </c>
      <c r="AZ154" s="17">
        <v>5.2637540411631399E-2</v>
      </c>
      <c r="BA154" s="17">
        <v>2.0017644205334799E-2</v>
      </c>
      <c r="BB154" s="17">
        <v>7.0380662678307504E-2</v>
      </c>
      <c r="BC154" s="17">
        <v>8.5907824719102993E-2</v>
      </c>
      <c r="BD154" s="17">
        <v>4.5116875572834399E-2</v>
      </c>
      <c r="BE154" s="17"/>
      <c r="BF154" s="17">
        <v>6.80759389407668E-2</v>
      </c>
      <c r="BG154" s="17">
        <v>6.4299556324253201E-2</v>
      </c>
      <c r="BH154" s="17">
        <v>5.0520141136146203E-2</v>
      </c>
      <c r="BI154" s="17">
        <v>4.2013806057612797E-2</v>
      </c>
      <c r="BJ154" s="17">
        <v>6.2499770341157002E-2</v>
      </c>
      <c r="BK154" s="17">
        <v>2.4456000837028001E-2</v>
      </c>
      <c r="BL154" s="17">
        <v>7.4284273823132796E-2</v>
      </c>
      <c r="BM154" s="17"/>
      <c r="BN154" s="17">
        <v>6.4471021844452803E-2</v>
      </c>
      <c r="BO154" s="17">
        <v>6.2590240061495203E-2</v>
      </c>
      <c r="BP154" s="17">
        <v>3.9087332326742698E-2</v>
      </c>
      <c r="BQ154" s="17">
        <v>5.3826805346511797E-2</v>
      </c>
      <c r="BR154" s="17">
        <v>4.9058313662240602E-2</v>
      </c>
      <c r="BS154" s="17">
        <v>5.26482468415592E-2</v>
      </c>
      <c r="BT154" s="17">
        <v>4.99959613563591E-2</v>
      </c>
      <c r="BU154" s="17">
        <v>4.1008994750302098E-2</v>
      </c>
      <c r="BV154" s="17">
        <v>6.0742916679521003E-2</v>
      </c>
      <c r="BW154" s="17">
        <v>4.3370029194895597E-2</v>
      </c>
      <c r="BX154" s="17">
        <v>6.0853233609739599E-2</v>
      </c>
      <c r="BY154" s="17">
        <v>5.6688424650111903E-2</v>
      </c>
      <c r="BZ154" s="17">
        <v>4.0968907540770802E-2</v>
      </c>
      <c r="CA154" s="17">
        <v>6.4008949673099599E-2</v>
      </c>
      <c r="CB154" s="17">
        <v>9.1112020422045997E-2</v>
      </c>
      <c r="CC154" s="17">
        <v>0.104634551037083</v>
      </c>
      <c r="CD154" s="17">
        <v>0.157004268773839</v>
      </c>
    </row>
    <row r="155" spans="2:82" x14ac:dyDescent="0.35">
      <c r="B155" t="s">
        <v>213</v>
      </c>
      <c r="C155" s="17">
        <v>3.9502014648762802E-2</v>
      </c>
      <c r="D155" s="17">
        <v>4.2363172283760298E-2</v>
      </c>
      <c r="E155" s="17">
        <v>3.6691357822823699E-2</v>
      </c>
      <c r="F155" s="17"/>
      <c r="G155" s="17">
        <v>9.4001201216818597E-2</v>
      </c>
      <c r="H155" s="17">
        <v>6.6960373499321296E-2</v>
      </c>
      <c r="I155" s="17">
        <v>4.2924732747017302E-2</v>
      </c>
      <c r="J155" s="17">
        <v>1.8283854251093301E-2</v>
      </c>
      <c r="K155" s="17">
        <v>1.4778604457800401E-2</v>
      </c>
      <c r="L155" s="17">
        <v>1.20991462831144E-2</v>
      </c>
      <c r="M155" s="17"/>
      <c r="N155" s="17">
        <v>4.5265677775752702E-2</v>
      </c>
      <c r="O155" s="17">
        <v>3.3540973727665499E-2</v>
      </c>
      <c r="P155" s="17">
        <v>4.1665087935093E-2</v>
      </c>
      <c r="Q155" s="17">
        <v>3.7036182760719003E-2</v>
      </c>
      <c r="R155" s="17"/>
      <c r="S155" s="17">
        <v>6.47985145140485E-2</v>
      </c>
      <c r="T155" s="17">
        <v>2.7714235418390101E-2</v>
      </c>
      <c r="U155" s="17">
        <v>2.8655448996253999E-2</v>
      </c>
      <c r="V155" s="17">
        <v>2.8284781321481399E-2</v>
      </c>
      <c r="W155" s="17">
        <v>5.1837824076196401E-2</v>
      </c>
      <c r="X155" s="17">
        <v>5.1232080792425597E-2</v>
      </c>
      <c r="Y155" s="17">
        <v>3.4417605627540003E-2</v>
      </c>
      <c r="Z155" s="17">
        <v>4.1752465652710298E-2</v>
      </c>
      <c r="AA155" s="17">
        <v>3.5886651668689602E-2</v>
      </c>
      <c r="AB155" s="17">
        <v>2.6935699900672599E-2</v>
      </c>
      <c r="AC155" s="17">
        <v>3.0892477301165001E-2</v>
      </c>
      <c r="AD155" s="17"/>
      <c r="AE155" s="17">
        <v>2.4872228838579199E-2</v>
      </c>
      <c r="AF155" s="17">
        <v>2.8739227823412501E-2</v>
      </c>
      <c r="AG155" s="17">
        <v>5.3640438381539902E-2</v>
      </c>
      <c r="AH155" s="17">
        <v>5.6804485694841401E-2</v>
      </c>
      <c r="AI155" s="17">
        <v>6.4750353232360197E-2</v>
      </c>
      <c r="AJ155" s="17">
        <v>4.2035455713511298E-2</v>
      </c>
      <c r="AK155" s="17"/>
      <c r="AL155" s="17">
        <v>2.5463404905413399E-2</v>
      </c>
      <c r="AM155" s="17">
        <v>5.80778797969616E-2</v>
      </c>
      <c r="AN155" s="17">
        <v>8.4698889529318006E-2</v>
      </c>
      <c r="AO155" s="17">
        <v>0.12823121682493999</v>
      </c>
      <c r="AP155" s="17">
        <v>6.9101600446425201E-2</v>
      </c>
      <c r="AQ155" s="17">
        <v>0.12260160413196899</v>
      </c>
      <c r="AR155" s="17">
        <v>6.2055896807007703E-2</v>
      </c>
      <c r="AS155" s="17"/>
      <c r="AT155" s="17">
        <v>8.2533781189207803E-2</v>
      </c>
      <c r="AU155" s="17">
        <v>3.4706109732536801E-2</v>
      </c>
      <c r="AV155" s="17"/>
      <c r="AW155" s="17">
        <v>3.77818630146931E-2</v>
      </c>
      <c r="AX155" s="17">
        <v>1.07892269525015E-2</v>
      </c>
      <c r="AY155" s="17">
        <v>6.1811963656772398E-2</v>
      </c>
      <c r="AZ155" s="17">
        <v>3.5779850113877402E-2</v>
      </c>
      <c r="BA155" s="17">
        <v>1.7058457172689601E-2</v>
      </c>
      <c r="BB155" s="17">
        <v>4.7914237268927302E-2</v>
      </c>
      <c r="BC155" s="17">
        <v>6.5656563374912505E-2</v>
      </c>
      <c r="BD155" s="17">
        <v>5.7176027637405299E-2</v>
      </c>
      <c r="BE155" s="17"/>
      <c r="BF155" s="17">
        <v>5.3106045173696902E-2</v>
      </c>
      <c r="BG155" s="17">
        <v>4.3483498578657E-2</v>
      </c>
      <c r="BH155" s="17">
        <v>3.8943768107174703E-2</v>
      </c>
      <c r="BI155" s="17">
        <v>3.7228301325633699E-2</v>
      </c>
      <c r="BJ155" s="17">
        <v>4.92955897924717E-2</v>
      </c>
      <c r="BK155" s="17">
        <v>2.0908516791588401E-2</v>
      </c>
      <c r="BL155" s="17">
        <v>4.1008168237085897E-2</v>
      </c>
      <c r="BM155" s="17"/>
      <c r="BN155" s="17">
        <v>6.1699985201942698E-2</v>
      </c>
      <c r="BO155" s="17">
        <v>5.4721603720150801E-2</v>
      </c>
      <c r="BP155" s="17">
        <v>3.6159473830771498E-2</v>
      </c>
      <c r="BQ155" s="17">
        <v>3.9950273990999E-2</v>
      </c>
      <c r="BR155" s="17">
        <v>2.9483575682533299E-2</v>
      </c>
      <c r="BS155" s="17">
        <v>3.3967800313036103E-2</v>
      </c>
      <c r="BT155" s="17">
        <v>3.9767710855006799E-2</v>
      </c>
      <c r="BU155" s="17">
        <v>3.8861377680350799E-2</v>
      </c>
      <c r="BV155" s="17">
        <v>2.5599533425314801E-2</v>
      </c>
      <c r="BW155" s="17">
        <v>4.8308674077264198E-2</v>
      </c>
      <c r="BX155" s="17">
        <v>2.78612838116244E-2</v>
      </c>
      <c r="BY155" s="17">
        <v>2.26996218192476E-2</v>
      </c>
      <c r="BZ155" s="17">
        <v>4.1234011684484199E-2</v>
      </c>
      <c r="CA155" s="17">
        <v>4.0477866075139798E-2</v>
      </c>
      <c r="CB155" s="17">
        <v>5.0103985163733697E-2</v>
      </c>
      <c r="CC155" s="17">
        <v>0.105566239636634</v>
      </c>
      <c r="CD155" s="17">
        <v>3.02468511110832E-2</v>
      </c>
    </row>
    <row r="156" spans="2:82" x14ac:dyDescent="0.35">
      <c r="B156" t="s">
        <v>114</v>
      </c>
      <c r="C156" s="17">
        <v>0.340116502585602</v>
      </c>
      <c r="D156" s="17">
        <v>0.35395114116203502</v>
      </c>
      <c r="E156" s="17">
        <v>0.32758930737240599</v>
      </c>
      <c r="F156" s="17"/>
      <c r="G156" s="17">
        <v>0.15934300311378799</v>
      </c>
      <c r="H156" s="17">
        <v>0.213422032319774</v>
      </c>
      <c r="I156" s="17">
        <v>0.26746957132593702</v>
      </c>
      <c r="J156" s="17">
        <v>0.32183361936612798</v>
      </c>
      <c r="K156" s="17">
        <v>0.433360557987785</v>
      </c>
      <c r="L156" s="17">
        <v>0.57425517722785402</v>
      </c>
      <c r="M156" s="17"/>
      <c r="N156" s="17">
        <v>0.36381208639125301</v>
      </c>
      <c r="O156" s="17">
        <v>0.34742227769737499</v>
      </c>
      <c r="P156" s="17">
        <v>0.32060887395739801</v>
      </c>
      <c r="Q156" s="17">
        <v>0.324739634164043</v>
      </c>
      <c r="R156" s="17"/>
      <c r="S156" s="17">
        <v>0.25501225093470298</v>
      </c>
      <c r="T156" s="17">
        <v>0.36684797229812</v>
      </c>
      <c r="U156" s="17">
        <v>0.34144295545553899</v>
      </c>
      <c r="V156" s="17">
        <v>0.38486238889794699</v>
      </c>
      <c r="W156" s="17">
        <v>0.30520637381656701</v>
      </c>
      <c r="X156" s="17">
        <v>0.328617534848819</v>
      </c>
      <c r="Y156" s="17">
        <v>0.341544163137527</v>
      </c>
      <c r="Z156" s="17">
        <v>0.40149418024668299</v>
      </c>
      <c r="AA156" s="17">
        <v>0.35650693486070201</v>
      </c>
      <c r="AB156" s="17">
        <v>0.37749791588621201</v>
      </c>
      <c r="AC156" s="17">
        <v>0.34559516491148701</v>
      </c>
      <c r="AD156" s="17"/>
      <c r="AE156" s="17">
        <v>0.49920341790251499</v>
      </c>
      <c r="AF156" s="17">
        <v>0.32607424148504799</v>
      </c>
      <c r="AG156" s="17">
        <v>0.193906462203112</v>
      </c>
      <c r="AH156" s="17">
        <v>0.182522810371954</v>
      </c>
      <c r="AI156" s="17">
        <v>0.208740425178367</v>
      </c>
      <c r="AJ156" s="17">
        <v>0.30005873178477999</v>
      </c>
      <c r="AK156" s="17"/>
      <c r="AL156" s="17">
        <v>0.39245722347284201</v>
      </c>
      <c r="AM156" s="17">
        <v>0.20798313269132199</v>
      </c>
      <c r="AN156" s="17">
        <v>0.24838629205586399</v>
      </c>
      <c r="AO156" s="17">
        <v>0.29620302845213498</v>
      </c>
      <c r="AP156" s="17">
        <v>0.32064368223850398</v>
      </c>
      <c r="AQ156" s="17">
        <v>0.28789572799059798</v>
      </c>
      <c r="AR156" s="17">
        <v>0.21842007510487799</v>
      </c>
      <c r="AS156" s="17"/>
      <c r="AT156" s="17">
        <v>0.26655333261597097</v>
      </c>
      <c r="AU156" s="17">
        <v>0.34913694576362098</v>
      </c>
      <c r="AV156" s="17"/>
      <c r="AW156" s="17">
        <v>0.314170164647391</v>
      </c>
      <c r="AX156" s="17">
        <v>0.547202360388646</v>
      </c>
      <c r="AY156" s="17">
        <v>0.19243016242012501</v>
      </c>
      <c r="AZ156" s="17">
        <v>0.31957664415530801</v>
      </c>
      <c r="BA156" s="17">
        <v>0.57109733567074905</v>
      </c>
      <c r="BB156" s="17">
        <v>0.24340384564571699</v>
      </c>
      <c r="BC156" s="17">
        <v>0.23015259377574299</v>
      </c>
      <c r="BD156" s="17">
        <v>0.21915046447366501</v>
      </c>
      <c r="BE156" s="17"/>
      <c r="BF156" s="17">
        <v>0.28568863976505199</v>
      </c>
      <c r="BG156" s="17">
        <v>0.30337729696347898</v>
      </c>
      <c r="BH156" s="17">
        <v>0.38371869308379303</v>
      </c>
      <c r="BI156" s="17">
        <v>0.33347080066999302</v>
      </c>
      <c r="BJ156" s="17">
        <v>0.32568550111293398</v>
      </c>
      <c r="BK156" s="17">
        <v>0.44448577267327799</v>
      </c>
      <c r="BL156" s="17">
        <v>0.26836995689287602</v>
      </c>
      <c r="BM156" s="17"/>
      <c r="BN156" s="17">
        <v>0.24086885914488601</v>
      </c>
      <c r="BO156" s="17">
        <v>0.28411362469191798</v>
      </c>
      <c r="BP156" s="17">
        <v>0.35287689834227498</v>
      </c>
      <c r="BQ156" s="17">
        <v>0.306724119088923</v>
      </c>
      <c r="BR156" s="17">
        <v>0.33093347254168198</v>
      </c>
      <c r="BS156" s="17">
        <v>0.32523467131165301</v>
      </c>
      <c r="BT156" s="17">
        <v>0.34165279605111598</v>
      </c>
      <c r="BU156" s="17">
        <v>0.33769985121204599</v>
      </c>
      <c r="BV156" s="17">
        <v>0.35267448812932101</v>
      </c>
      <c r="BW156" s="17">
        <v>0.36933356865050299</v>
      </c>
      <c r="BX156" s="17">
        <v>0.37651525957587001</v>
      </c>
      <c r="BY156" s="17">
        <v>0.347132220620198</v>
      </c>
      <c r="BZ156" s="17">
        <v>0.41974491982128598</v>
      </c>
      <c r="CA156" s="17">
        <v>0.374351982166303</v>
      </c>
      <c r="CB156" s="17">
        <v>0.34157113847454201</v>
      </c>
      <c r="CC156" s="17">
        <v>0.35491233473115702</v>
      </c>
      <c r="CD156" s="17">
        <v>0.36369631741464697</v>
      </c>
    </row>
    <row r="157" spans="2:82" x14ac:dyDescent="0.35">
      <c r="B157" t="s">
        <v>138</v>
      </c>
      <c r="C157" s="17">
        <v>1.9742573979924301E-2</v>
      </c>
      <c r="D157" s="17">
        <v>1.9716901900859101E-2</v>
      </c>
      <c r="E157" s="17">
        <v>1.9259374639165799E-2</v>
      </c>
      <c r="F157" s="17"/>
      <c r="G157" s="17">
        <v>3.2965144506360199E-2</v>
      </c>
      <c r="H157" s="17">
        <v>2.1083039701598801E-2</v>
      </c>
      <c r="I157" s="17">
        <v>2.15506692247103E-2</v>
      </c>
      <c r="J157" s="17">
        <v>2.4978384576174101E-2</v>
      </c>
      <c r="K157" s="17">
        <v>1.29971350119531E-2</v>
      </c>
      <c r="L157" s="17">
        <v>8.7037349313333293E-3</v>
      </c>
      <c r="M157" s="17"/>
      <c r="N157" s="17">
        <v>1.3701365907033801E-2</v>
      </c>
      <c r="O157" s="17">
        <v>1.9591539525798899E-2</v>
      </c>
      <c r="P157" s="17">
        <v>1.6933845706729199E-2</v>
      </c>
      <c r="Q157" s="17">
        <v>2.8307753550187401E-2</v>
      </c>
      <c r="R157" s="17"/>
      <c r="S157" s="17">
        <v>2.2862178452785101E-2</v>
      </c>
      <c r="T157" s="17">
        <v>1.5359362421838701E-2</v>
      </c>
      <c r="U157" s="17">
        <v>1.3474551397577699E-2</v>
      </c>
      <c r="V157" s="17">
        <v>1.5113813755658101E-2</v>
      </c>
      <c r="W157" s="17">
        <v>2.7525895974176401E-2</v>
      </c>
      <c r="X157" s="17">
        <v>1.8114666528711201E-2</v>
      </c>
      <c r="Y157" s="17">
        <v>2.19884644223142E-2</v>
      </c>
      <c r="Z157" s="17">
        <v>7.2924476894989697E-3</v>
      </c>
      <c r="AA157" s="17">
        <v>2.75842384504504E-2</v>
      </c>
      <c r="AB157" s="17">
        <v>2.4340150441835601E-2</v>
      </c>
      <c r="AC157" s="17">
        <v>1.5072200704252499E-2</v>
      </c>
      <c r="AD157" s="17"/>
      <c r="AE157" s="17">
        <v>1.05495264482348E-2</v>
      </c>
      <c r="AF157" s="17">
        <v>2.02492705019835E-2</v>
      </c>
      <c r="AG157" s="17">
        <v>2.42712956640816E-2</v>
      </c>
      <c r="AH157" s="17">
        <v>2.9231077676575099E-2</v>
      </c>
      <c r="AI157" s="17">
        <v>1.6369218292424399E-2</v>
      </c>
      <c r="AJ157" s="17">
        <v>4.4138337807966402E-2</v>
      </c>
      <c r="AK157" s="17"/>
      <c r="AL157" s="17">
        <v>1.18583031357014E-2</v>
      </c>
      <c r="AM157" s="17">
        <v>1.3647013029889301E-2</v>
      </c>
      <c r="AN157" s="17">
        <v>2.3649099813453801E-2</v>
      </c>
      <c r="AO157" s="17">
        <v>0</v>
      </c>
      <c r="AP157" s="17">
        <v>1.3655578293988601E-2</v>
      </c>
      <c r="AQ157" s="17">
        <v>0</v>
      </c>
      <c r="AR157" s="17">
        <v>2.9688772074988198E-2</v>
      </c>
      <c r="AS157" s="17"/>
      <c r="AT157" s="17">
        <v>1.6825453576123701E-2</v>
      </c>
      <c r="AU157" s="17">
        <v>1.6106794768144299E-2</v>
      </c>
      <c r="AV157" s="17"/>
      <c r="AW157" s="17">
        <v>2.8196459754019999E-2</v>
      </c>
      <c r="AX157" s="17">
        <v>8.1108264568131496E-3</v>
      </c>
      <c r="AY157" s="17">
        <v>2.2441262646578201E-2</v>
      </c>
      <c r="AZ157" s="17">
        <v>2.7977707948481999E-2</v>
      </c>
      <c r="BA157" s="17">
        <v>8.71987222200259E-3</v>
      </c>
      <c r="BB157" s="17">
        <v>1.60027603657521E-2</v>
      </c>
      <c r="BC157" s="17">
        <v>1.55546063577875E-2</v>
      </c>
      <c r="BD157" s="17">
        <v>1.8394573635889901E-2</v>
      </c>
      <c r="BE157" s="17"/>
      <c r="BF157" s="17">
        <v>1.3309647501793E-2</v>
      </c>
      <c r="BG157" s="17">
        <v>1.6383395932993199E-2</v>
      </c>
      <c r="BH157" s="17">
        <v>2.25295179021015E-2</v>
      </c>
      <c r="BI157" s="17">
        <v>2.3943716190400501E-2</v>
      </c>
      <c r="BJ157" s="17">
        <v>1.9242246270271199E-2</v>
      </c>
      <c r="BK157" s="17">
        <v>2.1704937463939401E-2</v>
      </c>
      <c r="BL157" s="17">
        <v>2.88887321217478E-2</v>
      </c>
      <c r="BM157" s="17"/>
      <c r="BN157" s="17">
        <v>4.1104553465169398E-2</v>
      </c>
      <c r="BO157" s="17">
        <v>1.56761078559664E-2</v>
      </c>
      <c r="BP157" s="17">
        <v>2.2691554482732201E-2</v>
      </c>
      <c r="BQ157" s="17">
        <v>2.2621390954218001E-2</v>
      </c>
      <c r="BR157" s="17">
        <v>1.54697635688608E-2</v>
      </c>
      <c r="BS157" s="17">
        <v>1.2929563741396999E-2</v>
      </c>
      <c r="BT157" s="17">
        <v>1.5497439335904599E-2</v>
      </c>
      <c r="BU157" s="17">
        <v>1.8717312920294601E-2</v>
      </c>
      <c r="BV157" s="17">
        <v>1.8120737709157501E-2</v>
      </c>
      <c r="BW157" s="17">
        <v>1.8552422027388799E-2</v>
      </c>
      <c r="BX157" s="17">
        <v>8.8109518521732304E-3</v>
      </c>
      <c r="BY157" s="17">
        <v>1.1007455173592799E-2</v>
      </c>
      <c r="BZ157" s="17">
        <v>7.6029898430412298E-3</v>
      </c>
      <c r="CA157" s="17">
        <v>1.80406563007714E-2</v>
      </c>
      <c r="CB157" s="17">
        <v>0</v>
      </c>
      <c r="CC157" s="17">
        <v>5.3520598263471202E-3</v>
      </c>
      <c r="CD157" s="17">
        <v>0</v>
      </c>
    </row>
    <row r="158" spans="2:82" x14ac:dyDescent="0.35">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row>
    <row r="159" spans="2:82" x14ac:dyDescent="0.35">
      <c r="B159" s="6" t="s">
        <v>228</v>
      </c>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row>
    <row r="160" spans="2:82" x14ac:dyDescent="0.35">
      <c r="B160" s="24" t="s">
        <v>118</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row>
    <row r="161" spans="2:82" x14ac:dyDescent="0.35">
      <c r="B161" t="s">
        <v>224</v>
      </c>
      <c r="C161" s="17">
        <v>0.79705256649760203</v>
      </c>
      <c r="D161" s="17">
        <v>0.80956547699208303</v>
      </c>
      <c r="E161" s="17">
        <v>0.78647279026464101</v>
      </c>
      <c r="F161" s="17"/>
      <c r="G161" s="17">
        <v>0.61183559239126795</v>
      </c>
      <c r="H161" s="17">
        <v>0.69676187710188697</v>
      </c>
      <c r="I161" s="17">
        <v>0.77863664451237502</v>
      </c>
      <c r="J161" s="17">
        <v>0.848346784377356</v>
      </c>
      <c r="K161" s="17">
        <v>0.88806322094383805</v>
      </c>
      <c r="L161" s="17">
        <v>0.91359051749089903</v>
      </c>
      <c r="M161" s="17"/>
      <c r="N161" s="17">
        <v>0.839886002239426</v>
      </c>
      <c r="O161" s="17">
        <v>0.81324744348612898</v>
      </c>
      <c r="P161" s="17">
        <v>0.77311507983383798</v>
      </c>
      <c r="Q161" s="17">
        <v>0.75555615718662905</v>
      </c>
      <c r="R161" s="17"/>
      <c r="S161" s="17">
        <v>0.71976604948883605</v>
      </c>
      <c r="T161" s="17">
        <v>0.82317790748854702</v>
      </c>
      <c r="U161" s="17">
        <v>0.82294490342548798</v>
      </c>
      <c r="V161" s="17">
        <v>0.79547281875138098</v>
      </c>
      <c r="W161" s="17">
        <v>0.802662576045997</v>
      </c>
      <c r="X161" s="17">
        <v>0.78832811935636204</v>
      </c>
      <c r="Y161" s="17">
        <v>0.82285934324884202</v>
      </c>
      <c r="Z161" s="17">
        <v>0.83835565827160896</v>
      </c>
      <c r="AA161" s="17">
        <v>0.79119350431101498</v>
      </c>
      <c r="AB161" s="17">
        <v>0.81510787621590697</v>
      </c>
      <c r="AC161" s="17">
        <v>0.82288922066797399</v>
      </c>
      <c r="AD161" s="17"/>
      <c r="AE161" s="17">
        <v>0.87421414997979596</v>
      </c>
      <c r="AF161" s="17">
        <v>0.83472059071780302</v>
      </c>
      <c r="AG161" s="17">
        <v>0.71748168871576201</v>
      </c>
      <c r="AH161" s="17">
        <v>0.72023458027738496</v>
      </c>
      <c r="AI161" s="17">
        <v>0.72109621909185895</v>
      </c>
      <c r="AJ161" s="17">
        <v>0.62443957577638298</v>
      </c>
      <c r="AK161" s="17"/>
      <c r="AL161" s="17">
        <v>0.88157416700888602</v>
      </c>
      <c r="AM161" s="17">
        <v>0.66401421692560403</v>
      </c>
      <c r="AN161" s="17">
        <v>0.66043175685481104</v>
      </c>
      <c r="AO161" s="17">
        <v>0.77753746170830795</v>
      </c>
      <c r="AP161" s="17">
        <v>0.79908467993411603</v>
      </c>
      <c r="AQ161" s="17">
        <v>0.71856842596484405</v>
      </c>
      <c r="AR161" s="17">
        <v>0.55519537453488299</v>
      </c>
      <c r="AS161" s="17"/>
      <c r="AT161" s="17">
        <v>0.70994370964774201</v>
      </c>
      <c r="AU161" s="17">
        <v>0.81330847810879103</v>
      </c>
      <c r="AV161" s="17"/>
      <c r="AW161" s="17">
        <v>0.77919477929542103</v>
      </c>
      <c r="AX161" s="17">
        <v>0.90707872375566301</v>
      </c>
      <c r="AY161" s="17">
        <v>0.75706803199235195</v>
      </c>
      <c r="AZ161" s="17">
        <v>0.77705926470549702</v>
      </c>
      <c r="BA161" s="17">
        <v>0.89485361394815499</v>
      </c>
      <c r="BB161" s="17">
        <v>0.74914554377971199</v>
      </c>
      <c r="BC161" s="17">
        <v>0.76745344891961897</v>
      </c>
      <c r="BD161" s="17">
        <v>0.795666086428373</v>
      </c>
      <c r="BE161" s="17"/>
      <c r="BF161" s="17">
        <v>0.820032670003075</v>
      </c>
      <c r="BG161" s="17">
        <v>0.78948031181663403</v>
      </c>
      <c r="BH161" s="17">
        <v>0.83003832853968296</v>
      </c>
      <c r="BI161" s="17">
        <v>0.75772516638297804</v>
      </c>
      <c r="BJ161" s="17">
        <v>0.75840445548107605</v>
      </c>
      <c r="BK161" s="17">
        <v>0.83708650883471203</v>
      </c>
      <c r="BL161" s="17">
        <v>0.72671460276739497</v>
      </c>
      <c r="BM161" s="17"/>
      <c r="BN161" s="17">
        <v>0.62117288233170698</v>
      </c>
      <c r="BO161" s="17">
        <v>0.75527771180444503</v>
      </c>
      <c r="BP161" s="17">
        <v>0.78262133642524701</v>
      </c>
      <c r="BQ161" s="17">
        <v>0.75719039915573705</v>
      </c>
      <c r="BR161" s="17">
        <v>0.82767278977589698</v>
      </c>
      <c r="BS161" s="17">
        <v>0.82373372537466605</v>
      </c>
      <c r="BT161" s="17">
        <v>0.81964905790176501</v>
      </c>
      <c r="BU161" s="17">
        <v>0.84293846192712396</v>
      </c>
      <c r="BV161" s="17">
        <v>0.85761441110881997</v>
      </c>
      <c r="BW161" s="17">
        <v>0.80492920877635399</v>
      </c>
      <c r="BX161" s="17">
        <v>0.85176227643054003</v>
      </c>
      <c r="BY161" s="17">
        <v>0.84150023655247896</v>
      </c>
      <c r="BZ161" s="17">
        <v>0.83634549157933502</v>
      </c>
      <c r="CA161" s="17">
        <v>0.813584128745232</v>
      </c>
      <c r="CB161" s="17">
        <v>0.810271898006374</v>
      </c>
      <c r="CC161" s="17">
        <v>0.83963122611794505</v>
      </c>
      <c r="CD161" s="17">
        <v>0.76616433761071401</v>
      </c>
    </row>
    <row r="162" spans="2:82" x14ac:dyDescent="0.35">
      <c r="B162" t="s">
        <v>225</v>
      </c>
      <c r="C162" s="17">
        <v>0.15216429525188399</v>
      </c>
      <c r="D162" s="17">
        <v>0.13798774485384699</v>
      </c>
      <c r="E162" s="17">
        <v>0.16495918378846799</v>
      </c>
      <c r="F162" s="17"/>
      <c r="G162" s="17">
        <v>0.28955059217415202</v>
      </c>
      <c r="H162" s="17">
        <v>0.214626863223744</v>
      </c>
      <c r="I162" s="17">
        <v>0.16497640022538401</v>
      </c>
      <c r="J162" s="17">
        <v>0.112129020607961</v>
      </c>
      <c r="K162" s="17">
        <v>9.2426488359889494E-2</v>
      </c>
      <c r="L162" s="17">
        <v>7.2534587089944896E-2</v>
      </c>
      <c r="M162" s="17"/>
      <c r="N162" s="17">
        <v>0.125346421471839</v>
      </c>
      <c r="O162" s="17">
        <v>0.14480779672486599</v>
      </c>
      <c r="P162" s="17">
        <v>0.16807031600496999</v>
      </c>
      <c r="Q162" s="17">
        <v>0.17431293531914399</v>
      </c>
      <c r="R162" s="17"/>
      <c r="S162" s="17">
        <v>0.20353630472831699</v>
      </c>
      <c r="T162" s="17">
        <v>0.14353507123746101</v>
      </c>
      <c r="U162" s="17">
        <v>0.13178002409423301</v>
      </c>
      <c r="V162" s="17">
        <v>0.150415490114328</v>
      </c>
      <c r="W162" s="17">
        <v>0.141356217963166</v>
      </c>
      <c r="X162" s="17">
        <v>0.16116087137955401</v>
      </c>
      <c r="Y162" s="17">
        <v>0.133680339828917</v>
      </c>
      <c r="Z162" s="17">
        <v>0.126026892484015</v>
      </c>
      <c r="AA162" s="17">
        <v>0.157893423623788</v>
      </c>
      <c r="AB162" s="17">
        <v>0.136130466678305</v>
      </c>
      <c r="AC162" s="17">
        <v>0.13084127457814601</v>
      </c>
      <c r="AD162" s="17"/>
      <c r="AE162" s="17">
        <v>9.8281674157279106E-2</v>
      </c>
      <c r="AF162" s="17">
        <v>0.12949912936319399</v>
      </c>
      <c r="AG162" s="17">
        <v>0.20269261041876399</v>
      </c>
      <c r="AH162" s="17">
        <v>0.209262955080878</v>
      </c>
      <c r="AI162" s="17">
        <v>0.212317314859548</v>
      </c>
      <c r="AJ162" s="17">
        <v>0.26360212851603498</v>
      </c>
      <c r="AK162" s="17"/>
      <c r="AL162" s="17">
        <v>9.9209624879671998E-2</v>
      </c>
      <c r="AM162" s="17">
        <v>0.26573338576187699</v>
      </c>
      <c r="AN162" s="17">
        <v>0.23553565061270701</v>
      </c>
      <c r="AO162" s="17">
        <v>0.14890435021023801</v>
      </c>
      <c r="AP162" s="17">
        <v>0.170843129658454</v>
      </c>
      <c r="AQ162" s="17">
        <v>0.18765314765591601</v>
      </c>
      <c r="AR162" s="17">
        <v>0.231024603907721</v>
      </c>
      <c r="AS162" s="17"/>
      <c r="AT162" s="17">
        <v>0.20612913193137</v>
      </c>
      <c r="AU162" s="17">
        <v>0.14515503658580201</v>
      </c>
      <c r="AV162" s="17"/>
      <c r="AW162" s="17">
        <v>0.15904631294587801</v>
      </c>
      <c r="AX162" s="17">
        <v>7.4547221251361304E-2</v>
      </c>
      <c r="AY162" s="17">
        <v>0.166279662824559</v>
      </c>
      <c r="AZ162" s="17">
        <v>0.16068371134711801</v>
      </c>
      <c r="BA162" s="17">
        <v>9.0502178176603304E-2</v>
      </c>
      <c r="BB162" s="17">
        <v>0.19236296301876399</v>
      </c>
      <c r="BC162" s="17">
        <v>0.178353013544749</v>
      </c>
      <c r="BD162" s="17">
        <v>0.14011802224275999</v>
      </c>
      <c r="BE162" s="17"/>
      <c r="BF162" s="17">
        <v>0.13538691941509201</v>
      </c>
      <c r="BG162" s="17">
        <v>0.16781470536912199</v>
      </c>
      <c r="BH162" s="17">
        <v>0.12582119356011601</v>
      </c>
      <c r="BI162" s="17">
        <v>0.16772428750455701</v>
      </c>
      <c r="BJ162" s="17">
        <v>0.177389379074054</v>
      </c>
      <c r="BK162" s="17">
        <v>0.118719864180847</v>
      </c>
      <c r="BL162" s="17">
        <v>0.19603123311871701</v>
      </c>
      <c r="BM162" s="17"/>
      <c r="BN162" s="17">
        <v>0.235209233211918</v>
      </c>
      <c r="BO162" s="17">
        <v>0.18752075631859599</v>
      </c>
      <c r="BP162" s="17">
        <v>0.155848120533324</v>
      </c>
      <c r="BQ162" s="17">
        <v>0.18458877040031299</v>
      </c>
      <c r="BR162" s="17">
        <v>0.128213396665217</v>
      </c>
      <c r="BS162" s="17">
        <v>0.15615936552882101</v>
      </c>
      <c r="BT162" s="17">
        <v>0.154706337827865</v>
      </c>
      <c r="BU162" s="17">
        <v>0.120000118279789</v>
      </c>
      <c r="BV162" s="17">
        <v>0.10981071735185099</v>
      </c>
      <c r="BW162" s="17">
        <v>0.155097857596775</v>
      </c>
      <c r="BX162" s="17">
        <v>0.122722335726046</v>
      </c>
      <c r="BY162" s="17">
        <v>0.13523278785594101</v>
      </c>
      <c r="BZ162" s="17">
        <v>0.117307953109163</v>
      </c>
      <c r="CA162" s="17">
        <v>0.12641267054320601</v>
      </c>
      <c r="CB162" s="17">
        <v>0.15783999347844099</v>
      </c>
      <c r="CC162" s="17">
        <v>0.103181279983199</v>
      </c>
      <c r="CD162" s="17">
        <v>0.14045077977320999</v>
      </c>
    </row>
    <row r="163" spans="2:82" x14ac:dyDescent="0.35">
      <c r="B163" t="s">
        <v>226</v>
      </c>
      <c r="C163" s="17">
        <v>2.5161983434594599E-2</v>
      </c>
      <c r="D163" s="17">
        <v>2.5411757948016901E-2</v>
      </c>
      <c r="E163" s="17">
        <v>2.5046016102381601E-2</v>
      </c>
      <c r="F163" s="17"/>
      <c r="G163" s="17">
        <v>5.0446533974942899E-2</v>
      </c>
      <c r="H163" s="17">
        <v>4.6694672051781801E-2</v>
      </c>
      <c r="I163" s="17">
        <v>2.9110956545250002E-2</v>
      </c>
      <c r="J163" s="17">
        <v>1.5147315920227399E-2</v>
      </c>
      <c r="K163" s="17">
        <v>1.18104183977857E-2</v>
      </c>
      <c r="L163" s="17">
        <v>4.7683684072995997E-3</v>
      </c>
      <c r="M163" s="17"/>
      <c r="N163" s="17">
        <v>1.9756831894997499E-2</v>
      </c>
      <c r="O163" s="17">
        <v>2.26332028198418E-2</v>
      </c>
      <c r="P163" s="17">
        <v>3.28116698512846E-2</v>
      </c>
      <c r="Q163" s="17">
        <v>2.7312990446485799E-2</v>
      </c>
      <c r="R163" s="17"/>
      <c r="S163" s="17">
        <v>4.02865301520927E-2</v>
      </c>
      <c r="T163" s="17">
        <v>1.6890278627865699E-2</v>
      </c>
      <c r="U163" s="17">
        <v>2.06878256146718E-2</v>
      </c>
      <c r="V163" s="17">
        <v>3.38049408570354E-2</v>
      </c>
      <c r="W163" s="17">
        <v>2.8323465962682998E-2</v>
      </c>
      <c r="X163" s="17">
        <v>2.51434724139445E-2</v>
      </c>
      <c r="Y163" s="17">
        <v>2.0288649385236099E-2</v>
      </c>
      <c r="Z163" s="17">
        <v>1.6542505982178001E-2</v>
      </c>
      <c r="AA163" s="17">
        <v>2.30046378181312E-2</v>
      </c>
      <c r="AB163" s="17">
        <v>2.2088074135662501E-2</v>
      </c>
      <c r="AC163" s="17">
        <v>1.6178312330423099E-2</v>
      </c>
      <c r="AD163" s="17"/>
      <c r="AE163" s="17">
        <v>1.48491821903253E-2</v>
      </c>
      <c r="AF163" s="17">
        <v>1.7276704853960101E-2</v>
      </c>
      <c r="AG163" s="17">
        <v>3.65039986862805E-2</v>
      </c>
      <c r="AH163" s="17">
        <v>3.21076873552366E-2</v>
      </c>
      <c r="AI163" s="17">
        <v>4.0986506814289302E-2</v>
      </c>
      <c r="AJ163" s="17">
        <v>5.4793342763908098E-2</v>
      </c>
      <c r="AK163" s="17"/>
      <c r="AL163" s="17">
        <v>9.2673834230051991E-3</v>
      </c>
      <c r="AM163" s="17">
        <v>4.3926674561973598E-2</v>
      </c>
      <c r="AN163" s="17">
        <v>7.0612257814753401E-2</v>
      </c>
      <c r="AO163" s="17">
        <v>2.9472154024521999E-2</v>
      </c>
      <c r="AP163" s="17">
        <v>1.54119713410442E-2</v>
      </c>
      <c r="AQ163" s="17">
        <v>5.7376008261621501E-2</v>
      </c>
      <c r="AR163" s="17">
        <v>0.182296126970103</v>
      </c>
      <c r="AS163" s="17"/>
      <c r="AT163" s="17">
        <v>4.0568675736937398E-2</v>
      </c>
      <c r="AU163" s="17">
        <v>2.23841660466561E-2</v>
      </c>
      <c r="AV163" s="17"/>
      <c r="AW163" s="17">
        <v>2.6283791080023499E-2</v>
      </c>
      <c r="AX163" s="17">
        <v>8.0804355682150397E-3</v>
      </c>
      <c r="AY163" s="17">
        <v>3.2159264307759797E-2</v>
      </c>
      <c r="AZ163" s="17">
        <v>2.9239114704135202E-2</v>
      </c>
      <c r="BA163" s="17">
        <v>5.6098656107522998E-3</v>
      </c>
      <c r="BB163" s="17">
        <v>3.2726827031958401E-2</v>
      </c>
      <c r="BC163" s="17">
        <v>3.3435368388502397E-2</v>
      </c>
      <c r="BD163" s="17">
        <v>2.3068304040506402E-2</v>
      </c>
      <c r="BE163" s="17"/>
      <c r="BF163" s="17">
        <v>2.4709869697319899E-2</v>
      </c>
      <c r="BG163" s="17">
        <v>2.41300017694028E-2</v>
      </c>
      <c r="BH163" s="17">
        <v>2.4105330108954399E-2</v>
      </c>
      <c r="BI163" s="17">
        <v>2.89092415036383E-2</v>
      </c>
      <c r="BJ163" s="17">
        <v>3.04943578174596E-2</v>
      </c>
      <c r="BK163" s="17">
        <v>1.6562201822964601E-2</v>
      </c>
      <c r="BL163" s="17">
        <v>4.0790574871470101E-2</v>
      </c>
      <c r="BM163" s="17"/>
      <c r="BN163" s="17">
        <v>6.4008023281706905E-2</v>
      </c>
      <c r="BO163" s="17">
        <v>2.6191329739056499E-2</v>
      </c>
      <c r="BP163" s="17">
        <v>3.09901217206527E-2</v>
      </c>
      <c r="BQ163" s="17">
        <v>3.3925254237978E-2</v>
      </c>
      <c r="BR163" s="17">
        <v>2.2993651533921598E-2</v>
      </c>
      <c r="BS163" s="17">
        <v>8.6183107445565194E-3</v>
      </c>
      <c r="BT163" s="17">
        <v>1.19786351307473E-2</v>
      </c>
      <c r="BU163" s="17">
        <v>2.2203178777849199E-2</v>
      </c>
      <c r="BV163" s="17">
        <v>1.20218614792728E-2</v>
      </c>
      <c r="BW163" s="17">
        <v>2.3402515070108099E-2</v>
      </c>
      <c r="BX163" s="17">
        <v>1.7978309159193899E-2</v>
      </c>
      <c r="BY163" s="17">
        <v>1.56725560120319E-2</v>
      </c>
      <c r="BZ163" s="17">
        <v>1.8327543587799901E-2</v>
      </c>
      <c r="CA163" s="17">
        <v>4.1590468520911798E-2</v>
      </c>
      <c r="CB163" s="17">
        <v>2.4161533857524599E-2</v>
      </c>
      <c r="CC163" s="17">
        <v>3.8994429242993997E-2</v>
      </c>
      <c r="CD163" s="17">
        <v>5.79701431673669E-2</v>
      </c>
    </row>
    <row r="164" spans="2:82" x14ac:dyDescent="0.35">
      <c r="B164" t="s">
        <v>147</v>
      </c>
      <c r="C164" s="17">
        <v>2.56211548159197E-2</v>
      </c>
      <c r="D164" s="17">
        <v>2.7035020206053299E-2</v>
      </c>
      <c r="E164" s="17">
        <v>2.3522009844509102E-2</v>
      </c>
      <c r="F164" s="17"/>
      <c r="G164" s="17">
        <v>4.8167281459637702E-2</v>
      </c>
      <c r="H164" s="17">
        <v>4.1916587622587598E-2</v>
      </c>
      <c r="I164" s="17">
        <v>2.72759987169909E-2</v>
      </c>
      <c r="J164" s="17">
        <v>2.4376879094455899E-2</v>
      </c>
      <c r="K164" s="17">
        <v>7.6998722984870796E-3</v>
      </c>
      <c r="L164" s="17">
        <v>9.1065270118562292E-3</v>
      </c>
      <c r="M164" s="17"/>
      <c r="N164" s="17">
        <v>1.5010744393737299E-2</v>
      </c>
      <c r="O164" s="17">
        <v>1.93115569691623E-2</v>
      </c>
      <c r="P164" s="17">
        <v>2.60029343099073E-2</v>
      </c>
      <c r="Q164" s="17">
        <v>4.2817917047741801E-2</v>
      </c>
      <c r="R164" s="17"/>
      <c r="S164" s="17">
        <v>3.6411115630754498E-2</v>
      </c>
      <c r="T164" s="17">
        <v>1.6396742646126599E-2</v>
      </c>
      <c r="U164" s="17">
        <v>2.4587246865606802E-2</v>
      </c>
      <c r="V164" s="17">
        <v>2.03067502772553E-2</v>
      </c>
      <c r="W164" s="17">
        <v>2.7657740028153601E-2</v>
      </c>
      <c r="X164" s="17">
        <v>2.5367536850139202E-2</v>
      </c>
      <c r="Y164" s="17">
        <v>2.3171667537004899E-2</v>
      </c>
      <c r="Z164" s="17">
        <v>1.9074943262198201E-2</v>
      </c>
      <c r="AA164" s="17">
        <v>2.7908434247065701E-2</v>
      </c>
      <c r="AB164" s="17">
        <v>2.6673582970125499E-2</v>
      </c>
      <c r="AC164" s="17">
        <v>3.0091192423456901E-2</v>
      </c>
      <c r="AD164" s="17"/>
      <c r="AE164" s="17">
        <v>1.26549936725994E-2</v>
      </c>
      <c r="AF164" s="17">
        <v>1.8503575065042899E-2</v>
      </c>
      <c r="AG164" s="17">
        <v>4.33217021791929E-2</v>
      </c>
      <c r="AH164" s="17">
        <v>3.83947772865013E-2</v>
      </c>
      <c r="AI164" s="17">
        <v>2.5599959234303801E-2</v>
      </c>
      <c r="AJ164" s="17">
        <v>5.7164952943673603E-2</v>
      </c>
      <c r="AK164" s="17"/>
      <c r="AL164" s="17">
        <v>9.9488246884370905E-3</v>
      </c>
      <c r="AM164" s="17">
        <v>2.6325722750544501E-2</v>
      </c>
      <c r="AN164" s="17">
        <v>3.3420334717728602E-2</v>
      </c>
      <c r="AO164" s="17">
        <v>4.40860340569319E-2</v>
      </c>
      <c r="AP164" s="17">
        <v>1.46602190663853E-2</v>
      </c>
      <c r="AQ164" s="17">
        <v>3.64024181176184E-2</v>
      </c>
      <c r="AR164" s="17">
        <v>3.1483894587292602E-2</v>
      </c>
      <c r="AS164" s="17"/>
      <c r="AT164" s="17">
        <v>4.3358482683949803E-2</v>
      </c>
      <c r="AU164" s="17">
        <v>1.9152319258750598E-2</v>
      </c>
      <c r="AV164" s="17"/>
      <c r="AW164" s="17">
        <v>3.54751166786779E-2</v>
      </c>
      <c r="AX164" s="17">
        <v>1.0293619424760699E-2</v>
      </c>
      <c r="AY164" s="17">
        <v>4.4493040875329098E-2</v>
      </c>
      <c r="AZ164" s="17">
        <v>3.3017909243248898E-2</v>
      </c>
      <c r="BA164" s="17">
        <v>9.0343422644892594E-3</v>
      </c>
      <c r="BB164" s="17">
        <v>2.57646661695651E-2</v>
      </c>
      <c r="BC164" s="17">
        <v>2.0758169147129399E-2</v>
      </c>
      <c r="BD164" s="17">
        <v>4.1147587288360099E-2</v>
      </c>
      <c r="BE164" s="17"/>
      <c r="BF164" s="17">
        <v>1.9870540884512601E-2</v>
      </c>
      <c r="BG164" s="17">
        <v>1.8574981044840701E-2</v>
      </c>
      <c r="BH164" s="17">
        <v>2.00351477912473E-2</v>
      </c>
      <c r="BI164" s="17">
        <v>4.5641304608826601E-2</v>
      </c>
      <c r="BJ164" s="17">
        <v>3.3711807627410599E-2</v>
      </c>
      <c r="BK164" s="17">
        <v>2.7631425161476E-2</v>
      </c>
      <c r="BL164" s="17">
        <v>3.6463589242418201E-2</v>
      </c>
      <c r="BM164" s="17"/>
      <c r="BN164" s="17">
        <v>7.9609861174667798E-2</v>
      </c>
      <c r="BO164" s="17">
        <v>3.1010202137902902E-2</v>
      </c>
      <c r="BP164" s="17">
        <v>3.0540421320775901E-2</v>
      </c>
      <c r="BQ164" s="17">
        <v>2.4295576205972801E-2</v>
      </c>
      <c r="BR164" s="17">
        <v>2.1120162024964299E-2</v>
      </c>
      <c r="BS164" s="17">
        <v>1.1488598351956701E-2</v>
      </c>
      <c r="BT164" s="17">
        <v>1.36659691396226E-2</v>
      </c>
      <c r="BU164" s="17">
        <v>1.4858241015238E-2</v>
      </c>
      <c r="BV164" s="17">
        <v>2.0553010060056401E-2</v>
      </c>
      <c r="BW164" s="17">
        <v>1.65704185567624E-2</v>
      </c>
      <c r="BX164" s="17">
        <v>7.5370786842203601E-3</v>
      </c>
      <c r="BY164" s="17">
        <v>7.5944195795474498E-3</v>
      </c>
      <c r="BZ164" s="17">
        <v>2.8019011723702601E-2</v>
      </c>
      <c r="CA164" s="17">
        <v>1.8412732190650202E-2</v>
      </c>
      <c r="CB164" s="17">
        <v>7.72657465766057E-3</v>
      </c>
      <c r="CC164" s="17">
        <v>1.8193064655861801E-2</v>
      </c>
      <c r="CD164" s="17">
        <v>3.54147394487088E-2</v>
      </c>
    </row>
    <row r="165" spans="2:82" x14ac:dyDescent="0.35">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row>
    <row r="166" spans="2:82" x14ac:dyDescent="0.35">
      <c r="B166" s="6" t="s">
        <v>229</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row>
    <row r="167" spans="2:82" x14ac:dyDescent="0.35">
      <c r="B167" s="24" t="s">
        <v>118</v>
      </c>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row>
    <row r="168" spans="2:82" x14ac:dyDescent="0.35">
      <c r="B168" t="s">
        <v>224</v>
      </c>
      <c r="C168" s="17">
        <v>0.14267324392195499</v>
      </c>
      <c r="D168" s="17">
        <v>0.190993653110792</v>
      </c>
      <c r="E168" s="17">
        <v>9.5268836593045594E-2</v>
      </c>
      <c r="F168" s="17"/>
      <c r="G168" s="17">
        <v>0.17042518609054599</v>
      </c>
      <c r="H168" s="17">
        <v>0.19815124137720599</v>
      </c>
      <c r="I168" s="17">
        <v>0.14510082787264</v>
      </c>
      <c r="J168" s="17">
        <v>0.123092854165072</v>
      </c>
      <c r="K168" s="17">
        <v>0.116567408540832</v>
      </c>
      <c r="L168" s="17">
        <v>0.110547320347154</v>
      </c>
      <c r="M168" s="17"/>
      <c r="N168" s="17">
        <v>0.21452143746074601</v>
      </c>
      <c r="O168" s="17">
        <v>0.124201546807982</v>
      </c>
      <c r="P168" s="17">
        <v>0.133831954928923</v>
      </c>
      <c r="Q168" s="17">
        <v>9.2292194237664896E-2</v>
      </c>
      <c r="R168" s="17"/>
      <c r="S168" s="17">
        <v>0.182750378173198</v>
      </c>
      <c r="T168" s="17">
        <v>0.12060365921067299</v>
      </c>
      <c r="U168" s="17">
        <v>0.130283153079193</v>
      </c>
      <c r="V168" s="17">
        <v>0.13634059600707699</v>
      </c>
      <c r="W168" s="17">
        <v>0.14776903481523099</v>
      </c>
      <c r="X168" s="17">
        <v>0.14345285210142</v>
      </c>
      <c r="Y168" s="17">
        <v>0.141278437276464</v>
      </c>
      <c r="Z168" s="17">
        <v>0.127338782051236</v>
      </c>
      <c r="AA168" s="17">
        <v>0.148775215362138</v>
      </c>
      <c r="AB168" s="17">
        <v>0.13087160626406</v>
      </c>
      <c r="AC168" s="17">
        <v>0.12818016003937599</v>
      </c>
      <c r="AD168" s="17"/>
      <c r="AE168" s="17">
        <v>0.16967393297230099</v>
      </c>
      <c r="AF168" s="17">
        <v>0.151686566438823</v>
      </c>
      <c r="AG168" s="17">
        <v>9.6611937603094306E-2</v>
      </c>
      <c r="AH168" s="17">
        <v>0.105212921103174</v>
      </c>
      <c r="AI168" s="17">
        <v>0.12897680133262501</v>
      </c>
      <c r="AJ168" s="17">
        <v>9.8608861169611595E-2</v>
      </c>
      <c r="AK168" s="17"/>
      <c r="AL168" s="17">
        <v>0.115255035952143</v>
      </c>
      <c r="AM168" s="17">
        <v>0.17023191943226099</v>
      </c>
      <c r="AN168" s="17">
        <v>0.35311688195083502</v>
      </c>
      <c r="AO168" s="17">
        <v>0.26219281771493302</v>
      </c>
      <c r="AP168" s="17">
        <v>0.216405424478087</v>
      </c>
      <c r="AQ168" s="17">
        <v>0.26376994030409601</v>
      </c>
      <c r="AR168" s="17">
        <v>9.4184490148260802E-2</v>
      </c>
      <c r="AS168" s="17"/>
      <c r="AT168" s="17">
        <v>0.32582144144005698</v>
      </c>
      <c r="AU168" s="17">
        <v>0.122032468646145</v>
      </c>
      <c r="AV168" s="17"/>
      <c r="AW168" s="17">
        <v>0.13454207947131699</v>
      </c>
      <c r="AX168" s="17">
        <v>0.114465711163917</v>
      </c>
      <c r="AY168" s="17">
        <v>0.160852868784369</v>
      </c>
      <c r="AZ168" s="17">
        <v>0.119205387144952</v>
      </c>
      <c r="BA168" s="17">
        <v>0.114532000746906</v>
      </c>
      <c r="BB168" s="17">
        <v>0.13900666373696799</v>
      </c>
      <c r="BC168" s="17">
        <v>0.22653152649199099</v>
      </c>
      <c r="BD168" s="17">
        <v>0.16993999883927699</v>
      </c>
      <c r="BE168" s="17"/>
      <c r="BF168" s="17">
        <v>0.21697933522944399</v>
      </c>
      <c r="BG168" s="17">
        <v>0.174213293792924</v>
      </c>
      <c r="BH168" s="17">
        <v>0.14441838851432201</v>
      </c>
      <c r="BI168" s="17">
        <v>0.13775231785025599</v>
      </c>
      <c r="BJ168" s="17">
        <v>9.12980123936835E-2</v>
      </c>
      <c r="BK168" s="17">
        <v>9.9663661708722595E-2</v>
      </c>
      <c r="BL168" s="17">
        <v>9.0486270033780597E-2</v>
      </c>
      <c r="BM168" s="17"/>
      <c r="BN168" s="17">
        <v>0.10186261502933799</v>
      </c>
      <c r="BO168" s="17">
        <v>9.4957138801731206E-2</v>
      </c>
      <c r="BP168" s="17">
        <v>7.9043236268310696E-2</v>
      </c>
      <c r="BQ168" s="17">
        <v>0.123847588765542</v>
      </c>
      <c r="BR168" s="17">
        <v>0.123703400466394</v>
      </c>
      <c r="BS168" s="17">
        <v>0.131421381859848</v>
      </c>
      <c r="BT168" s="17">
        <v>0.146183290815877</v>
      </c>
      <c r="BU168" s="17">
        <v>0.12967922382500499</v>
      </c>
      <c r="BV168" s="17">
        <v>0.14982824807138401</v>
      </c>
      <c r="BW168" s="17">
        <v>0.17069844267668899</v>
      </c>
      <c r="BX168" s="17">
        <v>0.152162540755896</v>
      </c>
      <c r="BY168" s="17">
        <v>0.215501388157327</v>
      </c>
      <c r="BZ168" s="17">
        <v>0.20343706239869</v>
      </c>
      <c r="CA168" s="17">
        <v>0.243725403595003</v>
      </c>
      <c r="CB168" s="17">
        <v>0.268481279820037</v>
      </c>
      <c r="CC168" s="17">
        <v>0.34374551825372401</v>
      </c>
      <c r="CD168" s="17">
        <v>0.38338708332698801</v>
      </c>
    </row>
    <row r="169" spans="2:82" x14ac:dyDescent="0.35">
      <c r="B169" t="s">
        <v>225</v>
      </c>
      <c r="C169" s="17">
        <v>0.38679415960949698</v>
      </c>
      <c r="D169" s="17">
        <v>0.40858975705115103</v>
      </c>
      <c r="E169" s="17">
        <v>0.366671886935233</v>
      </c>
      <c r="F169" s="17"/>
      <c r="G169" s="17">
        <v>0.33866947163203798</v>
      </c>
      <c r="H169" s="17">
        <v>0.33910396533237303</v>
      </c>
      <c r="I169" s="17">
        <v>0.36276142852457499</v>
      </c>
      <c r="J169" s="17">
        <v>0.40323008270746402</v>
      </c>
      <c r="K169" s="17">
        <v>0.43285243189173001</v>
      </c>
      <c r="L169" s="17">
        <v>0.43279400049095401</v>
      </c>
      <c r="M169" s="17"/>
      <c r="N169" s="17">
        <v>0.40493965117548902</v>
      </c>
      <c r="O169" s="17">
        <v>0.40984419645499198</v>
      </c>
      <c r="P169" s="17">
        <v>0.38125810796653598</v>
      </c>
      <c r="Q169" s="17">
        <v>0.34828021321770603</v>
      </c>
      <c r="R169" s="17"/>
      <c r="S169" s="17">
        <v>0.35793813172712702</v>
      </c>
      <c r="T169" s="17">
        <v>0.41397389207344298</v>
      </c>
      <c r="U169" s="17">
        <v>0.40441103247673699</v>
      </c>
      <c r="V169" s="17">
        <v>0.37549531232630001</v>
      </c>
      <c r="W169" s="17">
        <v>0.36685863259898299</v>
      </c>
      <c r="X169" s="17">
        <v>0.35698093858257202</v>
      </c>
      <c r="Y169" s="17">
        <v>0.38355413841608599</v>
      </c>
      <c r="Z169" s="17">
        <v>0.36553012384036798</v>
      </c>
      <c r="AA169" s="17">
        <v>0.38343361842800899</v>
      </c>
      <c r="AB169" s="17">
        <v>0.45110436258299902</v>
      </c>
      <c r="AC169" s="17">
        <v>0.39513533549503399</v>
      </c>
      <c r="AD169" s="17"/>
      <c r="AE169" s="17">
        <v>0.43327100673928098</v>
      </c>
      <c r="AF169" s="17">
        <v>0.41626995754328</v>
      </c>
      <c r="AG169" s="17">
        <v>0.31682857609932802</v>
      </c>
      <c r="AH169" s="17">
        <v>0.32715919630908102</v>
      </c>
      <c r="AI169" s="17">
        <v>0.34843662801085401</v>
      </c>
      <c r="AJ169" s="17">
        <v>0.26312653395934799</v>
      </c>
      <c r="AK169" s="17"/>
      <c r="AL169" s="17">
        <v>0.40618012456267999</v>
      </c>
      <c r="AM169" s="17">
        <v>0.36412313505145</v>
      </c>
      <c r="AN169" s="17">
        <v>0.36069006103784201</v>
      </c>
      <c r="AO169" s="17">
        <v>0.38327764023002198</v>
      </c>
      <c r="AP169" s="17">
        <v>0.45090967976589302</v>
      </c>
      <c r="AQ169" s="17">
        <v>0.382161988257191</v>
      </c>
      <c r="AR169" s="17">
        <v>0.44719550909706002</v>
      </c>
      <c r="AS169" s="17"/>
      <c r="AT169" s="17">
        <v>0.39739683435537299</v>
      </c>
      <c r="AU169" s="17">
        <v>0.38886970380170999</v>
      </c>
      <c r="AV169" s="17"/>
      <c r="AW169" s="17">
        <v>0.37501430714960299</v>
      </c>
      <c r="AX169" s="17">
        <v>0.37295145045872802</v>
      </c>
      <c r="AY169" s="17">
        <v>0.37718919291908098</v>
      </c>
      <c r="AZ169" s="17">
        <v>0.38056676868248102</v>
      </c>
      <c r="BA169" s="17">
        <v>0.44126064238884699</v>
      </c>
      <c r="BB169" s="17">
        <v>0.38864264203392701</v>
      </c>
      <c r="BC169" s="17">
        <v>0.365413907270487</v>
      </c>
      <c r="BD169" s="17">
        <v>0.30989176216619202</v>
      </c>
      <c r="BE169" s="17"/>
      <c r="BF169" s="17">
        <v>0.39484159168274002</v>
      </c>
      <c r="BG169" s="17">
        <v>0.39099896917176502</v>
      </c>
      <c r="BH169" s="17">
        <v>0.40582208624387101</v>
      </c>
      <c r="BI169" s="17">
        <v>0.35170078760882501</v>
      </c>
      <c r="BJ169" s="17">
        <v>0.36861417280091102</v>
      </c>
      <c r="BK169" s="17">
        <v>0.39648825278030903</v>
      </c>
      <c r="BL169" s="17">
        <v>0.35973956371362298</v>
      </c>
      <c r="BM169" s="17"/>
      <c r="BN169" s="17">
        <v>0.27462553901467401</v>
      </c>
      <c r="BO169" s="17">
        <v>0.34218283642341302</v>
      </c>
      <c r="BP169" s="17">
        <v>0.378757798579264</v>
      </c>
      <c r="BQ169" s="17">
        <v>0.39468395895632702</v>
      </c>
      <c r="BR169" s="17">
        <v>0.37820765371061799</v>
      </c>
      <c r="BS169" s="17">
        <v>0.38318325574918</v>
      </c>
      <c r="BT169" s="17">
        <v>0.39844214241521198</v>
      </c>
      <c r="BU169" s="17">
        <v>0.44696918558642601</v>
      </c>
      <c r="BV169" s="17">
        <v>0.40163924983879401</v>
      </c>
      <c r="BW169" s="17">
        <v>0.395792951446021</v>
      </c>
      <c r="BX169" s="17">
        <v>0.44575865103711498</v>
      </c>
      <c r="BY169" s="17">
        <v>0.43676273150646699</v>
      </c>
      <c r="BZ169" s="17">
        <v>0.38817770689092901</v>
      </c>
      <c r="CA169" s="17">
        <v>0.40274595148339098</v>
      </c>
      <c r="CB169" s="17">
        <v>0.39282106257268101</v>
      </c>
      <c r="CC169" s="17">
        <v>0.41170345408340397</v>
      </c>
      <c r="CD169" s="17">
        <v>0.38225499986939798</v>
      </c>
    </row>
    <row r="170" spans="2:82" x14ac:dyDescent="0.35">
      <c r="B170" t="s">
        <v>226</v>
      </c>
      <c r="C170" s="17">
        <v>0.39728357645377999</v>
      </c>
      <c r="D170" s="17">
        <v>0.33673679099821302</v>
      </c>
      <c r="E170" s="17">
        <v>0.45594375585546498</v>
      </c>
      <c r="F170" s="17"/>
      <c r="G170" s="17">
        <v>0.39970636482322602</v>
      </c>
      <c r="H170" s="17">
        <v>0.374439530548417</v>
      </c>
      <c r="I170" s="17">
        <v>0.40687270929019098</v>
      </c>
      <c r="J170" s="17">
        <v>0.40177421792421703</v>
      </c>
      <c r="K170" s="17">
        <v>0.39508192233418599</v>
      </c>
      <c r="L170" s="17">
        <v>0.40432299773305902</v>
      </c>
      <c r="M170" s="17"/>
      <c r="N170" s="17">
        <v>0.33057422189279601</v>
      </c>
      <c r="O170" s="17">
        <v>0.398810367245927</v>
      </c>
      <c r="P170" s="17">
        <v>0.40583217462892601</v>
      </c>
      <c r="Q170" s="17">
        <v>0.46072900251156901</v>
      </c>
      <c r="R170" s="17"/>
      <c r="S170" s="17">
        <v>0.36364928332995</v>
      </c>
      <c r="T170" s="17">
        <v>0.40025908234958602</v>
      </c>
      <c r="U170" s="17">
        <v>0.39559708135683502</v>
      </c>
      <c r="V170" s="17">
        <v>0.41188385995147497</v>
      </c>
      <c r="W170" s="17">
        <v>0.42402386452382301</v>
      </c>
      <c r="X170" s="17">
        <v>0.41503468047579201</v>
      </c>
      <c r="Y170" s="17">
        <v>0.410988373880947</v>
      </c>
      <c r="Z170" s="17">
        <v>0.45757659822385399</v>
      </c>
      <c r="AA170" s="17">
        <v>0.40112491725572202</v>
      </c>
      <c r="AB170" s="17">
        <v>0.34175707936895</v>
      </c>
      <c r="AC170" s="17">
        <v>0.40402335296556602</v>
      </c>
      <c r="AD170" s="17"/>
      <c r="AE170" s="17">
        <v>0.34598055094305902</v>
      </c>
      <c r="AF170" s="17">
        <v>0.375356845199735</v>
      </c>
      <c r="AG170" s="17">
        <v>0.47373936174239201</v>
      </c>
      <c r="AH170" s="17">
        <v>0.471870511290785</v>
      </c>
      <c r="AI170" s="17">
        <v>0.43979317016864</v>
      </c>
      <c r="AJ170" s="17">
        <v>0.48499690342855101</v>
      </c>
      <c r="AK170" s="17"/>
      <c r="AL170" s="17">
        <v>0.41785353144200499</v>
      </c>
      <c r="AM170" s="17">
        <v>0.39455515918404299</v>
      </c>
      <c r="AN170" s="17">
        <v>0.227296514328654</v>
      </c>
      <c r="AO170" s="17">
        <v>0.31527354293868198</v>
      </c>
      <c r="AP170" s="17">
        <v>0.28520115258419898</v>
      </c>
      <c r="AQ170" s="17">
        <v>0.29513016806391901</v>
      </c>
      <c r="AR170" s="17">
        <v>0.36966086598841302</v>
      </c>
      <c r="AS170" s="17"/>
      <c r="AT170" s="17">
        <v>0.21626273071222901</v>
      </c>
      <c r="AU170" s="17">
        <v>0.41968337026267799</v>
      </c>
      <c r="AV170" s="17"/>
      <c r="AW170" s="17">
        <v>0.41197704019304499</v>
      </c>
      <c r="AX170" s="17">
        <v>0.47479371783650698</v>
      </c>
      <c r="AY170" s="17">
        <v>0.38599352050775898</v>
      </c>
      <c r="AZ170" s="17">
        <v>0.41537454661330098</v>
      </c>
      <c r="BA170" s="17">
        <v>0.38746146172244</v>
      </c>
      <c r="BB170" s="17">
        <v>0.39117849069111899</v>
      </c>
      <c r="BC170" s="17">
        <v>0.34305409166065398</v>
      </c>
      <c r="BD170" s="17">
        <v>0.42422683594407101</v>
      </c>
      <c r="BE170" s="17"/>
      <c r="BF170" s="17">
        <v>0.33265789776221699</v>
      </c>
      <c r="BG170" s="17">
        <v>0.37685901121975302</v>
      </c>
      <c r="BH170" s="17">
        <v>0.39779464621138799</v>
      </c>
      <c r="BI170" s="17">
        <v>0.38535279876717998</v>
      </c>
      <c r="BJ170" s="17">
        <v>0.42852122110313301</v>
      </c>
      <c r="BK170" s="17">
        <v>0.43164425591658701</v>
      </c>
      <c r="BL170" s="17">
        <v>0.4491487728736</v>
      </c>
      <c r="BM170" s="17"/>
      <c r="BN170" s="17">
        <v>0.47048975031704698</v>
      </c>
      <c r="BO170" s="17">
        <v>0.47835020231198899</v>
      </c>
      <c r="BP170" s="17">
        <v>0.45481811902893399</v>
      </c>
      <c r="BQ170" s="17">
        <v>0.40556528136497699</v>
      </c>
      <c r="BR170" s="17">
        <v>0.41855310137310803</v>
      </c>
      <c r="BS170" s="17">
        <v>0.42965549127193398</v>
      </c>
      <c r="BT170" s="17">
        <v>0.38951761155092701</v>
      </c>
      <c r="BU170" s="17">
        <v>0.37012425408472399</v>
      </c>
      <c r="BV170" s="17">
        <v>0.38385377815687199</v>
      </c>
      <c r="BW170" s="17">
        <v>0.36776488437885702</v>
      </c>
      <c r="BX170" s="17">
        <v>0.36659187072275601</v>
      </c>
      <c r="BY170" s="17">
        <v>0.30915166713287301</v>
      </c>
      <c r="BZ170" s="17">
        <v>0.36073965375327599</v>
      </c>
      <c r="CA170" s="17">
        <v>0.30772220258945898</v>
      </c>
      <c r="CB170" s="17">
        <v>0.29803159761755199</v>
      </c>
      <c r="CC170" s="17">
        <v>0.21476077831429699</v>
      </c>
      <c r="CD170" s="17">
        <v>0.192416103212802</v>
      </c>
    </row>
    <row r="171" spans="2:82" x14ac:dyDescent="0.35">
      <c r="B171" t="s">
        <v>147</v>
      </c>
      <c r="C171" s="17">
        <v>7.3249020014768199E-2</v>
      </c>
      <c r="D171" s="17">
        <v>6.3679798839844107E-2</v>
      </c>
      <c r="E171" s="17">
        <v>8.2115520616257098E-2</v>
      </c>
      <c r="F171" s="17"/>
      <c r="G171" s="17">
        <v>9.1198977454190103E-2</v>
      </c>
      <c r="H171" s="17">
        <v>8.8305262742004606E-2</v>
      </c>
      <c r="I171" s="17">
        <v>8.5265034312594301E-2</v>
      </c>
      <c r="J171" s="17">
        <v>7.1902845203247995E-2</v>
      </c>
      <c r="K171" s="17">
        <v>5.5498237233252597E-2</v>
      </c>
      <c r="L171" s="17">
        <v>5.23356814288332E-2</v>
      </c>
      <c r="M171" s="17"/>
      <c r="N171" s="17">
        <v>4.9964689470969E-2</v>
      </c>
      <c r="O171" s="17">
        <v>6.7143889491099298E-2</v>
      </c>
      <c r="P171" s="17">
        <v>7.9077762475615501E-2</v>
      </c>
      <c r="Q171" s="17">
        <v>9.8698590033059697E-2</v>
      </c>
      <c r="R171" s="17"/>
      <c r="S171" s="17">
        <v>9.56622067697252E-2</v>
      </c>
      <c r="T171" s="17">
        <v>6.5163366366298006E-2</v>
      </c>
      <c r="U171" s="17">
        <v>6.9708733087235297E-2</v>
      </c>
      <c r="V171" s="17">
        <v>7.6280231715147806E-2</v>
      </c>
      <c r="W171" s="17">
        <v>6.1348468061961897E-2</v>
      </c>
      <c r="X171" s="17">
        <v>8.4531528840215697E-2</v>
      </c>
      <c r="Y171" s="17">
        <v>6.4179050426503306E-2</v>
      </c>
      <c r="Z171" s="17">
        <v>4.9554495884542402E-2</v>
      </c>
      <c r="AA171" s="17">
        <v>6.6666248954130897E-2</v>
      </c>
      <c r="AB171" s="17">
        <v>7.6266951783991205E-2</v>
      </c>
      <c r="AC171" s="17">
        <v>7.2661151500024196E-2</v>
      </c>
      <c r="AD171" s="17"/>
      <c r="AE171" s="17">
        <v>5.1074509345358503E-2</v>
      </c>
      <c r="AF171" s="17">
        <v>5.6686630818162602E-2</v>
      </c>
      <c r="AG171" s="17">
        <v>0.112820124555186</v>
      </c>
      <c r="AH171" s="17">
        <v>9.5757371296960603E-2</v>
      </c>
      <c r="AI171" s="17">
        <v>8.2793400487880794E-2</v>
      </c>
      <c r="AJ171" s="17">
        <v>0.153267701442489</v>
      </c>
      <c r="AK171" s="17"/>
      <c r="AL171" s="17">
        <v>6.0711308043172298E-2</v>
      </c>
      <c r="AM171" s="17">
        <v>7.1089786332246399E-2</v>
      </c>
      <c r="AN171" s="17">
        <v>5.88965426826683E-2</v>
      </c>
      <c r="AO171" s="17">
        <v>3.9255999116362898E-2</v>
      </c>
      <c r="AP171" s="17">
        <v>4.7483743171821698E-2</v>
      </c>
      <c r="AQ171" s="17">
        <v>5.8937903374793599E-2</v>
      </c>
      <c r="AR171" s="17">
        <v>8.8959134766266199E-2</v>
      </c>
      <c r="AS171" s="17"/>
      <c r="AT171" s="17">
        <v>6.0518993492341099E-2</v>
      </c>
      <c r="AU171" s="17">
        <v>6.9414457289466505E-2</v>
      </c>
      <c r="AV171" s="17"/>
      <c r="AW171" s="17">
        <v>7.8466573186035102E-2</v>
      </c>
      <c r="AX171" s="17">
        <v>3.77891205408485E-2</v>
      </c>
      <c r="AY171" s="17">
        <v>7.5964417788790803E-2</v>
      </c>
      <c r="AZ171" s="17">
        <v>8.4853297559265198E-2</v>
      </c>
      <c r="BA171" s="17">
        <v>5.67458951418073E-2</v>
      </c>
      <c r="BB171" s="17">
        <v>8.1172203537986404E-2</v>
      </c>
      <c r="BC171" s="17">
        <v>6.5000474576867598E-2</v>
      </c>
      <c r="BD171" s="17">
        <v>9.5941403050459895E-2</v>
      </c>
      <c r="BE171" s="17"/>
      <c r="BF171" s="17">
        <v>5.5521175325599803E-2</v>
      </c>
      <c r="BG171" s="17">
        <v>5.7928725815557698E-2</v>
      </c>
      <c r="BH171" s="17">
        <v>5.1964879030418402E-2</v>
      </c>
      <c r="BI171" s="17">
        <v>0.12519409577373899</v>
      </c>
      <c r="BJ171" s="17">
        <v>0.111566593702273</v>
      </c>
      <c r="BK171" s="17">
        <v>7.22038295943815E-2</v>
      </c>
      <c r="BL171" s="17">
        <v>0.10062539337899699</v>
      </c>
      <c r="BM171" s="17"/>
      <c r="BN171" s="17">
        <v>0.15302209563894101</v>
      </c>
      <c r="BO171" s="17">
        <v>8.4509822462866993E-2</v>
      </c>
      <c r="BP171" s="17">
        <v>8.7380846123491202E-2</v>
      </c>
      <c r="BQ171" s="17">
        <v>7.59031709131536E-2</v>
      </c>
      <c r="BR171" s="17">
        <v>7.9535844449880697E-2</v>
      </c>
      <c r="BS171" s="17">
        <v>5.5739871119037103E-2</v>
      </c>
      <c r="BT171" s="17">
        <v>6.5856955217983904E-2</v>
      </c>
      <c r="BU171" s="17">
        <v>5.3227336503845001E-2</v>
      </c>
      <c r="BV171" s="17">
        <v>6.46787239329501E-2</v>
      </c>
      <c r="BW171" s="17">
        <v>6.5743721498432994E-2</v>
      </c>
      <c r="BX171" s="17">
        <v>3.5486937484232497E-2</v>
      </c>
      <c r="BY171" s="17">
        <v>3.8584213203332399E-2</v>
      </c>
      <c r="BZ171" s="17">
        <v>4.7645576957105099E-2</v>
      </c>
      <c r="CA171" s="17">
        <v>4.5806442332146299E-2</v>
      </c>
      <c r="CB171" s="17">
        <v>4.06660599897299E-2</v>
      </c>
      <c r="CC171" s="17">
        <v>2.9790249348574101E-2</v>
      </c>
      <c r="CD171" s="17">
        <v>4.19418135908129E-2</v>
      </c>
    </row>
    <row r="172" spans="2:82" x14ac:dyDescent="0.35">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row>
    <row r="173" spans="2:82" x14ac:dyDescent="0.35">
      <c r="B173" s="6" t="s">
        <v>230</v>
      </c>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row>
    <row r="174" spans="2:82" x14ac:dyDescent="0.35">
      <c r="B174" s="24" t="s">
        <v>118</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row>
    <row r="175" spans="2:82" x14ac:dyDescent="0.35">
      <c r="B175" t="s">
        <v>224</v>
      </c>
      <c r="C175" s="17">
        <v>0.122800534964516</v>
      </c>
      <c r="D175" s="17">
        <v>0.16743923070247799</v>
      </c>
      <c r="E175" s="17">
        <v>7.9277862815528802E-2</v>
      </c>
      <c r="F175" s="17"/>
      <c r="G175" s="17">
        <v>0.16255246026279799</v>
      </c>
      <c r="H175" s="17">
        <v>0.19425372028600599</v>
      </c>
      <c r="I175" s="17">
        <v>0.12640158618758701</v>
      </c>
      <c r="J175" s="17">
        <v>9.3112432734995296E-2</v>
      </c>
      <c r="K175" s="17">
        <v>8.7593086903244397E-2</v>
      </c>
      <c r="L175" s="17">
        <v>8.3076496047540194E-2</v>
      </c>
      <c r="M175" s="17"/>
      <c r="N175" s="17">
        <v>0.18454416795929199</v>
      </c>
      <c r="O175" s="17">
        <v>0.102549090953323</v>
      </c>
      <c r="P175" s="17">
        <v>0.121886112269085</v>
      </c>
      <c r="Q175" s="17">
        <v>7.8341830451209196E-2</v>
      </c>
      <c r="R175" s="17"/>
      <c r="S175" s="17">
        <v>0.16933554665318801</v>
      </c>
      <c r="T175" s="17">
        <v>0.10524130294004801</v>
      </c>
      <c r="U175" s="17">
        <v>9.9202636584290294E-2</v>
      </c>
      <c r="V175" s="17">
        <v>0.111315156987618</v>
      </c>
      <c r="W175" s="17">
        <v>9.9630606349180403E-2</v>
      </c>
      <c r="X175" s="17">
        <v>0.12723020905119001</v>
      </c>
      <c r="Y175" s="17">
        <v>0.125165881278539</v>
      </c>
      <c r="Z175" s="17">
        <v>9.4203620853284695E-2</v>
      </c>
      <c r="AA175" s="17">
        <v>0.12774331665310501</v>
      </c>
      <c r="AB175" s="17">
        <v>0.12850581149488099</v>
      </c>
      <c r="AC175" s="17">
        <v>0.11495359078792</v>
      </c>
      <c r="AD175" s="17"/>
      <c r="AE175" s="17">
        <v>0.14558836843268799</v>
      </c>
      <c r="AF175" s="17">
        <v>0.12501662166573199</v>
      </c>
      <c r="AG175" s="17">
        <v>0.100290604282046</v>
      </c>
      <c r="AH175" s="17">
        <v>8.3737454276100506E-2</v>
      </c>
      <c r="AI175" s="17">
        <v>0.11336989208227299</v>
      </c>
      <c r="AJ175" s="17">
        <v>9.8335678931372406E-2</v>
      </c>
      <c r="AK175" s="17"/>
      <c r="AL175" s="17">
        <v>9.1680598592006196E-2</v>
      </c>
      <c r="AM175" s="17">
        <v>0.16142948538921301</v>
      </c>
      <c r="AN175" s="17">
        <v>0.33021548950976398</v>
      </c>
      <c r="AO175" s="17">
        <v>0.19075866277587999</v>
      </c>
      <c r="AP175" s="17">
        <v>0.147241757126614</v>
      </c>
      <c r="AQ175" s="17">
        <v>0.278361511879267</v>
      </c>
      <c r="AR175" s="17">
        <v>0.16220977860833599</v>
      </c>
      <c r="AS175" s="17"/>
      <c r="AT175" s="17">
        <v>0.31312075010844498</v>
      </c>
      <c r="AU175" s="17">
        <v>0.10120984002554299</v>
      </c>
      <c r="AV175" s="17"/>
      <c r="AW175" s="17">
        <v>0.10669583395092599</v>
      </c>
      <c r="AX175" s="17">
        <v>8.1542886206229404E-2</v>
      </c>
      <c r="AY175" s="17">
        <v>0.13474010165865399</v>
      </c>
      <c r="AZ175" s="17">
        <v>9.9397393264027994E-2</v>
      </c>
      <c r="BA175" s="17">
        <v>8.6779058831972802E-2</v>
      </c>
      <c r="BB175" s="17">
        <v>0.13200889601826499</v>
      </c>
      <c r="BC175" s="17">
        <v>0.212286367825754</v>
      </c>
      <c r="BD175" s="17">
        <v>0.163725429354136</v>
      </c>
      <c r="BE175" s="17"/>
      <c r="BF175" s="17">
        <v>0.18000414290296399</v>
      </c>
      <c r="BG175" s="17">
        <v>0.15355427865917101</v>
      </c>
      <c r="BH175" s="17">
        <v>0.13125513156617599</v>
      </c>
      <c r="BI175" s="17">
        <v>0.12473521421067101</v>
      </c>
      <c r="BJ175" s="17">
        <v>9.12113539910865E-2</v>
      </c>
      <c r="BK175" s="17">
        <v>7.6553055891750099E-2</v>
      </c>
      <c r="BL175" s="17">
        <v>7.1097453387257897E-2</v>
      </c>
      <c r="BM175" s="17"/>
      <c r="BN175" s="17">
        <v>9.57636801821454E-2</v>
      </c>
      <c r="BO175" s="17">
        <v>6.5725419505209395E-2</v>
      </c>
      <c r="BP175" s="17">
        <v>7.0765666999979604E-2</v>
      </c>
      <c r="BQ175" s="17">
        <v>0.107656447117115</v>
      </c>
      <c r="BR175" s="17">
        <v>0.110570381729517</v>
      </c>
      <c r="BS175" s="17">
        <v>0.108694593870067</v>
      </c>
      <c r="BT175" s="17">
        <v>0.113637401313255</v>
      </c>
      <c r="BU175" s="17">
        <v>0.115293727817204</v>
      </c>
      <c r="BV175" s="17">
        <v>0.12165983689859899</v>
      </c>
      <c r="BW175" s="17">
        <v>0.13678632889717299</v>
      </c>
      <c r="BX175" s="17">
        <v>0.11684234392266001</v>
      </c>
      <c r="BY175" s="17">
        <v>0.18488509045616899</v>
      </c>
      <c r="BZ175" s="17">
        <v>0.152232896849197</v>
      </c>
      <c r="CA175" s="17">
        <v>0.22244541923605399</v>
      </c>
      <c r="CB175" s="17">
        <v>0.282609523549256</v>
      </c>
      <c r="CC175" s="17">
        <v>0.35022251281501798</v>
      </c>
      <c r="CD175" s="17">
        <v>0.390868070083636</v>
      </c>
    </row>
    <row r="176" spans="2:82" x14ac:dyDescent="0.35">
      <c r="B176" t="s">
        <v>225</v>
      </c>
      <c r="C176" s="17">
        <v>0.34040403562640897</v>
      </c>
      <c r="D176" s="17">
        <v>0.36006791872733901</v>
      </c>
      <c r="E176" s="17">
        <v>0.32108417721040799</v>
      </c>
      <c r="F176" s="17"/>
      <c r="G176" s="17">
        <v>0.35461213447219803</v>
      </c>
      <c r="H176" s="17">
        <v>0.35422225235584698</v>
      </c>
      <c r="I176" s="17">
        <v>0.328534233810089</v>
      </c>
      <c r="J176" s="17">
        <v>0.34619646680340599</v>
      </c>
      <c r="K176" s="17">
        <v>0.33614720763327399</v>
      </c>
      <c r="L176" s="17">
        <v>0.32754458438760198</v>
      </c>
      <c r="M176" s="17"/>
      <c r="N176" s="17">
        <v>0.36031970266073898</v>
      </c>
      <c r="O176" s="17">
        <v>0.35187444193106499</v>
      </c>
      <c r="P176" s="17">
        <v>0.35621256736107898</v>
      </c>
      <c r="Q176" s="17">
        <v>0.29285901459066799</v>
      </c>
      <c r="R176" s="17"/>
      <c r="S176" s="17">
        <v>0.35673314847388998</v>
      </c>
      <c r="T176" s="17">
        <v>0.34690756882776402</v>
      </c>
      <c r="U176" s="17">
        <v>0.324041356451851</v>
      </c>
      <c r="V176" s="17">
        <v>0.33215135811647101</v>
      </c>
      <c r="W176" s="17">
        <v>0.33699025954667999</v>
      </c>
      <c r="X176" s="17">
        <v>0.34643005416759298</v>
      </c>
      <c r="Y176" s="17">
        <v>0.31132772592093599</v>
      </c>
      <c r="Z176" s="17">
        <v>0.32928254160079001</v>
      </c>
      <c r="AA176" s="17">
        <v>0.34385805725557</v>
      </c>
      <c r="AB176" s="17">
        <v>0.36585444797582101</v>
      </c>
      <c r="AC176" s="17">
        <v>0.31952558106211099</v>
      </c>
      <c r="AD176" s="17"/>
      <c r="AE176" s="17">
        <v>0.33912895959640699</v>
      </c>
      <c r="AF176" s="17">
        <v>0.378592493273058</v>
      </c>
      <c r="AG176" s="17">
        <v>0.28901283934411398</v>
      </c>
      <c r="AH176" s="17">
        <v>0.33449648760034101</v>
      </c>
      <c r="AI176" s="17">
        <v>0.33201428346574402</v>
      </c>
      <c r="AJ176" s="17">
        <v>0.31694933911967699</v>
      </c>
      <c r="AK176" s="17"/>
      <c r="AL176" s="17">
        <v>0.34370757553277898</v>
      </c>
      <c r="AM176" s="17">
        <v>0.34772019472243099</v>
      </c>
      <c r="AN176" s="17">
        <v>0.35765355078906802</v>
      </c>
      <c r="AO176" s="17">
        <v>0.41931845776277998</v>
      </c>
      <c r="AP176" s="17">
        <v>0.352672615763228</v>
      </c>
      <c r="AQ176" s="17">
        <v>0.36092365697904699</v>
      </c>
      <c r="AR176" s="17">
        <v>0.40738757815098903</v>
      </c>
      <c r="AS176" s="17"/>
      <c r="AT176" s="17">
        <v>0.37116936900896602</v>
      </c>
      <c r="AU176" s="17">
        <v>0.34000172333981699</v>
      </c>
      <c r="AV176" s="17"/>
      <c r="AW176" s="17">
        <v>0.30641295648296002</v>
      </c>
      <c r="AX176" s="17">
        <v>0.25667308696442498</v>
      </c>
      <c r="AY176" s="17">
        <v>0.34542060192847701</v>
      </c>
      <c r="AZ176" s="17">
        <v>0.34799564831340501</v>
      </c>
      <c r="BA176" s="17">
        <v>0.35425778525408702</v>
      </c>
      <c r="BB176" s="17">
        <v>0.35241750255343801</v>
      </c>
      <c r="BC176" s="17">
        <v>0.35314573248583198</v>
      </c>
      <c r="BD176" s="17">
        <v>0.32751221055428897</v>
      </c>
      <c r="BE176" s="17"/>
      <c r="BF176" s="17">
        <v>0.35850779599585902</v>
      </c>
      <c r="BG176" s="17">
        <v>0.36742982334499702</v>
      </c>
      <c r="BH176" s="17">
        <v>0.313345089641694</v>
      </c>
      <c r="BI176" s="17">
        <v>0.31762464726957101</v>
      </c>
      <c r="BJ176" s="17">
        <v>0.33783801069040098</v>
      </c>
      <c r="BK176" s="17">
        <v>0.31797465871671798</v>
      </c>
      <c r="BL176" s="17">
        <v>0.33180082978723302</v>
      </c>
      <c r="BM176" s="17"/>
      <c r="BN176" s="17">
        <v>0.27079968260105902</v>
      </c>
      <c r="BO176" s="17">
        <v>0.32469520110663702</v>
      </c>
      <c r="BP176" s="17">
        <v>0.30018301954772098</v>
      </c>
      <c r="BQ176" s="17">
        <v>0.32410564827955002</v>
      </c>
      <c r="BR176" s="17">
        <v>0.32978496772284399</v>
      </c>
      <c r="BS176" s="17">
        <v>0.34210724624758498</v>
      </c>
      <c r="BT176" s="17">
        <v>0.33676887981474002</v>
      </c>
      <c r="BU176" s="17">
        <v>0.37862321267246002</v>
      </c>
      <c r="BV176" s="17">
        <v>0.38205831091930098</v>
      </c>
      <c r="BW176" s="17">
        <v>0.368201260186721</v>
      </c>
      <c r="BX176" s="17">
        <v>0.39603363762169003</v>
      </c>
      <c r="BY176" s="17">
        <v>0.39285303652343201</v>
      </c>
      <c r="BZ176" s="17">
        <v>0.395164024579926</v>
      </c>
      <c r="CA176" s="17">
        <v>0.31628474012048102</v>
      </c>
      <c r="CB176" s="17">
        <v>0.31741662643861501</v>
      </c>
      <c r="CC176" s="17">
        <v>0.41804451603679699</v>
      </c>
      <c r="CD176" s="17">
        <v>0.320371315249319</v>
      </c>
    </row>
    <row r="177" spans="2:82" x14ac:dyDescent="0.35">
      <c r="B177" t="s">
        <v>226</v>
      </c>
      <c r="C177" s="17">
        <v>0.46167398672674498</v>
      </c>
      <c r="D177" s="17">
        <v>0.40500249145941603</v>
      </c>
      <c r="E177" s="17">
        <v>0.51751307023000404</v>
      </c>
      <c r="F177" s="17"/>
      <c r="G177" s="17">
        <v>0.38173014217673101</v>
      </c>
      <c r="H177" s="17">
        <v>0.36365152176425802</v>
      </c>
      <c r="I177" s="17">
        <v>0.45555845771407399</v>
      </c>
      <c r="J177" s="17">
        <v>0.48879505792008998</v>
      </c>
      <c r="K177" s="17">
        <v>0.52571231341709002</v>
      </c>
      <c r="L177" s="17">
        <v>0.53443621569784205</v>
      </c>
      <c r="M177" s="17"/>
      <c r="N177" s="17">
        <v>0.40270487596416799</v>
      </c>
      <c r="O177" s="17">
        <v>0.48228228574252002</v>
      </c>
      <c r="P177" s="17">
        <v>0.44925906510864599</v>
      </c>
      <c r="Q177" s="17">
        <v>0.51517605298400204</v>
      </c>
      <c r="R177" s="17"/>
      <c r="S177" s="17">
        <v>0.37496294403317498</v>
      </c>
      <c r="T177" s="17">
        <v>0.484829859849358</v>
      </c>
      <c r="U177" s="17">
        <v>0.50418661964501699</v>
      </c>
      <c r="V177" s="17">
        <v>0.47566622327743402</v>
      </c>
      <c r="W177" s="17">
        <v>0.49011580627592599</v>
      </c>
      <c r="X177" s="17">
        <v>0.44726315412520701</v>
      </c>
      <c r="Y177" s="17">
        <v>0.50530784942892704</v>
      </c>
      <c r="Z177" s="17">
        <v>0.52463424662439495</v>
      </c>
      <c r="AA177" s="17">
        <v>0.450549455224111</v>
      </c>
      <c r="AB177" s="17">
        <v>0.43287687070604502</v>
      </c>
      <c r="AC177" s="17">
        <v>0.48930884650774298</v>
      </c>
      <c r="AD177" s="17"/>
      <c r="AE177" s="17">
        <v>0.463263681461896</v>
      </c>
      <c r="AF177" s="17">
        <v>0.434236359546601</v>
      </c>
      <c r="AG177" s="17">
        <v>0.486873538675967</v>
      </c>
      <c r="AH177" s="17">
        <v>0.48700161057858599</v>
      </c>
      <c r="AI177" s="17">
        <v>0.47310576825798201</v>
      </c>
      <c r="AJ177" s="17">
        <v>0.449457341370254</v>
      </c>
      <c r="AK177" s="17"/>
      <c r="AL177" s="17">
        <v>0.503742033464598</v>
      </c>
      <c r="AM177" s="17">
        <v>0.40986838858526098</v>
      </c>
      <c r="AN177" s="17">
        <v>0.253909303035456</v>
      </c>
      <c r="AO177" s="17">
        <v>0.33102840946919498</v>
      </c>
      <c r="AP177" s="17">
        <v>0.46727372423451602</v>
      </c>
      <c r="AQ177" s="17">
        <v>0.30066443036938001</v>
      </c>
      <c r="AR177" s="17">
        <v>0.37058219081965998</v>
      </c>
      <c r="AS177" s="17"/>
      <c r="AT177" s="17">
        <v>0.25351255387993299</v>
      </c>
      <c r="AU177" s="17">
        <v>0.48740978127545398</v>
      </c>
      <c r="AV177" s="17"/>
      <c r="AW177" s="17">
        <v>0.49937710640684102</v>
      </c>
      <c r="AX177" s="17">
        <v>0.62231735608584804</v>
      </c>
      <c r="AY177" s="17">
        <v>0.43543594116978701</v>
      </c>
      <c r="AZ177" s="17">
        <v>0.47219060475333502</v>
      </c>
      <c r="BA177" s="17">
        <v>0.50152920320830896</v>
      </c>
      <c r="BB177" s="17">
        <v>0.42440204246459701</v>
      </c>
      <c r="BC177" s="17">
        <v>0.36646128060584698</v>
      </c>
      <c r="BD177" s="17">
        <v>0.430133218870144</v>
      </c>
      <c r="BE177" s="17"/>
      <c r="BF177" s="17">
        <v>0.40604561393612598</v>
      </c>
      <c r="BG177" s="17">
        <v>0.41723868305415301</v>
      </c>
      <c r="BH177" s="17">
        <v>0.49465178198460402</v>
      </c>
      <c r="BI177" s="17">
        <v>0.427723372918</v>
      </c>
      <c r="BJ177" s="17">
        <v>0.46831233533180999</v>
      </c>
      <c r="BK177" s="17">
        <v>0.53296846602983095</v>
      </c>
      <c r="BL177" s="17">
        <v>0.49394928194528498</v>
      </c>
      <c r="BM177" s="17"/>
      <c r="BN177" s="17">
        <v>0.48091339121109999</v>
      </c>
      <c r="BO177" s="17">
        <v>0.51358680440189897</v>
      </c>
      <c r="BP177" s="17">
        <v>0.53205559728724205</v>
      </c>
      <c r="BQ177" s="17">
        <v>0.49177160611728099</v>
      </c>
      <c r="BR177" s="17">
        <v>0.48440342883396897</v>
      </c>
      <c r="BS177" s="17">
        <v>0.49258060720507701</v>
      </c>
      <c r="BT177" s="17">
        <v>0.48433482224614799</v>
      </c>
      <c r="BU177" s="17">
        <v>0.444469453118774</v>
      </c>
      <c r="BV177" s="17">
        <v>0.44014212640014799</v>
      </c>
      <c r="BW177" s="17">
        <v>0.42418511752086702</v>
      </c>
      <c r="BX177" s="17">
        <v>0.44482662145069302</v>
      </c>
      <c r="BY177" s="17">
        <v>0.39043485836003</v>
      </c>
      <c r="BZ177" s="17">
        <v>0.40208180093225099</v>
      </c>
      <c r="CA177" s="17">
        <v>0.41103554048241697</v>
      </c>
      <c r="CB177" s="17">
        <v>0.354779119189638</v>
      </c>
      <c r="CC177" s="17">
        <v>0.19281709754014401</v>
      </c>
      <c r="CD177" s="17">
        <v>0.22096792176941399</v>
      </c>
    </row>
    <row r="178" spans="2:82" x14ac:dyDescent="0.35">
      <c r="B178" t="s">
        <v>147</v>
      </c>
      <c r="C178" s="17">
        <v>7.51214426823303E-2</v>
      </c>
      <c r="D178" s="17">
        <v>6.7490359110766895E-2</v>
      </c>
      <c r="E178" s="17">
        <v>8.2124889744059903E-2</v>
      </c>
      <c r="F178" s="17"/>
      <c r="G178" s="17">
        <v>0.101105263088273</v>
      </c>
      <c r="H178" s="17">
        <v>8.7872505593889302E-2</v>
      </c>
      <c r="I178" s="17">
        <v>8.9505722288251002E-2</v>
      </c>
      <c r="J178" s="17">
        <v>7.1896042541508595E-2</v>
      </c>
      <c r="K178" s="17">
        <v>5.0547392046391602E-2</v>
      </c>
      <c r="L178" s="17">
        <v>5.4942703867016003E-2</v>
      </c>
      <c r="M178" s="17"/>
      <c r="N178" s="17">
        <v>5.2431253415801397E-2</v>
      </c>
      <c r="O178" s="17">
        <v>6.3294181373090994E-2</v>
      </c>
      <c r="P178" s="17">
        <v>7.2642255261189698E-2</v>
      </c>
      <c r="Q178" s="17">
        <v>0.113623101974121</v>
      </c>
      <c r="R178" s="17"/>
      <c r="S178" s="17">
        <v>9.89683608397465E-2</v>
      </c>
      <c r="T178" s="17">
        <v>6.3021268382829995E-2</v>
      </c>
      <c r="U178" s="17">
        <v>7.2569387318842299E-2</v>
      </c>
      <c r="V178" s="17">
        <v>8.0867261618478306E-2</v>
      </c>
      <c r="W178" s="17">
        <v>7.3263327828213501E-2</v>
      </c>
      <c r="X178" s="17">
        <v>7.9076582656009503E-2</v>
      </c>
      <c r="Y178" s="17">
        <v>5.8198543371597598E-2</v>
      </c>
      <c r="Z178" s="17">
        <v>5.1879590921530098E-2</v>
      </c>
      <c r="AA178" s="17">
        <v>7.7849170867214795E-2</v>
      </c>
      <c r="AB178" s="17">
        <v>7.2762869823252294E-2</v>
      </c>
      <c r="AC178" s="17">
        <v>7.6211981642226603E-2</v>
      </c>
      <c r="AD178" s="17"/>
      <c r="AE178" s="17">
        <v>5.2018990509008697E-2</v>
      </c>
      <c r="AF178" s="17">
        <v>6.2154525514608802E-2</v>
      </c>
      <c r="AG178" s="17">
        <v>0.123823017697874</v>
      </c>
      <c r="AH178" s="17">
        <v>9.4764447544972694E-2</v>
      </c>
      <c r="AI178" s="17">
        <v>8.1510056194000202E-2</v>
      </c>
      <c r="AJ178" s="17">
        <v>0.13525764057869699</v>
      </c>
      <c r="AK178" s="17"/>
      <c r="AL178" s="17">
        <v>6.0869792410617601E-2</v>
      </c>
      <c r="AM178" s="17">
        <v>8.0981931303095694E-2</v>
      </c>
      <c r="AN178" s="17">
        <v>5.8221656665711399E-2</v>
      </c>
      <c r="AO178" s="17">
        <v>5.8894469992145503E-2</v>
      </c>
      <c r="AP178" s="17">
        <v>3.2811902875641598E-2</v>
      </c>
      <c r="AQ178" s="17">
        <v>6.0050400772306702E-2</v>
      </c>
      <c r="AR178" s="17">
        <v>5.9820452421014698E-2</v>
      </c>
      <c r="AS178" s="17"/>
      <c r="AT178" s="17">
        <v>6.2197327002655803E-2</v>
      </c>
      <c r="AU178" s="17">
        <v>7.1378655359185E-2</v>
      </c>
      <c r="AV178" s="17"/>
      <c r="AW178" s="17">
        <v>8.7514103159272605E-2</v>
      </c>
      <c r="AX178" s="17">
        <v>3.9466670743498203E-2</v>
      </c>
      <c r="AY178" s="17">
        <v>8.4403355243081193E-2</v>
      </c>
      <c r="AZ178" s="17">
        <v>8.0416353669231902E-2</v>
      </c>
      <c r="BA178" s="17">
        <v>5.7433952705631397E-2</v>
      </c>
      <c r="BB178" s="17">
        <v>9.1171558963699703E-2</v>
      </c>
      <c r="BC178" s="17">
        <v>6.8106619082566905E-2</v>
      </c>
      <c r="BD178" s="17">
        <v>7.8629141221430998E-2</v>
      </c>
      <c r="BE178" s="17"/>
      <c r="BF178" s="17">
        <v>5.5442447165050798E-2</v>
      </c>
      <c r="BG178" s="17">
        <v>6.1777214941679502E-2</v>
      </c>
      <c r="BH178" s="17">
        <v>6.0747996807525698E-2</v>
      </c>
      <c r="BI178" s="17">
        <v>0.12991676560175799</v>
      </c>
      <c r="BJ178" s="17">
        <v>0.102638299986703</v>
      </c>
      <c r="BK178" s="17">
        <v>7.2503819361700597E-2</v>
      </c>
      <c r="BL178" s="17">
        <v>0.10315243488022401</v>
      </c>
      <c r="BM178" s="17"/>
      <c r="BN178" s="17">
        <v>0.152523246005696</v>
      </c>
      <c r="BO178" s="17">
        <v>9.5992574986255394E-2</v>
      </c>
      <c r="BP178" s="17">
        <v>9.6995716165057699E-2</v>
      </c>
      <c r="BQ178" s="17">
        <v>7.6466298486054102E-2</v>
      </c>
      <c r="BR178" s="17">
        <v>7.5241221713670203E-2</v>
      </c>
      <c r="BS178" s="17">
        <v>5.6617552677271601E-2</v>
      </c>
      <c r="BT178" s="17">
        <v>6.5258896625856599E-2</v>
      </c>
      <c r="BU178" s="17">
        <v>6.1613606391562901E-2</v>
      </c>
      <c r="BV178" s="17">
        <v>5.61397257819524E-2</v>
      </c>
      <c r="BW178" s="17">
        <v>7.0827293395238397E-2</v>
      </c>
      <c r="BX178" s="17">
        <v>4.2297397004956799E-2</v>
      </c>
      <c r="BY178" s="17">
        <v>3.1827014660368698E-2</v>
      </c>
      <c r="BZ178" s="17">
        <v>5.0521277638625003E-2</v>
      </c>
      <c r="CA178" s="17">
        <v>5.0234300161048497E-2</v>
      </c>
      <c r="CB178" s="17">
        <v>4.5194730822490502E-2</v>
      </c>
      <c r="CC178" s="17">
        <v>3.8915873608041697E-2</v>
      </c>
      <c r="CD178" s="17">
        <v>6.7792692897630305E-2</v>
      </c>
    </row>
    <row r="179" spans="2:82" x14ac:dyDescent="0.35">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row>
    <row r="180" spans="2:82" x14ac:dyDescent="0.35">
      <c r="B180" s="6" t="s">
        <v>231</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row>
    <row r="181" spans="2:82" x14ac:dyDescent="0.35">
      <c r="B181" s="24" t="s">
        <v>118</v>
      </c>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row>
    <row r="182" spans="2:82" x14ac:dyDescent="0.35">
      <c r="B182" t="s">
        <v>224</v>
      </c>
      <c r="C182" s="17">
        <v>0.48540998669650498</v>
      </c>
      <c r="D182" s="17">
        <v>0.552556941373886</v>
      </c>
      <c r="E182" s="17">
        <v>0.41995867393710801</v>
      </c>
      <c r="F182" s="17"/>
      <c r="G182" s="17">
        <v>0.54241415869795995</v>
      </c>
      <c r="H182" s="17">
        <v>0.57580824739075998</v>
      </c>
      <c r="I182" s="17">
        <v>0.48304217142570699</v>
      </c>
      <c r="J182" s="17">
        <v>0.47573675690933098</v>
      </c>
      <c r="K182" s="17">
        <v>0.41985348870317202</v>
      </c>
      <c r="L182" s="17">
        <v>0.42776993354457099</v>
      </c>
      <c r="M182" s="17"/>
      <c r="N182" s="17">
        <v>0.57822012251492005</v>
      </c>
      <c r="O182" s="17">
        <v>0.47330651367068899</v>
      </c>
      <c r="P182" s="17">
        <v>0.47425082211388497</v>
      </c>
      <c r="Q182" s="17">
        <v>0.40659230967836801</v>
      </c>
      <c r="R182" s="17"/>
      <c r="S182" s="17">
        <v>0.53968269980976302</v>
      </c>
      <c r="T182" s="17">
        <v>0.48945679907894302</v>
      </c>
      <c r="U182" s="17">
        <v>0.479705300902246</v>
      </c>
      <c r="V182" s="17">
        <v>0.46399964682930001</v>
      </c>
      <c r="W182" s="17">
        <v>0.46520415415562999</v>
      </c>
      <c r="X182" s="17">
        <v>0.46476500490817502</v>
      </c>
      <c r="Y182" s="17">
        <v>0.45403527500517299</v>
      </c>
      <c r="Z182" s="17">
        <v>0.44419154602116301</v>
      </c>
      <c r="AA182" s="17">
        <v>0.47710572853531502</v>
      </c>
      <c r="AB182" s="17">
        <v>0.52289468052919197</v>
      </c>
      <c r="AC182" s="17">
        <v>0.47362654521944397</v>
      </c>
      <c r="AD182" s="17"/>
      <c r="AE182" s="17">
        <v>0.47664970028299197</v>
      </c>
      <c r="AF182" s="17">
        <v>0.486514826107874</v>
      </c>
      <c r="AG182" s="17">
        <v>0.44476557551551399</v>
      </c>
      <c r="AH182" s="17">
        <v>0.49051214160554002</v>
      </c>
      <c r="AI182" s="17">
        <v>0.53796842556802704</v>
      </c>
      <c r="AJ182" s="17">
        <v>0.396412106933761</v>
      </c>
      <c r="AK182" s="17"/>
      <c r="AL182" s="17">
        <v>0.44175671180463599</v>
      </c>
      <c r="AM182" s="17">
        <v>0.62312230477070896</v>
      </c>
      <c r="AN182" s="17">
        <v>0.57015895655642901</v>
      </c>
      <c r="AO182" s="17">
        <v>0.49975111645936898</v>
      </c>
      <c r="AP182" s="17">
        <v>0.54624481677602399</v>
      </c>
      <c r="AQ182" s="17">
        <v>0.61377003363483695</v>
      </c>
      <c r="AR182" s="17">
        <v>0.54611774768482901</v>
      </c>
      <c r="AS182" s="17"/>
      <c r="AT182" s="17">
        <v>0.59411164901660396</v>
      </c>
      <c r="AU182" s="17">
        <v>0.47511709511967198</v>
      </c>
      <c r="AV182" s="17"/>
      <c r="AW182" s="17">
        <v>0.46853088116393499</v>
      </c>
      <c r="AX182" s="17">
        <v>0.42974424399155597</v>
      </c>
      <c r="AY182" s="17">
        <v>0.543474975372504</v>
      </c>
      <c r="AZ182" s="17">
        <v>0.474374446832875</v>
      </c>
      <c r="BA182" s="17">
        <v>0.41662148256814402</v>
      </c>
      <c r="BB182" s="17">
        <v>0.49861031823095803</v>
      </c>
      <c r="BC182" s="17">
        <v>0.58511896038203104</v>
      </c>
      <c r="BD182" s="17">
        <v>0.45264828166836302</v>
      </c>
      <c r="BE182" s="17"/>
      <c r="BF182" s="17">
        <v>0.55612752432317902</v>
      </c>
      <c r="BG182" s="17">
        <v>0.55380249003150195</v>
      </c>
      <c r="BH182" s="17">
        <v>0.47506401524852698</v>
      </c>
      <c r="BI182" s="17">
        <v>0.47232007949814298</v>
      </c>
      <c r="BJ182" s="17">
        <v>0.39895630796333398</v>
      </c>
      <c r="BK182" s="17">
        <v>0.40463773087959698</v>
      </c>
      <c r="BL182" s="17">
        <v>0.46219138150119998</v>
      </c>
      <c r="BM182" s="17"/>
      <c r="BN182" s="17">
        <v>0.39864089176191903</v>
      </c>
      <c r="BO182" s="17">
        <v>0.410526552390647</v>
      </c>
      <c r="BP182" s="17">
        <v>0.411208391038001</v>
      </c>
      <c r="BQ182" s="17">
        <v>0.43947895496203099</v>
      </c>
      <c r="BR182" s="17">
        <v>0.45041318209060399</v>
      </c>
      <c r="BS182" s="17">
        <v>0.48889133989621603</v>
      </c>
      <c r="BT182" s="17">
        <v>0.489571096475448</v>
      </c>
      <c r="BU182" s="17">
        <v>0.51412086406102298</v>
      </c>
      <c r="BV182" s="17">
        <v>0.53277656084314295</v>
      </c>
      <c r="BW182" s="17">
        <v>0.48439415083063198</v>
      </c>
      <c r="BX182" s="17">
        <v>0.55971296140112903</v>
      </c>
      <c r="BY182" s="17">
        <v>0.57345511089434997</v>
      </c>
      <c r="BZ182" s="17">
        <v>0.56480890865981004</v>
      </c>
      <c r="CA182" s="17">
        <v>0.60205660310424602</v>
      </c>
      <c r="CB182" s="17">
        <v>0.66156814258656305</v>
      </c>
      <c r="CC182" s="17">
        <v>0.73607387813960601</v>
      </c>
      <c r="CD182" s="17">
        <v>0.74694273716388804</v>
      </c>
    </row>
    <row r="183" spans="2:82" x14ac:dyDescent="0.35">
      <c r="B183" t="s">
        <v>225</v>
      </c>
      <c r="C183" s="17">
        <v>0.33710888244501003</v>
      </c>
      <c r="D183" s="17">
        <v>0.30028710545697002</v>
      </c>
      <c r="E183" s="17">
        <v>0.37313824072276802</v>
      </c>
      <c r="F183" s="17"/>
      <c r="G183" s="17">
        <v>0.330623257339201</v>
      </c>
      <c r="H183" s="17">
        <v>0.29233533756802399</v>
      </c>
      <c r="I183" s="17">
        <v>0.34697156106259802</v>
      </c>
      <c r="J183" s="17">
        <v>0.32719603617121601</v>
      </c>
      <c r="K183" s="17">
        <v>0.34719656664605197</v>
      </c>
      <c r="L183" s="17">
        <v>0.37113939606882501</v>
      </c>
      <c r="M183" s="17"/>
      <c r="N183" s="17">
        <v>0.28959742000793698</v>
      </c>
      <c r="O183" s="17">
        <v>0.34459152819514999</v>
      </c>
      <c r="P183" s="17">
        <v>0.35025455859120602</v>
      </c>
      <c r="Q183" s="17">
        <v>0.36965835297371602</v>
      </c>
      <c r="R183" s="17"/>
      <c r="S183" s="17">
        <v>0.316130542851421</v>
      </c>
      <c r="T183" s="17">
        <v>0.33931479794337399</v>
      </c>
      <c r="U183" s="17">
        <v>0.322157144873503</v>
      </c>
      <c r="V183" s="17">
        <v>0.354555172534671</v>
      </c>
      <c r="W183" s="17">
        <v>0.33545038868711702</v>
      </c>
      <c r="X183" s="17">
        <v>0.34631020531166701</v>
      </c>
      <c r="Y183" s="17">
        <v>0.35971257500522402</v>
      </c>
      <c r="Z183" s="17">
        <v>0.36291593710104098</v>
      </c>
      <c r="AA183" s="17">
        <v>0.32578681353687899</v>
      </c>
      <c r="AB183" s="17">
        <v>0.32562672299238499</v>
      </c>
      <c r="AC183" s="17">
        <v>0.351692254945144</v>
      </c>
      <c r="AD183" s="17"/>
      <c r="AE183" s="17">
        <v>0.33289073732917901</v>
      </c>
      <c r="AF183" s="17">
        <v>0.34155089226356</v>
      </c>
      <c r="AG183" s="17">
        <v>0.35535442777376802</v>
      </c>
      <c r="AH183" s="17">
        <v>0.33905250716208002</v>
      </c>
      <c r="AI183" s="17">
        <v>0.325892840368883</v>
      </c>
      <c r="AJ183" s="17">
        <v>0.38886106846261498</v>
      </c>
      <c r="AK183" s="17"/>
      <c r="AL183" s="17">
        <v>0.36328119788506003</v>
      </c>
      <c r="AM183" s="17">
        <v>0.280441951256301</v>
      </c>
      <c r="AN183" s="17">
        <v>0.30148865445684198</v>
      </c>
      <c r="AO183" s="17">
        <v>0.34201286982073997</v>
      </c>
      <c r="AP183" s="17">
        <v>0.29016641921716801</v>
      </c>
      <c r="AQ183" s="17">
        <v>0.26143669672915099</v>
      </c>
      <c r="AR183" s="17">
        <v>0.24892708977545899</v>
      </c>
      <c r="AS183" s="17"/>
      <c r="AT183" s="17">
        <v>0.26365813074369898</v>
      </c>
      <c r="AU183" s="17">
        <v>0.34803198447452599</v>
      </c>
      <c r="AV183" s="17"/>
      <c r="AW183" s="17">
        <v>0.328277854477252</v>
      </c>
      <c r="AX183" s="17">
        <v>0.36732196102113401</v>
      </c>
      <c r="AY183" s="17">
        <v>0.31690416684248701</v>
      </c>
      <c r="AZ183" s="17">
        <v>0.34375595341127102</v>
      </c>
      <c r="BA183" s="17">
        <v>0.37063973088705199</v>
      </c>
      <c r="BB183" s="17">
        <v>0.34318455330501402</v>
      </c>
      <c r="BC183" s="17">
        <v>0.286523529226758</v>
      </c>
      <c r="BD183" s="17">
        <v>0.33996352849231498</v>
      </c>
      <c r="BE183" s="17"/>
      <c r="BF183" s="17">
        <v>0.30912372661410098</v>
      </c>
      <c r="BG183" s="17">
        <v>0.30034248533714902</v>
      </c>
      <c r="BH183" s="17">
        <v>0.33798773929576398</v>
      </c>
      <c r="BI183" s="17">
        <v>0.32814901770718902</v>
      </c>
      <c r="BJ183" s="17">
        <v>0.37099466200744002</v>
      </c>
      <c r="BK183" s="17">
        <v>0.38042112417360202</v>
      </c>
      <c r="BL183" s="17">
        <v>0.36433266012248999</v>
      </c>
      <c r="BM183" s="17"/>
      <c r="BN183" s="17">
        <v>0.33795073058922798</v>
      </c>
      <c r="BO183" s="17">
        <v>0.38097575466837302</v>
      </c>
      <c r="BP183" s="17">
        <v>0.379959784764413</v>
      </c>
      <c r="BQ183" s="17">
        <v>0.36988974465212499</v>
      </c>
      <c r="BR183" s="17">
        <v>0.367796752129041</v>
      </c>
      <c r="BS183" s="17">
        <v>0.361701103083789</v>
      </c>
      <c r="BT183" s="17">
        <v>0.36205479401975399</v>
      </c>
      <c r="BU183" s="17">
        <v>0.31511057933160902</v>
      </c>
      <c r="BV183" s="17">
        <v>0.30270768562960698</v>
      </c>
      <c r="BW183" s="17">
        <v>0.34146035233092098</v>
      </c>
      <c r="BX183" s="17">
        <v>0.305564860413443</v>
      </c>
      <c r="BY183" s="17">
        <v>0.323629549162188</v>
      </c>
      <c r="BZ183" s="17">
        <v>0.282430799981161</v>
      </c>
      <c r="CA183" s="17">
        <v>0.25180587679626398</v>
      </c>
      <c r="CB183" s="17">
        <v>0.208851140061246</v>
      </c>
      <c r="CC183" s="17">
        <v>0.18448257683893901</v>
      </c>
      <c r="CD183" s="17">
        <v>0.17818905455827999</v>
      </c>
    </row>
    <row r="184" spans="2:82" x14ac:dyDescent="0.35">
      <c r="B184" t="s">
        <v>226</v>
      </c>
      <c r="C184" s="17">
        <v>0.13154982230963699</v>
      </c>
      <c r="D184" s="17">
        <v>0.108450474504796</v>
      </c>
      <c r="E184" s="17">
        <v>0.154749932008727</v>
      </c>
      <c r="F184" s="17"/>
      <c r="G184" s="17">
        <v>8.2049690425433405E-2</v>
      </c>
      <c r="H184" s="17">
        <v>7.4706617150446894E-2</v>
      </c>
      <c r="I184" s="17">
        <v>0.117483405920497</v>
      </c>
      <c r="J184" s="17">
        <v>0.15051115087667699</v>
      </c>
      <c r="K184" s="17">
        <v>0.194182064440581</v>
      </c>
      <c r="L184" s="17">
        <v>0.16466969111947599</v>
      </c>
      <c r="M184" s="17"/>
      <c r="N184" s="17">
        <v>0.104079681232134</v>
      </c>
      <c r="O184" s="17">
        <v>0.14341685418650099</v>
      </c>
      <c r="P184" s="17">
        <v>0.133467195909792</v>
      </c>
      <c r="Q184" s="17">
        <v>0.148547770481812</v>
      </c>
      <c r="R184" s="17"/>
      <c r="S184" s="17">
        <v>9.44410449132288E-2</v>
      </c>
      <c r="T184" s="17">
        <v>0.13725373236977201</v>
      </c>
      <c r="U184" s="17">
        <v>0.15612070477763301</v>
      </c>
      <c r="V184" s="17">
        <v>0.13337869503191599</v>
      </c>
      <c r="W184" s="17">
        <v>0.14605591173132301</v>
      </c>
      <c r="X184" s="17">
        <v>0.13421343664009699</v>
      </c>
      <c r="Y184" s="17">
        <v>0.14049256582644601</v>
      </c>
      <c r="Z184" s="17">
        <v>0.14642454673045199</v>
      </c>
      <c r="AA184" s="17">
        <v>0.146417254048304</v>
      </c>
      <c r="AB184" s="17">
        <v>0.108954930596542</v>
      </c>
      <c r="AC184" s="17">
        <v>0.137333552230232</v>
      </c>
      <c r="AD184" s="17"/>
      <c r="AE184" s="17">
        <v>0.15815832928169801</v>
      </c>
      <c r="AF184" s="17">
        <v>0.13499447283750801</v>
      </c>
      <c r="AG184" s="17">
        <v>0.120237206726741</v>
      </c>
      <c r="AH184" s="17">
        <v>0.114376589286784</v>
      </c>
      <c r="AI184" s="17">
        <v>9.1166333582475806E-2</v>
      </c>
      <c r="AJ184" s="17">
        <v>0.13163301328950999</v>
      </c>
      <c r="AK184" s="17"/>
      <c r="AL184" s="17">
        <v>0.156801126189405</v>
      </c>
      <c r="AM184" s="17">
        <v>6.6738903112728606E-2</v>
      </c>
      <c r="AN184" s="17">
        <v>9.0303559167163205E-2</v>
      </c>
      <c r="AO184" s="17">
        <v>0.128503376671048</v>
      </c>
      <c r="AP184" s="17">
        <v>0.129924481823876</v>
      </c>
      <c r="AQ184" s="17">
        <v>9.6039857153400396E-2</v>
      </c>
      <c r="AR184" s="17">
        <v>0.20495516253971199</v>
      </c>
      <c r="AS184" s="17"/>
      <c r="AT184" s="17">
        <v>0.10043443780898099</v>
      </c>
      <c r="AU184" s="17">
        <v>0.13560204558339101</v>
      </c>
      <c r="AV184" s="17"/>
      <c r="AW184" s="17">
        <v>0.143849320905094</v>
      </c>
      <c r="AX184" s="17">
        <v>0.172981315034583</v>
      </c>
      <c r="AY184" s="17">
        <v>9.2809263799126795E-2</v>
      </c>
      <c r="AZ184" s="17">
        <v>0.13138455153038101</v>
      </c>
      <c r="BA184" s="17">
        <v>0.171879704448164</v>
      </c>
      <c r="BB184" s="17">
        <v>0.110760941751144</v>
      </c>
      <c r="BC184" s="17">
        <v>9.1066210082893506E-2</v>
      </c>
      <c r="BD184" s="17">
        <v>0.17556469013180301</v>
      </c>
      <c r="BE184" s="17"/>
      <c r="BF184" s="17">
        <v>9.7834247250297005E-2</v>
      </c>
      <c r="BG184" s="17">
        <v>0.113731814354015</v>
      </c>
      <c r="BH184" s="17">
        <v>0.154132673933806</v>
      </c>
      <c r="BI184" s="17">
        <v>0.132962725144563</v>
      </c>
      <c r="BJ184" s="17">
        <v>0.163574443181984</v>
      </c>
      <c r="BK184" s="17">
        <v>0.160496183919491</v>
      </c>
      <c r="BL184" s="17">
        <v>0.10946094604498199</v>
      </c>
      <c r="BM184" s="17"/>
      <c r="BN184" s="17">
        <v>0.15436811949708601</v>
      </c>
      <c r="BO184" s="17">
        <v>0.15388836686526799</v>
      </c>
      <c r="BP184" s="17">
        <v>0.159375658804111</v>
      </c>
      <c r="BQ184" s="17">
        <v>0.13508140560818299</v>
      </c>
      <c r="BR184" s="17">
        <v>0.13718161037729201</v>
      </c>
      <c r="BS184" s="17">
        <v>0.121940353699083</v>
      </c>
      <c r="BT184" s="17">
        <v>0.11219195810523599</v>
      </c>
      <c r="BU184" s="17">
        <v>0.136932797939983</v>
      </c>
      <c r="BV184" s="17">
        <v>0.121597905714195</v>
      </c>
      <c r="BW184" s="17">
        <v>0.133228564734928</v>
      </c>
      <c r="BX184" s="17">
        <v>0.109221634093831</v>
      </c>
      <c r="BY184" s="17">
        <v>9.5638306030032802E-2</v>
      </c>
      <c r="BZ184" s="17">
        <v>0.12540052584794301</v>
      </c>
      <c r="CA184" s="17">
        <v>0.11181195910753899</v>
      </c>
      <c r="CB184" s="17">
        <v>0.114086646467514</v>
      </c>
      <c r="CC184" s="17">
        <v>5.5728245774574303E-2</v>
      </c>
      <c r="CD184" s="17">
        <v>5.5538477213668197E-2</v>
      </c>
    </row>
    <row r="185" spans="2:82" x14ac:dyDescent="0.35">
      <c r="B185" t="s">
        <v>147</v>
      </c>
      <c r="C185" s="17">
        <v>4.5931308548847097E-2</v>
      </c>
      <c r="D185" s="17">
        <v>3.8705478664347502E-2</v>
      </c>
      <c r="E185" s="17">
        <v>5.2153153331396702E-2</v>
      </c>
      <c r="F185" s="17"/>
      <c r="G185" s="17">
        <v>4.4912893537406601E-2</v>
      </c>
      <c r="H185" s="17">
        <v>5.7149797890769197E-2</v>
      </c>
      <c r="I185" s="17">
        <v>5.2502861591197401E-2</v>
      </c>
      <c r="J185" s="17">
        <v>4.6556056042776003E-2</v>
      </c>
      <c r="K185" s="17">
        <v>3.87678802101954E-2</v>
      </c>
      <c r="L185" s="17">
        <v>3.6420979267127999E-2</v>
      </c>
      <c r="M185" s="17"/>
      <c r="N185" s="17">
        <v>2.8102776245009502E-2</v>
      </c>
      <c r="O185" s="17">
        <v>3.8685103947659102E-2</v>
      </c>
      <c r="P185" s="17">
        <v>4.2027423385116502E-2</v>
      </c>
      <c r="Q185" s="17">
        <v>7.5201566866103201E-2</v>
      </c>
      <c r="R185" s="17"/>
      <c r="S185" s="17">
        <v>4.9745712425588E-2</v>
      </c>
      <c r="T185" s="17">
        <v>3.3974670607910998E-2</v>
      </c>
      <c r="U185" s="17">
        <v>4.20168494466178E-2</v>
      </c>
      <c r="V185" s="17">
        <v>4.8066485604112599E-2</v>
      </c>
      <c r="W185" s="17">
        <v>5.3289545425930299E-2</v>
      </c>
      <c r="X185" s="17">
        <v>5.47113531400613E-2</v>
      </c>
      <c r="Y185" s="17">
        <v>4.5759584163156099E-2</v>
      </c>
      <c r="Z185" s="17">
        <v>4.6467970147343697E-2</v>
      </c>
      <c r="AA185" s="17">
        <v>5.0690203879501398E-2</v>
      </c>
      <c r="AB185" s="17">
        <v>4.2523665881881501E-2</v>
      </c>
      <c r="AC185" s="17">
        <v>3.7347647605179501E-2</v>
      </c>
      <c r="AD185" s="17"/>
      <c r="AE185" s="17">
        <v>3.2301233106131901E-2</v>
      </c>
      <c r="AF185" s="17">
        <v>3.6939808791058099E-2</v>
      </c>
      <c r="AG185" s="17">
        <v>7.9642789983977003E-2</v>
      </c>
      <c r="AH185" s="17">
        <v>5.6058761945594802E-2</v>
      </c>
      <c r="AI185" s="17">
        <v>4.4972400480614197E-2</v>
      </c>
      <c r="AJ185" s="17">
        <v>8.3093811314113405E-2</v>
      </c>
      <c r="AK185" s="17"/>
      <c r="AL185" s="17">
        <v>3.8160964120898699E-2</v>
      </c>
      <c r="AM185" s="17">
        <v>2.96968408602616E-2</v>
      </c>
      <c r="AN185" s="17">
        <v>3.8048829819565602E-2</v>
      </c>
      <c r="AO185" s="17">
        <v>2.9732637048842402E-2</v>
      </c>
      <c r="AP185" s="17">
        <v>3.3664282182932E-2</v>
      </c>
      <c r="AQ185" s="17">
        <v>2.87534124826118E-2</v>
      </c>
      <c r="AR185" s="17">
        <v>0</v>
      </c>
      <c r="AS185" s="17"/>
      <c r="AT185" s="17">
        <v>4.1795782430715703E-2</v>
      </c>
      <c r="AU185" s="17">
        <v>4.1248874822411102E-2</v>
      </c>
      <c r="AV185" s="17"/>
      <c r="AW185" s="17">
        <v>5.9341943453718203E-2</v>
      </c>
      <c r="AX185" s="17">
        <v>2.9952479952726999E-2</v>
      </c>
      <c r="AY185" s="17">
        <v>4.6811593985881597E-2</v>
      </c>
      <c r="AZ185" s="17">
        <v>5.0485048225472597E-2</v>
      </c>
      <c r="BA185" s="17">
        <v>4.0859082096639701E-2</v>
      </c>
      <c r="BB185" s="17">
        <v>4.7444186712884799E-2</v>
      </c>
      <c r="BC185" s="17">
        <v>3.7291300308317898E-2</v>
      </c>
      <c r="BD185" s="17">
        <v>3.1823499707519E-2</v>
      </c>
      <c r="BE185" s="17"/>
      <c r="BF185" s="17">
        <v>3.6914501812423103E-2</v>
      </c>
      <c r="BG185" s="17">
        <v>3.2123210277334002E-2</v>
      </c>
      <c r="BH185" s="17">
        <v>3.28155715219038E-2</v>
      </c>
      <c r="BI185" s="17">
        <v>6.6568177650104199E-2</v>
      </c>
      <c r="BJ185" s="17">
        <v>6.6474586847242403E-2</v>
      </c>
      <c r="BK185" s="17">
        <v>5.4444961027309398E-2</v>
      </c>
      <c r="BL185" s="17">
        <v>6.4015012331328294E-2</v>
      </c>
      <c r="BM185" s="17"/>
      <c r="BN185" s="17">
        <v>0.109040258151768</v>
      </c>
      <c r="BO185" s="17">
        <v>5.4609326075711999E-2</v>
      </c>
      <c r="BP185" s="17">
        <v>4.9456165393475103E-2</v>
      </c>
      <c r="BQ185" s="17">
        <v>5.5549894777660903E-2</v>
      </c>
      <c r="BR185" s="17">
        <v>4.4608455403063102E-2</v>
      </c>
      <c r="BS185" s="17">
        <v>2.74672033209118E-2</v>
      </c>
      <c r="BT185" s="17">
        <v>3.6182151399562101E-2</v>
      </c>
      <c r="BU185" s="17">
        <v>3.3835758667385099E-2</v>
      </c>
      <c r="BV185" s="17">
        <v>4.2917847813055299E-2</v>
      </c>
      <c r="BW185" s="17">
        <v>4.0916932103519599E-2</v>
      </c>
      <c r="BX185" s="17">
        <v>2.55005440915969E-2</v>
      </c>
      <c r="BY185" s="17">
        <v>7.2770339134292797E-3</v>
      </c>
      <c r="BZ185" s="17">
        <v>2.73597655110853E-2</v>
      </c>
      <c r="CA185" s="17">
        <v>3.4325560991951401E-2</v>
      </c>
      <c r="CB185" s="17">
        <v>1.5494070884677901E-2</v>
      </c>
      <c r="CC185" s="17">
        <v>2.3715299246881299E-2</v>
      </c>
      <c r="CD185" s="17">
        <v>1.9329731064163701E-2</v>
      </c>
    </row>
    <row r="186" spans="2:82" x14ac:dyDescent="0.35">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row>
    <row r="187" spans="2:82" x14ac:dyDescent="0.35">
      <c r="B187" s="6" t="s">
        <v>232</v>
      </c>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row>
    <row r="188" spans="2:82" x14ac:dyDescent="0.35">
      <c r="B188" s="24" t="s">
        <v>118</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row>
    <row r="189" spans="2:82" x14ac:dyDescent="0.35">
      <c r="B189" t="s">
        <v>224</v>
      </c>
      <c r="C189" s="17">
        <v>0.40836541832075501</v>
      </c>
      <c r="D189" s="17">
        <v>0.44883667404062599</v>
      </c>
      <c r="E189" s="17">
        <v>0.36975413475666102</v>
      </c>
      <c r="F189" s="17"/>
      <c r="G189" s="17">
        <v>0.24717582413478001</v>
      </c>
      <c r="H189" s="17">
        <v>0.35228333455167699</v>
      </c>
      <c r="I189" s="17">
        <v>0.33529347467911202</v>
      </c>
      <c r="J189" s="17">
        <v>0.38717058531908</v>
      </c>
      <c r="K189" s="17">
        <v>0.485978071076201</v>
      </c>
      <c r="L189" s="17">
        <v>0.58522787625233796</v>
      </c>
      <c r="M189" s="17"/>
      <c r="N189" s="17">
        <v>0.49467410740700202</v>
      </c>
      <c r="O189" s="17">
        <v>0.389389670917206</v>
      </c>
      <c r="P189" s="17">
        <v>0.38426433361262402</v>
      </c>
      <c r="Q189" s="17">
        <v>0.35577198159426898</v>
      </c>
      <c r="R189" s="17"/>
      <c r="S189" s="17">
        <v>0.356992196871323</v>
      </c>
      <c r="T189" s="17">
        <v>0.435291841721477</v>
      </c>
      <c r="U189" s="17">
        <v>0.45509690367094102</v>
      </c>
      <c r="V189" s="17">
        <v>0.43605796328517299</v>
      </c>
      <c r="W189" s="17">
        <v>0.455365182374046</v>
      </c>
      <c r="X189" s="17">
        <v>0.38062789820981502</v>
      </c>
      <c r="Y189" s="17">
        <v>0.38909632978904601</v>
      </c>
      <c r="Z189" s="17">
        <v>0.384659294652274</v>
      </c>
      <c r="AA189" s="17">
        <v>0.38402840508574698</v>
      </c>
      <c r="AB189" s="17">
        <v>0.45907116653833702</v>
      </c>
      <c r="AC189" s="17">
        <v>0.37263383002361899</v>
      </c>
      <c r="AD189" s="17"/>
      <c r="AE189" s="17">
        <v>0.52269499917318796</v>
      </c>
      <c r="AF189" s="17">
        <v>0.378784445671626</v>
      </c>
      <c r="AG189" s="17">
        <v>0.29307037629620403</v>
      </c>
      <c r="AH189" s="17">
        <v>0.36686532946066103</v>
      </c>
      <c r="AI189" s="17">
        <v>0.337308550835205</v>
      </c>
      <c r="AJ189" s="17">
        <v>0.257247628217324</v>
      </c>
      <c r="AK189" s="17"/>
      <c r="AL189" s="17">
        <v>0.40525428395104801</v>
      </c>
      <c r="AM189" s="17">
        <v>0.41755285287286298</v>
      </c>
      <c r="AN189" s="17">
        <v>0.46878987614333101</v>
      </c>
      <c r="AO189" s="17">
        <v>0.40267075272696901</v>
      </c>
      <c r="AP189" s="17">
        <v>0.58951969055999098</v>
      </c>
      <c r="AQ189" s="17">
        <v>0.54192579993813395</v>
      </c>
      <c r="AR189" s="17">
        <v>0.30013429395616598</v>
      </c>
      <c r="AS189" s="17"/>
      <c r="AT189" s="17">
        <v>0.47819924652946499</v>
      </c>
      <c r="AU189" s="17">
        <v>0.40488589644130302</v>
      </c>
      <c r="AV189" s="17"/>
      <c r="AW189" s="17">
        <v>0.39102068655487099</v>
      </c>
      <c r="AX189" s="17">
        <v>0.607372657349734</v>
      </c>
      <c r="AY189" s="17">
        <v>0.41257022820990302</v>
      </c>
      <c r="AZ189" s="17">
        <v>0.35373744376228899</v>
      </c>
      <c r="BA189" s="17">
        <v>0.55138782519702101</v>
      </c>
      <c r="BB189" s="17">
        <v>0.340489154275947</v>
      </c>
      <c r="BC189" s="17">
        <v>0.39012981879568698</v>
      </c>
      <c r="BD189" s="17">
        <v>0.32546555743310002</v>
      </c>
      <c r="BE189" s="17"/>
      <c r="BF189" s="17">
        <v>0.400147214508979</v>
      </c>
      <c r="BG189" s="17">
        <v>0.38819442042582503</v>
      </c>
      <c r="BH189" s="17">
        <v>0.47564027714656398</v>
      </c>
      <c r="BI189" s="17">
        <v>0.37347586304548602</v>
      </c>
      <c r="BJ189" s="17">
        <v>0.35385516371587</v>
      </c>
      <c r="BK189" s="17">
        <v>0.470425666948462</v>
      </c>
      <c r="BL189" s="17">
        <v>0.34300897099393102</v>
      </c>
      <c r="BM189" s="17"/>
      <c r="BN189" s="17">
        <v>0.28283813539709801</v>
      </c>
      <c r="BO189" s="17">
        <v>0.39549519965084301</v>
      </c>
      <c r="BP189" s="17">
        <v>0.39671432432852899</v>
      </c>
      <c r="BQ189" s="17">
        <v>0.39676831064514601</v>
      </c>
      <c r="BR189" s="17">
        <v>0.40689124237706398</v>
      </c>
      <c r="BS189" s="17">
        <v>0.42644850649184401</v>
      </c>
      <c r="BT189" s="17">
        <v>0.45082278311823498</v>
      </c>
      <c r="BU189" s="17">
        <v>0.41218484450168102</v>
      </c>
      <c r="BV189" s="17">
        <v>0.41466905312361002</v>
      </c>
      <c r="BW189" s="17">
        <v>0.38634736482041399</v>
      </c>
      <c r="BX189" s="17">
        <v>0.40384494997607601</v>
      </c>
      <c r="BY189" s="17">
        <v>0.43581689769575299</v>
      </c>
      <c r="BZ189" s="17">
        <v>0.446373573508829</v>
      </c>
      <c r="CA189" s="17">
        <v>0.46938138496243498</v>
      </c>
      <c r="CB189" s="17">
        <v>0.52075863915348797</v>
      </c>
      <c r="CC189" s="17">
        <v>0.57962825261360795</v>
      </c>
      <c r="CD189" s="17">
        <v>0.52582199859766199</v>
      </c>
    </row>
    <row r="190" spans="2:82" x14ac:dyDescent="0.35">
      <c r="B190" t="s">
        <v>225</v>
      </c>
      <c r="C190" s="17">
        <v>0.33863976466060602</v>
      </c>
      <c r="D190" s="17">
        <v>0.32087346267779099</v>
      </c>
      <c r="E190" s="17">
        <v>0.355871033034106</v>
      </c>
      <c r="F190" s="17"/>
      <c r="G190" s="17">
        <v>0.36407102616808801</v>
      </c>
      <c r="H190" s="17">
        <v>0.331952035019972</v>
      </c>
      <c r="I190" s="17">
        <v>0.345700206271984</v>
      </c>
      <c r="J190" s="17">
        <v>0.351544588502686</v>
      </c>
      <c r="K190" s="17">
        <v>0.349890126252277</v>
      </c>
      <c r="L190" s="17">
        <v>0.30352249069555398</v>
      </c>
      <c r="M190" s="17"/>
      <c r="N190" s="17">
        <v>0.30716493950559098</v>
      </c>
      <c r="O190" s="17">
        <v>0.34739493319133002</v>
      </c>
      <c r="P190" s="17">
        <v>0.35820233931748502</v>
      </c>
      <c r="Q190" s="17">
        <v>0.34662009294519602</v>
      </c>
      <c r="R190" s="17"/>
      <c r="S190" s="17">
        <v>0.34542238630687799</v>
      </c>
      <c r="T190" s="17">
        <v>0.32959476572073998</v>
      </c>
      <c r="U190" s="17">
        <v>0.31686837863043599</v>
      </c>
      <c r="V190" s="17">
        <v>0.32560332323088698</v>
      </c>
      <c r="W190" s="17">
        <v>0.30485087595783</v>
      </c>
      <c r="X190" s="17">
        <v>0.362562735647526</v>
      </c>
      <c r="Y190" s="17">
        <v>0.371675134047801</v>
      </c>
      <c r="Z190" s="17">
        <v>0.34256978913647701</v>
      </c>
      <c r="AA190" s="17">
        <v>0.34482511016018402</v>
      </c>
      <c r="AB190" s="17">
        <v>0.31085136654835199</v>
      </c>
      <c r="AC190" s="17">
        <v>0.37738940925133102</v>
      </c>
      <c r="AD190" s="17"/>
      <c r="AE190" s="17">
        <v>0.32279673560920602</v>
      </c>
      <c r="AF190" s="17">
        <v>0.35952315346126701</v>
      </c>
      <c r="AG190" s="17">
        <v>0.37097431779818602</v>
      </c>
      <c r="AH190" s="17">
        <v>0.34967676536327302</v>
      </c>
      <c r="AI190" s="17">
        <v>0.32946113595509002</v>
      </c>
      <c r="AJ190" s="17">
        <v>0.29058148059348898</v>
      </c>
      <c r="AK190" s="17"/>
      <c r="AL190" s="17">
        <v>0.35208902108152701</v>
      </c>
      <c r="AM190" s="17">
        <v>0.33067322719361503</v>
      </c>
      <c r="AN190" s="17">
        <v>0.31721249677685898</v>
      </c>
      <c r="AO190" s="17">
        <v>0.41018433766637702</v>
      </c>
      <c r="AP190" s="17">
        <v>0.24599940751867599</v>
      </c>
      <c r="AQ190" s="17">
        <v>0.30625037122818399</v>
      </c>
      <c r="AR190" s="17">
        <v>0.41105891812808099</v>
      </c>
      <c r="AS190" s="17"/>
      <c r="AT190" s="17">
        <v>0.32099770832410401</v>
      </c>
      <c r="AU190" s="17">
        <v>0.342040535528016</v>
      </c>
      <c r="AV190" s="17"/>
      <c r="AW190" s="17">
        <v>0.34624553524241802</v>
      </c>
      <c r="AX190" s="17">
        <v>0.27127855005339002</v>
      </c>
      <c r="AY190" s="17">
        <v>0.32936689647120398</v>
      </c>
      <c r="AZ190" s="17">
        <v>0.34821620720853302</v>
      </c>
      <c r="BA190" s="17">
        <v>0.31691534460142001</v>
      </c>
      <c r="BB190" s="17">
        <v>0.35082882421931999</v>
      </c>
      <c r="BC190" s="17">
        <v>0.34477163927654197</v>
      </c>
      <c r="BD190" s="17">
        <v>0.36863080303184897</v>
      </c>
      <c r="BE190" s="17"/>
      <c r="BF190" s="17">
        <v>0.33304028247291501</v>
      </c>
      <c r="BG190" s="17">
        <v>0.350686742493238</v>
      </c>
      <c r="BH190" s="17">
        <v>0.30722440334247803</v>
      </c>
      <c r="BI190" s="17">
        <v>0.34595948489699901</v>
      </c>
      <c r="BJ190" s="17">
        <v>0.353535804295878</v>
      </c>
      <c r="BK190" s="17">
        <v>0.33118262449472802</v>
      </c>
      <c r="BL190" s="17">
        <v>0.344419128954289</v>
      </c>
      <c r="BM190" s="17"/>
      <c r="BN190" s="17">
        <v>0.31612562033043601</v>
      </c>
      <c r="BO190" s="17">
        <v>0.34404419421515098</v>
      </c>
      <c r="BP190" s="17">
        <v>0.353425676604052</v>
      </c>
      <c r="BQ190" s="17">
        <v>0.34587803341871998</v>
      </c>
      <c r="BR190" s="17">
        <v>0.33394289167053498</v>
      </c>
      <c r="BS190" s="17">
        <v>0.33645442724837299</v>
      </c>
      <c r="BT190" s="17">
        <v>0.33864462336546503</v>
      </c>
      <c r="BU190" s="17">
        <v>0.34376987297386602</v>
      </c>
      <c r="BV190" s="17">
        <v>0.34163926742605399</v>
      </c>
      <c r="BW190" s="17">
        <v>0.34255052257271201</v>
      </c>
      <c r="BX190" s="17">
        <v>0.36908697457144701</v>
      </c>
      <c r="BY190" s="17">
        <v>0.365577132566268</v>
      </c>
      <c r="BZ190" s="17">
        <v>0.29599280717520998</v>
      </c>
      <c r="CA190" s="17">
        <v>0.26822968932368302</v>
      </c>
      <c r="CB190" s="17">
        <v>0.322459245282328</v>
      </c>
      <c r="CC190" s="17">
        <v>0.257655665506549</v>
      </c>
      <c r="CD190" s="17">
        <v>0.30881080349671702</v>
      </c>
    </row>
    <row r="191" spans="2:82" x14ac:dyDescent="0.35">
      <c r="B191" t="s">
        <v>226</v>
      </c>
      <c r="C191" s="17">
        <v>0.19762913777087801</v>
      </c>
      <c r="D191" s="17">
        <v>0.17817655419060499</v>
      </c>
      <c r="E191" s="17">
        <v>0.216395260185618</v>
      </c>
      <c r="F191" s="17"/>
      <c r="G191" s="17">
        <v>0.30340104660512901</v>
      </c>
      <c r="H191" s="17">
        <v>0.23930673609127701</v>
      </c>
      <c r="I191" s="17">
        <v>0.25542973497544802</v>
      </c>
      <c r="J191" s="17">
        <v>0.20435209961228201</v>
      </c>
      <c r="K191" s="17">
        <v>0.13321221326114299</v>
      </c>
      <c r="L191" s="17">
        <v>8.4463926108794801E-2</v>
      </c>
      <c r="M191" s="17"/>
      <c r="N191" s="17">
        <v>0.16100487790856299</v>
      </c>
      <c r="O191" s="17">
        <v>0.21378306100165401</v>
      </c>
      <c r="P191" s="17">
        <v>0.199594029498919</v>
      </c>
      <c r="Q191" s="17">
        <v>0.219445911690025</v>
      </c>
      <c r="R191" s="17"/>
      <c r="S191" s="17">
        <v>0.22956857074700501</v>
      </c>
      <c r="T191" s="17">
        <v>0.19011160860041601</v>
      </c>
      <c r="U191" s="17">
        <v>0.17422218148511101</v>
      </c>
      <c r="V191" s="17">
        <v>0.18351729380843601</v>
      </c>
      <c r="W191" s="17">
        <v>0.192516066838813</v>
      </c>
      <c r="X191" s="17">
        <v>0.190702300745764</v>
      </c>
      <c r="Y191" s="17">
        <v>0.18928370744383599</v>
      </c>
      <c r="Z191" s="17">
        <v>0.228298422278497</v>
      </c>
      <c r="AA191" s="17">
        <v>0.21441219294511701</v>
      </c>
      <c r="AB191" s="17">
        <v>0.17529764020827801</v>
      </c>
      <c r="AC191" s="17">
        <v>0.19145052332444101</v>
      </c>
      <c r="AD191" s="17"/>
      <c r="AE191" s="17">
        <v>0.119963051135202</v>
      </c>
      <c r="AF191" s="17">
        <v>0.21689953783449401</v>
      </c>
      <c r="AG191" s="17">
        <v>0.244012028895818</v>
      </c>
      <c r="AH191" s="17">
        <v>0.215190264907237</v>
      </c>
      <c r="AI191" s="17">
        <v>0.26903341353412102</v>
      </c>
      <c r="AJ191" s="17">
        <v>0.34470221093704001</v>
      </c>
      <c r="AK191" s="17"/>
      <c r="AL191" s="17">
        <v>0.20128454724766701</v>
      </c>
      <c r="AM191" s="17">
        <v>0.19730067043110999</v>
      </c>
      <c r="AN191" s="17">
        <v>0.16814228318149299</v>
      </c>
      <c r="AO191" s="17">
        <v>0.15931515110012601</v>
      </c>
      <c r="AP191" s="17">
        <v>0.145792955745189</v>
      </c>
      <c r="AQ191" s="17">
        <v>0.122485598013942</v>
      </c>
      <c r="AR191" s="17">
        <v>0.16775691545083701</v>
      </c>
      <c r="AS191" s="17"/>
      <c r="AT191" s="17">
        <v>0.13668742401116701</v>
      </c>
      <c r="AU191" s="17">
        <v>0.20451472894680001</v>
      </c>
      <c r="AV191" s="17"/>
      <c r="AW191" s="17">
        <v>0.19760655504366001</v>
      </c>
      <c r="AX191" s="17">
        <v>9.7132846527859501E-2</v>
      </c>
      <c r="AY191" s="17">
        <v>0.19079985675508801</v>
      </c>
      <c r="AZ191" s="17">
        <v>0.23719606753717301</v>
      </c>
      <c r="BA191" s="17">
        <v>0.102349926609901</v>
      </c>
      <c r="BB191" s="17">
        <v>0.24009185641742301</v>
      </c>
      <c r="BC191" s="17">
        <v>0.20700747856927701</v>
      </c>
      <c r="BD191" s="17">
        <v>0.23931577447163699</v>
      </c>
      <c r="BE191" s="17"/>
      <c r="BF191" s="17">
        <v>0.21582015811354299</v>
      </c>
      <c r="BG191" s="17">
        <v>0.21220419824159401</v>
      </c>
      <c r="BH191" s="17">
        <v>0.18073542458330799</v>
      </c>
      <c r="BI191" s="17">
        <v>0.17455231709511901</v>
      </c>
      <c r="BJ191" s="17">
        <v>0.22672581582324799</v>
      </c>
      <c r="BK191" s="17">
        <v>0.14699836665650601</v>
      </c>
      <c r="BL191" s="17">
        <v>0.24278408761727799</v>
      </c>
      <c r="BM191" s="17"/>
      <c r="BN191" s="17">
        <v>0.27180098375166001</v>
      </c>
      <c r="BO191" s="17">
        <v>0.213247874298262</v>
      </c>
      <c r="BP191" s="17">
        <v>0.17899335785103801</v>
      </c>
      <c r="BQ191" s="17">
        <v>0.18957514843362799</v>
      </c>
      <c r="BR191" s="17">
        <v>0.20898920441542701</v>
      </c>
      <c r="BS191" s="17">
        <v>0.18892168122574299</v>
      </c>
      <c r="BT191" s="17">
        <v>0.17868925438945299</v>
      </c>
      <c r="BU191" s="17">
        <v>0.202029317334152</v>
      </c>
      <c r="BV191" s="17">
        <v>0.19108618556144699</v>
      </c>
      <c r="BW191" s="17">
        <v>0.22577942325407299</v>
      </c>
      <c r="BX191" s="17">
        <v>0.19271068804738101</v>
      </c>
      <c r="BY191" s="17">
        <v>0.17047296131284401</v>
      </c>
      <c r="BZ191" s="17">
        <v>0.19836294231051599</v>
      </c>
      <c r="CA191" s="17">
        <v>0.22035151675966599</v>
      </c>
      <c r="CB191" s="17">
        <v>0.13806334771996201</v>
      </c>
      <c r="CC191" s="17">
        <v>0.136820947627318</v>
      </c>
      <c r="CD191" s="17">
        <v>0.132614481073276</v>
      </c>
    </row>
    <row r="192" spans="2:82" x14ac:dyDescent="0.35">
      <c r="B192" t="s">
        <v>147</v>
      </c>
      <c r="C192" s="17">
        <v>5.5365679247761E-2</v>
      </c>
      <c r="D192" s="17">
        <v>5.2113309090977798E-2</v>
      </c>
      <c r="E192" s="17">
        <v>5.7979572023614603E-2</v>
      </c>
      <c r="F192" s="17"/>
      <c r="G192" s="17">
        <v>8.5352103092003098E-2</v>
      </c>
      <c r="H192" s="17">
        <v>7.64578943370752E-2</v>
      </c>
      <c r="I192" s="17">
        <v>6.3576584073457107E-2</v>
      </c>
      <c r="J192" s="17">
        <v>5.6932726565952101E-2</v>
      </c>
      <c r="K192" s="17">
        <v>3.0919589410379901E-2</v>
      </c>
      <c r="L192" s="17">
        <v>2.6785706943312799E-2</v>
      </c>
      <c r="M192" s="17"/>
      <c r="N192" s="17">
        <v>3.7156075178843999E-2</v>
      </c>
      <c r="O192" s="17">
        <v>4.9432334889809401E-2</v>
      </c>
      <c r="P192" s="17">
        <v>5.7939297570971902E-2</v>
      </c>
      <c r="Q192" s="17">
        <v>7.8162013770510394E-2</v>
      </c>
      <c r="R192" s="17"/>
      <c r="S192" s="17">
        <v>6.8016846074794204E-2</v>
      </c>
      <c r="T192" s="17">
        <v>4.5001783957367501E-2</v>
      </c>
      <c r="U192" s="17">
        <v>5.3812536213511598E-2</v>
      </c>
      <c r="V192" s="17">
        <v>5.4821419675504399E-2</v>
      </c>
      <c r="W192" s="17">
        <v>4.7267874829311197E-2</v>
      </c>
      <c r="X192" s="17">
        <v>6.6107065396894205E-2</v>
      </c>
      <c r="Y192" s="17">
        <v>4.9944828719315902E-2</v>
      </c>
      <c r="Z192" s="17">
        <v>4.4472493932751399E-2</v>
      </c>
      <c r="AA192" s="17">
        <v>5.6734291808951599E-2</v>
      </c>
      <c r="AB192" s="17">
        <v>5.4779826705032397E-2</v>
      </c>
      <c r="AC192" s="17">
        <v>5.8526237400608E-2</v>
      </c>
      <c r="AD192" s="17"/>
      <c r="AE192" s="17">
        <v>3.4545214082403602E-2</v>
      </c>
      <c r="AF192" s="17">
        <v>4.4792863032613602E-2</v>
      </c>
      <c r="AG192" s="17">
        <v>9.1943277009792906E-2</v>
      </c>
      <c r="AH192" s="17">
        <v>6.8267640268829005E-2</v>
      </c>
      <c r="AI192" s="17">
        <v>6.4196899675584604E-2</v>
      </c>
      <c r="AJ192" s="17">
        <v>0.10746868025214699</v>
      </c>
      <c r="AK192" s="17"/>
      <c r="AL192" s="17">
        <v>4.13721477197583E-2</v>
      </c>
      <c r="AM192" s="17">
        <v>5.4473249502412301E-2</v>
      </c>
      <c r="AN192" s="17">
        <v>4.5855343898316699E-2</v>
      </c>
      <c r="AO192" s="17">
        <v>2.7829758506528701E-2</v>
      </c>
      <c r="AP192" s="17">
        <v>1.86879461761435E-2</v>
      </c>
      <c r="AQ192" s="17">
        <v>2.9338230819740501E-2</v>
      </c>
      <c r="AR192" s="17">
        <v>0.121049872464916</v>
      </c>
      <c r="AS192" s="17"/>
      <c r="AT192" s="17">
        <v>6.4115621135263701E-2</v>
      </c>
      <c r="AU192" s="17">
        <v>4.8558839083880999E-2</v>
      </c>
      <c r="AV192" s="17"/>
      <c r="AW192" s="17">
        <v>6.5127223159050396E-2</v>
      </c>
      <c r="AX192" s="17">
        <v>2.4215946069016701E-2</v>
      </c>
      <c r="AY192" s="17">
        <v>6.7263018563804206E-2</v>
      </c>
      <c r="AZ192" s="17">
        <v>6.0850281492005803E-2</v>
      </c>
      <c r="BA192" s="17">
        <v>2.9346903591658501E-2</v>
      </c>
      <c r="BB192" s="17">
        <v>6.8590165087309904E-2</v>
      </c>
      <c r="BC192" s="17">
        <v>5.8091063358494198E-2</v>
      </c>
      <c r="BD192" s="17">
        <v>6.6587865063413701E-2</v>
      </c>
      <c r="BE192" s="17"/>
      <c r="BF192" s="17">
        <v>5.0992344904563197E-2</v>
      </c>
      <c r="BG192" s="17">
        <v>4.8914638839343098E-2</v>
      </c>
      <c r="BH192" s="17">
        <v>3.6399894927649501E-2</v>
      </c>
      <c r="BI192" s="17">
        <v>0.106012334962395</v>
      </c>
      <c r="BJ192" s="17">
        <v>6.5883216165005004E-2</v>
      </c>
      <c r="BK192" s="17">
        <v>5.1393341900303702E-2</v>
      </c>
      <c r="BL192" s="17">
        <v>6.9787812434501897E-2</v>
      </c>
      <c r="BM192" s="17"/>
      <c r="BN192" s="17">
        <v>0.129235260520806</v>
      </c>
      <c r="BO192" s="17">
        <v>4.7212731835743399E-2</v>
      </c>
      <c r="BP192" s="17">
        <v>7.0866641216381004E-2</v>
      </c>
      <c r="BQ192" s="17">
        <v>6.7778507502505594E-2</v>
      </c>
      <c r="BR192" s="17">
        <v>5.0176661536974601E-2</v>
      </c>
      <c r="BS192" s="17">
        <v>4.8175385034040001E-2</v>
      </c>
      <c r="BT192" s="17">
        <v>3.18433391268476E-2</v>
      </c>
      <c r="BU192" s="17">
        <v>4.20159651903E-2</v>
      </c>
      <c r="BV192" s="17">
        <v>5.2605493888889701E-2</v>
      </c>
      <c r="BW192" s="17">
        <v>4.5322689352800302E-2</v>
      </c>
      <c r="BX192" s="17">
        <v>3.4357387405095301E-2</v>
      </c>
      <c r="BY192" s="17">
        <v>2.81330084251342E-2</v>
      </c>
      <c r="BZ192" s="17">
        <v>5.9270677005444999E-2</v>
      </c>
      <c r="CA192" s="17">
        <v>4.20374089542166E-2</v>
      </c>
      <c r="CB192" s="17">
        <v>1.87187678442216E-2</v>
      </c>
      <c r="CC192" s="17">
        <v>2.5895134252524401E-2</v>
      </c>
      <c r="CD192" s="17">
        <v>3.2752716832345999E-2</v>
      </c>
    </row>
    <row r="193" spans="2:82" x14ac:dyDescent="0.35">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row>
    <row r="194" spans="2:82" x14ac:dyDescent="0.35">
      <c r="B194" s="6" t="s">
        <v>233</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row>
    <row r="195" spans="2:82" x14ac:dyDescent="0.35">
      <c r="B195" s="24" t="s">
        <v>118</v>
      </c>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row>
    <row r="196" spans="2:82" x14ac:dyDescent="0.35">
      <c r="B196" t="s">
        <v>224</v>
      </c>
      <c r="C196" s="17">
        <v>0.29530588820909598</v>
      </c>
      <c r="D196" s="17">
        <v>0.34039298654185302</v>
      </c>
      <c r="E196" s="17">
        <v>0.25100048730022501</v>
      </c>
      <c r="F196" s="17"/>
      <c r="G196" s="17">
        <v>0.25858797209829998</v>
      </c>
      <c r="H196" s="17">
        <v>0.31038620968987202</v>
      </c>
      <c r="I196" s="17">
        <v>0.27679530546334702</v>
      </c>
      <c r="J196" s="17">
        <v>0.292801774773987</v>
      </c>
      <c r="K196" s="17">
        <v>0.29179159146853001</v>
      </c>
      <c r="L196" s="17">
        <v>0.32673053012496001</v>
      </c>
      <c r="M196" s="17"/>
      <c r="N196" s="17">
        <v>0.34938273761520999</v>
      </c>
      <c r="O196" s="17">
        <v>0.27911684046576302</v>
      </c>
      <c r="P196" s="17">
        <v>0.29877156813480299</v>
      </c>
      <c r="Q196" s="17">
        <v>0.25044833245336601</v>
      </c>
      <c r="R196" s="17"/>
      <c r="S196" s="17">
        <v>0.3045296203151</v>
      </c>
      <c r="T196" s="17">
        <v>0.29829664762637498</v>
      </c>
      <c r="U196" s="17">
        <v>0.32882834723238602</v>
      </c>
      <c r="V196" s="17">
        <v>0.31430007528009202</v>
      </c>
      <c r="W196" s="17">
        <v>0.28324384510228701</v>
      </c>
      <c r="X196" s="17">
        <v>0.29375543236983298</v>
      </c>
      <c r="Y196" s="17">
        <v>0.2816813595871</v>
      </c>
      <c r="Z196" s="17">
        <v>0.260532056978732</v>
      </c>
      <c r="AA196" s="17">
        <v>0.26447340642299699</v>
      </c>
      <c r="AB196" s="17">
        <v>0.33961204461955102</v>
      </c>
      <c r="AC196" s="17">
        <v>0.239070112971318</v>
      </c>
      <c r="AD196" s="17"/>
      <c r="AE196" s="17">
        <v>0.33456454578827499</v>
      </c>
      <c r="AF196" s="17">
        <v>0.29725291704270901</v>
      </c>
      <c r="AG196" s="17">
        <v>0.25767526647807898</v>
      </c>
      <c r="AH196" s="17">
        <v>0.27231761370734098</v>
      </c>
      <c r="AI196" s="17">
        <v>0.27639709183349498</v>
      </c>
      <c r="AJ196" s="17">
        <v>0.16129336096410499</v>
      </c>
      <c r="AK196" s="17"/>
      <c r="AL196" s="17">
        <v>0.27969471774156701</v>
      </c>
      <c r="AM196" s="17">
        <v>0.33241967376479498</v>
      </c>
      <c r="AN196" s="17">
        <v>0.36707769817102098</v>
      </c>
      <c r="AO196" s="17">
        <v>0.35522748418023897</v>
      </c>
      <c r="AP196" s="17">
        <v>0.37678063343402401</v>
      </c>
      <c r="AQ196" s="17">
        <v>0.40505444478622499</v>
      </c>
      <c r="AR196" s="17">
        <v>0.39574822221855999</v>
      </c>
      <c r="AS196" s="17"/>
      <c r="AT196" s="17">
        <v>0.41310096694335902</v>
      </c>
      <c r="AU196" s="17">
        <v>0.28409631936440699</v>
      </c>
      <c r="AV196" s="17"/>
      <c r="AW196" s="17">
        <v>0.28433243895496602</v>
      </c>
      <c r="AX196" s="17">
        <v>0.30544992075530902</v>
      </c>
      <c r="AY196" s="17">
        <v>0.36526897043957102</v>
      </c>
      <c r="AZ196" s="17">
        <v>0.25429964478265799</v>
      </c>
      <c r="BA196" s="17">
        <v>0.32585688941381702</v>
      </c>
      <c r="BB196" s="17">
        <v>0.27406656576233501</v>
      </c>
      <c r="BC196" s="17">
        <v>0.356883748385668</v>
      </c>
      <c r="BD196" s="17">
        <v>0.27230323736138201</v>
      </c>
      <c r="BE196" s="17"/>
      <c r="BF196" s="17">
        <v>0.332141555522044</v>
      </c>
      <c r="BG196" s="17">
        <v>0.32607332381911402</v>
      </c>
      <c r="BH196" s="17">
        <v>0.280668692164319</v>
      </c>
      <c r="BI196" s="17">
        <v>0.27539409336294801</v>
      </c>
      <c r="BJ196" s="17">
        <v>0.278725138308478</v>
      </c>
      <c r="BK196" s="17">
        <v>0.270588256927356</v>
      </c>
      <c r="BL196" s="17">
        <v>0.25205679336909298</v>
      </c>
      <c r="BM196" s="17"/>
      <c r="BN196" s="17">
        <v>0.18170667820273101</v>
      </c>
      <c r="BO196" s="17">
        <v>0.268662769484318</v>
      </c>
      <c r="BP196" s="17">
        <v>0.28061791940751402</v>
      </c>
      <c r="BQ196" s="17">
        <v>0.28829932873102998</v>
      </c>
      <c r="BR196" s="17">
        <v>0.29446411126129302</v>
      </c>
      <c r="BS196" s="17">
        <v>0.29553411466115698</v>
      </c>
      <c r="BT196" s="17">
        <v>0.32901956631947399</v>
      </c>
      <c r="BU196" s="17">
        <v>0.30234072001790802</v>
      </c>
      <c r="BV196" s="17">
        <v>0.30214405291430901</v>
      </c>
      <c r="BW196" s="17">
        <v>0.28927469251013199</v>
      </c>
      <c r="BX196" s="17">
        <v>0.314726417723938</v>
      </c>
      <c r="BY196" s="17">
        <v>0.34399132643507602</v>
      </c>
      <c r="BZ196" s="17">
        <v>0.32024428535434102</v>
      </c>
      <c r="CA196" s="17">
        <v>0.32383118804432298</v>
      </c>
      <c r="CB196" s="17">
        <v>0.36777499989328399</v>
      </c>
      <c r="CC196" s="17">
        <v>0.49269000762128101</v>
      </c>
      <c r="CD196" s="17">
        <v>0.430312124542437</v>
      </c>
    </row>
    <row r="197" spans="2:82" x14ac:dyDescent="0.35">
      <c r="B197" t="s">
        <v>225</v>
      </c>
      <c r="C197" s="17">
        <v>0.37915734737190798</v>
      </c>
      <c r="D197" s="17">
        <v>0.36953494037644202</v>
      </c>
      <c r="E197" s="17">
        <v>0.38966327633232101</v>
      </c>
      <c r="F197" s="17"/>
      <c r="G197" s="17">
        <v>0.40216906351519999</v>
      </c>
      <c r="H197" s="17">
        <v>0.38178395560306599</v>
      </c>
      <c r="I197" s="17">
        <v>0.38432045573930701</v>
      </c>
      <c r="J197" s="17">
        <v>0.37552477674407098</v>
      </c>
      <c r="K197" s="17">
        <v>0.37761611279165203</v>
      </c>
      <c r="L197" s="17">
        <v>0.36158697780803301</v>
      </c>
      <c r="M197" s="17"/>
      <c r="N197" s="17">
        <v>0.36401100585625201</v>
      </c>
      <c r="O197" s="17">
        <v>0.38396938822836202</v>
      </c>
      <c r="P197" s="17">
        <v>0.39221303520456102</v>
      </c>
      <c r="Q197" s="17">
        <v>0.38084501664884701</v>
      </c>
      <c r="R197" s="17"/>
      <c r="S197" s="17">
        <v>0.38459038672270401</v>
      </c>
      <c r="T197" s="17">
        <v>0.37325584537980899</v>
      </c>
      <c r="U197" s="17">
        <v>0.35863149856160298</v>
      </c>
      <c r="V197" s="17">
        <v>0.36953340391592898</v>
      </c>
      <c r="W197" s="17">
        <v>0.37888075664911502</v>
      </c>
      <c r="X197" s="17">
        <v>0.38397532403665702</v>
      </c>
      <c r="Y197" s="17">
        <v>0.372854687580086</v>
      </c>
      <c r="Z197" s="17">
        <v>0.40542054995881599</v>
      </c>
      <c r="AA197" s="17">
        <v>0.38421408442162802</v>
      </c>
      <c r="AB197" s="17">
        <v>0.37111624517763198</v>
      </c>
      <c r="AC197" s="17">
        <v>0.408513417776181</v>
      </c>
      <c r="AD197" s="17"/>
      <c r="AE197" s="17">
        <v>0.36580371365589498</v>
      </c>
      <c r="AF197" s="17">
        <v>0.39895116139370101</v>
      </c>
      <c r="AG197" s="17">
        <v>0.37831996878673202</v>
      </c>
      <c r="AH197" s="17">
        <v>0.37507794145257201</v>
      </c>
      <c r="AI197" s="17">
        <v>0.39931954117856899</v>
      </c>
      <c r="AJ197" s="17">
        <v>0.30242684239921402</v>
      </c>
      <c r="AK197" s="17"/>
      <c r="AL197" s="17">
        <v>0.38301903767379097</v>
      </c>
      <c r="AM197" s="17">
        <v>0.395302925554124</v>
      </c>
      <c r="AN197" s="17">
        <v>0.403080534942791</v>
      </c>
      <c r="AO197" s="17">
        <v>0.39766456609858902</v>
      </c>
      <c r="AP197" s="17">
        <v>0.32422636850929698</v>
      </c>
      <c r="AQ197" s="17">
        <v>0.34447442718765098</v>
      </c>
      <c r="AR197" s="17">
        <v>0.25547189796394798</v>
      </c>
      <c r="AS197" s="17"/>
      <c r="AT197" s="17">
        <v>0.37101823045327298</v>
      </c>
      <c r="AU197" s="17">
        <v>0.382526841380328</v>
      </c>
      <c r="AV197" s="17"/>
      <c r="AW197" s="17">
        <v>0.38062490839192797</v>
      </c>
      <c r="AX197" s="17">
        <v>0.28769724354975501</v>
      </c>
      <c r="AY197" s="17">
        <v>0.389546032724505</v>
      </c>
      <c r="AZ197" s="17">
        <v>0.39314033243626501</v>
      </c>
      <c r="BA197" s="17">
        <v>0.367149300750786</v>
      </c>
      <c r="BB197" s="17">
        <v>0.39227282268705699</v>
      </c>
      <c r="BC197" s="17">
        <v>0.38033215843408502</v>
      </c>
      <c r="BD197" s="17">
        <v>0.35933180234119999</v>
      </c>
      <c r="BE197" s="17"/>
      <c r="BF197" s="17">
        <v>0.387784293061122</v>
      </c>
      <c r="BG197" s="17">
        <v>0.37854605428414101</v>
      </c>
      <c r="BH197" s="17">
        <v>0.37344035954105398</v>
      </c>
      <c r="BI197" s="17">
        <v>0.36006690537557101</v>
      </c>
      <c r="BJ197" s="17">
        <v>0.37561988376127697</v>
      </c>
      <c r="BK197" s="17">
        <v>0.37750639552048898</v>
      </c>
      <c r="BL197" s="17">
        <v>0.39513200753731598</v>
      </c>
      <c r="BM197" s="17"/>
      <c r="BN197" s="17">
        <v>0.34959975728176601</v>
      </c>
      <c r="BO197" s="17">
        <v>0.39666474050746597</v>
      </c>
      <c r="BP197" s="17">
        <v>0.34734731627661197</v>
      </c>
      <c r="BQ197" s="17">
        <v>0.384805292187127</v>
      </c>
      <c r="BR197" s="17">
        <v>0.37151364926137997</v>
      </c>
      <c r="BS197" s="17">
        <v>0.40820956257608598</v>
      </c>
      <c r="BT197" s="17">
        <v>0.37291593620546298</v>
      </c>
      <c r="BU197" s="17">
        <v>0.40300980412068699</v>
      </c>
      <c r="BV197" s="17">
        <v>0.39639479790751198</v>
      </c>
      <c r="BW197" s="17">
        <v>0.41066838171815001</v>
      </c>
      <c r="BX197" s="17">
        <v>0.41257029141050799</v>
      </c>
      <c r="BY197" s="17">
        <v>0.38165500286430198</v>
      </c>
      <c r="BZ197" s="17">
        <v>0.35495103169203202</v>
      </c>
      <c r="CA197" s="17">
        <v>0.31597713935469002</v>
      </c>
      <c r="CB197" s="17">
        <v>0.37032255822999099</v>
      </c>
      <c r="CC197" s="17">
        <v>0.30159862907985802</v>
      </c>
      <c r="CD197" s="17">
        <v>0.33211776315930502</v>
      </c>
    </row>
    <row r="198" spans="2:82" x14ac:dyDescent="0.35">
      <c r="B198" t="s">
        <v>226</v>
      </c>
      <c r="C198" s="17">
        <v>0.26426487124216402</v>
      </c>
      <c r="D198" s="17">
        <v>0.23687030887796801</v>
      </c>
      <c r="E198" s="17">
        <v>0.29135037388344198</v>
      </c>
      <c r="F198" s="17"/>
      <c r="G198" s="17">
        <v>0.25169560147699799</v>
      </c>
      <c r="H198" s="17">
        <v>0.228562660171754</v>
      </c>
      <c r="I198" s="17">
        <v>0.26902613940002901</v>
      </c>
      <c r="J198" s="17">
        <v>0.27525774172995698</v>
      </c>
      <c r="K198" s="17">
        <v>0.287794665561595</v>
      </c>
      <c r="L198" s="17">
        <v>0.27310341106680502</v>
      </c>
      <c r="M198" s="17"/>
      <c r="N198" s="17">
        <v>0.242664819757763</v>
      </c>
      <c r="O198" s="17">
        <v>0.287888999665461</v>
      </c>
      <c r="P198" s="17">
        <v>0.24984314074923</v>
      </c>
      <c r="Q198" s="17">
        <v>0.27523282741904098</v>
      </c>
      <c r="R198" s="17"/>
      <c r="S198" s="17">
        <v>0.23137517525493401</v>
      </c>
      <c r="T198" s="17">
        <v>0.27881007123697599</v>
      </c>
      <c r="U198" s="17">
        <v>0.25639299598145299</v>
      </c>
      <c r="V198" s="17">
        <v>0.25608465577267198</v>
      </c>
      <c r="W198" s="17">
        <v>0.278506204137624</v>
      </c>
      <c r="X198" s="17">
        <v>0.25438885331942901</v>
      </c>
      <c r="Y198" s="17">
        <v>0.28383465037901701</v>
      </c>
      <c r="Z198" s="17">
        <v>0.28032305161003002</v>
      </c>
      <c r="AA198" s="17">
        <v>0.290939891049453</v>
      </c>
      <c r="AB198" s="17">
        <v>0.23567273903296601</v>
      </c>
      <c r="AC198" s="17">
        <v>0.29178640554065799</v>
      </c>
      <c r="AD198" s="17"/>
      <c r="AE198" s="17">
        <v>0.25941659747766799</v>
      </c>
      <c r="AF198" s="17">
        <v>0.25259251481936301</v>
      </c>
      <c r="AG198" s="17">
        <v>0.27577483366421701</v>
      </c>
      <c r="AH198" s="17">
        <v>0.27824501637968602</v>
      </c>
      <c r="AI198" s="17">
        <v>0.25599608822861902</v>
      </c>
      <c r="AJ198" s="17">
        <v>0.40155371194503803</v>
      </c>
      <c r="AK198" s="17"/>
      <c r="AL198" s="17">
        <v>0.28991391027257402</v>
      </c>
      <c r="AM198" s="17">
        <v>0.21506765608533701</v>
      </c>
      <c r="AN198" s="17">
        <v>0.17785033881707901</v>
      </c>
      <c r="AO198" s="17">
        <v>0.19962083084194199</v>
      </c>
      <c r="AP198" s="17">
        <v>0.24148381259783799</v>
      </c>
      <c r="AQ198" s="17">
        <v>0.17978672459179201</v>
      </c>
      <c r="AR198" s="17">
        <v>0.34877987981749198</v>
      </c>
      <c r="AS198" s="17"/>
      <c r="AT198" s="17">
        <v>0.145079632592679</v>
      </c>
      <c r="AU198" s="17">
        <v>0.27922288639413601</v>
      </c>
      <c r="AV198" s="17"/>
      <c r="AW198" s="17">
        <v>0.26440829728215398</v>
      </c>
      <c r="AX198" s="17">
        <v>0.36882232763207001</v>
      </c>
      <c r="AY198" s="17">
        <v>0.193874158212408</v>
      </c>
      <c r="AZ198" s="17">
        <v>0.28152773303513101</v>
      </c>
      <c r="BA198" s="17">
        <v>0.26690087143094698</v>
      </c>
      <c r="BB198" s="17">
        <v>0.264281514392951</v>
      </c>
      <c r="BC198" s="17">
        <v>0.20431992960693801</v>
      </c>
      <c r="BD198" s="17">
        <v>0.30774080106576202</v>
      </c>
      <c r="BE198" s="17"/>
      <c r="BF198" s="17">
        <v>0.22795930960382099</v>
      </c>
      <c r="BG198" s="17">
        <v>0.24365125826737899</v>
      </c>
      <c r="BH198" s="17">
        <v>0.30232998417206602</v>
      </c>
      <c r="BI198" s="17">
        <v>0.275141140967259</v>
      </c>
      <c r="BJ198" s="17">
        <v>0.261220031954156</v>
      </c>
      <c r="BK198" s="17">
        <v>0.29165301127938198</v>
      </c>
      <c r="BL198" s="17">
        <v>0.267556793789057</v>
      </c>
      <c r="BM198" s="17"/>
      <c r="BN198" s="17">
        <v>0.31727725944428298</v>
      </c>
      <c r="BO198" s="17">
        <v>0.26939540092811398</v>
      </c>
      <c r="BP198" s="17">
        <v>0.311489685202053</v>
      </c>
      <c r="BQ198" s="17">
        <v>0.26295968525469499</v>
      </c>
      <c r="BR198" s="17">
        <v>0.27044025385624099</v>
      </c>
      <c r="BS198" s="17">
        <v>0.24375259026903001</v>
      </c>
      <c r="BT198" s="17">
        <v>0.26228891869668403</v>
      </c>
      <c r="BU198" s="17">
        <v>0.25605258699059003</v>
      </c>
      <c r="BV198" s="17">
        <v>0.249230352642697</v>
      </c>
      <c r="BW198" s="17">
        <v>0.25358139230215498</v>
      </c>
      <c r="BX198" s="17">
        <v>0.2428256336372</v>
      </c>
      <c r="BY198" s="17">
        <v>0.238305057079648</v>
      </c>
      <c r="BZ198" s="17">
        <v>0.289132338789999</v>
      </c>
      <c r="CA198" s="17">
        <v>0.310212293320418</v>
      </c>
      <c r="CB198" s="17">
        <v>0.22685725427086401</v>
      </c>
      <c r="CC198" s="17">
        <v>0.16828838718818001</v>
      </c>
      <c r="CD198" s="17">
        <v>0.16227557906881199</v>
      </c>
    </row>
    <row r="199" spans="2:82" x14ac:dyDescent="0.35">
      <c r="B199" t="s">
        <v>147</v>
      </c>
      <c r="C199" s="17">
        <v>6.1271893176831703E-2</v>
      </c>
      <c r="D199" s="17">
        <v>5.3201764203736797E-2</v>
      </c>
      <c r="E199" s="17">
        <v>6.7985862484011894E-2</v>
      </c>
      <c r="F199" s="17"/>
      <c r="G199" s="17">
        <v>8.7547362909501797E-2</v>
      </c>
      <c r="H199" s="17">
        <v>7.9267174535308196E-2</v>
      </c>
      <c r="I199" s="17">
        <v>6.9858099397317505E-2</v>
      </c>
      <c r="J199" s="17">
        <v>5.6415706751985602E-2</v>
      </c>
      <c r="K199" s="17">
        <v>4.2797630178223398E-2</v>
      </c>
      <c r="L199" s="17">
        <v>3.8579081000202499E-2</v>
      </c>
      <c r="M199" s="17"/>
      <c r="N199" s="17">
        <v>4.3941436770774903E-2</v>
      </c>
      <c r="O199" s="17">
        <v>4.90247716404133E-2</v>
      </c>
      <c r="P199" s="17">
        <v>5.9172255911406603E-2</v>
      </c>
      <c r="Q199" s="17">
        <v>9.3473823478745902E-2</v>
      </c>
      <c r="R199" s="17"/>
      <c r="S199" s="17">
        <v>7.9504817707262199E-2</v>
      </c>
      <c r="T199" s="17">
        <v>4.9637435756839897E-2</v>
      </c>
      <c r="U199" s="17">
        <v>5.6147158224558701E-2</v>
      </c>
      <c r="V199" s="17">
        <v>6.0081865031307302E-2</v>
      </c>
      <c r="W199" s="17">
        <v>5.9369194110974098E-2</v>
      </c>
      <c r="X199" s="17">
        <v>6.7880390274081201E-2</v>
      </c>
      <c r="Y199" s="17">
        <v>6.1629302453796699E-2</v>
      </c>
      <c r="Z199" s="17">
        <v>5.3724341452421998E-2</v>
      </c>
      <c r="AA199" s="17">
        <v>6.0372618105922302E-2</v>
      </c>
      <c r="AB199" s="17">
        <v>5.3598971169850497E-2</v>
      </c>
      <c r="AC199" s="17">
        <v>6.0630063711843298E-2</v>
      </c>
      <c r="AD199" s="17"/>
      <c r="AE199" s="17">
        <v>4.0215143078162097E-2</v>
      </c>
      <c r="AF199" s="17">
        <v>5.1203406744227298E-2</v>
      </c>
      <c r="AG199" s="17">
        <v>8.8229931070971407E-2</v>
      </c>
      <c r="AH199" s="17">
        <v>7.4359428460401306E-2</v>
      </c>
      <c r="AI199" s="17">
        <v>6.8287278759317394E-2</v>
      </c>
      <c r="AJ199" s="17">
        <v>0.13472608469164299</v>
      </c>
      <c r="AK199" s="17"/>
      <c r="AL199" s="17">
        <v>4.7372334312067797E-2</v>
      </c>
      <c r="AM199" s="17">
        <v>5.7209744595744197E-2</v>
      </c>
      <c r="AN199" s="17">
        <v>5.1991428069108399E-2</v>
      </c>
      <c r="AO199" s="17">
        <v>4.7487118879230399E-2</v>
      </c>
      <c r="AP199" s="17">
        <v>5.7509185458841497E-2</v>
      </c>
      <c r="AQ199" s="17">
        <v>7.0684403434332202E-2</v>
      </c>
      <c r="AR199" s="17">
        <v>0</v>
      </c>
      <c r="AS199" s="17"/>
      <c r="AT199" s="17">
        <v>7.0801170010689293E-2</v>
      </c>
      <c r="AU199" s="17">
        <v>5.4153952861129999E-2</v>
      </c>
      <c r="AV199" s="17"/>
      <c r="AW199" s="17">
        <v>7.0634355370950905E-2</v>
      </c>
      <c r="AX199" s="17">
        <v>3.8030508062866397E-2</v>
      </c>
      <c r="AY199" s="17">
        <v>5.1310838623516597E-2</v>
      </c>
      <c r="AZ199" s="17">
        <v>7.1032289745945401E-2</v>
      </c>
      <c r="BA199" s="17">
        <v>4.0092938404451099E-2</v>
      </c>
      <c r="BB199" s="17">
        <v>6.9379097157656403E-2</v>
      </c>
      <c r="BC199" s="17">
        <v>5.8464163573310003E-2</v>
      </c>
      <c r="BD199" s="17">
        <v>6.0624159231655497E-2</v>
      </c>
      <c r="BE199" s="17"/>
      <c r="BF199" s="17">
        <v>5.2114841813013103E-2</v>
      </c>
      <c r="BG199" s="17">
        <v>5.1729363629365102E-2</v>
      </c>
      <c r="BH199" s="17">
        <v>4.3560964122560698E-2</v>
      </c>
      <c r="BI199" s="17">
        <v>8.9397860294222795E-2</v>
      </c>
      <c r="BJ199" s="17">
        <v>8.4434945976088693E-2</v>
      </c>
      <c r="BK199" s="17">
        <v>6.0252336272772697E-2</v>
      </c>
      <c r="BL199" s="17">
        <v>8.5254405304533903E-2</v>
      </c>
      <c r="BM199" s="17"/>
      <c r="BN199" s="17">
        <v>0.15141630507122</v>
      </c>
      <c r="BO199" s="17">
        <v>6.5277089080102005E-2</v>
      </c>
      <c r="BP199" s="17">
        <v>6.0545079113821301E-2</v>
      </c>
      <c r="BQ199" s="17">
        <v>6.3935693827148005E-2</v>
      </c>
      <c r="BR199" s="17">
        <v>6.3581985621084899E-2</v>
      </c>
      <c r="BS199" s="17">
        <v>5.2503732493727501E-2</v>
      </c>
      <c r="BT199" s="17">
        <v>3.5775578778379002E-2</v>
      </c>
      <c r="BU199" s="17">
        <v>3.8596888870815103E-2</v>
      </c>
      <c r="BV199" s="17">
        <v>5.2230796535481697E-2</v>
      </c>
      <c r="BW199" s="17">
        <v>4.6475533469562298E-2</v>
      </c>
      <c r="BX199" s="17">
        <v>2.9877657228353501E-2</v>
      </c>
      <c r="BY199" s="17">
        <v>3.6048613620973197E-2</v>
      </c>
      <c r="BZ199" s="17">
        <v>3.5672344163627898E-2</v>
      </c>
      <c r="CA199" s="17">
        <v>4.9979379280568698E-2</v>
      </c>
      <c r="CB199" s="17">
        <v>3.5045187605861297E-2</v>
      </c>
      <c r="CC199" s="17">
        <v>3.74229761106811E-2</v>
      </c>
      <c r="CD199" s="17">
        <v>7.5294533229446001E-2</v>
      </c>
    </row>
    <row r="200" spans="2:82" x14ac:dyDescent="0.35">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row>
    <row r="201" spans="2:82" x14ac:dyDescent="0.35">
      <c r="B201" s="6" t="s">
        <v>234</v>
      </c>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row>
    <row r="202" spans="2:82" x14ac:dyDescent="0.35">
      <c r="B202" s="24" t="s">
        <v>118</v>
      </c>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row>
    <row r="203" spans="2:82" x14ac:dyDescent="0.35">
      <c r="B203" t="s">
        <v>224</v>
      </c>
      <c r="C203" s="17">
        <v>0.119382863145159</v>
      </c>
      <c r="D203" s="17">
        <v>0.15707746171286599</v>
      </c>
      <c r="E203" s="17">
        <v>8.2231686016461997E-2</v>
      </c>
      <c r="F203" s="17"/>
      <c r="G203" s="17">
        <v>0.16811926266900701</v>
      </c>
      <c r="H203" s="17">
        <v>0.21309339151887099</v>
      </c>
      <c r="I203" s="17">
        <v>0.13818248645870701</v>
      </c>
      <c r="J203" s="17">
        <v>8.3256448443840295E-2</v>
      </c>
      <c r="K203" s="17">
        <v>6.8333864472462605E-2</v>
      </c>
      <c r="L203" s="17">
        <v>5.9081312067753598E-2</v>
      </c>
      <c r="M203" s="17"/>
      <c r="N203" s="17">
        <v>0.18741140660035799</v>
      </c>
      <c r="O203" s="17">
        <v>9.8221702641093298E-2</v>
      </c>
      <c r="P203" s="17">
        <v>0.11304261732758999</v>
      </c>
      <c r="Q203" s="17">
        <v>7.5454544763561796E-2</v>
      </c>
      <c r="R203" s="17"/>
      <c r="S203" s="17">
        <v>0.19442444130953701</v>
      </c>
      <c r="T203" s="17">
        <v>9.1947990761937395E-2</v>
      </c>
      <c r="U203" s="17">
        <v>6.9331448238036705E-2</v>
      </c>
      <c r="V203" s="17">
        <v>8.9612429981710998E-2</v>
      </c>
      <c r="W203" s="17">
        <v>0.10772252471595201</v>
      </c>
      <c r="X203" s="17">
        <v>0.12630561358509801</v>
      </c>
      <c r="Y203" s="17">
        <v>0.114561701087618</v>
      </c>
      <c r="Z203" s="17">
        <v>0.113919193386136</v>
      </c>
      <c r="AA203" s="17">
        <v>0.14271548389139099</v>
      </c>
      <c r="AB203" s="17">
        <v>0.103905770267333</v>
      </c>
      <c r="AC203" s="17">
        <v>9.3809681829288505E-2</v>
      </c>
      <c r="AD203" s="17"/>
      <c r="AE203" s="17">
        <v>0.120496685555156</v>
      </c>
      <c r="AF203" s="17">
        <v>0.13618441705759901</v>
      </c>
      <c r="AG203" s="17">
        <v>0.10818897989623399</v>
      </c>
      <c r="AH203" s="17">
        <v>9.5283496144708199E-2</v>
      </c>
      <c r="AI203" s="17">
        <v>0.12698532157221401</v>
      </c>
      <c r="AJ203" s="17">
        <v>5.1102536602155003E-2</v>
      </c>
      <c r="AK203" s="17"/>
      <c r="AL203" s="17">
        <v>8.73193790843865E-2</v>
      </c>
      <c r="AM203" s="17">
        <v>0.16013412386242001</v>
      </c>
      <c r="AN203" s="17">
        <v>0.37230790690975801</v>
      </c>
      <c r="AO203" s="17">
        <v>0.22560016774746999</v>
      </c>
      <c r="AP203" s="17">
        <v>9.9011146802698499E-2</v>
      </c>
      <c r="AQ203" s="17">
        <v>0.23022646048974499</v>
      </c>
      <c r="AR203" s="17">
        <v>0.13184057102608401</v>
      </c>
      <c r="AS203" s="17"/>
      <c r="AT203" s="17">
        <v>0.30901008030637001</v>
      </c>
      <c r="AU203" s="17">
        <v>9.8126483288811697E-2</v>
      </c>
      <c r="AV203" s="17"/>
      <c r="AW203" s="17">
        <v>9.5956826618403504E-2</v>
      </c>
      <c r="AX203" s="17">
        <v>4.9688925464883703E-2</v>
      </c>
      <c r="AY203" s="17">
        <v>0.14909766433236901</v>
      </c>
      <c r="AZ203" s="17">
        <v>9.5475169792026596E-2</v>
      </c>
      <c r="BA203" s="17">
        <v>6.7309017607508098E-2</v>
      </c>
      <c r="BB203" s="17">
        <v>0.14510651970341501</v>
      </c>
      <c r="BC203" s="17">
        <v>0.22172814622439399</v>
      </c>
      <c r="BD203" s="17">
        <v>0.162931099533034</v>
      </c>
      <c r="BE203" s="17"/>
      <c r="BF203" s="17">
        <v>0.182198476800008</v>
      </c>
      <c r="BG203" s="17">
        <v>0.16619785856347299</v>
      </c>
      <c r="BH203" s="17">
        <v>0.117500610799466</v>
      </c>
      <c r="BI203" s="17">
        <v>9.3528420147128796E-2</v>
      </c>
      <c r="BJ203" s="17">
        <v>9.1361374275213098E-2</v>
      </c>
      <c r="BK203" s="17">
        <v>5.70392489858376E-2</v>
      </c>
      <c r="BL203" s="17">
        <v>7.2397907649390802E-2</v>
      </c>
      <c r="BM203" s="17"/>
      <c r="BN203" s="17">
        <v>8.7863247730461599E-2</v>
      </c>
      <c r="BO203" s="17">
        <v>6.3395631827861801E-2</v>
      </c>
      <c r="BP203" s="17">
        <v>6.3724265913889397E-2</v>
      </c>
      <c r="BQ203" s="17">
        <v>9.3236069673539201E-2</v>
      </c>
      <c r="BR203" s="17">
        <v>0.10837773723947899</v>
      </c>
      <c r="BS203" s="17">
        <v>9.6588220845219799E-2</v>
      </c>
      <c r="BT203" s="17">
        <v>9.8886278755524498E-2</v>
      </c>
      <c r="BU203" s="17">
        <v>0.120369667189066</v>
      </c>
      <c r="BV203" s="17">
        <v>0.123482182014003</v>
      </c>
      <c r="BW203" s="17">
        <v>0.12965788592416699</v>
      </c>
      <c r="BX203" s="17">
        <v>0.124113158084527</v>
      </c>
      <c r="BY203" s="17">
        <v>0.18840625931878499</v>
      </c>
      <c r="BZ203" s="17">
        <v>0.17122134493879601</v>
      </c>
      <c r="CA203" s="17">
        <v>0.19648151735654101</v>
      </c>
      <c r="CB203" s="17">
        <v>0.273301660543386</v>
      </c>
      <c r="CC203" s="17">
        <v>0.41679400460777</v>
      </c>
      <c r="CD203" s="17">
        <v>0.42771962981088602</v>
      </c>
    </row>
    <row r="204" spans="2:82" x14ac:dyDescent="0.35">
      <c r="B204" t="s">
        <v>225</v>
      </c>
      <c r="C204" s="17">
        <v>0.39018495733817199</v>
      </c>
      <c r="D204" s="17">
        <v>0.40864274641528903</v>
      </c>
      <c r="E204" s="17">
        <v>0.372295455721736</v>
      </c>
      <c r="F204" s="17"/>
      <c r="G204" s="17">
        <v>0.37299605017120602</v>
      </c>
      <c r="H204" s="17">
        <v>0.36237291440602998</v>
      </c>
      <c r="I204" s="17">
        <v>0.38242864783027902</v>
      </c>
      <c r="J204" s="17">
        <v>0.396675635348328</v>
      </c>
      <c r="K204" s="17">
        <v>0.38259491920250299</v>
      </c>
      <c r="L204" s="17">
        <v>0.430313264322364</v>
      </c>
      <c r="M204" s="17"/>
      <c r="N204" s="17">
        <v>0.395109549686678</v>
      </c>
      <c r="O204" s="17">
        <v>0.40093680855299302</v>
      </c>
      <c r="P204" s="17">
        <v>0.41636210817350799</v>
      </c>
      <c r="Q204" s="17">
        <v>0.351294553583619</v>
      </c>
      <c r="R204" s="17"/>
      <c r="S204" s="17">
        <v>0.37254616521022099</v>
      </c>
      <c r="T204" s="17">
        <v>0.38877655900666502</v>
      </c>
      <c r="U204" s="17">
        <v>0.40257395282842401</v>
      </c>
      <c r="V204" s="17">
        <v>0.39949372810719902</v>
      </c>
      <c r="W204" s="17">
        <v>0.391508780168901</v>
      </c>
      <c r="X204" s="17">
        <v>0.37930797950304401</v>
      </c>
      <c r="Y204" s="17">
        <v>0.38062754691381001</v>
      </c>
      <c r="Z204" s="17">
        <v>0.41054710190796201</v>
      </c>
      <c r="AA204" s="17">
        <v>0.38089419737146601</v>
      </c>
      <c r="AB204" s="17">
        <v>0.42125597190791297</v>
      </c>
      <c r="AC204" s="17">
        <v>0.389263949624641</v>
      </c>
      <c r="AD204" s="17"/>
      <c r="AE204" s="17">
        <v>0.41578037229002701</v>
      </c>
      <c r="AF204" s="17">
        <v>0.41550319729692098</v>
      </c>
      <c r="AG204" s="17">
        <v>0.347694482448068</v>
      </c>
      <c r="AH204" s="17">
        <v>0.35912250709619897</v>
      </c>
      <c r="AI204" s="17">
        <v>0.360999197276824</v>
      </c>
      <c r="AJ204" s="17">
        <v>0.32421539565235002</v>
      </c>
      <c r="AK204" s="17"/>
      <c r="AL204" s="17">
        <v>0.40160820903096101</v>
      </c>
      <c r="AM204" s="17">
        <v>0.39150007430999301</v>
      </c>
      <c r="AN204" s="17">
        <v>0.370917060638003</v>
      </c>
      <c r="AO204" s="17">
        <v>0.39875923559078302</v>
      </c>
      <c r="AP204" s="17">
        <v>0.38088316638770497</v>
      </c>
      <c r="AQ204" s="17">
        <v>0.38520369546044098</v>
      </c>
      <c r="AR204" s="17">
        <v>0.43826077975859201</v>
      </c>
      <c r="AS204" s="17"/>
      <c r="AT204" s="17">
        <v>0.38162748925366802</v>
      </c>
      <c r="AU204" s="17">
        <v>0.39554769275358198</v>
      </c>
      <c r="AV204" s="17"/>
      <c r="AW204" s="17">
        <v>0.355653161379484</v>
      </c>
      <c r="AX204" s="17">
        <v>0.39186574095823301</v>
      </c>
      <c r="AY204" s="17">
        <v>0.404095767143337</v>
      </c>
      <c r="AZ204" s="17">
        <v>0.39139429984623197</v>
      </c>
      <c r="BA204" s="17">
        <v>0.427506977498531</v>
      </c>
      <c r="BB204" s="17">
        <v>0.396184351418433</v>
      </c>
      <c r="BC204" s="17">
        <v>0.375957041952449</v>
      </c>
      <c r="BD204" s="17">
        <v>0.315788110682722</v>
      </c>
      <c r="BE204" s="17"/>
      <c r="BF204" s="17">
        <v>0.42826649073515599</v>
      </c>
      <c r="BG204" s="17">
        <v>0.39274572729718299</v>
      </c>
      <c r="BH204" s="17">
        <v>0.36904639500424902</v>
      </c>
      <c r="BI204" s="17">
        <v>0.372232572253476</v>
      </c>
      <c r="BJ204" s="17">
        <v>0.35860897374081802</v>
      </c>
      <c r="BK204" s="17">
        <v>0.39951838479532698</v>
      </c>
      <c r="BL204" s="17">
        <v>0.37894862330138401</v>
      </c>
      <c r="BM204" s="17"/>
      <c r="BN204" s="17">
        <v>0.27788816993138998</v>
      </c>
      <c r="BO204" s="17">
        <v>0.348308014283987</v>
      </c>
      <c r="BP204" s="17">
        <v>0.37514776050259702</v>
      </c>
      <c r="BQ204" s="17">
        <v>0.39899883609859499</v>
      </c>
      <c r="BR204" s="17">
        <v>0.38478231933474699</v>
      </c>
      <c r="BS204" s="17">
        <v>0.40595950199805098</v>
      </c>
      <c r="BT204" s="17">
        <v>0.42101935910240601</v>
      </c>
      <c r="BU204" s="17">
        <v>0.414613902693306</v>
      </c>
      <c r="BV204" s="17">
        <v>0.39571854446175297</v>
      </c>
      <c r="BW204" s="17">
        <v>0.42343892425540902</v>
      </c>
      <c r="BX204" s="17">
        <v>0.46366449607184801</v>
      </c>
      <c r="BY204" s="17">
        <v>0.44043433080537803</v>
      </c>
      <c r="BZ204" s="17">
        <v>0.43498214943439401</v>
      </c>
      <c r="CA204" s="17">
        <v>0.358831081997533</v>
      </c>
      <c r="CB204" s="17">
        <v>0.34774366566168302</v>
      </c>
      <c r="CC204" s="17">
        <v>0.32933037449237601</v>
      </c>
      <c r="CD204" s="17">
        <v>0.34177947789072499</v>
      </c>
    </row>
    <row r="205" spans="2:82" x14ac:dyDescent="0.35">
      <c r="B205" t="s">
        <v>226</v>
      </c>
      <c r="C205" s="17">
        <v>0.41797784107279801</v>
      </c>
      <c r="D205" s="17">
        <v>0.37029554091459199</v>
      </c>
      <c r="E205" s="17">
        <v>0.465430331629752</v>
      </c>
      <c r="F205" s="17"/>
      <c r="G205" s="17">
        <v>0.37324234110544902</v>
      </c>
      <c r="H205" s="17">
        <v>0.33668996760283199</v>
      </c>
      <c r="I205" s="17">
        <v>0.39756574448926202</v>
      </c>
      <c r="J205" s="17">
        <v>0.45533181440611498</v>
      </c>
      <c r="K205" s="17">
        <v>0.488048977418581</v>
      </c>
      <c r="L205" s="17">
        <v>0.45309402314938702</v>
      </c>
      <c r="M205" s="17"/>
      <c r="N205" s="17">
        <v>0.36718503026732302</v>
      </c>
      <c r="O205" s="17">
        <v>0.43712006086579802</v>
      </c>
      <c r="P205" s="17">
        <v>0.40187176114260498</v>
      </c>
      <c r="Q205" s="17">
        <v>0.46542621195813599</v>
      </c>
      <c r="R205" s="17"/>
      <c r="S205" s="17">
        <v>0.343627738055232</v>
      </c>
      <c r="T205" s="17">
        <v>0.45486951565739597</v>
      </c>
      <c r="U205" s="17">
        <v>0.446247404832534</v>
      </c>
      <c r="V205" s="17">
        <v>0.43745840196872898</v>
      </c>
      <c r="W205" s="17">
        <v>0.43710435266263198</v>
      </c>
      <c r="X205" s="17">
        <v>0.41536905951276598</v>
      </c>
      <c r="Y205" s="17">
        <v>0.44723597987846497</v>
      </c>
      <c r="Z205" s="17">
        <v>0.42189027416244401</v>
      </c>
      <c r="AA205" s="17">
        <v>0.40685145234157599</v>
      </c>
      <c r="AB205" s="17">
        <v>0.39360800742451102</v>
      </c>
      <c r="AC205" s="17">
        <v>0.45448554907593802</v>
      </c>
      <c r="AD205" s="17"/>
      <c r="AE205" s="17">
        <v>0.40855207932728899</v>
      </c>
      <c r="AF205" s="17">
        <v>0.39393606264686298</v>
      </c>
      <c r="AG205" s="17">
        <v>0.43913668267617501</v>
      </c>
      <c r="AH205" s="17">
        <v>0.46207452989097703</v>
      </c>
      <c r="AI205" s="17">
        <v>0.43001928913826998</v>
      </c>
      <c r="AJ205" s="17">
        <v>0.486907924491772</v>
      </c>
      <c r="AK205" s="17"/>
      <c r="AL205" s="17">
        <v>0.45161902265322701</v>
      </c>
      <c r="AM205" s="17">
        <v>0.37882383204716902</v>
      </c>
      <c r="AN205" s="17">
        <v>0.21595420847068</v>
      </c>
      <c r="AO205" s="17">
        <v>0.34564894675270402</v>
      </c>
      <c r="AP205" s="17">
        <v>0.47402911137947601</v>
      </c>
      <c r="AQ205" s="17">
        <v>0.28673981587411701</v>
      </c>
      <c r="AR205" s="17">
        <v>0.34038942471932099</v>
      </c>
      <c r="AS205" s="17"/>
      <c r="AT205" s="17">
        <v>0.239165231091827</v>
      </c>
      <c r="AU205" s="17">
        <v>0.44001061648755102</v>
      </c>
      <c r="AV205" s="17"/>
      <c r="AW205" s="17">
        <v>0.46954417861075598</v>
      </c>
      <c r="AX205" s="17">
        <v>0.50775816781171401</v>
      </c>
      <c r="AY205" s="17">
        <v>0.37480510699578701</v>
      </c>
      <c r="AZ205" s="17">
        <v>0.43362758103161703</v>
      </c>
      <c r="BA205" s="17">
        <v>0.43942456509544398</v>
      </c>
      <c r="BB205" s="17">
        <v>0.38449038429425297</v>
      </c>
      <c r="BC205" s="17">
        <v>0.33528162215284202</v>
      </c>
      <c r="BD205" s="17">
        <v>0.45613022336747999</v>
      </c>
      <c r="BE205" s="17"/>
      <c r="BF205" s="17">
        <v>0.34230696473021999</v>
      </c>
      <c r="BG205" s="17">
        <v>0.38587805637050099</v>
      </c>
      <c r="BH205" s="17">
        <v>0.46044572138834799</v>
      </c>
      <c r="BI205" s="17">
        <v>0.40364698845677099</v>
      </c>
      <c r="BJ205" s="17">
        <v>0.44864317599197201</v>
      </c>
      <c r="BK205" s="17">
        <v>0.45785478793169998</v>
      </c>
      <c r="BL205" s="17">
        <v>0.45970578211802099</v>
      </c>
      <c r="BM205" s="17"/>
      <c r="BN205" s="17">
        <v>0.49232138119569802</v>
      </c>
      <c r="BO205" s="17">
        <v>0.49279354285280003</v>
      </c>
      <c r="BP205" s="17">
        <v>0.47654299674038902</v>
      </c>
      <c r="BQ205" s="17">
        <v>0.42520724417940398</v>
      </c>
      <c r="BR205" s="17">
        <v>0.42850508850475</v>
      </c>
      <c r="BS205" s="17">
        <v>0.43608572129322898</v>
      </c>
      <c r="BT205" s="17">
        <v>0.427621409108978</v>
      </c>
      <c r="BU205" s="17">
        <v>0.41986098533733002</v>
      </c>
      <c r="BV205" s="17">
        <v>0.42546132994213698</v>
      </c>
      <c r="BW205" s="17">
        <v>0.39420319630020201</v>
      </c>
      <c r="BX205" s="17">
        <v>0.374077413818031</v>
      </c>
      <c r="BY205" s="17">
        <v>0.33854729039118597</v>
      </c>
      <c r="BZ205" s="17">
        <v>0.33802511804822799</v>
      </c>
      <c r="CA205" s="17">
        <v>0.39440924176403702</v>
      </c>
      <c r="CB205" s="17">
        <v>0.34202476954891498</v>
      </c>
      <c r="CC205" s="17">
        <v>0.18762421058833301</v>
      </c>
      <c r="CD205" s="17">
        <v>0.19003025432634299</v>
      </c>
    </row>
    <row r="206" spans="2:82" x14ac:dyDescent="0.35">
      <c r="B206" t="s">
        <v>147</v>
      </c>
      <c r="C206" s="17">
        <v>7.2454338443870905E-2</v>
      </c>
      <c r="D206" s="17">
        <v>6.3984250957253602E-2</v>
      </c>
      <c r="E206" s="17">
        <v>8.0042526632049998E-2</v>
      </c>
      <c r="F206" s="17"/>
      <c r="G206" s="17">
        <v>8.5642346054338403E-2</v>
      </c>
      <c r="H206" s="17">
        <v>8.7843726472267694E-2</v>
      </c>
      <c r="I206" s="17">
        <v>8.1823121221752199E-2</v>
      </c>
      <c r="J206" s="17">
        <v>6.4736101801716406E-2</v>
      </c>
      <c r="K206" s="17">
        <v>6.1022238906452697E-2</v>
      </c>
      <c r="L206" s="17">
        <v>5.7511400460494799E-2</v>
      </c>
      <c r="M206" s="17"/>
      <c r="N206" s="17">
        <v>5.0294013445640703E-2</v>
      </c>
      <c r="O206" s="17">
        <v>6.3721427940115399E-2</v>
      </c>
      <c r="P206" s="17">
        <v>6.87235133562977E-2</v>
      </c>
      <c r="Q206" s="17">
        <v>0.10782468969468301</v>
      </c>
      <c r="R206" s="17"/>
      <c r="S206" s="17">
        <v>8.9401655425010704E-2</v>
      </c>
      <c r="T206" s="17">
        <v>6.4405934574002593E-2</v>
      </c>
      <c r="U206" s="17">
        <v>8.1847194101005105E-2</v>
      </c>
      <c r="V206" s="17">
        <v>7.34354399423615E-2</v>
      </c>
      <c r="W206" s="17">
        <v>6.3664342452514705E-2</v>
      </c>
      <c r="X206" s="17">
        <v>7.90173473990924E-2</v>
      </c>
      <c r="Y206" s="17">
        <v>5.7574772120106997E-2</v>
      </c>
      <c r="Z206" s="17">
        <v>5.3643430543458E-2</v>
      </c>
      <c r="AA206" s="17">
        <v>6.9538866395567597E-2</v>
      </c>
      <c r="AB206" s="17">
        <v>8.1230250400243897E-2</v>
      </c>
      <c r="AC206" s="17">
        <v>6.2440819470132802E-2</v>
      </c>
      <c r="AD206" s="17"/>
      <c r="AE206" s="17">
        <v>5.5170862827527603E-2</v>
      </c>
      <c r="AF206" s="17">
        <v>5.4376322998617499E-2</v>
      </c>
      <c r="AG206" s="17">
        <v>0.104979854979523</v>
      </c>
      <c r="AH206" s="17">
        <v>8.3519466868115594E-2</v>
      </c>
      <c r="AI206" s="17">
        <v>8.1996192012691302E-2</v>
      </c>
      <c r="AJ206" s="17">
        <v>0.137774143253724</v>
      </c>
      <c r="AK206" s="17"/>
      <c r="AL206" s="17">
        <v>5.9453389231425298E-2</v>
      </c>
      <c r="AM206" s="17">
        <v>6.95419697804181E-2</v>
      </c>
      <c r="AN206" s="17">
        <v>4.0820823981559798E-2</v>
      </c>
      <c r="AO206" s="17">
        <v>2.99916499090431E-2</v>
      </c>
      <c r="AP206" s="17">
        <v>4.6076575430119802E-2</v>
      </c>
      <c r="AQ206" s="17">
        <v>9.7830028175697303E-2</v>
      </c>
      <c r="AR206" s="17">
        <v>8.9509224496002904E-2</v>
      </c>
      <c r="AS206" s="17"/>
      <c r="AT206" s="17">
        <v>7.0197199348134204E-2</v>
      </c>
      <c r="AU206" s="17">
        <v>6.6315207470055496E-2</v>
      </c>
      <c r="AV206" s="17"/>
      <c r="AW206" s="17">
        <v>7.8845833391356701E-2</v>
      </c>
      <c r="AX206" s="17">
        <v>5.0687165765168803E-2</v>
      </c>
      <c r="AY206" s="17">
        <v>7.2001461528506699E-2</v>
      </c>
      <c r="AZ206" s="17">
        <v>7.9502949330125194E-2</v>
      </c>
      <c r="BA206" s="17">
        <v>6.5759439798517394E-2</v>
      </c>
      <c r="BB206" s="17">
        <v>7.4218744583899501E-2</v>
      </c>
      <c r="BC206" s="17">
        <v>6.7033189670315796E-2</v>
      </c>
      <c r="BD206" s="17">
        <v>6.5150566416763894E-2</v>
      </c>
      <c r="BE206" s="17"/>
      <c r="BF206" s="17">
        <v>4.72280677346162E-2</v>
      </c>
      <c r="BG206" s="17">
        <v>5.5178357768842702E-2</v>
      </c>
      <c r="BH206" s="17">
        <v>5.3007272807936802E-2</v>
      </c>
      <c r="BI206" s="17">
        <v>0.130592019142624</v>
      </c>
      <c r="BJ206" s="17">
        <v>0.101386475991997</v>
      </c>
      <c r="BK206" s="17">
        <v>8.5587578287135105E-2</v>
      </c>
      <c r="BL206" s="17">
        <v>8.8947686931204306E-2</v>
      </c>
      <c r="BM206" s="17"/>
      <c r="BN206" s="17">
        <v>0.141927201142451</v>
      </c>
      <c r="BO206" s="17">
        <v>9.5502811035351701E-2</v>
      </c>
      <c r="BP206" s="17">
        <v>8.4584976843124798E-2</v>
      </c>
      <c r="BQ206" s="17">
        <v>8.2557850048461001E-2</v>
      </c>
      <c r="BR206" s="17">
        <v>7.8334854921024405E-2</v>
      </c>
      <c r="BS206" s="17">
        <v>6.1366555863500302E-2</v>
      </c>
      <c r="BT206" s="17">
        <v>5.2472953033091997E-2</v>
      </c>
      <c r="BU206" s="17">
        <v>4.5155444780297697E-2</v>
      </c>
      <c r="BV206" s="17">
        <v>5.5337943582106197E-2</v>
      </c>
      <c r="BW206" s="17">
        <v>5.2699993520221797E-2</v>
      </c>
      <c r="BX206" s="17">
        <v>3.8144932025593999E-2</v>
      </c>
      <c r="BY206" s="17">
        <v>3.2612119484651203E-2</v>
      </c>
      <c r="BZ206" s="17">
        <v>5.5771387578582202E-2</v>
      </c>
      <c r="CA206" s="17">
        <v>5.02781588818891E-2</v>
      </c>
      <c r="CB206" s="17">
        <v>3.6929904246015999E-2</v>
      </c>
      <c r="CC206" s="17">
        <v>6.6251410311520806E-2</v>
      </c>
      <c r="CD206" s="17">
        <v>4.0470637972046003E-2</v>
      </c>
    </row>
    <row r="207" spans="2:82" x14ac:dyDescent="0.35">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row>
    <row r="208" spans="2:82" x14ac:dyDescent="0.35">
      <c r="B208" s="6" t="s">
        <v>235</v>
      </c>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row>
    <row r="209" spans="2:82" x14ac:dyDescent="0.35">
      <c r="B209" s="24" t="s">
        <v>118</v>
      </c>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row>
    <row r="210" spans="2:82" x14ac:dyDescent="0.35">
      <c r="B210" t="s">
        <v>224</v>
      </c>
      <c r="C210" s="17">
        <v>0.117359756662176</v>
      </c>
      <c r="D210" s="17">
        <v>0.16273713905293399</v>
      </c>
      <c r="E210" s="17">
        <v>7.2712923152462805E-2</v>
      </c>
      <c r="F210" s="17"/>
      <c r="G210" s="17">
        <v>0.13571656465486401</v>
      </c>
      <c r="H210" s="17">
        <v>0.156137767100441</v>
      </c>
      <c r="I210" s="17">
        <v>9.6546220460478796E-2</v>
      </c>
      <c r="J210" s="17">
        <v>9.10038401613638E-2</v>
      </c>
      <c r="K210" s="17">
        <v>0.104965224625003</v>
      </c>
      <c r="L210" s="17">
        <v>0.120243849350405</v>
      </c>
      <c r="M210" s="17"/>
      <c r="N210" s="17">
        <v>0.180476941365493</v>
      </c>
      <c r="O210" s="17">
        <v>0.10026637574619</v>
      </c>
      <c r="P210" s="17">
        <v>0.119783851134231</v>
      </c>
      <c r="Q210" s="17">
        <v>6.5940808592008404E-2</v>
      </c>
      <c r="R210" s="17"/>
      <c r="S210" s="17">
        <v>0.17081902375855501</v>
      </c>
      <c r="T210" s="17">
        <v>9.7574738143061696E-2</v>
      </c>
      <c r="U210" s="17">
        <v>0.1061139078855</v>
      </c>
      <c r="V210" s="17">
        <v>0.11698301773626101</v>
      </c>
      <c r="W210" s="17">
        <v>0.10268855956851899</v>
      </c>
      <c r="X210" s="17">
        <v>0.102338467287197</v>
      </c>
      <c r="Y210" s="17">
        <v>0.114603473905791</v>
      </c>
      <c r="Z210" s="17">
        <v>0.115079588736167</v>
      </c>
      <c r="AA210" s="17">
        <v>0.120896627827754</v>
      </c>
      <c r="AB210" s="17">
        <v>0.107912485616123</v>
      </c>
      <c r="AC210" s="17">
        <v>9.1125809526250004E-2</v>
      </c>
      <c r="AD210" s="17"/>
      <c r="AE210" s="17">
        <v>0.148387693253729</v>
      </c>
      <c r="AF210" s="17">
        <v>0.114015417104053</v>
      </c>
      <c r="AG210" s="17">
        <v>8.3797905927443905E-2</v>
      </c>
      <c r="AH210" s="17">
        <v>9.9449372155937604E-2</v>
      </c>
      <c r="AI210" s="17">
        <v>0.102977699342349</v>
      </c>
      <c r="AJ210" s="17">
        <v>3.8806962926786703E-2</v>
      </c>
      <c r="AK210" s="17"/>
      <c r="AL210" s="17">
        <v>0.101312936237805</v>
      </c>
      <c r="AM210" s="17">
        <v>0.13501206425999501</v>
      </c>
      <c r="AN210" s="17">
        <v>0.23698863445746099</v>
      </c>
      <c r="AO210" s="17">
        <v>0.175671030845063</v>
      </c>
      <c r="AP210" s="17">
        <v>0.13484207715309801</v>
      </c>
      <c r="AQ210" s="17">
        <v>0.17668145797186799</v>
      </c>
      <c r="AR210" s="17">
        <v>0.52202285745926102</v>
      </c>
      <c r="AS210" s="17"/>
      <c r="AT210" s="17">
        <v>0.26125666741575398</v>
      </c>
      <c r="AU210" s="17">
        <v>0.101335405833508</v>
      </c>
      <c r="AV210" s="17"/>
      <c r="AW210" s="17">
        <v>0.11835661082945299</v>
      </c>
      <c r="AX210" s="17">
        <v>0.134707265921824</v>
      </c>
      <c r="AY210" s="17">
        <v>0.140856037527987</v>
      </c>
      <c r="AZ210" s="17">
        <v>9.1447326965720499E-2</v>
      </c>
      <c r="BA210" s="17">
        <v>0.11712487066958401</v>
      </c>
      <c r="BB210" s="17">
        <v>0.11687551303142001</v>
      </c>
      <c r="BC210" s="17">
        <v>0.159467071789681</v>
      </c>
      <c r="BD210" s="17">
        <v>8.8043008433049699E-2</v>
      </c>
      <c r="BE210" s="17"/>
      <c r="BF210" s="17">
        <v>0.15132787239182799</v>
      </c>
      <c r="BG210" s="17">
        <v>0.13524861190170401</v>
      </c>
      <c r="BH210" s="17">
        <v>0.13923023376903701</v>
      </c>
      <c r="BI210" s="17">
        <v>0.107543968728121</v>
      </c>
      <c r="BJ210" s="17">
        <v>8.2914503704963394E-2</v>
      </c>
      <c r="BK210" s="17">
        <v>9.6704301971083401E-2</v>
      </c>
      <c r="BL210" s="17">
        <v>7.5433944105314898E-2</v>
      </c>
      <c r="BM210" s="17"/>
      <c r="BN210" s="17">
        <v>8.2566997448671103E-2</v>
      </c>
      <c r="BO210" s="17">
        <v>8.0883102243457697E-2</v>
      </c>
      <c r="BP210" s="17">
        <v>8.5108842442913196E-2</v>
      </c>
      <c r="BQ210" s="17">
        <v>8.8634834418337596E-2</v>
      </c>
      <c r="BR210" s="17">
        <v>0.11140791854922</v>
      </c>
      <c r="BS210" s="17">
        <v>0.10552432538963601</v>
      </c>
      <c r="BT210" s="17">
        <v>0.117319977896901</v>
      </c>
      <c r="BU210" s="17">
        <v>0.112149204627608</v>
      </c>
      <c r="BV210" s="17">
        <v>0.11338028690132</v>
      </c>
      <c r="BW210" s="17">
        <v>0.12400927464455599</v>
      </c>
      <c r="BX210" s="17">
        <v>0.131341221155621</v>
      </c>
      <c r="BY210" s="17">
        <v>0.184010360941433</v>
      </c>
      <c r="BZ210" s="17">
        <v>0.150241245903974</v>
      </c>
      <c r="CA210" s="17">
        <v>0.191250850897001</v>
      </c>
      <c r="CB210" s="17">
        <v>0.23352657729790199</v>
      </c>
      <c r="CC210" s="17">
        <v>0.29136896152595398</v>
      </c>
      <c r="CD210" s="17">
        <v>0.29733810895371798</v>
      </c>
    </row>
    <row r="211" spans="2:82" x14ac:dyDescent="0.35">
      <c r="B211" t="s">
        <v>225</v>
      </c>
      <c r="C211" s="17">
        <v>0.23024351573243901</v>
      </c>
      <c r="D211" s="17">
        <v>0.26089535039726702</v>
      </c>
      <c r="E211" s="17">
        <v>0.20027110072457199</v>
      </c>
      <c r="F211" s="17"/>
      <c r="G211" s="17">
        <v>0.29824382960914297</v>
      </c>
      <c r="H211" s="17">
        <v>0.29068992723061299</v>
      </c>
      <c r="I211" s="17">
        <v>0.22735158254931601</v>
      </c>
      <c r="J211" s="17">
        <v>0.18077092042374701</v>
      </c>
      <c r="K211" s="17">
        <v>0.17983829481524699</v>
      </c>
      <c r="L211" s="17">
        <v>0.212311983232678</v>
      </c>
      <c r="M211" s="17"/>
      <c r="N211" s="17">
        <v>0.26351588476155402</v>
      </c>
      <c r="O211" s="17">
        <v>0.22883471710161901</v>
      </c>
      <c r="P211" s="17">
        <v>0.224246661915877</v>
      </c>
      <c r="Q211" s="17">
        <v>0.20077798708481501</v>
      </c>
      <c r="R211" s="17"/>
      <c r="S211" s="17">
        <v>0.26507004248336702</v>
      </c>
      <c r="T211" s="17">
        <v>0.19592325011886499</v>
      </c>
      <c r="U211" s="17">
        <v>0.22411846343759501</v>
      </c>
      <c r="V211" s="17">
        <v>0.22442315564325599</v>
      </c>
      <c r="W211" s="17">
        <v>0.23791159732113501</v>
      </c>
      <c r="X211" s="17">
        <v>0.22330651265094201</v>
      </c>
      <c r="Y211" s="17">
        <v>0.24209105381322499</v>
      </c>
      <c r="Z211" s="17">
        <v>0.21010291631299499</v>
      </c>
      <c r="AA211" s="17">
        <v>0.22330348776428099</v>
      </c>
      <c r="AB211" s="17">
        <v>0.25061499144891403</v>
      </c>
      <c r="AC211" s="17">
        <v>0.21446593033846101</v>
      </c>
      <c r="AD211" s="17"/>
      <c r="AE211" s="17">
        <v>0.23616853092739401</v>
      </c>
      <c r="AF211" s="17">
        <v>0.22765756681031499</v>
      </c>
      <c r="AG211" s="17">
        <v>0.22982489338929199</v>
      </c>
      <c r="AH211" s="17">
        <v>0.21327991851231801</v>
      </c>
      <c r="AI211" s="17">
        <v>0.239689616395836</v>
      </c>
      <c r="AJ211" s="17">
        <v>0.19219648569126799</v>
      </c>
      <c r="AK211" s="17"/>
      <c r="AL211" s="17">
        <v>0.200385190124966</v>
      </c>
      <c r="AM211" s="17">
        <v>0.29053288787021597</v>
      </c>
      <c r="AN211" s="17">
        <v>0.369925378404107</v>
      </c>
      <c r="AO211" s="17">
        <v>0.33411652838893202</v>
      </c>
      <c r="AP211" s="17">
        <v>0.25136884564263001</v>
      </c>
      <c r="AQ211" s="17">
        <v>0.29304947475365001</v>
      </c>
      <c r="AR211" s="17">
        <v>0.29941095398536399</v>
      </c>
      <c r="AS211" s="17"/>
      <c r="AT211" s="17">
        <v>0.33383014321663501</v>
      </c>
      <c r="AU211" s="17">
        <v>0.219170745939094</v>
      </c>
      <c r="AV211" s="17"/>
      <c r="AW211" s="17">
        <v>0.21451367662892901</v>
      </c>
      <c r="AX211" s="17">
        <v>0.19196592971281901</v>
      </c>
      <c r="AY211" s="17">
        <v>0.27835467668515501</v>
      </c>
      <c r="AZ211" s="17">
        <v>0.20916061313503601</v>
      </c>
      <c r="BA211" s="17">
        <v>0.207981062410074</v>
      </c>
      <c r="BB211" s="17">
        <v>0.25698281780217802</v>
      </c>
      <c r="BC211" s="17">
        <v>0.28207927375543501</v>
      </c>
      <c r="BD211" s="17">
        <v>0.23989543784620901</v>
      </c>
      <c r="BE211" s="17"/>
      <c r="BF211" s="17">
        <v>0.26808214425871801</v>
      </c>
      <c r="BG211" s="17">
        <v>0.26131823493663803</v>
      </c>
      <c r="BH211" s="17">
        <v>0.24988229770996501</v>
      </c>
      <c r="BI211" s="17">
        <v>0.22053676122887</v>
      </c>
      <c r="BJ211" s="17">
        <v>0.165368726803338</v>
      </c>
      <c r="BK211" s="17">
        <v>0.19906070132121001</v>
      </c>
      <c r="BL211" s="17">
        <v>0.19863212030128899</v>
      </c>
      <c r="BM211" s="17"/>
      <c r="BN211" s="17">
        <v>0.205802550005694</v>
      </c>
      <c r="BO211" s="17">
        <v>0.19164013278707601</v>
      </c>
      <c r="BP211" s="17">
        <v>0.201664760903393</v>
      </c>
      <c r="BQ211" s="17">
        <v>0.24149341385598899</v>
      </c>
      <c r="BR211" s="17">
        <v>0.22794548039780901</v>
      </c>
      <c r="BS211" s="17">
        <v>0.219978662224041</v>
      </c>
      <c r="BT211" s="17">
        <v>0.24315286197757599</v>
      </c>
      <c r="BU211" s="17">
        <v>0.25730490005161699</v>
      </c>
      <c r="BV211" s="17">
        <v>0.23542242622204401</v>
      </c>
      <c r="BW211" s="17">
        <v>0.23544812889392999</v>
      </c>
      <c r="BX211" s="17">
        <v>0.21467719540341901</v>
      </c>
      <c r="BY211" s="17">
        <v>0.252797711376546</v>
      </c>
      <c r="BZ211" s="17">
        <v>0.24491110385916601</v>
      </c>
      <c r="CA211" s="17">
        <v>0.23314078710155201</v>
      </c>
      <c r="CB211" s="17">
        <v>0.32033204412810101</v>
      </c>
      <c r="CC211" s="17">
        <v>0.31752710160902903</v>
      </c>
      <c r="CD211" s="17">
        <v>0.36831646393131701</v>
      </c>
    </row>
    <row r="212" spans="2:82" x14ac:dyDescent="0.35">
      <c r="B212" t="s">
        <v>226</v>
      </c>
      <c r="C212" s="17">
        <v>0.56456997524025698</v>
      </c>
      <c r="D212" s="17">
        <v>0.49850679762889899</v>
      </c>
      <c r="E212" s="17">
        <v>0.63007837228992303</v>
      </c>
      <c r="F212" s="17"/>
      <c r="G212" s="17">
        <v>0.46245892164685398</v>
      </c>
      <c r="H212" s="17">
        <v>0.45610682328700602</v>
      </c>
      <c r="I212" s="17">
        <v>0.57485630532406895</v>
      </c>
      <c r="J212" s="17">
        <v>0.629330418061678</v>
      </c>
      <c r="K212" s="17">
        <v>0.65230942333157704</v>
      </c>
      <c r="L212" s="17">
        <v>0.60074552670777404</v>
      </c>
      <c r="M212" s="17"/>
      <c r="N212" s="17">
        <v>0.49242988717109798</v>
      </c>
      <c r="O212" s="17">
        <v>0.59799223281446201</v>
      </c>
      <c r="P212" s="17">
        <v>0.56214769220548999</v>
      </c>
      <c r="Q212" s="17">
        <v>0.609730252733509</v>
      </c>
      <c r="R212" s="17"/>
      <c r="S212" s="17">
        <v>0.46327623978064703</v>
      </c>
      <c r="T212" s="17">
        <v>0.62201006117499102</v>
      </c>
      <c r="U212" s="17">
        <v>0.58251738639503603</v>
      </c>
      <c r="V212" s="17">
        <v>0.56908422653742896</v>
      </c>
      <c r="W212" s="17">
        <v>0.57805208567049304</v>
      </c>
      <c r="X212" s="17">
        <v>0.57932382555748796</v>
      </c>
      <c r="Y212" s="17">
        <v>0.55313136993700396</v>
      </c>
      <c r="Z212" s="17">
        <v>0.59075021061928501</v>
      </c>
      <c r="AA212" s="17">
        <v>0.58053505571605801</v>
      </c>
      <c r="AB212" s="17">
        <v>0.56304324539990003</v>
      </c>
      <c r="AC212" s="17">
        <v>0.59886804397006499</v>
      </c>
      <c r="AD212" s="17"/>
      <c r="AE212" s="17">
        <v>0.54853045346546603</v>
      </c>
      <c r="AF212" s="17">
        <v>0.59043774521303105</v>
      </c>
      <c r="AG212" s="17">
        <v>0.55300233303970003</v>
      </c>
      <c r="AH212" s="17">
        <v>0.59050152958921098</v>
      </c>
      <c r="AI212" s="17">
        <v>0.55111861985125399</v>
      </c>
      <c r="AJ212" s="17">
        <v>0.63048769385460801</v>
      </c>
      <c r="AK212" s="17"/>
      <c r="AL212" s="17">
        <v>0.62257553125075304</v>
      </c>
      <c r="AM212" s="17">
        <v>0.486400483291619</v>
      </c>
      <c r="AN212" s="17">
        <v>0.33969436017438298</v>
      </c>
      <c r="AO212" s="17">
        <v>0.44982356462922901</v>
      </c>
      <c r="AP212" s="17">
        <v>0.55238933995942396</v>
      </c>
      <c r="AQ212" s="17">
        <v>0.42727903149247798</v>
      </c>
      <c r="AR212" s="17">
        <v>0.120540858646665</v>
      </c>
      <c r="AS212" s="17"/>
      <c r="AT212" s="17">
        <v>0.33486449515559402</v>
      </c>
      <c r="AU212" s="17">
        <v>0.59492866084759899</v>
      </c>
      <c r="AV212" s="17"/>
      <c r="AW212" s="17">
        <v>0.57770444138841903</v>
      </c>
      <c r="AX212" s="17">
        <v>0.61398176981121699</v>
      </c>
      <c r="AY212" s="17">
        <v>0.48201652335911099</v>
      </c>
      <c r="AZ212" s="17">
        <v>0.60512483592601496</v>
      </c>
      <c r="BA212" s="17">
        <v>0.60272816508280402</v>
      </c>
      <c r="BB212" s="17">
        <v>0.52763704286424395</v>
      </c>
      <c r="BC212" s="17">
        <v>0.47489957219339901</v>
      </c>
      <c r="BD212" s="17">
        <v>0.545813420892724</v>
      </c>
      <c r="BE212" s="17"/>
      <c r="BF212" s="17">
        <v>0.51700108467486705</v>
      </c>
      <c r="BG212" s="17">
        <v>0.52590089672699403</v>
      </c>
      <c r="BH212" s="17">
        <v>0.555438969522975</v>
      </c>
      <c r="BI212" s="17">
        <v>0.536422776924805</v>
      </c>
      <c r="BJ212" s="17">
        <v>0.61858393155990499</v>
      </c>
      <c r="BK212" s="17">
        <v>0.61088789853883496</v>
      </c>
      <c r="BL212" s="17">
        <v>0.62181731915531002</v>
      </c>
      <c r="BM212" s="17"/>
      <c r="BN212" s="17">
        <v>0.55252186478815901</v>
      </c>
      <c r="BO212" s="17">
        <v>0.611049364241806</v>
      </c>
      <c r="BP212" s="17">
        <v>0.60744280405960605</v>
      </c>
      <c r="BQ212" s="17">
        <v>0.57789891281040195</v>
      </c>
      <c r="BR212" s="17">
        <v>0.57430541656279399</v>
      </c>
      <c r="BS212" s="17">
        <v>0.61299638678715396</v>
      </c>
      <c r="BT212" s="17">
        <v>0.56425983074838104</v>
      </c>
      <c r="BU212" s="17">
        <v>0.55168716600632395</v>
      </c>
      <c r="BV212" s="17">
        <v>0.57831736793670097</v>
      </c>
      <c r="BW212" s="17">
        <v>0.55969068034936398</v>
      </c>
      <c r="BX212" s="17">
        <v>0.59849724067329402</v>
      </c>
      <c r="BY212" s="17">
        <v>0.51483059948403098</v>
      </c>
      <c r="BZ212" s="17">
        <v>0.54196719539567695</v>
      </c>
      <c r="CA212" s="17">
        <v>0.50321869536249597</v>
      </c>
      <c r="CB212" s="17">
        <v>0.39363965698857201</v>
      </c>
      <c r="CC212" s="17">
        <v>0.32979551126809697</v>
      </c>
      <c r="CD212" s="17">
        <v>0.299933530046258</v>
      </c>
    </row>
    <row r="213" spans="2:82" x14ac:dyDescent="0.35">
      <c r="B213" t="s">
        <v>147</v>
      </c>
      <c r="C213" s="17">
        <v>8.7826752365127103E-2</v>
      </c>
      <c r="D213" s="17">
        <v>7.7860712920899799E-2</v>
      </c>
      <c r="E213" s="17">
        <v>9.6937603833042701E-2</v>
      </c>
      <c r="F213" s="17"/>
      <c r="G213" s="17">
        <v>0.10358068408913899</v>
      </c>
      <c r="H213" s="17">
        <v>9.7065482381940196E-2</v>
      </c>
      <c r="I213" s="17">
        <v>0.101245891666137</v>
      </c>
      <c r="J213" s="17">
        <v>9.8894821353211607E-2</v>
      </c>
      <c r="K213" s="17">
        <v>6.2887057228173504E-2</v>
      </c>
      <c r="L213" s="17">
        <v>6.6698640709143303E-2</v>
      </c>
      <c r="M213" s="17"/>
      <c r="N213" s="17">
        <v>6.3577286701855196E-2</v>
      </c>
      <c r="O213" s="17">
        <v>7.2906674337729405E-2</v>
      </c>
      <c r="P213" s="17">
        <v>9.3821794744402706E-2</v>
      </c>
      <c r="Q213" s="17">
        <v>0.123550951589667</v>
      </c>
      <c r="R213" s="17"/>
      <c r="S213" s="17">
        <v>0.100834693977432</v>
      </c>
      <c r="T213" s="17">
        <v>8.4491950563082396E-2</v>
      </c>
      <c r="U213" s="17">
        <v>8.7250242281868201E-2</v>
      </c>
      <c r="V213" s="17">
        <v>8.9509600083054405E-2</v>
      </c>
      <c r="W213" s="17">
        <v>8.1347757439852605E-2</v>
      </c>
      <c r="X213" s="17">
        <v>9.5031194504373695E-2</v>
      </c>
      <c r="Y213" s="17">
        <v>9.0174102343980003E-2</v>
      </c>
      <c r="Z213" s="17">
        <v>8.4067284331552597E-2</v>
      </c>
      <c r="AA213" s="17">
        <v>7.5264828691907301E-2</v>
      </c>
      <c r="AB213" s="17">
        <v>7.8429277535063305E-2</v>
      </c>
      <c r="AC213" s="17">
        <v>9.5540216165224498E-2</v>
      </c>
      <c r="AD213" s="17"/>
      <c r="AE213" s="17">
        <v>6.6913322353411006E-2</v>
      </c>
      <c r="AF213" s="17">
        <v>6.7889270872601507E-2</v>
      </c>
      <c r="AG213" s="17">
        <v>0.13337486764356499</v>
      </c>
      <c r="AH213" s="17">
        <v>9.6769179742533198E-2</v>
      </c>
      <c r="AI213" s="17">
        <v>0.106214064410561</v>
      </c>
      <c r="AJ213" s="17">
        <v>0.13850885752733699</v>
      </c>
      <c r="AK213" s="17"/>
      <c r="AL213" s="17">
        <v>7.5726342386475506E-2</v>
      </c>
      <c r="AM213" s="17">
        <v>8.8054564578170194E-2</v>
      </c>
      <c r="AN213" s="17">
        <v>5.3391626964049303E-2</v>
      </c>
      <c r="AO213" s="17">
        <v>4.0388876136775199E-2</v>
      </c>
      <c r="AP213" s="17">
        <v>6.1399737244847701E-2</v>
      </c>
      <c r="AQ213" s="17">
        <v>0.102990035782004</v>
      </c>
      <c r="AR213" s="17">
        <v>5.8025329908710399E-2</v>
      </c>
      <c r="AS213" s="17"/>
      <c r="AT213" s="17">
        <v>7.0048694212015997E-2</v>
      </c>
      <c r="AU213" s="17">
        <v>8.4565187379799997E-2</v>
      </c>
      <c r="AV213" s="17"/>
      <c r="AW213" s="17">
        <v>8.9425271153199301E-2</v>
      </c>
      <c r="AX213" s="17">
        <v>5.9345034554140398E-2</v>
      </c>
      <c r="AY213" s="17">
        <v>9.8772762427746102E-2</v>
      </c>
      <c r="AZ213" s="17">
        <v>9.4267223973228897E-2</v>
      </c>
      <c r="BA213" s="17">
        <v>7.2165901837537794E-2</v>
      </c>
      <c r="BB213" s="17">
        <v>9.8504626302157797E-2</v>
      </c>
      <c r="BC213" s="17">
        <v>8.3554082261484502E-2</v>
      </c>
      <c r="BD213" s="17">
        <v>0.126248132828018</v>
      </c>
      <c r="BE213" s="17"/>
      <c r="BF213" s="17">
        <v>6.3588898674587696E-2</v>
      </c>
      <c r="BG213" s="17">
        <v>7.7532256434664298E-2</v>
      </c>
      <c r="BH213" s="17">
        <v>5.5448498998023399E-2</v>
      </c>
      <c r="BI213" s="17">
        <v>0.135496493118204</v>
      </c>
      <c r="BJ213" s="17">
        <v>0.13313283793179301</v>
      </c>
      <c r="BK213" s="17">
        <v>9.3347098168872294E-2</v>
      </c>
      <c r="BL213" s="17">
        <v>0.10411661643808599</v>
      </c>
      <c r="BM213" s="17"/>
      <c r="BN213" s="17">
        <v>0.15910858775747599</v>
      </c>
      <c r="BO213" s="17">
        <v>0.11642740072766</v>
      </c>
      <c r="BP213" s="17">
        <v>0.105783592594088</v>
      </c>
      <c r="BQ213" s="17">
        <v>9.1972838915271998E-2</v>
      </c>
      <c r="BR213" s="17">
        <v>8.6341184490176498E-2</v>
      </c>
      <c r="BS213" s="17">
        <v>6.1500625599168503E-2</v>
      </c>
      <c r="BT213" s="17">
        <v>7.5267329377141895E-2</v>
      </c>
      <c r="BU213" s="17">
        <v>7.8858729314450496E-2</v>
      </c>
      <c r="BV213" s="17">
        <v>7.2879918939934604E-2</v>
      </c>
      <c r="BW213" s="17">
        <v>8.0851916112150202E-2</v>
      </c>
      <c r="BX213" s="17">
        <v>5.5484342767665999E-2</v>
      </c>
      <c r="BY213" s="17">
        <v>4.8361328197989398E-2</v>
      </c>
      <c r="BZ213" s="17">
        <v>6.2880454841183001E-2</v>
      </c>
      <c r="CA213" s="17">
        <v>7.2389666638951494E-2</v>
      </c>
      <c r="CB213" s="17">
        <v>5.2501721585425397E-2</v>
      </c>
      <c r="CC213" s="17">
        <v>6.1308425596919902E-2</v>
      </c>
      <c r="CD213" s="17">
        <v>3.4411897068708001E-2</v>
      </c>
    </row>
    <row r="214" spans="2:82" x14ac:dyDescent="0.35">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row>
    <row r="215" spans="2:82" x14ac:dyDescent="0.35">
      <c r="B215" s="6" t="s">
        <v>236</v>
      </c>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row>
    <row r="216" spans="2:82" x14ac:dyDescent="0.35">
      <c r="B216" s="24" t="s">
        <v>118</v>
      </c>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row>
    <row r="217" spans="2:82" x14ac:dyDescent="0.35">
      <c r="B217" t="s">
        <v>224</v>
      </c>
      <c r="C217" s="17">
        <v>0.12087027117365701</v>
      </c>
      <c r="D217" s="17">
        <v>0.17175253264455001</v>
      </c>
      <c r="E217" s="17">
        <v>7.0668520331742396E-2</v>
      </c>
      <c r="F217" s="17"/>
      <c r="G217" s="17">
        <v>0.178100041867023</v>
      </c>
      <c r="H217" s="17">
        <v>0.176645030401273</v>
      </c>
      <c r="I217" s="17">
        <v>0.12112911766104199</v>
      </c>
      <c r="J217" s="17">
        <v>8.7362821178383301E-2</v>
      </c>
      <c r="K217" s="17">
        <v>8.3487496162374802E-2</v>
      </c>
      <c r="L217" s="17">
        <v>8.9626321457291394E-2</v>
      </c>
      <c r="M217" s="17"/>
      <c r="N217" s="17">
        <v>0.17722551745367601</v>
      </c>
      <c r="O217" s="17">
        <v>0.107016562932122</v>
      </c>
      <c r="P217" s="17">
        <v>0.11905067892764799</v>
      </c>
      <c r="Q217" s="17">
        <v>7.6748735289490999E-2</v>
      </c>
      <c r="R217" s="17"/>
      <c r="S217" s="17">
        <v>0.164254261798471</v>
      </c>
      <c r="T217" s="17">
        <v>0.102129174763065</v>
      </c>
      <c r="U217" s="17">
        <v>0.10147430964111701</v>
      </c>
      <c r="V217" s="17">
        <v>0.114463694220798</v>
      </c>
      <c r="W217" s="17">
        <v>0.10057738009584601</v>
      </c>
      <c r="X217" s="17">
        <v>0.12950877806605399</v>
      </c>
      <c r="Y217" s="17">
        <v>0.107210587944763</v>
      </c>
      <c r="Z217" s="17">
        <v>0.145889332181738</v>
      </c>
      <c r="AA217" s="17">
        <v>0.13620530243360099</v>
      </c>
      <c r="AB217" s="17">
        <v>0.105003902128712</v>
      </c>
      <c r="AC217" s="17">
        <v>8.9265238843453498E-2</v>
      </c>
      <c r="AD217" s="17"/>
      <c r="AE217" s="17">
        <v>0.143403458281325</v>
      </c>
      <c r="AF217" s="17">
        <v>0.126570260342103</v>
      </c>
      <c r="AG217" s="17">
        <v>9.0560125907702599E-2</v>
      </c>
      <c r="AH217" s="17">
        <v>8.5039973430970306E-2</v>
      </c>
      <c r="AI217" s="17">
        <v>0.110524864435092</v>
      </c>
      <c r="AJ217" s="17">
        <v>7.8098749711778603E-2</v>
      </c>
      <c r="AK217" s="17"/>
      <c r="AL217" s="17">
        <v>0.100140145843363</v>
      </c>
      <c r="AM217" s="17">
        <v>0.15144940871235299</v>
      </c>
      <c r="AN217" s="17">
        <v>0.26161511916922903</v>
      </c>
      <c r="AO217" s="17">
        <v>0.153257117397019</v>
      </c>
      <c r="AP217" s="17">
        <v>0.11372211539795</v>
      </c>
      <c r="AQ217" s="17">
        <v>0.24772770815537001</v>
      </c>
      <c r="AR217" s="17">
        <v>0.20059798583525701</v>
      </c>
      <c r="AS217" s="17"/>
      <c r="AT217" s="17">
        <v>0.28947622004833101</v>
      </c>
      <c r="AU217" s="17">
        <v>0.10126291512043099</v>
      </c>
      <c r="AV217" s="17"/>
      <c r="AW217" s="17">
        <v>0.108530123330091</v>
      </c>
      <c r="AX217" s="17">
        <v>9.8756418661106196E-2</v>
      </c>
      <c r="AY217" s="17">
        <v>0.12883372325633999</v>
      </c>
      <c r="AZ217" s="17">
        <v>0.102023148652023</v>
      </c>
      <c r="BA217" s="17">
        <v>9.3899321611508602E-2</v>
      </c>
      <c r="BB217" s="17">
        <v>0.125253994875198</v>
      </c>
      <c r="BC217" s="17">
        <v>0.194101458978581</v>
      </c>
      <c r="BD217" s="17">
        <v>0.11285545913435401</v>
      </c>
      <c r="BE217" s="17"/>
      <c r="BF217" s="17">
        <v>0.17231719917750399</v>
      </c>
      <c r="BG217" s="17">
        <v>0.14902848825457701</v>
      </c>
      <c r="BH217" s="17">
        <v>0.12975217664906599</v>
      </c>
      <c r="BI217" s="17">
        <v>0.100466096826534</v>
      </c>
      <c r="BJ217" s="17">
        <v>9.1213095123547402E-2</v>
      </c>
      <c r="BK217" s="17">
        <v>8.0904856787795604E-2</v>
      </c>
      <c r="BL217" s="17">
        <v>8.2976480712624603E-2</v>
      </c>
      <c r="BM217" s="17"/>
      <c r="BN217" s="17">
        <v>0.10237965413650101</v>
      </c>
      <c r="BO217" s="17">
        <v>7.5506026020612599E-2</v>
      </c>
      <c r="BP217" s="17">
        <v>7.2476224969907896E-2</v>
      </c>
      <c r="BQ217" s="17">
        <v>8.9254331405727097E-2</v>
      </c>
      <c r="BR217" s="17">
        <v>0.110851850930827</v>
      </c>
      <c r="BS217" s="17">
        <v>0.106778869269643</v>
      </c>
      <c r="BT217" s="17">
        <v>0.104102330302698</v>
      </c>
      <c r="BU217" s="17">
        <v>0.113789899486388</v>
      </c>
      <c r="BV217" s="17">
        <v>0.14044571706165901</v>
      </c>
      <c r="BW217" s="17">
        <v>0.14166629487028501</v>
      </c>
      <c r="BX217" s="17">
        <v>0.12641578063018</v>
      </c>
      <c r="BY217" s="17">
        <v>0.19094547972759099</v>
      </c>
      <c r="BZ217" s="17">
        <v>0.122842856324119</v>
      </c>
      <c r="CA217" s="17">
        <v>0.212212946386829</v>
      </c>
      <c r="CB217" s="17">
        <v>0.22002650424113401</v>
      </c>
      <c r="CC217" s="17">
        <v>0.32065315740356698</v>
      </c>
      <c r="CD217" s="17">
        <v>0.38743556950651997</v>
      </c>
    </row>
    <row r="218" spans="2:82" x14ac:dyDescent="0.35">
      <c r="B218" t="s">
        <v>225</v>
      </c>
      <c r="C218" s="17">
        <v>0.35789315008061601</v>
      </c>
      <c r="D218" s="17">
        <v>0.37568644096152498</v>
      </c>
      <c r="E218" s="17">
        <v>0.34092720790839798</v>
      </c>
      <c r="F218" s="17"/>
      <c r="G218" s="17">
        <v>0.36359814563705101</v>
      </c>
      <c r="H218" s="17">
        <v>0.34142136288821001</v>
      </c>
      <c r="I218" s="17">
        <v>0.33996036905060401</v>
      </c>
      <c r="J218" s="17">
        <v>0.33741316749419598</v>
      </c>
      <c r="K218" s="17">
        <v>0.35068162876209402</v>
      </c>
      <c r="L218" s="17">
        <v>0.40355415056284299</v>
      </c>
      <c r="M218" s="17"/>
      <c r="N218" s="17">
        <v>0.391550253088572</v>
      </c>
      <c r="O218" s="17">
        <v>0.35622599266143201</v>
      </c>
      <c r="P218" s="17">
        <v>0.36150794710409201</v>
      </c>
      <c r="Q218" s="17">
        <v>0.32191039690310902</v>
      </c>
      <c r="R218" s="17"/>
      <c r="S218" s="17">
        <v>0.32236115176116698</v>
      </c>
      <c r="T218" s="17">
        <v>0.356534563227692</v>
      </c>
      <c r="U218" s="17">
        <v>0.35508555518236301</v>
      </c>
      <c r="V218" s="17">
        <v>0.34739728322060298</v>
      </c>
      <c r="W218" s="17">
        <v>0.344575093895022</v>
      </c>
      <c r="X218" s="17">
        <v>0.33080942978751199</v>
      </c>
      <c r="Y218" s="17">
        <v>0.37966744086911502</v>
      </c>
      <c r="Z218" s="17">
        <v>0.41156679634722398</v>
      </c>
      <c r="AA218" s="17">
        <v>0.36595008407128699</v>
      </c>
      <c r="AB218" s="17">
        <v>0.38214180021413702</v>
      </c>
      <c r="AC218" s="17">
        <v>0.40457522176525401</v>
      </c>
      <c r="AD218" s="17"/>
      <c r="AE218" s="17">
        <v>0.39426923088695698</v>
      </c>
      <c r="AF218" s="17">
        <v>0.36602656971167502</v>
      </c>
      <c r="AG218" s="17">
        <v>0.30041213328636901</v>
      </c>
      <c r="AH218" s="17">
        <v>0.32755757085100501</v>
      </c>
      <c r="AI218" s="17">
        <v>0.34008899012440702</v>
      </c>
      <c r="AJ218" s="17">
        <v>0.27098148331713701</v>
      </c>
      <c r="AK218" s="17"/>
      <c r="AL218" s="17">
        <v>0.36877907631804902</v>
      </c>
      <c r="AM218" s="17">
        <v>0.34764851435382599</v>
      </c>
      <c r="AN218" s="17">
        <v>0.36502757637165201</v>
      </c>
      <c r="AO218" s="17">
        <v>0.41934587049819</v>
      </c>
      <c r="AP218" s="17">
        <v>0.36614135964836197</v>
      </c>
      <c r="AQ218" s="17">
        <v>0.35133260217122603</v>
      </c>
      <c r="AR218" s="17">
        <v>0.33046622519679802</v>
      </c>
      <c r="AS218" s="17"/>
      <c r="AT218" s="17">
        <v>0.38391746733293802</v>
      </c>
      <c r="AU218" s="17">
        <v>0.35874321444792401</v>
      </c>
      <c r="AV218" s="17"/>
      <c r="AW218" s="17">
        <v>0.32758675080134603</v>
      </c>
      <c r="AX218" s="17">
        <v>0.36052728156890401</v>
      </c>
      <c r="AY218" s="17">
        <v>0.37315791392672498</v>
      </c>
      <c r="AZ218" s="17">
        <v>0.34878004892848702</v>
      </c>
      <c r="BA218" s="17">
        <v>0.396737174214712</v>
      </c>
      <c r="BB218" s="17">
        <v>0.36346260334115599</v>
      </c>
      <c r="BC218" s="17">
        <v>0.35182251663452901</v>
      </c>
      <c r="BD218" s="17">
        <v>0.34813713255450102</v>
      </c>
      <c r="BE218" s="17"/>
      <c r="BF218" s="17">
        <v>0.36741840488295202</v>
      </c>
      <c r="BG218" s="17">
        <v>0.36192970415194903</v>
      </c>
      <c r="BH218" s="17">
        <v>0.37643355470761602</v>
      </c>
      <c r="BI218" s="17">
        <v>0.34988868491986302</v>
      </c>
      <c r="BJ218" s="17">
        <v>0.33597915218764501</v>
      </c>
      <c r="BK218" s="17">
        <v>0.36201937374322402</v>
      </c>
      <c r="BL218" s="17">
        <v>0.32849076491635698</v>
      </c>
      <c r="BM218" s="17"/>
      <c r="BN218" s="17">
        <v>0.29775551246062798</v>
      </c>
      <c r="BO218" s="17">
        <v>0.33904811426659898</v>
      </c>
      <c r="BP218" s="17">
        <v>0.33504775510395901</v>
      </c>
      <c r="BQ218" s="17">
        <v>0.37040535776760097</v>
      </c>
      <c r="BR218" s="17">
        <v>0.35296884531748801</v>
      </c>
      <c r="BS218" s="17">
        <v>0.37009614449609102</v>
      </c>
      <c r="BT218" s="17">
        <v>0.400269974791095</v>
      </c>
      <c r="BU218" s="17">
        <v>0.36408610748602999</v>
      </c>
      <c r="BV218" s="17">
        <v>0.37634823908857801</v>
      </c>
      <c r="BW218" s="17">
        <v>0.367563796219331</v>
      </c>
      <c r="BX218" s="17">
        <v>0.39345466542119401</v>
      </c>
      <c r="BY218" s="17">
        <v>0.373263941877231</v>
      </c>
      <c r="BZ218" s="17">
        <v>0.412183080684211</v>
      </c>
      <c r="CA218" s="17">
        <v>0.289598086157555</v>
      </c>
      <c r="CB218" s="17">
        <v>0.38894857168076802</v>
      </c>
      <c r="CC218" s="17">
        <v>0.41446860187380402</v>
      </c>
      <c r="CD218" s="17">
        <v>0.30060737126264703</v>
      </c>
    </row>
    <row r="219" spans="2:82" x14ac:dyDescent="0.35">
      <c r="B219" t="s">
        <v>226</v>
      </c>
      <c r="C219" s="17">
        <v>0.44182832162900998</v>
      </c>
      <c r="D219" s="17">
        <v>0.38498473536570099</v>
      </c>
      <c r="E219" s="17">
        <v>0.498300334880936</v>
      </c>
      <c r="F219" s="17"/>
      <c r="G219" s="17">
        <v>0.36042403738816597</v>
      </c>
      <c r="H219" s="17">
        <v>0.38794795887217898</v>
      </c>
      <c r="I219" s="17">
        <v>0.44965359609745198</v>
      </c>
      <c r="J219" s="17">
        <v>0.49253224599583401</v>
      </c>
      <c r="K219" s="17">
        <v>0.50798920321489904</v>
      </c>
      <c r="L219" s="17">
        <v>0.44772133201317899</v>
      </c>
      <c r="M219" s="17"/>
      <c r="N219" s="17">
        <v>0.37336030425517802</v>
      </c>
      <c r="O219" s="17">
        <v>0.470309510081662</v>
      </c>
      <c r="P219" s="17">
        <v>0.43384883469264102</v>
      </c>
      <c r="Q219" s="17">
        <v>0.491018632114118</v>
      </c>
      <c r="R219" s="17"/>
      <c r="S219" s="17">
        <v>0.40666593910871801</v>
      </c>
      <c r="T219" s="17">
        <v>0.47624223031796598</v>
      </c>
      <c r="U219" s="17">
        <v>0.46092723733746099</v>
      </c>
      <c r="V219" s="17">
        <v>0.46553081809060798</v>
      </c>
      <c r="W219" s="17">
        <v>0.47251232908753399</v>
      </c>
      <c r="X219" s="17">
        <v>0.45053756297476899</v>
      </c>
      <c r="Y219" s="17">
        <v>0.43728355111183598</v>
      </c>
      <c r="Z219" s="17">
        <v>0.38204975495097598</v>
      </c>
      <c r="AA219" s="17">
        <v>0.431015556432434</v>
      </c>
      <c r="AB219" s="17">
        <v>0.43208343769513202</v>
      </c>
      <c r="AC219" s="17">
        <v>0.43526313715579201</v>
      </c>
      <c r="AD219" s="17"/>
      <c r="AE219" s="17">
        <v>0.40515619578147499</v>
      </c>
      <c r="AF219" s="17">
        <v>0.44473009869080998</v>
      </c>
      <c r="AG219" s="17">
        <v>0.51198431703823499</v>
      </c>
      <c r="AH219" s="17">
        <v>0.48953613880533198</v>
      </c>
      <c r="AI219" s="17">
        <v>0.44787093907299702</v>
      </c>
      <c r="AJ219" s="17">
        <v>0.49254142056028499</v>
      </c>
      <c r="AK219" s="17"/>
      <c r="AL219" s="17">
        <v>0.46602823455840098</v>
      </c>
      <c r="AM219" s="17">
        <v>0.41978938701798701</v>
      </c>
      <c r="AN219" s="17">
        <v>0.309373859387089</v>
      </c>
      <c r="AO219" s="17">
        <v>0.39924011633342299</v>
      </c>
      <c r="AP219" s="17">
        <v>0.47218879755998699</v>
      </c>
      <c r="AQ219" s="17">
        <v>0.29918874704227</v>
      </c>
      <c r="AR219" s="17">
        <v>0.34883220652136798</v>
      </c>
      <c r="AS219" s="17"/>
      <c r="AT219" s="17">
        <v>0.26465466488127998</v>
      </c>
      <c r="AU219" s="17">
        <v>0.46461895637817702</v>
      </c>
      <c r="AV219" s="17"/>
      <c r="AW219" s="17">
        <v>0.477219023868731</v>
      </c>
      <c r="AX219" s="17">
        <v>0.50022358138306899</v>
      </c>
      <c r="AY219" s="17">
        <v>0.40803575489593502</v>
      </c>
      <c r="AZ219" s="17">
        <v>0.46525885734627698</v>
      </c>
      <c r="BA219" s="17">
        <v>0.44134392152116098</v>
      </c>
      <c r="BB219" s="17">
        <v>0.41713836054186898</v>
      </c>
      <c r="BC219" s="17">
        <v>0.379295437238727</v>
      </c>
      <c r="BD219" s="17">
        <v>0.46995730194937402</v>
      </c>
      <c r="BE219" s="17"/>
      <c r="BF219" s="17">
        <v>0.39754418104574801</v>
      </c>
      <c r="BG219" s="17">
        <v>0.422900081379183</v>
      </c>
      <c r="BH219" s="17">
        <v>0.44170788376356701</v>
      </c>
      <c r="BI219" s="17">
        <v>0.42439339574729601</v>
      </c>
      <c r="BJ219" s="17">
        <v>0.46655851114178798</v>
      </c>
      <c r="BK219" s="17">
        <v>0.47118139725902802</v>
      </c>
      <c r="BL219" s="17">
        <v>0.482895979104838</v>
      </c>
      <c r="BM219" s="17"/>
      <c r="BN219" s="17">
        <v>0.45711433401457302</v>
      </c>
      <c r="BO219" s="17">
        <v>0.49353377591208902</v>
      </c>
      <c r="BP219" s="17">
        <v>0.503621578371095</v>
      </c>
      <c r="BQ219" s="17">
        <v>0.45635228326869498</v>
      </c>
      <c r="BR219" s="17">
        <v>0.45556249750427003</v>
      </c>
      <c r="BS219" s="17">
        <v>0.461735493524846</v>
      </c>
      <c r="BT219" s="17">
        <v>0.42139730005227999</v>
      </c>
      <c r="BU219" s="17">
        <v>0.45628921029386899</v>
      </c>
      <c r="BV219" s="17">
        <v>0.41409487379477899</v>
      </c>
      <c r="BW219" s="17">
        <v>0.422209126162503</v>
      </c>
      <c r="BX219" s="17">
        <v>0.42863723589546399</v>
      </c>
      <c r="BY219" s="17">
        <v>0.39580598639039799</v>
      </c>
      <c r="BZ219" s="17">
        <v>0.40551273482917599</v>
      </c>
      <c r="CA219" s="17">
        <v>0.43547252689092902</v>
      </c>
      <c r="CB219" s="17">
        <v>0.349968690239155</v>
      </c>
      <c r="CC219" s="17">
        <v>0.22790226152686299</v>
      </c>
      <c r="CD219" s="17">
        <v>0.26995071867591203</v>
      </c>
    </row>
    <row r="220" spans="2:82" x14ac:dyDescent="0.35">
      <c r="B220" t="s">
        <v>147</v>
      </c>
      <c r="C220" s="17">
        <v>7.9408257116717604E-2</v>
      </c>
      <c r="D220" s="17">
        <v>6.7576291028224003E-2</v>
      </c>
      <c r="E220" s="17">
        <v>9.0103936878923596E-2</v>
      </c>
      <c r="F220" s="17"/>
      <c r="G220" s="17">
        <v>9.7877775107759801E-2</v>
      </c>
      <c r="H220" s="17">
        <v>9.3985647838338598E-2</v>
      </c>
      <c r="I220" s="17">
        <v>8.9256917190902299E-2</v>
      </c>
      <c r="J220" s="17">
        <v>8.26917653315868E-2</v>
      </c>
      <c r="K220" s="17">
        <v>5.78416718606325E-2</v>
      </c>
      <c r="L220" s="17">
        <v>5.9098195966685703E-2</v>
      </c>
      <c r="M220" s="17"/>
      <c r="N220" s="17">
        <v>5.78639252025736E-2</v>
      </c>
      <c r="O220" s="17">
        <v>6.6447934324783797E-2</v>
      </c>
      <c r="P220" s="17">
        <v>8.5592539275618496E-2</v>
      </c>
      <c r="Q220" s="17">
        <v>0.11032223569328301</v>
      </c>
      <c r="R220" s="17"/>
      <c r="S220" s="17">
        <v>0.106718647331644</v>
      </c>
      <c r="T220" s="17">
        <v>6.5094031691277504E-2</v>
      </c>
      <c r="U220" s="17">
        <v>8.2512897839058894E-2</v>
      </c>
      <c r="V220" s="17">
        <v>7.2608204467990406E-2</v>
      </c>
      <c r="W220" s="17">
        <v>8.2335196921597395E-2</v>
      </c>
      <c r="X220" s="17">
        <v>8.9144229171664299E-2</v>
      </c>
      <c r="Y220" s="17">
        <v>7.5838420074285498E-2</v>
      </c>
      <c r="Z220" s="17">
        <v>6.0494116520061897E-2</v>
      </c>
      <c r="AA220" s="17">
        <v>6.6829057062677194E-2</v>
      </c>
      <c r="AB220" s="17">
        <v>8.0770859962019298E-2</v>
      </c>
      <c r="AC220" s="17">
        <v>7.08964022355002E-2</v>
      </c>
      <c r="AD220" s="17"/>
      <c r="AE220" s="17">
        <v>5.7171115050243498E-2</v>
      </c>
      <c r="AF220" s="17">
        <v>6.2673071255411203E-2</v>
      </c>
      <c r="AG220" s="17">
        <v>9.7043423767693607E-2</v>
      </c>
      <c r="AH220" s="17">
        <v>9.7866316912693097E-2</v>
      </c>
      <c r="AI220" s="17">
        <v>0.101515206367505</v>
      </c>
      <c r="AJ220" s="17">
        <v>0.15837834641079901</v>
      </c>
      <c r="AK220" s="17"/>
      <c r="AL220" s="17">
        <v>6.5052543280187405E-2</v>
      </c>
      <c r="AM220" s="17">
        <v>8.1112689915833994E-2</v>
      </c>
      <c r="AN220" s="17">
        <v>6.3983445072030104E-2</v>
      </c>
      <c r="AO220" s="17">
        <v>2.8156895771369098E-2</v>
      </c>
      <c r="AP220" s="17">
        <v>4.7947727393700401E-2</v>
      </c>
      <c r="AQ220" s="17">
        <v>0.101750942631135</v>
      </c>
      <c r="AR220" s="17">
        <v>0.120103582446577</v>
      </c>
      <c r="AS220" s="17"/>
      <c r="AT220" s="17">
        <v>6.1951647737451099E-2</v>
      </c>
      <c r="AU220" s="17">
        <v>7.5374914053467995E-2</v>
      </c>
      <c r="AV220" s="17"/>
      <c r="AW220" s="17">
        <v>8.6664101999831294E-2</v>
      </c>
      <c r="AX220" s="17">
        <v>4.0492718386920902E-2</v>
      </c>
      <c r="AY220" s="17">
        <v>8.9972607920999897E-2</v>
      </c>
      <c r="AZ220" s="17">
        <v>8.3937945073212505E-2</v>
      </c>
      <c r="BA220" s="17">
        <v>6.8019582652618996E-2</v>
      </c>
      <c r="BB220" s="17">
        <v>9.4145041241776306E-2</v>
      </c>
      <c r="BC220" s="17">
        <v>7.4780587148161798E-2</v>
      </c>
      <c r="BD220" s="17">
        <v>6.9050106361771099E-2</v>
      </c>
      <c r="BE220" s="17"/>
      <c r="BF220" s="17">
        <v>6.2720214893796297E-2</v>
      </c>
      <c r="BG220" s="17">
        <v>6.6141726214290097E-2</v>
      </c>
      <c r="BH220" s="17">
        <v>5.2106384879751597E-2</v>
      </c>
      <c r="BI220" s="17">
        <v>0.12525182250630601</v>
      </c>
      <c r="BJ220" s="17">
        <v>0.10624924154701899</v>
      </c>
      <c r="BK220" s="17">
        <v>8.5894372209952302E-2</v>
      </c>
      <c r="BL220" s="17">
        <v>0.105636775266181</v>
      </c>
      <c r="BM220" s="17"/>
      <c r="BN220" s="17">
        <v>0.14275049938829901</v>
      </c>
      <c r="BO220" s="17">
        <v>9.1912083800699401E-2</v>
      </c>
      <c r="BP220" s="17">
        <v>8.8854441555038396E-2</v>
      </c>
      <c r="BQ220" s="17">
        <v>8.3988027557976602E-2</v>
      </c>
      <c r="BR220" s="17">
        <v>8.0616806247414505E-2</v>
      </c>
      <c r="BS220" s="17">
        <v>6.1389492709420103E-2</v>
      </c>
      <c r="BT220" s="17">
        <v>7.4230394853927004E-2</v>
      </c>
      <c r="BU220" s="17">
        <v>6.5834782733712696E-2</v>
      </c>
      <c r="BV220" s="17">
        <v>6.9111170054983698E-2</v>
      </c>
      <c r="BW220" s="17">
        <v>6.8560782747881396E-2</v>
      </c>
      <c r="BX220" s="17">
        <v>5.1492318053162199E-2</v>
      </c>
      <c r="BY220" s="17">
        <v>3.9984592004779503E-2</v>
      </c>
      <c r="BZ220" s="17">
        <v>5.9461328162493401E-2</v>
      </c>
      <c r="CA220" s="17">
        <v>6.2716440564687295E-2</v>
      </c>
      <c r="CB220" s="17">
        <v>4.1056233838942101E-2</v>
      </c>
      <c r="CC220" s="17">
        <v>3.6975979195766097E-2</v>
      </c>
      <c r="CD220" s="17">
        <v>4.2006340554921001E-2</v>
      </c>
    </row>
    <row r="221" spans="2:82" x14ac:dyDescent="0.35">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row>
    <row r="222" spans="2:82" x14ac:dyDescent="0.35">
      <c r="B222" s="6" t="s">
        <v>240</v>
      </c>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row>
    <row r="223" spans="2:82" x14ac:dyDescent="0.35">
      <c r="B223" s="24" t="s">
        <v>454</v>
      </c>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row>
    <row r="224" spans="2:82" x14ac:dyDescent="0.35">
      <c r="B224" t="s">
        <v>237</v>
      </c>
      <c r="C224" s="17">
        <v>0.74456089151640403</v>
      </c>
      <c r="D224" s="17">
        <v>0.71577945159082401</v>
      </c>
      <c r="E224" s="17">
        <v>0.77396317726201003</v>
      </c>
      <c r="F224" s="17"/>
      <c r="G224" s="17">
        <v>0.61659312894601004</v>
      </c>
      <c r="H224" s="17">
        <v>0.600441849934361</v>
      </c>
      <c r="I224" s="17">
        <v>0.69894550468954697</v>
      </c>
      <c r="J224" s="17">
        <v>0.74757708075659002</v>
      </c>
      <c r="K224" s="17">
        <v>0.793405480396566</v>
      </c>
      <c r="L224" s="17">
        <v>0.84324110426930898</v>
      </c>
      <c r="M224" s="17"/>
      <c r="N224" s="17">
        <v>0.69992742119775397</v>
      </c>
      <c r="O224" s="17">
        <v>0.75645097384817594</v>
      </c>
      <c r="P224" s="17">
        <v>0.75621266837897205</v>
      </c>
      <c r="Q224" s="17">
        <v>0.79706564692312898</v>
      </c>
      <c r="R224" s="17"/>
      <c r="S224" s="17">
        <v>0.66181549476267598</v>
      </c>
      <c r="T224" s="17">
        <v>0.77089723553593503</v>
      </c>
      <c r="U224" s="17">
        <v>0.75373049761033495</v>
      </c>
      <c r="V224" s="17">
        <v>0.78045039034888697</v>
      </c>
      <c r="W224" s="17">
        <v>0.72959820693366595</v>
      </c>
      <c r="X224" s="17">
        <v>0.73826496898427496</v>
      </c>
      <c r="Y224" s="17">
        <v>0.77498266305334196</v>
      </c>
      <c r="Z224" s="17">
        <v>0.75954086082704697</v>
      </c>
      <c r="AA224" s="17">
        <v>0.74570578578334301</v>
      </c>
      <c r="AB224" s="17">
        <v>0.73491106080469804</v>
      </c>
      <c r="AC224" s="17">
        <v>0.77185470139280099</v>
      </c>
      <c r="AD224" s="17"/>
      <c r="AE224" s="17">
        <v>0.76957769621898298</v>
      </c>
      <c r="AF224" s="17">
        <v>0.70721493608100405</v>
      </c>
      <c r="AG224" s="17" t="s">
        <v>116</v>
      </c>
      <c r="AH224" s="17" t="s">
        <v>116</v>
      </c>
      <c r="AI224" s="17" t="s">
        <v>116</v>
      </c>
      <c r="AJ224" s="17" t="s">
        <v>116</v>
      </c>
      <c r="AK224" s="17"/>
      <c r="AL224" s="17">
        <v>0.79320731623308804</v>
      </c>
      <c r="AM224" s="17">
        <v>0.62465907319830805</v>
      </c>
      <c r="AN224" s="17">
        <v>0.56039788161573101</v>
      </c>
      <c r="AO224" s="17">
        <v>0.79771818828295804</v>
      </c>
      <c r="AP224" s="17">
        <v>0.768535838081988</v>
      </c>
      <c r="AQ224" s="17">
        <v>0.70072351301866398</v>
      </c>
      <c r="AR224" s="17">
        <v>0.36300276070238102</v>
      </c>
      <c r="AS224" s="17"/>
      <c r="AT224" s="17">
        <v>0.57832347366138404</v>
      </c>
      <c r="AU224" s="17">
        <v>0.77124567160010304</v>
      </c>
      <c r="AV224" s="17"/>
      <c r="AW224" s="17">
        <v>0.77457752328217799</v>
      </c>
      <c r="AX224" s="17">
        <v>0.865086597021266</v>
      </c>
      <c r="AY224" s="17">
        <v>0.63048175745824397</v>
      </c>
      <c r="AZ224" s="17">
        <v>0.74420446265487405</v>
      </c>
      <c r="BA224" s="17">
        <v>0.83225107786283803</v>
      </c>
      <c r="BB224" s="17">
        <v>0.67841759855828898</v>
      </c>
      <c r="BC224" s="17">
        <v>0.64020856193577003</v>
      </c>
      <c r="BD224" s="17">
        <v>0.71032838585560198</v>
      </c>
      <c r="BE224" s="17"/>
      <c r="BF224" s="17">
        <v>0.66989857257838903</v>
      </c>
      <c r="BG224" s="17">
        <v>0.69358078914343702</v>
      </c>
      <c r="BH224" s="17">
        <v>0.77342575973903105</v>
      </c>
      <c r="BI224" s="17">
        <v>0.71596802400818604</v>
      </c>
      <c r="BJ224" s="17">
        <v>0.76068533614889</v>
      </c>
      <c r="BK224" s="17">
        <v>0.82499328418013196</v>
      </c>
      <c r="BL224" s="17">
        <v>0.79897748915911204</v>
      </c>
      <c r="BM224" s="17"/>
      <c r="BN224" s="17">
        <v>0.79510843802406805</v>
      </c>
      <c r="BO224" s="17">
        <v>0.83971497248594096</v>
      </c>
      <c r="BP224" s="17">
        <v>0.78996822073015005</v>
      </c>
      <c r="BQ224" s="17">
        <v>0.78890781569753599</v>
      </c>
      <c r="BR224" s="17">
        <v>0.78347769757214503</v>
      </c>
      <c r="BS224" s="17">
        <v>0.78944144242973502</v>
      </c>
      <c r="BT224" s="17">
        <v>0.78098440169822603</v>
      </c>
      <c r="BU224" s="17">
        <v>0.74870879174751004</v>
      </c>
      <c r="BV224" s="17">
        <v>0.73997356496090805</v>
      </c>
      <c r="BW224" s="17">
        <v>0.73015031309234002</v>
      </c>
      <c r="BX224" s="17">
        <v>0.70781198808171197</v>
      </c>
      <c r="BY224" s="17">
        <v>0.68027256372095801</v>
      </c>
      <c r="BZ224" s="17">
        <v>0.69277895446438198</v>
      </c>
      <c r="CA224" s="17">
        <v>0.69724551335351603</v>
      </c>
      <c r="CB224" s="17">
        <v>0.65332834373508797</v>
      </c>
      <c r="CC224" s="17">
        <v>0.55874631590525503</v>
      </c>
      <c r="CD224" s="17">
        <v>0.56284887543149897</v>
      </c>
    </row>
    <row r="225" spans="2:82" x14ac:dyDescent="0.35">
      <c r="B225" t="s">
        <v>238</v>
      </c>
      <c r="C225" s="17">
        <v>0.20928243835788499</v>
      </c>
      <c r="D225" s="17">
        <v>0.25043076151792998</v>
      </c>
      <c r="E225" s="17">
        <v>0.167557414093576</v>
      </c>
      <c r="F225" s="17"/>
      <c r="G225" s="17">
        <v>0.29361370064284198</v>
      </c>
      <c r="H225" s="17">
        <v>0.34808359742209499</v>
      </c>
      <c r="I225" s="17">
        <v>0.23997798503062301</v>
      </c>
      <c r="J225" s="17">
        <v>0.19920706797630899</v>
      </c>
      <c r="K225" s="17">
        <v>0.17265107162403601</v>
      </c>
      <c r="L225" s="17">
        <v>0.131366734783538</v>
      </c>
      <c r="M225" s="17"/>
      <c r="N225" s="17">
        <v>0.26926914482301501</v>
      </c>
      <c r="O225" s="17">
        <v>0.191849067906807</v>
      </c>
      <c r="P225" s="17">
        <v>0.19404930899581499</v>
      </c>
      <c r="Q225" s="17">
        <v>0.140412595299857</v>
      </c>
      <c r="R225" s="17"/>
      <c r="S225" s="17">
        <v>0.27815779025645798</v>
      </c>
      <c r="T225" s="17">
        <v>0.18302670999482401</v>
      </c>
      <c r="U225" s="17">
        <v>0.19446968755309799</v>
      </c>
      <c r="V225" s="17">
        <v>0.180481993322333</v>
      </c>
      <c r="W225" s="17">
        <v>0.224340700741365</v>
      </c>
      <c r="X225" s="17">
        <v>0.21768858599768101</v>
      </c>
      <c r="Y225" s="17">
        <v>0.18911871165856101</v>
      </c>
      <c r="Z225" s="17">
        <v>0.201190860876171</v>
      </c>
      <c r="AA225" s="17">
        <v>0.20680305774706001</v>
      </c>
      <c r="AB225" s="17">
        <v>0.21691778943415799</v>
      </c>
      <c r="AC225" s="17">
        <v>0.18884298170931299</v>
      </c>
      <c r="AD225" s="17"/>
      <c r="AE225" s="17">
        <v>0.19105710055859301</v>
      </c>
      <c r="AF225" s="17">
        <v>0.236489855985338</v>
      </c>
      <c r="AG225" s="17" t="s">
        <v>116</v>
      </c>
      <c r="AH225" s="17" t="s">
        <v>116</v>
      </c>
      <c r="AI225" s="17" t="s">
        <v>116</v>
      </c>
      <c r="AJ225" s="17" t="s">
        <v>116</v>
      </c>
      <c r="AK225" s="17"/>
      <c r="AL225" s="17">
        <v>0.172238162613462</v>
      </c>
      <c r="AM225" s="17">
        <v>0.32627343171595702</v>
      </c>
      <c r="AN225" s="17">
        <v>0.37346446029730002</v>
      </c>
      <c r="AO225" s="17">
        <v>0.20228181171704199</v>
      </c>
      <c r="AP225" s="17">
        <v>0.21815204198992599</v>
      </c>
      <c r="AQ225" s="17">
        <v>0.24253211834143201</v>
      </c>
      <c r="AR225" s="17">
        <v>0.182911348311524</v>
      </c>
      <c r="AS225" s="17"/>
      <c r="AT225" s="17">
        <v>0.37718607387987302</v>
      </c>
      <c r="AU225" s="17">
        <v>0.184472777720398</v>
      </c>
      <c r="AV225" s="17"/>
      <c r="AW225" s="17">
        <v>0.19585313301395699</v>
      </c>
      <c r="AX225" s="17">
        <v>0.112778117458825</v>
      </c>
      <c r="AY225" s="17">
        <v>0.26501598948427901</v>
      </c>
      <c r="AZ225" s="17">
        <v>0.190657301462552</v>
      </c>
      <c r="BA225" s="17">
        <v>0.133749766449967</v>
      </c>
      <c r="BB225" s="17">
        <v>0.27305230774151901</v>
      </c>
      <c r="BC225" s="17">
        <v>0.32105859657513403</v>
      </c>
      <c r="BD225" s="17">
        <v>0.23075934438339599</v>
      </c>
      <c r="BE225" s="17"/>
      <c r="BF225" s="17">
        <v>0.30237450501383001</v>
      </c>
      <c r="BG225" s="17">
        <v>0.25584479607996502</v>
      </c>
      <c r="BH225" s="17">
        <v>0.18777553603660299</v>
      </c>
      <c r="BI225" s="17">
        <v>0.21055225729246099</v>
      </c>
      <c r="BJ225" s="17">
        <v>0.16107398049766999</v>
      </c>
      <c r="BK225" s="17">
        <v>0.138935586063068</v>
      </c>
      <c r="BL225" s="17">
        <v>0.14941411148200801</v>
      </c>
      <c r="BM225" s="17"/>
      <c r="BN225" s="17">
        <v>0.10347905490232299</v>
      </c>
      <c r="BO225" s="17">
        <v>0.111274481179628</v>
      </c>
      <c r="BP225" s="17">
        <v>0.15663282630735501</v>
      </c>
      <c r="BQ225" s="17">
        <v>0.171428110093513</v>
      </c>
      <c r="BR225" s="17">
        <v>0.181215315460172</v>
      </c>
      <c r="BS225" s="17">
        <v>0.16291560402139599</v>
      </c>
      <c r="BT225" s="17">
        <v>0.181994866449286</v>
      </c>
      <c r="BU225" s="17">
        <v>0.214004584732185</v>
      </c>
      <c r="BV225" s="17">
        <v>0.19671433175349501</v>
      </c>
      <c r="BW225" s="17">
        <v>0.21969223038930299</v>
      </c>
      <c r="BX225" s="17">
        <v>0.26608388672711097</v>
      </c>
      <c r="BY225" s="17">
        <v>0.30162288713248497</v>
      </c>
      <c r="BZ225" s="17">
        <v>0.26743117893412999</v>
      </c>
      <c r="CA225" s="17">
        <v>0.28149282727644598</v>
      </c>
      <c r="CB225" s="17">
        <v>0.31796281200084098</v>
      </c>
      <c r="CC225" s="17">
        <v>0.42828014937061498</v>
      </c>
      <c r="CD225" s="17">
        <v>0.41034868448371098</v>
      </c>
    </row>
    <row r="226" spans="2:82" x14ac:dyDescent="0.35">
      <c r="B226" t="s">
        <v>239</v>
      </c>
      <c r="C226" s="17">
        <v>4.6156670125710397E-2</v>
      </c>
      <c r="D226" s="17">
        <v>3.37897868912456E-2</v>
      </c>
      <c r="E226" s="17">
        <v>5.8479408644413797E-2</v>
      </c>
      <c r="F226" s="17"/>
      <c r="G226" s="17">
        <v>8.9793170411147899E-2</v>
      </c>
      <c r="H226" s="17">
        <v>5.1474552643544301E-2</v>
      </c>
      <c r="I226" s="17">
        <v>6.1076510279830402E-2</v>
      </c>
      <c r="J226" s="17">
        <v>5.3215851267101301E-2</v>
      </c>
      <c r="K226" s="17">
        <v>3.3943447979397703E-2</v>
      </c>
      <c r="L226" s="17">
        <v>2.5392160947153301E-2</v>
      </c>
      <c r="M226" s="17"/>
      <c r="N226" s="17">
        <v>3.0803433979230799E-2</v>
      </c>
      <c r="O226" s="17">
        <v>5.1699958245017302E-2</v>
      </c>
      <c r="P226" s="17">
        <v>4.9738022625213797E-2</v>
      </c>
      <c r="Q226" s="17">
        <v>6.2521757777014395E-2</v>
      </c>
      <c r="R226" s="17"/>
      <c r="S226" s="17">
        <v>6.0026714980865599E-2</v>
      </c>
      <c r="T226" s="17">
        <v>4.6076054469241401E-2</v>
      </c>
      <c r="U226" s="17">
        <v>5.1799814836566399E-2</v>
      </c>
      <c r="V226" s="17">
        <v>3.9067616328780502E-2</v>
      </c>
      <c r="W226" s="17">
        <v>4.6061092324969202E-2</v>
      </c>
      <c r="X226" s="17">
        <v>4.4046445018044E-2</v>
      </c>
      <c r="Y226" s="17">
        <v>3.5898625288096203E-2</v>
      </c>
      <c r="Z226" s="17">
        <v>3.9268278296781998E-2</v>
      </c>
      <c r="AA226" s="17">
        <v>4.7491156469597201E-2</v>
      </c>
      <c r="AB226" s="17">
        <v>4.8171149761144401E-2</v>
      </c>
      <c r="AC226" s="17">
        <v>3.9302316897885499E-2</v>
      </c>
      <c r="AD226" s="17"/>
      <c r="AE226" s="17">
        <v>3.9365203222423602E-2</v>
      </c>
      <c r="AF226" s="17">
        <v>5.6295207933658602E-2</v>
      </c>
      <c r="AG226" s="17" t="s">
        <v>116</v>
      </c>
      <c r="AH226" s="17" t="s">
        <v>116</v>
      </c>
      <c r="AI226" s="17" t="s">
        <v>116</v>
      </c>
      <c r="AJ226" s="17" t="s">
        <v>116</v>
      </c>
      <c r="AK226" s="17"/>
      <c r="AL226" s="17">
        <v>3.4554521153450597E-2</v>
      </c>
      <c r="AM226" s="17">
        <v>4.90674950857347E-2</v>
      </c>
      <c r="AN226" s="17">
        <v>6.6137658086968906E-2</v>
      </c>
      <c r="AO226" s="17">
        <v>0</v>
      </c>
      <c r="AP226" s="17">
        <v>1.33121199280855E-2</v>
      </c>
      <c r="AQ226" s="17">
        <v>5.6744368639904202E-2</v>
      </c>
      <c r="AR226" s="17">
        <v>0.45408589098609498</v>
      </c>
      <c r="AS226" s="17"/>
      <c r="AT226" s="17">
        <v>4.4490452458742599E-2</v>
      </c>
      <c r="AU226" s="17">
        <v>4.4281550679498703E-2</v>
      </c>
      <c r="AV226" s="17"/>
      <c r="AW226" s="17">
        <v>2.9569343703864801E-2</v>
      </c>
      <c r="AX226" s="17">
        <v>2.2135285519908902E-2</v>
      </c>
      <c r="AY226" s="17">
        <v>0.104502253057477</v>
      </c>
      <c r="AZ226" s="17">
        <v>6.5138235882573906E-2</v>
      </c>
      <c r="BA226" s="17">
        <v>3.3999155687194201E-2</v>
      </c>
      <c r="BB226" s="17">
        <v>4.8530093700191797E-2</v>
      </c>
      <c r="BC226" s="17">
        <v>3.8732841489096503E-2</v>
      </c>
      <c r="BD226" s="17">
        <v>5.8912269761001702E-2</v>
      </c>
      <c r="BE226" s="17"/>
      <c r="BF226" s="17">
        <v>2.7726922407779998E-2</v>
      </c>
      <c r="BG226" s="17">
        <v>5.0574414776597798E-2</v>
      </c>
      <c r="BH226" s="17">
        <v>3.8798704224366098E-2</v>
      </c>
      <c r="BI226" s="17">
        <v>7.34797186993532E-2</v>
      </c>
      <c r="BJ226" s="17">
        <v>7.8240683353440102E-2</v>
      </c>
      <c r="BK226" s="17">
        <v>3.60711297567997E-2</v>
      </c>
      <c r="BL226" s="17">
        <v>5.1608399358879502E-2</v>
      </c>
      <c r="BM226" s="17"/>
      <c r="BN226" s="17">
        <v>0.10141250707360901</v>
      </c>
      <c r="BO226" s="17">
        <v>4.9010546334430902E-2</v>
      </c>
      <c r="BP226" s="17">
        <v>5.3398952962494202E-2</v>
      </c>
      <c r="BQ226" s="17">
        <v>3.9664074208950101E-2</v>
      </c>
      <c r="BR226" s="17">
        <v>3.5306986967683203E-2</v>
      </c>
      <c r="BS226" s="17">
        <v>4.7642953548869903E-2</v>
      </c>
      <c r="BT226" s="17">
        <v>3.7020731852488102E-2</v>
      </c>
      <c r="BU226" s="17">
        <v>3.7286623520304901E-2</v>
      </c>
      <c r="BV226" s="17">
        <v>6.3312103285597596E-2</v>
      </c>
      <c r="BW226" s="17">
        <v>5.0157456518357103E-2</v>
      </c>
      <c r="BX226" s="17">
        <v>2.6104125191177E-2</v>
      </c>
      <c r="BY226" s="17">
        <v>1.8104549146557E-2</v>
      </c>
      <c r="BZ226" s="17">
        <v>3.9789866601488602E-2</v>
      </c>
      <c r="CA226" s="17">
        <v>2.1261659370037999E-2</v>
      </c>
      <c r="CB226" s="17">
        <v>2.8708844264071401E-2</v>
      </c>
      <c r="CC226" s="17">
        <v>1.29735347241293E-2</v>
      </c>
      <c r="CD226" s="17">
        <v>2.6802440084789401E-2</v>
      </c>
    </row>
    <row r="227" spans="2:82" x14ac:dyDescent="0.35">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row>
    <row r="228" spans="2:82" x14ac:dyDescent="0.35">
      <c r="B228" s="6" t="s">
        <v>244</v>
      </c>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row>
    <row r="229" spans="2:82" x14ac:dyDescent="0.35">
      <c r="B229" s="24" t="s">
        <v>191</v>
      </c>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row>
    <row r="230" spans="2:82" x14ac:dyDescent="0.35">
      <c r="B230" t="s">
        <v>241</v>
      </c>
      <c r="C230" s="17">
        <v>0.53212825072279302</v>
      </c>
      <c r="D230" s="17">
        <v>0.59994353888551799</v>
      </c>
      <c r="E230" s="17">
        <v>0.46550212548361303</v>
      </c>
      <c r="F230" s="17"/>
      <c r="G230" s="17">
        <v>0.42986922552596601</v>
      </c>
      <c r="H230" s="17">
        <v>0.48220541846255</v>
      </c>
      <c r="I230" s="17">
        <v>0.457296301181844</v>
      </c>
      <c r="J230" s="17">
        <v>0.47871287136052598</v>
      </c>
      <c r="K230" s="17">
        <v>0.597557409669075</v>
      </c>
      <c r="L230" s="17">
        <v>0.71529254772553397</v>
      </c>
      <c r="M230" s="17"/>
      <c r="N230" s="17">
        <v>0.70210112077498998</v>
      </c>
      <c r="O230" s="17">
        <v>0.54228724596902</v>
      </c>
      <c r="P230" s="17">
        <v>0.47379385765813198</v>
      </c>
      <c r="Q230" s="17">
        <v>0.376983018730421</v>
      </c>
      <c r="R230" s="17"/>
      <c r="S230" s="17">
        <v>0.55426503888910394</v>
      </c>
      <c r="T230" s="17">
        <v>0.52623397440756903</v>
      </c>
      <c r="U230" s="17">
        <v>0.54336306255094302</v>
      </c>
      <c r="V230" s="17">
        <v>0.52472493713744905</v>
      </c>
      <c r="W230" s="17">
        <v>0.52737533051560403</v>
      </c>
      <c r="X230" s="17">
        <v>0.55042585288804702</v>
      </c>
      <c r="Y230" s="17">
        <v>0.512776825028324</v>
      </c>
      <c r="Z230" s="17">
        <v>0.58530756535923001</v>
      </c>
      <c r="AA230" s="17">
        <v>0.45867463340356501</v>
      </c>
      <c r="AB230" s="17">
        <v>0.60763782757016105</v>
      </c>
      <c r="AC230" s="17">
        <v>0.47128106063783698</v>
      </c>
      <c r="AD230" s="17"/>
      <c r="AE230" s="17">
        <v>0.75542272427786195</v>
      </c>
      <c r="AF230" s="17">
        <v>0.55488778319900001</v>
      </c>
      <c r="AG230" s="17">
        <v>0.24511937430459299</v>
      </c>
      <c r="AH230" s="17">
        <v>0.30064763392963301</v>
      </c>
      <c r="AI230" s="17">
        <v>0.34396577453050198</v>
      </c>
      <c r="AJ230" s="17">
        <v>0.47258533764578903</v>
      </c>
      <c r="AK230" s="17"/>
      <c r="AL230" s="17">
        <v>0.56818561882459895</v>
      </c>
      <c r="AM230" s="17">
        <v>0.45392716137282002</v>
      </c>
      <c r="AN230" s="17">
        <v>0.57380430089608103</v>
      </c>
      <c r="AO230" s="17">
        <v>0.52151564207554602</v>
      </c>
      <c r="AP230" s="17">
        <v>0.62305971485575196</v>
      </c>
      <c r="AQ230" s="17">
        <v>0.62465177782139103</v>
      </c>
      <c r="AR230" s="17">
        <v>0.31061836522325098</v>
      </c>
      <c r="AS230" s="17"/>
      <c r="AT230" s="17">
        <v>0.66047791279708001</v>
      </c>
      <c r="AU230" s="17">
        <v>0.52050369473403602</v>
      </c>
      <c r="AV230" s="17"/>
      <c r="AW230" s="17">
        <v>0.44758044385860701</v>
      </c>
      <c r="AX230" s="17">
        <v>0.63921167204517904</v>
      </c>
      <c r="AY230" s="17">
        <v>0.29748962976681997</v>
      </c>
      <c r="AZ230" s="17">
        <v>0.50911078011217703</v>
      </c>
      <c r="BA230" s="17">
        <v>0.71836885043006504</v>
      </c>
      <c r="BB230" s="17">
        <v>0.45924553854281402</v>
      </c>
      <c r="BC230" s="17">
        <v>0.55263211360340803</v>
      </c>
      <c r="BD230" s="17">
        <v>0.29439550154507299</v>
      </c>
      <c r="BE230" s="17"/>
      <c r="BF230" s="17">
        <v>0.591863797437997</v>
      </c>
      <c r="BG230" s="17">
        <v>0.54942134420954902</v>
      </c>
      <c r="BH230" s="17">
        <v>0.58978329100595295</v>
      </c>
      <c r="BI230" s="17">
        <v>0.46167662515690999</v>
      </c>
      <c r="BJ230" s="17">
        <v>0.44470353968995902</v>
      </c>
      <c r="BK230" s="17">
        <v>0.569422693725124</v>
      </c>
      <c r="BL230" s="17">
        <v>0.39873428757770402</v>
      </c>
      <c r="BM230" s="17"/>
      <c r="BN230" s="17">
        <v>0.202178980720914</v>
      </c>
      <c r="BO230" s="17">
        <v>0.29508730516033799</v>
      </c>
      <c r="BP230" s="17">
        <v>0.36063832286644198</v>
      </c>
      <c r="BQ230" s="17">
        <v>0.35419946826284099</v>
      </c>
      <c r="BR230" s="17">
        <v>0.46509555933660601</v>
      </c>
      <c r="BS230" s="17">
        <v>0.52261724970334</v>
      </c>
      <c r="BT230" s="17">
        <v>0.58011452637999905</v>
      </c>
      <c r="BU230" s="17">
        <v>0.60988980902051404</v>
      </c>
      <c r="BV230" s="17">
        <v>0.64153076266056697</v>
      </c>
      <c r="BW230" s="17">
        <v>0.61086765585409597</v>
      </c>
      <c r="BX230" s="17">
        <v>0.72310889934860401</v>
      </c>
      <c r="BY230" s="17">
        <v>0.68004965211674095</v>
      </c>
      <c r="BZ230" s="17">
        <v>0.76705201657379096</v>
      </c>
      <c r="CA230" s="17">
        <v>0.79562806259766705</v>
      </c>
      <c r="CB230" s="17">
        <v>0.83635848800453105</v>
      </c>
      <c r="CC230" s="17">
        <v>0.82909654526357202</v>
      </c>
      <c r="CD230" s="17">
        <v>0.83701656707151795</v>
      </c>
    </row>
    <row r="231" spans="2:82" x14ac:dyDescent="0.35">
      <c r="B231" t="s">
        <v>242</v>
      </c>
      <c r="C231" s="17">
        <v>0.282458086480809</v>
      </c>
      <c r="D231" s="17">
        <v>0.26768087401093699</v>
      </c>
      <c r="E231" s="17">
        <v>0.29756246929687902</v>
      </c>
      <c r="F231" s="17"/>
      <c r="G231" s="17">
        <v>0.42591196410353099</v>
      </c>
      <c r="H231" s="17">
        <v>0.33300590334373398</v>
      </c>
      <c r="I231" s="17">
        <v>0.30365694728900899</v>
      </c>
      <c r="J231" s="17">
        <v>0.30032526310628399</v>
      </c>
      <c r="K231" s="17">
        <v>0.21961874337329701</v>
      </c>
      <c r="L231" s="17">
        <v>0.14631734007431499</v>
      </c>
      <c r="M231" s="17"/>
      <c r="N231" s="17">
        <v>0.22101352525552601</v>
      </c>
      <c r="O231" s="17">
        <v>0.285392909235332</v>
      </c>
      <c r="P231" s="17">
        <v>0.34310612145907698</v>
      </c>
      <c r="Q231" s="17">
        <v>0.29819572505633701</v>
      </c>
      <c r="R231" s="17"/>
      <c r="S231" s="17">
        <v>0.28138567748665</v>
      </c>
      <c r="T231" s="17">
        <v>0.29890861118129802</v>
      </c>
      <c r="U231" s="17">
        <v>0.26433293329418001</v>
      </c>
      <c r="V231" s="17">
        <v>0.30199616151442799</v>
      </c>
      <c r="W231" s="17">
        <v>0.243136615141891</v>
      </c>
      <c r="X231" s="17">
        <v>0.30550406183642198</v>
      </c>
      <c r="Y231" s="17">
        <v>0.29741878345415201</v>
      </c>
      <c r="Z231" s="17">
        <v>0.21859900705379401</v>
      </c>
      <c r="AA231" s="17">
        <v>0.31752454729675</v>
      </c>
      <c r="AB231" s="17">
        <v>0.23409545586272401</v>
      </c>
      <c r="AC231" s="17">
        <v>0.28627627311062798</v>
      </c>
      <c r="AD231" s="17"/>
      <c r="AE231" s="17">
        <v>0.18274361292941599</v>
      </c>
      <c r="AF231" s="17">
        <v>0.32940900606982898</v>
      </c>
      <c r="AG231" s="17">
        <v>0.348721319250342</v>
      </c>
      <c r="AH231" s="17">
        <v>0.27030575370923599</v>
      </c>
      <c r="AI231" s="17">
        <v>0.37376144668836297</v>
      </c>
      <c r="AJ231" s="17">
        <v>0.32470559245470298</v>
      </c>
      <c r="AK231" s="17"/>
      <c r="AL231" s="17">
        <v>0.25978857852926801</v>
      </c>
      <c r="AM231" s="17">
        <v>0.36047775138307497</v>
      </c>
      <c r="AN231" s="17">
        <v>0.34168415722735301</v>
      </c>
      <c r="AO231" s="17">
        <v>0.34293639049145902</v>
      </c>
      <c r="AP231" s="17">
        <v>0.152075318794683</v>
      </c>
      <c r="AQ231" s="17">
        <v>0.26378670855039099</v>
      </c>
      <c r="AR231" s="17">
        <v>0.307420886232805</v>
      </c>
      <c r="AS231" s="17"/>
      <c r="AT231" s="17">
        <v>0.242728902802123</v>
      </c>
      <c r="AU231" s="17">
        <v>0.28826073580467498</v>
      </c>
      <c r="AV231" s="17"/>
      <c r="AW231" s="17">
        <v>0.282500460018066</v>
      </c>
      <c r="AX231" s="17">
        <v>0.14700059076008201</v>
      </c>
      <c r="AY231" s="17">
        <v>0.37840926908259398</v>
      </c>
      <c r="AZ231" s="17">
        <v>0.30803474962225802</v>
      </c>
      <c r="BA231" s="17">
        <v>0.161512566002148</v>
      </c>
      <c r="BB231" s="17">
        <v>0.35559360145775198</v>
      </c>
      <c r="BC231" s="17">
        <v>0.298152231996485</v>
      </c>
      <c r="BD231" s="17">
        <v>0.36142014105913101</v>
      </c>
      <c r="BE231" s="17"/>
      <c r="BF231" s="17">
        <v>0.29755295448748997</v>
      </c>
      <c r="BG231" s="17">
        <v>0.30157506086873398</v>
      </c>
      <c r="BH231" s="17">
        <v>0.22367725819251399</v>
      </c>
      <c r="BI231" s="17">
        <v>0.32303432579375202</v>
      </c>
      <c r="BJ231" s="17">
        <v>0.34197938146346102</v>
      </c>
      <c r="BK231" s="17">
        <v>0.20971918914373899</v>
      </c>
      <c r="BL231" s="17">
        <v>0.33264964507666001</v>
      </c>
      <c r="BM231" s="17"/>
      <c r="BN231" s="17">
        <v>0.339872827274808</v>
      </c>
      <c r="BO231" s="17">
        <v>0.29525927336228702</v>
      </c>
      <c r="BP231" s="17">
        <v>0.34511207755043699</v>
      </c>
      <c r="BQ231" s="17">
        <v>0.35295880580433803</v>
      </c>
      <c r="BR231" s="17">
        <v>0.33287848865775999</v>
      </c>
      <c r="BS231" s="17">
        <v>0.32621806304899098</v>
      </c>
      <c r="BT231" s="17">
        <v>0.280687629789313</v>
      </c>
      <c r="BU231" s="17">
        <v>0.27579343570925402</v>
      </c>
      <c r="BV231" s="17">
        <v>0.25743719940013299</v>
      </c>
      <c r="BW231" s="17">
        <v>0.27264732196556801</v>
      </c>
      <c r="BX231" s="17">
        <v>0.23579307707406899</v>
      </c>
      <c r="BY231" s="17">
        <v>0.241107667498768</v>
      </c>
      <c r="BZ231" s="17">
        <v>0.177175184964141</v>
      </c>
      <c r="CA231" s="17">
        <v>0.19191916019341401</v>
      </c>
      <c r="CB231" s="17">
        <v>0.125611259390942</v>
      </c>
      <c r="CC231" s="17">
        <v>0.17090345473642801</v>
      </c>
      <c r="CD231" s="17">
        <v>0.14185488237691199</v>
      </c>
    </row>
    <row r="232" spans="2:82" x14ac:dyDescent="0.35">
      <c r="B232" t="s">
        <v>243</v>
      </c>
      <c r="C232" s="17">
        <v>0.14755793607694501</v>
      </c>
      <c r="D232" s="17">
        <v>0.103052305696584</v>
      </c>
      <c r="E232" s="17">
        <v>0.191677022477173</v>
      </c>
      <c r="F232" s="17"/>
      <c r="G232" s="17">
        <v>0.11264091199772901</v>
      </c>
      <c r="H232" s="17">
        <v>0.143939705066844</v>
      </c>
      <c r="I232" s="17">
        <v>0.186880969482764</v>
      </c>
      <c r="J232" s="17">
        <v>0.16757455228280499</v>
      </c>
      <c r="K232" s="17">
        <v>0.16078440988213399</v>
      </c>
      <c r="L232" s="17">
        <v>0.114423270104832</v>
      </c>
      <c r="M232" s="17"/>
      <c r="N232" s="17">
        <v>5.8358510758693499E-2</v>
      </c>
      <c r="O232" s="17">
        <v>0.131145992876917</v>
      </c>
      <c r="P232" s="17">
        <v>0.142536295971572</v>
      </c>
      <c r="Q232" s="17">
        <v>0.272918240760819</v>
      </c>
      <c r="R232" s="17"/>
      <c r="S232" s="17">
        <v>0.12010061096824599</v>
      </c>
      <c r="T232" s="17">
        <v>0.139906737594652</v>
      </c>
      <c r="U232" s="17">
        <v>0.14802973048700199</v>
      </c>
      <c r="V232" s="17">
        <v>0.13726734187195599</v>
      </c>
      <c r="W232" s="17">
        <v>0.182318944982273</v>
      </c>
      <c r="X232" s="17">
        <v>0.121902015630241</v>
      </c>
      <c r="Y232" s="17">
        <v>0.151162348913119</v>
      </c>
      <c r="Z232" s="17">
        <v>0.16357255947830601</v>
      </c>
      <c r="AA232" s="17">
        <v>0.18527541286551</v>
      </c>
      <c r="AB232" s="17">
        <v>0.12290675067052299</v>
      </c>
      <c r="AC232" s="17">
        <v>0.20237196655836101</v>
      </c>
      <c r="AD232" s="17"/>
      <c r="AE232" s="17">
        <v>4.4044147270593602E-2</v>
      </c>
      <c r="AF232" s="17">
        <v>8.8862916742306897E-2</v>
      </c>
      <c r="AG232" s="17">
        <v>0.34369672063175699</v>
      </c>
      <c r="AH232" s="17">
        <v>0.38811048061528802</v>
      </c>
      <c r="AI232" s="17">
        <v>0.225710251880888</v>
      </c>
      <c r="AJ232" s="17">
        <v>0.14483273525673901</v>
      </c>
      <c r="AK232" s="17"/>
      <c r="AL232" s="17">
        <v>0.14172897871027301</v>
      </c>
      <c r="AM232" s="17">
        <v>0.14977751133857101</v>
      </c>
      <c r="AN232" s="17">
        <v>6.0279552678153901E-2</v>
      </c>
      <c r="AO232" s="17">
        <v>0.114043852626858</v>
      </c>
      <c r="AP232" s="17">
        <v>0.19837090408911401</v>
      </c>
      <c r="AQ232" s="17">
        <v>9.5420843307117406E-2</v>
      </c>
      <c r="AR232" s="17">
        <v>0.23349583445726799</v>
      </c>
      <c r="AS232" s="17"/>
      <c r="AT232" s="17">
        <v>5.6904169299759597E-2</v>
      </c>
      <c r="AU232" s="17">
        <v>0.158418558630186</v>
      </c>
      <c r="AV232" s="17"/>
      <c r="AW232" s="17">
        <v>0.22756488326260299</v>
      </c>
      <c r="AX232" s="17">
        <v>0.183621835001087</v>
      </c>
      <c r="AY232" s="17">
        <v>0.28178813961278198</v>
      </c>
      <c r="AZ232" s="17">
        <v>0.13902534237023201</v>
      </c>
      <c r="BA232" s="17">
        <v>9.8276034141869001E-2</v>
      </c>
      <c r="BB232" s="17">
        <v>0.139839874952423</v>
      </c>
      <c r="BC232" s="17">
        <v>0.113648269027319</v>
      </c>
      <c r="BD232" s="17">
        <v>0.324492204562985</v>
      </c>
      <c r="BE232" s="17"/>
      <c r="BF232" s="17">
        <v>8.9525695864125801E-2</v>
      </c>
      <c r="BG232" s="17">
        <v>0.114855673616928</v>
      </c>
      <c r="BH232" s="17">
        <v>0.14140548630658001</v>
      </c>
      <c r="BI232" s="17">
        <v>0.176248709821581</v>
      </c>
      <c r="BJ232" s="17">
        <v>0.176366646751834</v>
      </c>
      <c r="BK232" s="17">
        <v>0.18415936986204301</v>
      </c>
      <c r="BL232" s="17">
        <v>0.20456180488390999</v>
      </c>
      <c r="BM232" s="17"/>
      <c r="BN232" s="17">
        <v>0.40514423633426999</v>
      </c>
      <c r="BO232" s="17">
        <v>0.367407974978533</v>
      </c>
      <c r="BP232" s="17">
        <v>0.2383116401082</v>
      </c>
      <c r="BQ232" s="17">
        <v>0.26204610007239898</v>
      </c>
      <c r="BR232" s="17">
        <v>0.16792286379566701</v>
      </c>
      <c r="BS232" s="17">
        <v>0.11633806131631</v>
      </c>
      <c r="BT232" s="17">
        <v>0.10263822765379201</v>
      </c>
      <c r="BU232" s="17">
        <v>7.9712789364811798E-2</v>
      </c>
      <c r="BV232" s="17">
        <v>5.9723390766705603E-2</v>
      </c>
      <c r="BW232" s="17">
        <v>8.6250060780810295E-2</v>
      </c>
      <c r="BX232" s="17">
        <v>2.06756132074465E-2</v>
      </c>
      <c r="BY232" s="17">
        <v>5.6875320781079798E-2</v>
      </c>
      <c r="BZ232" s="17">
        <v>2.1756735275929098E-2</v>
      </c>
      <c r="CA232" s="17">
        <v>1.24527772089193E-2</v>
      </c>
      <c r="CB232" s="17">
        <v>2.8388460823427799E-2</v>
      </c>
      <c r="CC232" s="17">
        <v>0</v>
      </c>
      <c r="CD232" s="17">
        <v>2.11285505515705E-2</v>
      </c>
    </row>
    <row r="233" spans="2:82" x14ac:dyDescent="0.35">
      <c r="B233" t="s">
        <v>127</v>
      </c>
      <c r="C233" s="17">
        <v>3.78557267194524E-2</v>
      </c>
      <c r="D233" s="17">
        <v>2.9323281406961301E-2</v>
      </c>
      <c r="E233" s="17">
        <v>4.5258382742334798E-2</v>
      </c>
      <c r="F233" s="17"/>
      <c r="G233" s="17">
        <v>3.1577898372773298E-2</v>
      </c>
      <c r="H233" s="17">
        <v>4.08489731268721E-2</v>
      </c>
      <c r="I233" s="17">
        <v>5.2165782046382801E-2</v>
      </c>
      <c r="J233" s="17">
        <v>5.3387313250385503E-2</v>
      </c>
      <c r="K233" s="17">
        <v>2.2039437075493998E-2</v>
      </c>
      <c r="L233" s="17">
        <v>2.3966842095318502E-2</v>
      </c>
      <c r="M233" s="17"/>
      <c r="N233" s="17">
        <v>1.8526843210790501E-2</v>
      </c>
      <c r="O233" s="17">
        <v>4.11738519187302E-2</v>
      </c>
      <c r="P233" s="17">
        <v>4.0563724911218402E-2</v>
      </c>
      <c r="Q233" s="17">
        <v>5.1903015452421798E-2</v>
      </c>
      <c r="R233" s="17"/>
      <c r="S233" s="17">
        <v>4.4248672655999098E-2</v>
      </c>
      <c r="T233" s="17">
        <v>3.4950676816481202E-2</v>
      </c>
      <c r="U233" s="17">
        <v>4.42742736678753E-2</v>
      </c>
      <c r="V233" s="17">
        <v>3.6011559476166903E-2</v>
      </c>
      <c r="W233" s="17">
        <v>4.7169109360230999E-2</v>
      </c>
      <c r="X233" s="17">
        <v>2.2168069645289799E-2</v>
      </c>
      <c r="Y233" s="17">
        <v>3.8642042604404701E-2</v>
      </c>
      <c r="Z233" s="17">
        <v>3.2520868108668902E-2</v>
      </c>
      <c r="AA233" s="17">
        <v>3.8525406434174903E-2</v>
      </c>
      <c r="AB233" s="17">
        <v>3.5359965896591898E-2</v>
      </c>
      <c r="AC233" s="17">
        <v>4.0070699693173402E-2</v>
      </c>
      <c r="AD233" s="17"/>
      <c r="AE233" s="17">
        <v>1.7789515522128398E-2</v>
      </c>
      <c r="AF233" s="17">
        <v>2.6840293988864401E-2</v>
      </c>
      <c r="AG233" s="17">
        <v>6.2462585813308102E-2</v>
      </c>
      <c r="AH233" s="17">
        <v>4.0936131745843603E-2</v>
      </c>
      <c r="AI233" s="17">
        <v>5.65625269002469E-2</v>
      </c>
      <c r="AJ233" s="17">
        <v>5.7876334642768999E-2</v>
      </c>
      <c r="AK233" s="17"/>
      <c r="AL233" s="17">
        <v>3.0296823935861101E-2</v>
      </c>
      <c r="AM233" s="17">
        <v>3.5817575905533701E-2</v>
      </c>
      <c r="AN233" s="17">
        <v>2.4231989198412102E-2</v>
      </c>
      <c r="AO233" s="17">
        <v>2.1504114806136301E-2</v>
      </c>
      <c r="AP233" s="17">
        <v>2.6494062260451302E-2</v>
      </c>
      <c r="AQ233" s="17">
        <v>1.6140670321100399E-2</v>
      </c>
      <c r="AR233" s="17">
        <v>0.148464914086676</v>
      </c>
      <c r="AS233" s="17"/>
      <c r="AT233" s="17">
        <v>3.9889015101037401E-2</v>
      </c>
      <c r="AU233" s="17">
        <v>3.2817010831102597E-2</v>
      </c>
      <c r="AV233" s="17"/>
      <c r="AW233" s="17">
        <v>4.2354212860723599E-2</v>
      </c>
      <c r="AX233" s="17">
        <v>3.01659021936516E-2</v>
      </c>
      <c r="AY233" s="17">
        <v>4.2312961537803999E-2</v>
      </c>
      <c r="AZ233" s="17">
        <v>4.3829127895332803E-2</v>
      </c>
      <c r="BA233" s="17">
        <v>2.1842549425918401E-2</v>
      </c>
      <c r="BB233" s="17">
        <v>4.5320985047011299E-2</v>
      </c>
      <c r="BC233" s="17">
        <v>3.5567385372788099E-2</v>
      </c>
      <c r="BD233" s="17">
        <v>1.96921528328108E-2</v>
      </c>
      <c r="BE233" s="17"/>
      <c r="BF233" s="17">
        <v>2.1057552210387499E-2</v>
      </c>
      <c r="BG233" s="17">
        <v>3.4147921304789199E-2</v>
      </c>
      <c r="BH233" s="17">
        <v>4.5133964494952897E-2</v>
      </c>
      <c r="BI233" s="17">
        <v>3.9040339227756703E-2</v>
      </c>
      <c r="BJ233" s="17">
        <v>3.6950432094746098E-2</v>
      </c>
      <c r="BK233" s="17">
        <v>3.6698747269094299E-2</v>
      </c>
      <c r="BL233" s="17">
        <v>6.40542624617257E-2</v>
      </c>
      <c r="BM233" s="17"/>
      <c r="BN233" s="17">
        <v>5.2803955670007001E-2</v>
      </c>
      <c r="BO233" s="17">
        <v>4.2245446498841703E-2</v>
      </c>
      <c r="BP233" s="17">
        <v>5.5937959474921597E-2</v>
      </c>
      <c r="BQ233" s="17">
        <v>3.0795625860422001E-2</v>
      </c>
      <c r="BR233" s="17">
        <v>3.4103088209966603E-2</v>
      </c>
      <c r="BS233" s="17">
        <v>3.4826625931359101E-2</v>
      </c>
      <c r="BT233" s="17">
        <v>3.6559616176896001E-2</v>
      </c>
      <c r="BU233" s="17">
        <v>3.4603965905419802E-2</v>
      </c>
      <c r="BV233" s="17">
        <v>4.1308647172594498E-2</v>
      </c>
      <c r="BW233" s="17">
        <v>3.0234961399525199E-2</v>
      </c>
      <c r="BX233" s="17">
        <v>2.0422410369880101E-2</v>
      </c>
      <c r="BY233" s="17">
        <v>2.1967359603411198E-2</v>
      </c>
      <c r="BZ233" s="17">
        <v>3.40160631861385E-2</v>
      </c>
      <c r="CA233" s="17">
        <v>0</v>
      </c>
      <c r="CB233" s="17">
        <v>9.64179178109849E-3</v>
      </c>
      <c r="CC233" s="17">
        <v>0</v>
      </c>
      <c r="CD233" s="17">
        <v>0</v>
      </c>
    </row>
    <row r="234" spans="2:82" x14ac:dyDescent="0.35">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row>
    <row r="235" spans="2:82" x14ac:dyDescent="0.35">
      <c r="B235" s="6" t="s">
        <v>245</v>
      </c>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row>
    <row r="236" spans="2:82" x14ac:dyDescent="0.35">
      <c r="B236" s="24" t="s">
        <v>191</v>
      </c>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row>
    <row r="237" spans="2:82" x14ac:dyDescent="0.35">
      <c r="B237" t="s">
        <v>241</v>
      </c>
      <c r="C237" s="17">
        <v>0.460106025613363</v>
      </c>
      <c r="D237" s="17">
        <v>0.51675366153105295</v>
      </c>
      <c r="E237" s="17">
        <v>0.40495495552060201</v>
      </c>
      <c r="F237" s="17"/>
      <c r="G237" s="17">
        <v>0.33626127553356699</v>
      </c>
      <c r="H237" s="17">
        <v>0.39422893268015502</v>
      </c>
      <c r="I237" s="17">
        <v>0.40097907165831798</v>
      </c>
      <c r="J237" s="17">
        <v>0.380350983261867</v>
      </c>
      <c r="K237" s="17">
        <v>0.53615679674583305</v>
      </c>
      <c r="L237" s="17">
        <v>0.647538564889932</v>
      </c>
      <c r="M237" s="17"/>
      <c r="N237" s="17">
        <v>0.61016751978432204</v>
      </c>
      <c r="O237" s="17">
        <v>0.46168779636770402</v>
      </c>
      <c r="P237" s="17">
        <v>0.45216217416598398</v>
      </c>
      <c r="Q237" s="17">
        <v>0.30855410854919002</v>
      </c>
      <c r="R237" s="17"/>
      <c r="S237" s="17">
        <v>0.45209559798180499</v>
      </c>
      <c r="T237" s="17">
        <v>0.477130001206159</v>
      </c>
      <c r="U237" s="17">
        <v>0.46410297669206202</v>
      </c>
      <c r="V237" s="17">
        <v>0.51215652642331699</v>
      </c>
      <c r="W237" s="17">
        <v>0.46181960087642598</v>
      </c>
      <c r="X237" s="17">
        <v>0.41155644175177403</v>
      </c>
      <c r="Y237" s="17">
        <v>0.46376034864558502</v>
      </c>
      <c r="Z237" s="17">
        <v>0.43039426466036801</v>
      </c>
      <c r="AA237" s="17">
        <v>0.445040105075592</v>
      </c>
      <c r="AB237" s="17">
        <v>0.49469157237725703</v>
      </c>
      <c r="AC237" s="17">
        <v>0.44314692257521698</v>
      </c>
      <c r="AD237" s="17"/>
      <c r="AE237" s="17">
        <v>0.69480889651175803</v>
      </c>
      <c r="AF237" s="17">
        <v>0.46526501502267598</v>
      </c>
      <c r="AG237" s="17">
        <v>0.18007126585438099</v>
      </c>
      <c r="AH237" s="17">
        <v>0.237427291865041</v>
      </c>
      <c r="AI237" s="17">
        <v>0.28285734070118301</v>
      </c>
      <c r="AJ237" s="17">
        <v>0.27244516946617497</v>
      </c>
      <c r="AK237" s="17"/>
      <c r="AL237" s="17">
        <v>0.487813647232412</v>
      </c>
      <c r="AM237" s="17">
        <v>0.38988148102407399</v>
      </c>
      <c r="AN237" s="17">
        <v>0.46382390891588299</v>
      </c>
      <c r="AO237" s="17">
        <v>0.46468425488193499</v>
      </c>
      <c r="AP237" s="17">
        <v>0.72964233090139996</v>
      </c>
      <c r="AQ237" s="17">
        <v>0.51532118998688603</v>
      </c>
      <c r="AR237" s="17">
        <v>0.32554864996564797</v>
      </c>
      <c r="AS237" s="17"/>
      <c r="AT237" s="17">
        <v>0.591920320459282</v>
      </c>
      <c r="AU237" s="17">
        <v>0.447978400017503</v>
      </c>
      <c r="AV237" s="17"/>
      <c r="AW237" s="17">
        <v>0.35143815511030602</v>
      </c>
      <c r="AX237" s="17">
        <v>0.59054125245391198</v>
      </c>
      <c r="AY237" s="17">
        <v>0.29463589311338401</v>
      </c>
      <c r="AZ237" s="17">
        <v>0.42833433768420398</v>
      </c>
      <c r="BA237" s="17">
        <v>0.64000166580906603</v>
      </c>
      <c r="BB237" s="17">
        <v>0.437827365699063</v>
      </c>
      <c r="BC237" s="17">
        <v>0.44898136577442499</v>
      </c>
      <c r="BD237" s="17">
        <v>0.27372186887321698</v>
      </c>
      <c r="BE237" s="17"/>
      <c r="BF237" s="17">
        <v>0.50788999014749103</v>
      </c>
      <c r="BG237" s="17">
        <v>0.44925438299468801</v>
      </c>
      <c r="BH237" s="17">
        <v>0.477352251967328</v>
      </c>
      <c r="BI237" s="17">
        <v>0.46308778450673499</v>
      </c>
      <c r="BJ237" s="17">
        <v>0.37989245689289503</v>
      </c>
      <c r="BK237" s="17">
        <v>0.53240624663588398</v>
      </c>
      <c r="BL237" s="17">
        <v>0.32588538060683098</v>
      </c>
      <c r="BM237" s="17"/>
      <c r="BN237" s="17">
        <v>0.175296344785072</v>
      </c>
      <c r="BO237" s="17">
        <v>0.30971779629906698</v>
      </c>
      <c r="BP237" s="17">
        <v>0.32028941236729902</v>
      </c>
      <c r="BQ237" s="17">
        <v>0.34812838467449297</v>
      </c>
      <c r="BR237" s="17">
        <v>0.39127305088196201</v>
      </c>
      <c r="BS237" s="17">
        <v>0.42361129420997201</v>
      </c>
      <c r="BT237" s="17">
        <v>0.55333144459683103</v>
      </c>
      <c r="BU237" s="17">
        <v>0.52478443201760405</v>
      </c>
      <c r="BV237" s="17">
        <v>0.514849075488927</v>
      </c>
      <c r="BW237" s="17">
        <v>0.52649611235239402</v>
      </c>
      <c r="BX237" s="17">
        <v>0.63850428271362103</v>
      </c>
      <c r="BY237" s="17">
        <v>0.59861559613773097</v>
      </c>
      <c r="BZ237" s="17">
        <v>0.62043524497817504</v>
      </c>
      <c r="CA237" s="17">
        <v>0.68278813802824201</v>
      </c>
      <c r="CB237" s="17">
        <v>0.80584871483057896</v>
      </c>
      <c r="CC237" s="17">
        <v>0.86681343244143205</v>
      </c>
      <c r="CD237" s="17">
        <v>0.76088327878976902</v>
      </c>
    </row>
    <row r="238" spans="2:82" x14ac:dyDescent="0.35">
      <c r="B238" t="s">
        <v>242</v>
      </c>
      <c r="C238" s="17">
        <v>0.33724505459710402</v>
      </c>
      <c r="D238" s="17">
        <v>0.32207739549164499</v>
      </c>
      <c r="E238" s="17">
        <v>0.35312785713685002</v>
      </c>
      <c r="F238" s="17"/>
      <c r="G238" s="17">
        <v>0.49142975079412798</v>
      </c>
      <c r="H238" s="17">
        <v>0.38828338883316399</v>
      </c>
      <c r="I238" s="17">
        <v>0.35242695388592099</v>
      </c>
      <c r="J238" s="17">
        <v>0.36721902649980698</v>
      </c>
      <c r="K238" s="17">
        <v>0.273152585441366</v>
      </c>
      <c r="L238" s="17">
        <v>0.203795153188465</v>
      </c>
      <c r="M238" s="17"/>
      <c r="N238" s="17">
        <v>0.279414544716728</v>
      </c>
      <c r="O238" s="17">
        <v>0.34606250410136802</v>
      </c>
      <c r="P238" s="17">
        <v>0.37330486818165898</v>
      </c>
      <c r="Q238" s="17">
        <v>0.358852631639477</v>
      </c>
      <c r="R238" s="17"/>
      <c r="S238" s="17">
        <v>0.37089948074142298</v>
      </c>
      <c r="T238" s="17">
        <v>0.33816341768846903</v>
      </c>
      <c r="U238" s="17">
        <v>0.37095663981615601</v>
      </c>
      <c r="V238" s="17">
        <v>0.28413059864138901</v>
      </c>
      <c r="W238" s="17">
        <v>0.30211512622196102</v>
      </c>
      <c r="X238" s="17">
        <v>0.35208076618992501</v>
      </c>
      <c r="Y238" s="17">
        <v>0.34833827197088602</v>
      </c>
      <c r="Z238" s="17">
        <v>0.30209674109741802</v>
      </c>
      <c r="AA238" s="17">
        <v>0.35028030580422098</v>
      </c>
      <c r="AB238" s="17">
        <v>0.30005042639493401</v>
      </c>
      <c r="AC238" s="17">
        <v>0.33513568369310298</v>
      </c>
      <c r="AD238" s="17"/>
      <c r="AE238" s="17">
        <v>0.214649072948812</v>
      </c>
      <c r="AF238" s="17">
        <v>0.391553665172448</v>
      </c>
      <c r="AG238" s="17">
        <v>0.43383257852811302</v>
      </c>
      <c r="AH238" s="17">
        <v>0.370797552196031</v>
      </c>
      <c r="AI238" s="17">
        <v>0.43540570242639798</v>
      </c>
      <c r="AJ238" s="17">
        <v>0.40260162639348601</v>
      </c>
      <c r="AK238" s="17"/>
      <c r="AL238" s="17">
        <v>0.31766065795570098</v>
      </c>
      <c r="AM238" s="17">
        <v>0.403088160023022</v>
      </c>
      <c r="AN238" s="17">
        <v>0.415973694144328</v>
      </c>
      <c r="AO238" s="17">
        <v>0.42526238793388299</v>
      </c>
      <c r="AP238" s="17">
        <v>0.169566318215777</v>
      </c>
      <c r="AQ238" s="17">
        <v>0.36270506370055799</v>
      </c>
      <c r="AR238" s="17">
        <v>0.33207329995413598</v>
      </c>
      <c r="AS238" s="17"/>
      <c r="AT238" s="17">
        <v>0.34732636681023699</v>
      </c>
      <c r="AU238" s="17">
        <v>0.33695004090365499</v>
      </c>
      <c r="AV238" s="17"/>
      <c r="AW238" s="17">
        <v>0.32992970304596297</v>
      </c>
      <c r="AX238" s="17">
        <v>0.231346743252279</v>
      </c>
      <c r="AY238" s="17">
        <v>0.45071678962556599</v>
      </c>
      <c r="AZ238" s="17">
        <v>0.36381593504684301</v>
      </c>
      <c r="BA238" s="17">
        <v>0.205240424379353</v>
      </c>
      <c r="BB238" s="17">
        <v>0.38170634502823803</v>
      </c>
      <c r="BC238" s="17">
        <v>0.39919337252899201</v>
      </c>
      <c r="BD238" s="17">
        <v>0.35449850095826502</v>
      </c>
      <c r="BE238" s="17"/>
      <c r="BF238" s="17">
        <v>0.33428127931266099</v>
      </c>
      <c r="BG238" s="17">
        <v>0.39231955490567999</v>
      </c>
      <c r="BH238" s="17">
        <v>0.32514673192212601</v>
      </c>
      <c r="BI238" s="17">
        <v>0.31369549357166698</v>
      </c>
      <c r="BJ238" s="17">
        <v>0.37373044058016303</v>
      </c>
      <c r="BK238" s="17">
        <v>0.231767501515312</v>
      </c>
      <c r="BL238" s="17">
        <v>0.40179743866274098</v>
      </c>
      <c r="BM238" s="17"/>
      <c r="BN238" s="17">
        <v>0.33424547042367098</v>
      </c>
      <c r="BO238" s="17">
        <v>0.34569824779973102</v>
      </c>
      <c r="BP238" s="17">
        <v>0.36516511179121097</v>
      </c>
      <c r="BQ238" s="17">
        <v>0.408628801683668</v>
      </c>
      <c r="BR238" s="17">
        <v>0.36867277981841201</v>
      </c>
      <c r="BS238" s="17">
        <v>0.37853347919629499</v>
      </c>
      <c r="BT238" s="17">
        <v>0.31999484208700002</v>
      </c>
      <c r="BU238" s="17">
        <v>0.36644018989848198</v>
      </c>
      <c r="BV238" s="17">
        <v>0.33904893503108202</v>
      </c>
      <c r="BW238" s="17">
        <v>0.34882032870344998</v>
      </c>
      <c r="BX238" s="17">
        <v>0.26440491160972901</v>
      </c>
      <c r="BY238" s="17">
        <v>0.32941264575276302</v>
      </c>
      <c r="BZ238" s="17">
        <v>0.25256307635484598</v>
      </c>
      <c r="CA238" s="17">
        <v>0.28200456544387897</v>
      </c>
      <c r="CB238" s="17">
        <v>0.149978014034091</v>
      </c>
      <c r="CC238" s="17">
        <v>0.113427980904971</v>
      </c>
      <c r="CD238" s="17">
        <v>0.21281441549732799</v>
      </c>
    </row>
    <row r="239" spans="2:82" x14ac:dyDescent="0.35">
      <c r="B239" t="s">
        <v>243</v>
      </c>
      <c r="C239" s="17">
        <v>0.16663021499112299</v>
      </c>
      <c r="D239" s="17">
        <v>0.12834546395608501</v>
      </c>
      <c r="E239" s="17">
        <v>0.203116080910723</v>
      </c>
      <c r="F239" s="17"/>
      <c r="G239" s="17">
        <v>0.12649866138718299</v>
      </c>
      <c r="H239" s="17">
        <v>0.18734435409625799</v>
      </c>
      <c r="I239" s="17">
        <v>0.205544800698062</v>
      </c>
      <c r="J239" s="17">
        <v>0.217337666453956</v>
      </c>
      <c r="K239" s="17">
        <v>0.152237802351323</v>
      </c>
      <c r="L239" s="17">
        <v>0.11955462117052899</v>
      </c>
      <c r="M239" s="17"/>
      <c r="N239" s="17">
        <v>8.9739981045255296E-2</v>
      </c>
      <c r="O239" s="17">
        <v>0.158360335327563</v>
      </c>
      <c r="P239" s="17">
        <v>0.141733201955419</v>
      </c>
      <c r="Q239" s="17">
        <v>0.27632824453710397</v>
      </c>
      <c r="R239" s="17"/>
      <c r="S239" s="17">
        <v>0.12948863049340201</v>
      </c>
      <c r="T239" s="17">
        <v>0.148837847012179</v>
      </c>
      <c r="U239" s="17">
        <v>0.12324870683566801</v>
      </c>
      <c r="V239" s="17">
        <v>0.17643478136493301</v>
      </c>
      <c r="W239" s="17">
        <v>0.19742577091939101</v>
      </c>
      <c r="X239" s="17">
        <v>0.213925184998422</v>
      </c>
      <c r="Y239" s="17">
        <v>0.16043187643353801</v>
      </c>
      <c r="Z239" s="17">
        <v>0.222611078248483</v>
      </c>
      <c r="AA239" s="17">
        <v>0.16026652366340799</v>
      </c>
      <c r="AB239" s="17">
        <v>0.172998358029302</v>
      </c>
      <c r="AC239" s="17">
        <v>0.198671348302004</v>
      </c>
      <c r="AD239" s="17"/>
      <c r="AE239" s="17">
        <v>6.6996047939497899E-2</v>
      </c>
      <c r="AF239" s="17">
        <v>0.116449826215116</v>
      </c>
      <c r="AG239" s="17">
        <v>0.34807916864546201</v>
      </c>
      <c r="AH239" s="17">
        <v>0.322489148906831</v>
      </c>
      <c r="AI239" s="17">
        <v>0.24019387254118299</v>
      </c>
      <c r="AJ239" s="17">
        <v>0.257749698934987</v>
      </c>
      <c r="AK239" s="17"/>
      <c r="AL239" s="17">
        <v>0.168866657374247</v>
      </c>
      <c r="AM239" s="17">
        <v>0.16719212072077699</v>
      </c>
      <c r="AN239" s="17">
        <v>9.8958203350498805E-2</v>
      </c>
      <c r="AO239" s="17">
        <v>0.11005335718418099</v>
      </c>
      <c r="AP239" s="17">
        <v>7.4084449044864997E-2</v>
      </c>
      <c r="AQ239" s="17">
        <v>9.8812234753664394E-2</v>
      </c>
      <c r="AR239" s="17">
        <v>0.34237805008021499</v>
      </c>
      <c r="AS239" s="17"/>
      <c r="AT239" s="17">
        <v>2.8979491041301101E-2</v>
      </c>
      <c r="AU239" s="17">
        <v>0.18098902977472001</v>
      </c>
      <c r="AV239" s="17"/>
      <c r="AW239" s="17">
        <v>0.26271217100751498</v>
      </c>
      <c r="AX239" s="17">
        <v>0.13056263713920899</v>
      </c>
      <c r="AY239" s="17">
        <v>0.208390238692509</v>
      </c>
      <c r="AZ239" s="17">
        <v>0.177738773995119</v>
      </c>
      <c r="BA239" s="17">
        <v>0.12810881983164099</v>
      </c>
      <c r="BB239" s="17">
        <v>0.14810053326574699</v>
      </c>
      <c r="BC239" s="17">
        <v>0.121361842076584</v>
      </c>
      <c r="BD239" s="17">
        <v>0.25448654629583201</v>
      </c>
      <c r="BE239" s="17"/>
      <c r="BF239" s="17">
        <v>0.12671177718839699</v>
      </c>
      <c r="BG239" s="17">
        <v>0.13515011745709701</v>
      </c>
      <c r="BH239" s="17">
        <v>0.17899329926486601</v>
      </c>
      <c r="BI239" s="17">
        <v>0.15941893244653699</v>
      </c>
      <c r="BJ239" s="17">
        <v>0.20738975996672401</v>
      </c>
      <c r="BK239" s="17">
        <v>0.18646677052491201</v>
      </c>
      <c r="BL239" s="17">
        <v>0.219596989453852</v>
      </c>
      <c r="BM239" s="17"/>
      <c r="BN239" s="17">
        <v>0.41523409560049701</v>
      </c>
      <c r="BO239" s="17">
        <v>0.28403408632224902</v>
      </c>
      <c r="BP239" s="17">
        <v>0.27295483346380001</v>
      </c>
      <c r="BQ239" s="17">
        <v>0.21036584548673201</v>
      </c>
      <c r="BR239" s="17">
        <v>0.199138686590765</v>
      </c>
      <c r="BS239" s="17">
        <v>0.176149054252765</v>
      </c>
      <c r="BT239" s="17">
        <v>0.11271018744688401</v>
      </c>
      <c r="BU239" s="17">
        <v>8.3995462744853797E-2</v>
      </c>
      <c r="BV239" s="17">
        <v>9.2864334551733901E-2</v>
      </c>
      <c r="BW239" s="17">
        <v>0.106032376240126</v>
      </c>
      <c r="BX239" s="17">
        <v>6.9768998441162799E-2</v>
      </c>
      <c r="BY239" s="17">
        <v>6.3305704636874793E-2</v>
      </c>
      <c r="BZ239" s="17">
        <v>0.102827872940405</v>
      </c>
      <c r="CA239" s="17">
        <v>0</v>
      </c>
      <c r="CB239" s="17">
        <v>3.3233409568318502E-2</v>
      </c>
      <c r="CC239" s="17">
        <v>1.9758586653597698E-2</v>
      </c>
      <c r="CD239" s="17">
        <v>2.6302305712902901E-2</v>
      </c>
    </row>
    <row r="240" spans="2:82" x14ac:dyDescent="0.35">
      <c r="B240" t="s">
        <v>127</v>
      </c>
      <c r="C240" s="17">
        <v>3.6018704798410399E-2</v>
      </c>
      <c r="D240" s="17">
        <v>3.2823479021216399E-2</v>
      </c>
      <c r="E240" s="17">
        <v>3.8801106431825598E-2</v>
      </c>
      <c r="F240" s="17"/>
      <c r="G240" s="17">
        <v>4.5810312285121897E-2</v>
      </c>
      <c r="H240" s="17">
        <v>3.0143324390422801E-2</v>
      </c>
      <c r="I240" s="17">
        <v>4.10491737576986E-2</v>
      </c>
      <c r="J240" s="17">
        <v>3.5092323784370501E-2</v>
      </c>
      <c r="K240" s="17">
        <v>3.84528154614781E-2</v>
      </c>
      <c r="L240" s="17">
        <v>2.91116607510735E-2</v>
      </c>
      <c r="M240" s="17"/>
      <c r="N240" s="17">
        <v>2.06779544536945E-2</v>
      </c>
      <c r="O240" s="17">
        <v>3.3889364203365198E-2</v>
      </c>
      <c r="P240" s="17">
        <v>3.2799755696938299E-2</v>
      </c>
      <c r="Q240" s="17">
        <v>5.6265015274229301E-2</v>
      </c>
      <c r="R240" s="17"/>
      <c r="S240" s="17">
        <v>4.7516290783370101E-2</v>
      </c>
      <c r="T240" s="17">
        <v>3.58687340931928E-2</v>
      </c>
      <c r="U240" s="17">
        <v>4.1691676656114299E-2</v>
      </c>
      <c r="V240" s="17">
        <v>2.7278093570361098E-2</v>
      </c>
      <c r="W240" s="17">
        <v>3.8639501982221998E-2</v>
      </c>
      <c r="X240" s="17">
        <v>2.24376070598785E-2</v>
      </c>
      <c r="Y240" s="17">
        <v>2.74695029499917E-2</v>
      </c>
      <c r="Z240" s="17">
        <v>4.4897915993730803E-2</v>
      </c>
      <c r="AA240" s="17">
        <v>4.4413065456778797E-2</v>
      </c>
      <c r="AB240" s="17">
        <v>3.2259643198506403E-2</v>
      </c>
      <c r="AC240" s="17">
        <v>2.3046045429676299E-2</v>
      </c>
      <c r="AD240" s="17"/>
      <c r="AE240" s="17">
        <v>2.3545982599932399E-2</v>
      </c>
      <c r="AF240" s="17">
        <v>2.6731493589759299E-2</v>
      </c>
      <c r="AG240" s="17">
        <v>3.8016986972044101E-2</v>
      </c>
      <c r="AH240" s="17">
        <v>6.9286007032097405E-2</v>
      </c>
      <c r="AI240" s="17">
        <v>4.1543084331235103E-2</v>
      </c>
      <c r="AJ240" s="17">
        <v>6.7203505205351705E-2</v>
      </c>
      <c r="AK240" s="17"/>
      <c r="AL240" s="17">
        <v>2.5659037437640201E-2</v>
      </c>
      <c r="AM240" s="17">
        <v>3.9838238232126802E-2</v>
      </c>
      <c r="AN240" s="17">
        <v>2.1244193589290101E-2</v>
      </c>
      <c r="AO240" s="17">
        <v>0</v>
      </c>
      <c r="AP240" s="17">
        <v>2.6706901837957899E-2</v>
      </c>
      <c r="AQ240" s="17">
        <v>2.3161511558892001E-2</v>
      </c>
      <c r="AR240" s="17">
        <v>0</v>
      </c>
      <c r="AS240" s="17"/>
      <c r="AT240" s="17">
        <v>3.1773821689180103E-2</v>
      </c>
      <c r="AU240" s="17">
        <v>3.4082529304121097E-2</v>
      </c>
      <c r="AV240" s="17"/>
      <c r="AW240" s="17">
        <v>5.5919970836216797E-2</v>
      </c>
      <c r="AX240" s="17">
        <v>4.7549367154599301E-2</v>
      </c>
      <c r="AY240" s="17">
        <v>4.6257078568541103E-2</v>
      </c>
      <c r="AZ240" s="17">
        <v>3.0110953273833799E-2</v>
      </c>
      <c r="BA240" s="17">
        <v>2.66490899799403E-2</v>
      </c>
      <c r="BB240" s="17">
        <v>3.2365756006952802E-2</v>
      </c>
      <c r="BC240" s="17">
        <v>3.0463419619997899E-2</v>
      </c>
      <c r="BD240" s="17">
        <v>0.117293083872687</v>
      </c>
      <c r="BE240" s="17"/>
      <c r="BF240" s="17">
        <v>3.1116953351450601E-2</v>
      </c>
      <c r="BG240" s="17">
        <v>2.3275944642535601E-2</v>
      </c>
      <c r="BH240" s="17">
        <v>1.85077168456797E-2</v>
      </c>
      <c r="BI240" s="17">
        <v>6.3797789475060498E-2</v>
      </c>
      <c r="BJ240" s="17">
        <v>3.8987342560217797E-2</v>
      </c>
      <c r="BK240" s="17">
        <v>4.9359481323891903E-2</v>
      </c>
      <c r="BL240" s="17">
        <v>5.2720191276576199E-2</v>
      </c>
      <c r="BM240" s="17"/>
      <c r="BN240" s="17">
        <v>7.5224089190759097E-2</v>
      </c>
      <c r="BO240" s="17">
        <v>6.05498695789526E-2</v>
      </c>
      <c r="BP240" s="17">
        <v>4.1590642377689703E-2</v>
      </c>
      <c r="BQ240" s="17">
        <v>3.2876968155106198E-2</v>
      </c>
      <c r="BR240" s="17">
        <v>4.0915482708860897E-2</v>
      </c>
      <c r="BS240" s="17">
        <v>2.1706172340968399E-2</v>
      </c>
      <c r="BT240" s="17">
        <v>1.3963525869284701E-2</v>
      </c>
      <c r="BU240" s="17">
        <v>2.4779915339060501E-2</v>
      </c>
      <c r="BV240" s="17">
        <v>5.3237654928256502E-2</v>
      </c>
      <c r="BW240" s="17">
        <v>1.8651182704029799E-2</v>
      </c>
      <c r="BX240" s="17">
        <v>2.7321807235487199E-2</v>
      </c>
      <c r="BY240" s="17">
        <v>8.6660534726305995E-3</v>
      </c>
      <c r="BZ240" s="17">
        <v>2.4173805726573499E-2</v>
      </c>
      <c r="CA240" s="17">
        <v>3.5207296527878899E-2</v>
      </c>
      <c r="CB240" s="17">
        <v>1.09398615670109E-2</v>
      </c>
      <c r="CC240" s="17">
        <v>0</v>
      </c>
      <c r="CD240" s="17">
        <v>0</v>
      </c>
    </row>
    <row r="241" spans="2:82" x14ac:dyDescent="0.35">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row>
    <row r="242" spans="2:82" x14ac:dyDescent="0.35">
      <c r="B242" s="6" t="s">
        <v>246</v>
      </c>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row>
    <row r="243" spans="2:82" x14ac:dyDescent="0.35">
      <c r="B243" s="24" t="s">
        <v>191</v>
      </c>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row>
    <row r="244" spans="2:82" x14ac:dyDescent="0.35">
      <c r="B244" t="s">
        <v>241</v>
      </c>
      <c r="C244" s="17">
        <v>0.43647044779849897</v>
      </c>
      <c r="D244" s="17">
        <v>0.498148138180247</v>
      </c>
      <c r="E244" s="17">
        <v>0.378460159305331</v>
      </c>
      <c r="F244" s="17"/>
      <c r="G244" s="17">
        <v>0.27238819539596199</v>
      </c>
      <c r="H244" s="17">
        <v>0.36272956256245198</v>
      </c>
      <c r="I244" s="17">
        <v>0.33468834724643698</v>
      </c>
      <c r="J244" s="17">
        <v>0.41650143026132103</v>
      </c>
      <c r="K244" s="17">
        <v>0.56833108637765894</v>
      </c>
      <c r="L244" s="17">
        <v>0.60888266428945104</v>
      </c>
      <c r="M244" s="17"/>
      <c r="N244" s="17">
        <v>0.595607760214802</v>
      </c>
      <c r="O244" s="17">
        <v>0.445048691308706</v>
      </c>
      <c r="P244" s="17">
        <v>0.41396640892144698</v>
      </c>
      <c r="Q244" s="17">
        <v>0.27989690450445998</v>
      </c>
      <c r="R244" s="17"/>
      <c r="S244" s="17">
        <v>0.483592222548687</v>
      </c>
      <c r="T244" s="17">
        <v>0.45532432397695899</v>
      </c>
      <c r="U244" s="17">
        <v>0.43492907224473198</v>
      </c>
      <c r="V244" s="17">
        <v>0.42829096700011599</v>
      </c>
      <c r="W244" s="17">
        <v>0.44240811847668998</v>
      </c>
      <c r="X244" s="17">
        <v>0.397657817048993</v>
      </c>
      <c r="Y244" s="17">
        <v>0.46478179743744902</v>
      </c>
      <c r="Z244" s="17">
        <v>0.44643460217731101</v>
      </c>
      <c r="AA244" s="17">
        <v>0.38845954376235198</v>
      </c>
      <c r="AB244" s="17">
        <v>0.40534526136355498</v>
      </c>
      <c r="AC244" s="17">
        <v>0.42452031720165301</v>
      </c>
      <c r="AD244" s="17"/>
      <c r="AE244" s="17">
        <v>0.67684803035160102</v>
      </c>
      <c r="AF244" s="17">
        <v>0.45895980654372998</v>
      </c>
      <c r="AG244" s="17">
        <v>0.15044993227004999</v>
      </c>
      <c r="AH244" s="17">
        <v>0.190819239465362</v>
      </c>
      <c r="AI244" s="17">
        <v>0.23527782233557301</v>
      </c>
      <c r="AJ244" s="17">
        <v>0.24204482302735</v>
      </c>
      <c r="AK244" s="17"/>
      <c r="AL244" s="17">
        <v>0.46554895262691098</v>
      </c>
      <c r="AM244" s="17">
        <v>0.363686732081343</v>
      </c>
      <c r="AN244" s="17">
        <v>0.42512116941352102</v>
      </c>
      <c r="AO244" s="17">
        <v>0.56878151728245896</v>
      </c>
      <c r="AP244" s="17">
        <v>0.72427446184034605</v>
      </c>
      <c r="AQ244" s="17">
        <v>0.50043752976992095</v>
      </c>
      <c r="AR244" s="17">
        <v>0.30159886504529398</v>
      </c>
      <c r="AS244" s="17"/>
      <c r="AT244" s="17">
        <v>0.61485367025575999</v>
      </c>
      <c r="AU244" s="17">
        <v>0.42048029384858399</v>
      </c>
      <c r="AV244" s="17"/>
      <c r="AW244" s="17">
        <v>0.36126369686110099</v>
      </c>
      <c r="AX244" s="17">
        <v>0.53175554225631205</v>
      </c>
      <c r="AY244" s="17">
        <v>0.31445528252217297</v>
      </c>
      <c r="AZ244" s="17">
        <v>0.415809939055371</v>
      </c>
      <c r="BA244" s="17">
        <v>0.61696640248285095</v>
      </c>
      <c r="BB244" s="17">
        <v>0.34598226579914898</v>
      </c>
      <c r="BC244" s="17">
        <v>0.43265492402543998</v>
      </c>
      <c r="BD244" s="17">
        <v>0.33993761962111002</v>
      </c>
      <c r="BE244" s="17"/>
      <c r="BF244" s="17">
        <v>0.48817649817403902</v>
      </c>
      <c r="BG244" s="17">
        <v>0.438252894266211</v>
      </c>
      <c r="BH244" s="17">
        <v>0.525361686804246</v>
      </c>
      <c r="BI244" s="17">
        <v>0.37942007552347801</v>
      </c>
      <c r="BJ244" s="17">
        <v>0.33948421514085603</v>
      </c>
      <c r="BK244" s="17">
        <v>0.46621731469016298</v>
      </c>
      <c r="BL244" s="17">
        <v>0.31384861689010402</v>
      </c>
      <c r="BM244" s="17"/>
      <c r="BN244" s="17">
        <v>0.198667542245694</v>
      </c>
      <c r="BO244" s="17">
        <v>0.21129489074230001</v>
      </c>
      <c r="BP244" s="17">
        <v>0.28717922448014299</v>
      </c>
      <c r="BQ244" s="17">
        <v>0.292211383961959</v>
      </c>
      <c r="BR244" s="17">
        <v>0.372692218190882</v>
      </c>
      <c r="BS244" s="17">
        <v>0.41447589498848703</v>
      </c>
      <c r="BT244" s="17">
        <v>0.46024979682998901</v>
      </c>
      <c r="BU244" s="17">
        <v>0.52467015832694097</v>
      </c>
      <c r="BV244" s="17">
        <v>0.51821718442874498</v>
      </c>
      <c r="BW244" s="17">
        <v>0.49454647271738</v>
      </c>
      <c r="BX244" s="17">
        <v>0.57816777145590703</v>
      </c>
      <c r="BY244" s="17">
        <v>0.64124710850200595</v>
      </c>
      <c r="BZ244" s="17">
        <v>0.66014338618438395</v>
      </c>
      <c r="CA244" s="17">
        <v>0.71476577810919995</v>
      </c>
      <c r="CB244" s="17">
        <v>0.80109744173688502</v>
      </c>
      <c r="CC244" s="17">
        <v>0.74334426042383805</v>
      </c>
      <c r="CD244" s="17">
        <v>0.840589895943331</v>
      </c>
    </row>
    <row r="245" spans="2:82" x14ac:dyDescent="0.35">
      <c r="B245" t="s">
        <v>242</v>
      </c>
      <c r="C245" s="17">
        <v>0.34213107947638499</v>
      </c>
      <c r="D245" s="17">
        <v>0.33177437729345499</v>
      </c>
      <c r="E245" s="17">
        <v>0.352592896364464</v>
      </c>
      <c r="F245" s="17"/>
      <c r="G245" s="17">
        <v>0.503936718822944</v>
      </c>
      <c r="H245" s="17">
        <v>0.43753695028881501</v>
      </c>
      <c r="I245" s="17">
        <v>0.39428493385115099</v>
      </c>
      <c r="J245" s="17">
        <v>0.308870790906705</v>
      </c>
      <c r="K245" s="17">
        <v>0.234274364781344</v>
      </c>
      <c r="L245" s="17">
        <v>0.219963446810399</v>
      </c>
      <c r="M245" s="17"/>
      <c r="N245" s="17">
        <v>0.31889280080937499</v>
      </c>
      <c r="O245" s="17">
        <v>0.35300484096575502</v>
      </c>
      <c r="P245" s="17">
        <v>0.371588697429515</v>
      </c>
      <c r="Q245" s="17">
        <v>0.33069517464914699</v>
      </c>
      <c r="R245" s="17"/>
      <c r="S245" s="17">
        <v>0.35677860704122599</v>
      </c>
      <c r="T245" s="17">
        <v>0.32947927859917298</v>
      </c>
      <c r="U245" s="17">
        <v>0.34058945500405702</v>
      </c>
      <c r="V245" s="17">
        <v>0.337764915072431</v>
      </c>
      <c r="W245" s="17">
        <v>0.31798487033923201</v>
      </c>
      <c r="X245" s="17">
        <v>0.346086247583548</v>
      </c>
      <c r="Y245" s="17">
        <v>0.30580373380011</v>
      </c>
      <c r="Z245" s="17">
        <v>0.342815874882617</v>
      </c>
      <c r="AA245" s="17">
        <v>0.351089995288493</v>
      </c>
      <c r="AB245" s="17">
        <v>0.37576073126727899</v>
      </c>
      <c r="AC245" s="17">
        <v>0.35605951397913499</v>
      </c>
      <c r="AD245" s="17"/>
      <c r="AE245" s="17">
        <v>0.22936843680146199</v>
      </c>
      <c r="AF245" s="17">
        <v>0.413519693129349</v>
      </c>
      <c r="AG245" s="17">
        <v>0.39941116966392398</v>
      </c>
      <c r="AH245" s="17">
        <v>0.35946628490470001</v>
      </c>
      <c r="AI245" s="17">
        <v>0.42774037162949002</v>
      </c>
      <c r="AJ245" s="17">
        <v>0.39459776726194601</v>
      </c>
      <c r="AK245" s="17"/>
      <c r="AL245" s="17">
        <v>0.32136414340188901</v>
      </c>
      <c r="AM245" s="17">
        <v>0.41198239026325001</v>
      </c>
      <c r="AN245" s="17">
        <v>0.43242060990581599</v>
      </c>
      <c r="AO245" s="17">
        <v>0.371249722642157</v>
      </c>
      <c r="AP245" s="17">
        <v>0.20211556594156099</v>
      </c>
      <c r="AQ245" s="17">
        <v>0.30182960234513401</v>
      </c>
      <c r="AR245" s="17">
        <v>0.40711160992875001</v>
      </c>
      <c r="AS245" s="17"/>
      <c r="AT245" s="17">
        <v>0.30958744308286901</v>
      </c>
      <c r="AU245" s="17">
        <v>0.34548513322742902</v>
      </c>
      <c r="AV245" s="17"/>
      <c r="AW245" s="17">
        <v>0.32235787132845201</v>
      </c>
      <c r="AX245" s="17">
        <v>0.22228722073124699</v>
      </c>
      <c r="AY245" s="17">
        <v>0.24609272823466199</v>
      </c>
      <c r="AZ245" s="17">
        <v>0.36082043773748901</v>
      </c>
      <c r="BA245" s="17">
        <v>0.22880229921992601</v>
      </c>
      <c r="BB245" s="17">
        <v>0.44418512956370898</v>
      </c>
      <c r="BC245" s="17">
        <v>0.39657157685164601</v>
      </c>
      <c r="BD245" s="17">
        <v>0.32634751309474302</v>
      </c>
      <c r="BE245" s="17"/>
      <c r="BF245" s="17">
        <v>0.38374765022526403</v>
      </c>
      <c r="BG245" s="17">
        <v>0.36913010187672002</v>
      </c>
      <c r="BH245" s="17">
        <v>0.30649978908890702</v>
      </c>
      <c r="BI245" s="17">
        <v>0.38114376370359798</v>
      </c>
      <c r="BJ245" s="17">
        <v>0.34946315841758402</v>
      </c>
      <c r="BK245" s="17">
        <v>0.26055221714271298</v>
      </c>
      <c r="BL245" s="17">
        <v>0.393220639352799</v>
      </c>
      <c r="BM245" s="17"/>
      <c r="BN245" s="17">
        <v>0.31592966836217401</v>
      </c>
      <c r="BO245" s="17">
        <v>0.35594206331624501</v>
      </c>
      <c r="BP245" s="17">
        <v>0.35886875288564901</v>
      </c>
      <c r="BQ245" s="17">
        <v>0.39477746388780399</v>
      </c>
      <c r="BR245" s="17">
        <v>0.36209375222777102</v>
      </c>
      <c r="BS245" s="17">
        <v>0.376600205352004</v>
      </c>
      <c r="BT245" s="17">
        <v>0.37922137848728299</v>
      </c>
      <c r="BU245" s="17">
        <v>0.38354261105465298</v>
      </c>
      <c r="BV245" s="17">
        <v>0.35562421258683802</v>
      </c>
      <c r="BW245" s="17">
        <v>0.383640612504837</v>
      </c>
      <c r="BX245" s="17">
        <v>0.36031174772461699</v>
      </c>
      <c r="BY245" s="17">
        <v>0.28184322181303401</v>
      </c>
      <c r="BZ245" s="17">
        <v>0.28336796514746798</v>
      </c>
      <c r="CA245" s="17">
        <v>0.248379643918168</v>
      </c>
      <c r="CB245" s="17">
        <v>0.184592507936924</v>
      </c>
      <c r="CC245" s="17">
        <v>0.202051635780546</v>
      </c>
      <c r="CD245" s="17">
        <v>0.106839100479097</v>
      </c>
    </row>
    <row r="246" spans="2:82" x14ac:dyDescent="0.35">
      <c r="B246" t="s">
        <v>243</v>
      </c>
      <c r="C246" s="17">
        <v>0.184575728758441</v>
      </c>
      <c r="D246" s="17">
        <v>0.13583614737644401</v>
      </c>
      <c r="E246" s="17">
        <v>0.230701439086958</v>
      </c>
      <c r="F246" s="17"/>
      <c r="G246" s="17">
        <v>0.17728837727848601</v>
      </c>
      <c r="H246" s="17">
        <v>0.15727048466659399</v>
      </c>
      <c r="I246" s="17">
        <v>0.24093084162304401</v>
      </c>
      <c r="J246" s="17">
        <v>0.22703354841506199</v>
      </c>
      <c r="K246" s="17">
        <v>0.17715246855953201</v>
      </c>
      <c r="L246" s="17">
        <v>0.13713595772481399</v>
      </c>
      <c r="M246" s="17"/>
      <c r="N246" s="17">
        <v>6.2603095174728507E-2</v>
      </c>
      <c r="O246" s="17">
        <v>0.170412469677788</v>
      </c>
      <c r="P246" s="17">
        <v>0.18172643430962701</v>
      </c>
      <c r="Q246" s="17">
        <v>0.33032264899249397</v>
      </c>
      <c r="R246" s="17"/>
      <c r="S246" s="17">
        <v>0.124306450125653</v>
      </c>
      <c r="T246" s="17">
        <v>0.19143295980694</v>
      </c>
      <c r="U246" s="17">
        <v>0.182591649253321</v>
      </c>
      <c r="V246" s="17">
        <v>0.19204475361012399</v>
      </c>
      <c r="W246" s="17">
        <v>0.19585539527392501</v>
      </c>
      <c r="X246" s="17">
        <v>0.20949024392264001</v>
      </c>
      <c r="Y246" s="17">
        <v>0.19097907104200801</v>
      </c>
      <c r="Z246" s="17">
        <v>0.18953334416923701</v>
      </c>
      <c r="AA246" s="17">
        <v>0.22361992803321801</v>
      </c>
      <c r="AB246" s="17">
        <v>0.18478038922811499</v>
      </c>
      <c r="AC246" s="17">
        <v>0.170757201493208</v>
      </c>
      <c r="AD246" s="17"/>
      <c r="AE246" s="17">
        <v>6.4635956047747106E-2</v>
      </c>
      <c r="AF246" s="17">
        <v>0.10536378527031599</v>
      </c>
      <c r="AG246" s="17">
        <v>0.39820728048370901</v>
      </c>
      <c r="AH246" s="17">
        <v>0.393876377651457</v>
      </c>
      <c r="AI246" s="17">
        <v>0.30113516179114302</v>
      </c>
      <c r="AJ246" s="17">
        <v>0.26486676057354402</v>
      </c>
      <c r="AK246" s="17"/>
      <c r="AL246" s="17">
        <v>0.186435056524725</v>
      </c>
      <c r="AM246" s="17">
        <v>0.19411648753319</v>
      </c>
      <c r="AN246" s="17">
        <v>8.2012728960206005E-2</v>
      </c>
      <c r="AO246" s="17">
        <v>5.9968760075383203E-2</v>
      </c>
      <c r="AP246" s="17">
        <v>5.9061226881645702E-2</v>
      </c>
      <c r="AQ246" s="17">
        <v>0.16526464713953201</v>
      </c>
      <c r="AR246" s="17">
        <v>0.19255885265720399</v>
      </c>
      <c r="AS246" s="17"/>
      <c r="AT246" s="17">
        <v>5.6364363541750402E-2</v>
      </c>
      <c r="AU246" s="17">
        <v>0.19961566914182399</v>
      </c>
      <c r="AV246" s="17"/>
      <c r="AW246" s="17">
        <v>0.26875599105252401</v>
      </c>
      <c r="AX246" s="17">
        <v>0.21345154751103601</v>
      </c>
      <c r="AY246" s="17">
        <v>0.36389034669526699</v>
      </c>
      <c r="AZ246" s="17">
        <v>0.17545199627473601</v>
      </c>
      <c r="BA246" s="17">
        <v>0.116670366528162</v>
      </c>
      <c r="BB246" s="17">
        <v>0.184266193575917</v>
      </c>
      <c r="BC246" s="17">
        <v>0.15371707836804799</v>
      </c>
      <c r="BD246" s="17">
        <v>0.33371486728414701</v>
      </c>
      <c r="BE246" s="17"/>
      <c r="BF246" s="17">
        <v>9.7131231660859199E-2</v>
      </c>
      <c r="BG246" s="17">
        <v>0.167307675926438</v>
      </c>
      <c r="BH246" s="17">
        <v>0.14586637504605501</v>
      </c>
      <c r="BI246" s="17">
        <v>0.19542997854928301</v>
      </c>
      <c r="BJ246" s="17">
        <v>0.27898928809865398</v>
      </c>
      <c r="BK246" s="17">
        <v>0.22067613505453801</v>
      </c>
      <c r="BL246" s="17">
        <v>0.22901596173247299</v>
      </c>
      <c r="BM246" s="17"/>
      <c r="BN246" s="17">
        <v>0.40461506282442</v>
      </c>
      <c r="BO246" s="17">
        <v>0.38666214398031801</v>
      </c>
      <c r="BP246" s="17">
        <v>0.317638732138599</v>
      </c>
      <c r="BQ246" s="17">
        <v>0.25835415087825297</v>
      </c>
      <c r="BR246" s="17">
        <v>0.22738807241051601</v>
      </c>
      <c r="BS246" s="17">
        <v>0.194678237596908</v>
      </c>
      <c r="BT246" s="17">
        <v>0.14461671994787101</v>
      </c>
      <c r="BU246" s="17">
        <v>6.9488568998533701E-2</v>
      </c>
      <c r="BV246" s="17">
        <v>9.0544522785492604E-2</v>
      </c>
      <c r="BW246" s="17">
        <v>7.8129645097815503E-2</v>
      </c>
      <c r="BX246" s="17">
        <v>5.6971745606835301E-2</v>
      </c>
      <c r="BY246" s="17">
        <v>7.0233590824572006E-2</v>
      </c>
      <c r="BZ246" s="17">
        <v>4.5873183196421703E-2</v>
      </c>
      <c r="CA246" s="17">
        <v>3.6854577972632002E-2</v>
      </c>
      <c r="CB246" s="17">
        <v>0</v>
      </c>
      <c r="CC246" s="17">
        <v>1.9375869097257799E-2</v>
      </c>
      <c r="CD246" s="17">
        <v>0</v>
      </c>
    </row>
    <row r="247" spans="2:82" x14ac:dyDescent="0.35">
      <c r="B247" t="s">
        <v>127</v>
      </c>
      <c r="C247" s="17">
        <v>3.6822743966674398E-2</v>
      </c>
      <c r="D247" s="17">
        <v>3.4241337149853501E-2</v>
      </c>
      <c r="E247" s="17">
        <v>3.8245505243246297E-2</v>
      </c>
      <c r="F247" s="17"/>
      <c r="G247" s="17">
        <v>4.6386708502608197E-2</v>
      </c>
      <c r="H247" s="17">
        <v>4.2463002482139703E-2</v>
      </c>
      <c r="I247" s="17">
        <v>3.00958772793684E-2</v>
      </c>
      <c r="J247" s="17">
        <v>4.7594230416911298E-2</v>
      </c>
      <c r="K247" s="17">
        <v>2.0242080281465201E-2</v>
      </c>
      <c r="L247" s="17">
        <v>3.4017931175336698E-2</v>
      </c>
      <c r="M247" s="17"/>
      <c r="N247" s="17">
        <v>2.28963438010946E-2</v>
      </c>
      <c r="O247" s="17">
        <v>3.15339980477502E-2</v>
      </c>
      <c r="P247" s="17">
        <v>3.27184593394114E-2</v>
      </c>
      <c r="Q247" s="17">
        <v>5.9085271853899002E-2</v>
      </c>
      <c r="R247" s="17"/>
      <c r="S247" s="17">
        <v>3.5322720284433597E-2</v>
      </c>
      <c r="T247" s="17">
        <v>2.3763437616927799E-2</v>
      </c>
      <c r="U247" s="17">
        <v>4.1889823497890701E-2</v>
      </c>
      <c r="V247" s="17">
        <v>4.1899364317328602E-2</v>
      </c>
      <c r="W247" s="17">
        <v>4.3751615910153203E-2</v>
      </c>
      <c r="X247" s="17">
        <v>4.6765691444818E-2</v>
      </c>
      <c r="Y247" s="17">
        <v>3.84353977204328E-2</v>
      </c>
      <c r="Z247" s="17">
        <v>2.12161787708347E-2</v>
      </c>
      <c r="AA247" s="17">
        <v>3.6830532915937797E-2</v>
      </c>
      <c r="AB247" s="17">
        <v>3.4113618141050898E-2</v>
      </c>
      <c r="AC247" s="17">
        <v>4.8662967326003698E-2</v>
      </c>
      <c r="AD247" s="17"/>
      <c r="AE247" s="17">
        <v>2.9147576799190202E-2</v>
      </c>
      <c r="AF247" s="17">
        <v>2.2156715056604701E-2</v>
      </c>
      <c r="AG247" s="17">
        <v>5.1931617582316798E-2</v>
      </c>
      <c r="AH247" s="17">
        <v>5.5838097978480897E-2</v>
      </c>
      <c r="AI247" s="17">
        <v>3.5846644243793399E-2</v>
      </c>
      <c r="AJ247" s="17">
        <v>9.8490649137160005E-2</v>
      </c>
      <c r="AK247" s="17"/>
      <c r="AL247" s="17">
        <v>2.6651847446476098E-2</v>
      </c>
      <c r="AM247" s="17">
        <v>3.0214390122216401E-2</v>
      </c>
      <c r="AN247" s="17">
        <v>6.0445491720457198E-2</v>
      </c>
      <c r="AO247" s="17">
        <v>0</v>
      </c>
      <c r="AP247" s="17">
        <v>1.45487453364477E-2</v>
      </c>
      <c r="AQ247" s="17">
        <v>3.2468220745414299E-2</v>
      </c>
      <c r="AR247" s="17">
        <v>9.8730672368753103E-2</v>
      </c>
      <c r="AS247" s="17"/>
      <c r="AT247" s="17">
        <v>1.9194523119620801E-2</v>
      </c>
      <c r="AU247" s="17">
        <v>3.4418903782163203E-2</v>
      </c>
      <c r="AV247" s="17"/>
      <c r="AW247" s="17">
        <v>4.7622440757922803E-2</v>
      </c>
      <c r="AX247" s="17">
        <v>3.2505689501405297E-2</v>
      </c>
      <c r="AY247" s="17">
        <v>7.5561642547897198E-2</v>
      </c>
      <c r="AZ247" s="17">
        <v>4.7917626932403999E-2</v>
      </c>
      <c r="BA247" s="17">
        <v>3.7560931769061397E-2</v>
      </c>
      <c r="BB247" s="17">
        <v>2.55664110612254E-2</v>
      </c>
      <c r="BC247" s="17">
        <v>1.7056420754865902E-2</v>
      </c>
      <c r="BD247" s="17">
        <v>0</v>
      </c>
      <c r="BE247" s="17"/>
      <c r="BF247" s="17">
        <v>3.0944619939837999E-2</v>
      </c>
      <c r="BG247" s="17">
        <v>2.5309327930631301E-2</v>
      </c>
      <c r="BH247" s="17">
        <v>2.2272149060791498E-2</v>
      </c>
      <c r="BI247" s="17">
        <v>4.4006182223640403E-2</v>
      </c>
      <c r="BJ247" s="17">
        <v>3.20633383429067E-2</v>
      </c>
      <c r="BK247" s="17">
        <v>5.2554333112585901E-2</v>
      </c>
      <c r="BL247" s="17">
        <v>6.3914782024624694E-2</v>
      </c>
      <c r="BM247" s="17"/>
      <c r="BN247" s="17">
        <v>8.0787726567712104E-2</v>
      </c>
      <c r="BO247" s="17">
        <v>4.6100901961136899E-2</v>
      </c>
      <c r="BP247" s="17">
        <v>3.6313290495609399E-2</v>
      </c>
      <c r="BQ247" s="17">
        <v>5.46570012719843E-2</v>
      </c>
      <c r="BR247" s="17">
        <v>3.7825957170831301E-2</v>
      </c>
      <c r="BS247" s="17">
        <v>1.42456620626016E-2</v>
      </c>
      <c r="BT247" s="17">
        <v>1.5912104734857699E-2</v>
      </c>
      <c r="BU247" s="17">
        <v>2.2298661619872401E-2</v>
      </c>
      <c r="BV247" s="17">
        <v>3.5614080198924397E-2</v>
      </c>
      <c r="BW247" s="17">
        <v>4.3683269679966899E-2</v>
      </c>
      <c r="BX247" s="17">
        <v>4.54873521264074E-3</v>
      </c>
      <c r="BY247" s="17">
        <v>6.6760788603880397E-3</v>
      </c>
      <c r="BZ247" s="17">
        <v>1.0615465471726E-2</v>
      </c>
      <c r="CA247" s="17">
        <v>0</v>
      </c>
      <c r="CB247" s="17">
        <v>1.43100503261911E-2</v>
      </c>
      <c r="CC247" s="17">
        <v>3.5228234698358098E-2</v>
      </c>
      <c r="CD247" s="17">
        <v>5.2571003577571898E-2</v>
      </c>
    </row>
    <row r="248" spans="2:82" x14ac:dyDescent="0.35">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row>
    <row r="249" spans="2:82" x14ac:dyDescent="0.35">
      <c r="B249" s="6" t="s">
        <v>247</v>
      </c>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row>
    <row r="250" spans="2:82" x14ac:dyDescent="0.35">
      <c r="B250" s="24" t="s">
        <v>191</v>
      </c>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row>
    <row r="251" spans="2:82" x14ac:dyDescent="0.35">
      <c r="B251" t="s">
        <v>241</v>
      </c>
      <c r="C251" s="17">
        <v>0.288881708823579</v>
      </c>
      <c r="D251" s="17">
        <v>0.343245934881315</v>
      </c>
      <c r="E251" s="17">
        <v>0.23217504976030301</v>
      </c>
      <c r="F251" s="17"/>
      <c r="G251" s="17">
        <v>0.112845931673363</v>
      </c>
      <c r="H251" s="17">
        <v>0.23960242557482</v>
      </c>
      <c r="I251" s="17">
        <v>0.21838830491633399</v>
      </c>
      <c r="J251" s="17">
        <v>0.24254715843154501</v>
      </c>
      <c r="K251" s="17">
        <v>0.36928999584255101</v>
      </c>
      <c r="L251" s="17">
        <v>0.48896663720077299</v>
      </c>
      <c r="M251" s="17"/>
      <c r="N251" s="17">
        <v>0.44212052652737999</v>
      </c>
      <c r="O251" s="17">
        <v>0.28037912497860601</v>
      </c>
      <c r="P251" s="17">
        <v>0.25693450768172499</v>
      </c>
      <c r="Q251" s="17">
        <v>0.166819720316396</v>
      </c>
      <c r="R251" s="17"/>
      <c r="S251" s="17">
        <v>0.288305520988551</v>
      </c>
      <c r="T251" s="17">
        <v>0.32376252220444701</v>
      </c>
      <c r="U251" s="17">
        <v>0.34733053638421701</v>
      </c>
      <c r="V251" s="17">
        <v>0.30450539247251801</v>
      </c>
      <c r="W251" s="17">
        <v>0.25004811106451602</v>
      </c>
      <c r="X251" s="17">
        <v>0.25352423511128003</v>
      </c>
      <c r="Y251" s="17">
        <v>0.29495369932249899</v>
      </c>
      <c r="Z251" s="17">
        <v>0.29973777343098901</v>
      </c>
      <c r="AA251" s="17">
        <v>0.24799047022559201</v>
      </c>
      <c r="AB251" s="17">
        <v>0.30103664859707002</v>
      </c>
      <c r="AC251" s="17">
        <v>0.24989967090930801</v>
      </c>
      <c r="AD251" s="17"/>
      <c r="AE251" s="17">
        <v>0.52552814130363901</v>
      </c>
      <c r="AF251" s="17">
        <v>0.25503363873490997</v>
      </c>
      <c r="AG251" s="17">
        <v>6.25776677267674E-2</v>
      </c>
      <c r="AH251" s="17">
        <v>9.8630799120676502E-2</v>
      </c>
      <c r="AI251" s="17">
        <v>0.12388696611071801</v>
      </c>
      <c r="AJ251" s="17">
        <v>4.3627685087420001E-2</v>
      </c>
      <c r="AK251" s="17"/>
      <c r="AL251" s="17">
        <v>0.32550634909607201</v>
      </c>
      <c r="AM251" s="17">
        <v>0.19716524262653701</v>
      </c>
      <c r="AN251" s="17">
        <v>0.303108438238612</v>
      </c>
      <c r="AO251" s="17">
        <v>0.326019626803142</v>
      </c>
      <c r="AP251" s="17">
        <v>0.45295191401672802</v>
      </c>
      <c r="AQ251" s="17">
        <v>0.30357628971909001</v>
      </c>
      <c r="AR251" s="17">
        <v>0</v>
      </c>
      <c r="AS251" s="17"/>
      <c r="AT251" s="17">
        <v>0.45692695668228001</v>
      </c>
      <c r="AU251" s="17">
        <v>0.27302080306438198</v>
      </c>
      <c r="AV251" s="17"/>
      <c r="AW251" s="17">
        <v>0.22134805916745101</v>
      </c>
      <c r="AX251" s="17">
        <v>0.40334300918400801</v>
      </c>
      <c r="AY251" s="17">
        <v>0.16801446130186901</v>
      </c>
      <c r="AZ251" s="17">
        <v>0.25241532963516899</v>
      </c>
      <c r="BA251" s="17">
        <v>0.50234953417649697</v>
      </c>
      <c r="BB251" s="17">
        <v>0.21069778255937499</v>
      </c>
      <c r="BC251" s="17">
        <v>0.28543003102493503</v>
      </c>
      <c r="BD251" s="17">
        <v>7.7102728683243305E-2</v>
      </c>
      <c r="BE251" s="17"/>
      <c r="BF251" s="17">
        <v>0.29215800739725201</v>
      </c>
      <c r="BG251" s="17">
        <v>0.27338388404464298</v>
      </c>
      <c r="BH251" s="17">
        <v>0.386575833847071</v>
      </c>
      <c r="BI251" s="17">
        <v>0.27775245606667198</v>
      </c>
      <c r="BJ251" s="17">
        <v>0.22845789046506701</v>
      </c>
      <c r="BK251" s="17">
        <v>0.33432374083246902</v>
      </c>
      <c r="BL251" s="17">
        <v>0.16638783140656899</v>
      </c>
      <c r="BM251" s="17"/>
      <c r="BN251" s="17">
        <v>7.3429386291117393E-2</v>
      </c>
      <c r="BO251" s="17">
        <v>9.6049847862445706E-2</v>
      </c>
      <c r="BP251" s="17">
        <v>0.173629085857088</v>
      </c>
      <c r="BQ251" s="17">
        <v>0.17621026958038999</v>
      </c>
      <c r="BR251" s="17">
        <v>0.27764485766987701</v>
      </c>
      <c r="BS251" s="17">
        <v>0.26514095097489498</v>
      </c>
      <c r="BT251" s="17">
        <v>0.33383788884410498</v>
      </c>
      <c r="BU251" s="17">
        <v>0.29529011076622003</v>
      </c>
      <c r="BV251" s="17">
        <v>0.38703593564714101</v>
      </c>
      <c r="BW251" s="17">
        <v>0.29460039154230799</v>
      </c>
      <c r="BX251" s="17">
        <v>0.40347795607854198</v>
      </c>
      <c r="BY251" s="17">
        <v>0.45855825548079798</v>
      </c>
      <c r="BZ251" s="17">
        <v>0.403107676362911</v>
      </c>
      <c r="CA251" s="17">
        <v>0.44044160665747301</v>
      </c>
      <c r="CB251" s="17">
        <v>0.600752236804586</v>
      </c>
      <c r="CC251" s="17">
        <v>0.60712350284139804</v>
      </c>
      <c r="CD251" s="17">
        <v>0.59404282408988296</v>
      </c>
    </row>
    <row r="252" spans="2:82" x14ac:dyDescent="0.35">
      <c r="B252" t="s">
        <v>242</v>
      </c>
      <c r="C252" s="17">
        <v>0.31126883806386302</v>
      </c>
      <c r="D252" s="17">
        <v>0.32830938685925598</v>
      </c>
      <c r="E252" s="17">
        <v>0.29334763894384902</v>
      </c>
      <c r="F252" s="17"/>
      <c r="G252" s="17">
        <v>0.40744502522074399</v>
      </c>
      <c r="H252" s="17">
        <v>0.32430302510419001</v>
      </c>
      <c r="I252" s="17">
        <v>0.31983097708383501</v>
      </c>
      <c r="J252" s="17">
        <v>0.30177881856393701</v>
      </c>
      <c r="K252" s="17">
        <v>0.305919694457636</v>
      </c>
      <c r="L252" s="17">
        <v>0.238894941340552</v>
      </c>
      <c r="M252" s="17"/>
      <c r="N252" s="17">
        <v>0.31346566942086901</v>
      </c>
      <c r="O252" s="17">
        <v>0.32913739293753302</v>
      </c>
      <c r="P252" s="17">
        <v>0.34726074520577299</v>
      </c>
      <c r="Q252" s="17">
        <v>0.26189301854856201</v>
      </c>
      <c r="R252" s="17"/>
      <c r="S252" s="17">
        <v>0.33954766479123299</v>
      </c>
      <c r="T252" s="17">
        <v>0.30740304582657302</v>
      </c>
      <c r="U252" s="17">
        <v>0.25520665708508</v>
      </c>
      <c r="V252" s="17">
        <v>0.30499696051877501</v>
      </c>
      <c r="W252" s="17">
        <v>0.32802594699215798</v>
      </c>
      <c r="X252" s="17">
        <v>0.31203702276998702</v>
      </c>
      <c r="Y252" s="17">
        <v>0.29437159374086203</v>
      </c>
      <c r="Z252" s="17">
        <v>0.30151206219055399</v>
      </c>
      <c r="AA252" s="17">
        <v>0.30398920354651499</v>
      </c>
      <c r="AB252" s="17">
        <v>0.34185863708110598</v>
      </c>
      <c r="AC252" s="17">
        <v>0.31510832135303601</v>
      </c>
      <c r="AD252" s="17"/>
      <c r="AE252" s="17">
        <v>0.31314360168418798</v>
      </c>
      <c r="AF252" s="17">
        <v>0.41165311634531199</v>
      </c>
      <c r="AG252" s="17">
        <v>0.24593413266953701</v>
      </c>
      <c r="AH252" s="17">
        <v>0.22178682982166201</v>
      </c>
      <c r="AI252" s="17">
        <v>0.26966540806105199</v>
      </c>
      <c r="AJ252" s="17">
        <v>0.33830723115841499</v>
      </c>
      <c r="AK252" s="17"/>
      <c r="AL252" s="17">
        <v>0.29983627041483002</v>
      </c>
      <c r="AM252" s="17">
        <v>0.33894413791130101</v>
      </c>
      <c r="AN252" s="17">
        <v>0.425206064196606</v>
      </c>
      <c r="AO252" s="17">
        <v>0.33286764147965198</v>
      </c>
      <c r="AP252" s="17">
        <v>0.29872297137507903</v>
      </c>
      <c r="AQ252" s="17">
        <v>0.392916892976026</v>
      </c>
      <c r="AR252" s="17">
        <v>0.29121701148882401</v>
      </c>
      <c r="AS252" s="17"/>
      <c r="AT252" s="17">
        <v>0.40635729506530699</v>
      </c>
      <c r="AU252" s="17">
        <v>0.29900531167477301</v>
      </c>
      <c r="AV252" s="17"/>
      <c r="AW252" s="17">
        <v>0.25059290854141503</v>
      </c>
      <c r="AX252" s="17">
        <v>0.21029010666886699</v>
      </c>
      <c r="AY252" s="17">
        <v>0.24919968129838199</v>
      </c>
      <c r="AZ252" s="17">
        <v>0.330267854582043</v>
      </c>
      <c r="BA252" s="17">
        <v>0.25692914190062</v>
      </c>
      <c r="BB252" s="17">
        <v>0.32778163584697101</v>
      </c>
      <c r="BC252" s="17">
        <v>0.40067484557017102</v>
      </c>
      <c r="BD252" s="17">
        <v>0.32517937535607699</v>
      </c>
      <c r="BE252" s="17"/>
      <c r="BF252" s="17">
        <v>0.35923217312283301</v>
      </c>
      <c r="BG252" s="17">
        <v>0.33499146087285397</v>
      </c>
      <c r="BH252" s="17">
        <v>0.30128516367614899</v>
      </c>
      <c r="BI252" s="17">
        <v>0.27801751721196399</v>
      </c>
      <c r="BJ252" s="17">
        <v>0.34001895967197499</v>
      </c>
      <c r="BK252" s="17">
        <v>0.25287405895700998</v>
      </c>
      <c r="BL252" s="17">
        <v>0.30566230167969299</v>
      </c>
      <c r="BM252" s="17"/>
      <c r="BN252" s="17">
        <v>0.16899424591281201</v>
      </c>
      <c r="BO252" s="17">
        <v>0.27940280173832399</v>
      </c>
      <c r="BP252" s="17">
        <v>0.26168747427311201</v>
      </c>
      <c r="BQ252" s="17">
        <v>0.27298322452832802</v>
      </c>
      <c r="BR252" s="17">
        <v>0.26174492141921202</v>
      </c>
      <c r="BS252" s="17">
        <v>0.35297835007752798</v>
      </c>
      <c r="BT252" s="17">
        <v>0.33781967400406698</v>
      </c>
      <c r="BU252" s="17">
        <v>0.38166938724303201</v>
      </c>
      <c r="BV252" s="17">
        <v>0.30186644212803998</v>
      </c>
      <c r="BW252" s="17">
        <v>0.38306509035834502</v>
      </c>
      <c r="BX252" s="17">
        <v>0.37152205057501397</v>
      </c>
      <c r="BY252" s="17">
        <v>0.39900841013871402</v>
      </c>
      <c r="BZ252" s="17">
        <v>0.37313806408493699</v>
      </c>
      <c r="CA252" s="17">
        <v>0.38220706005294403</v>
      </c>
      <c r="CB252" s="17">
        <v>0.33030900877138802</v>
      </c>
      <c r="CC252" s="17">
        <v>0.34821093427477201</v>
      </c>
      <c r="CD252" s="17">
        <v>0.28766202155500298</v>
      </c>
    </row>
    <row r="253" spans="2:82" x14ac:dyDescent="0.35">
      <c r="B253" t="s">
        <v>243</v>
      </c>
      <c r="C253" s="17">
        <v>0.35754278588822203</v>
      </c>
      <c r="D253" s="17">
        <v>0.29226508520521699</v>
      </c>
      <c r="E253" s="17">
        <v>0.42542981862262302</v>
      </c>
      <c r="F253" s="17"/>
      <c r="G253" s="17">
        <v>0.437520478151531</v>
      </c>
      <c r="H253" s="17">
        <v>0.40335039634963699</v>
      </c>
      <c r="I253" s="17">
        <v>0.40270089024607703</v>
      </c>
      <c r="J253" s="17">
        <v>0.39876767138819802</v>
      </c>
      <c r="K253" s="17">
        <v>0.30909232220474597</v>
      </c>
      <c r="L253" s="17">
        <v>0.22886415338775501</v>
      </c>
      <c r="M253" s="17"/>
      <c r="N253" s="17">
        <v>0.22353582998733601</v>
      </c>
      <c r="O253" s="17">
        <v>0.34690014006190101</v>
      </c>
      <c r="P253" s="17">
        <v>0.36793583633010302</v>
      </c>
      <c r="Q253" s="17">
        <v>0.49645956738123298</v>
      </c>
      <c r="R253" s="17"/>
      <c r="S253" s="17">
        <v>0.30820082464081</v>
      </c>
      <c r="T253" s="17">
        <v>0.34020350344970202</v>
      </c>
      <c r="U253" s="17">
        <v>0.36051918866340299</v>
      </c>
      <c r="V253" s="17">
        <v>0.34283049237254498</v>
      </c>
      <c r="W253" s="17">
        <v>0.37122237887021498</v>
      </c>
      <c r="X253" s="17">
        <v>0.40134182313313799</v>
      </c>
      <c r="Y253" s="17">
        <v>0.38742946996626498</v>
      </c>
      <c r="Z253" s="17">
        <v>0.341529057313954</v>
      </c>
      <c r="AA253" s="17">
        <v>0.39882486711120402</v>
      </c>
      <c r="AB253" s="17">
        <v>0.33284124736288601</v>
      </c>
      <c r="AC253" s="17">
        <v>0.38584313320104202</v>
      </c>
      <c r="AD253" s="17"/>
      <c r="AE253" s="17">
        <v>0.14293862898294801</v>
      </c>
      <c r="AF253" s="17">
        <v>0.29105494812937999</v>
      </c>
      <c r="AG253" s="17">
        <v>0.63349189148023299</v>
      </c>
      <c r="AH253" s="17">
        <v>0.61032601587534896</v>
      </c>
      <c r="AI253" s="17">
        <v>0.55997085397570101</v>
      </c>
      <c r="AJ253" s="17">
        <v>0.52891361199387199</v>
      </c>
      <c r="AK253" s="17"/>
      <c r="AL253" s="17">
        <v>0.34319052895066998</v>
      </c>
      <c r="AM253" s="17">
        <v>0.42331871462357901</v>
      </c>
      <c r="AN253" s="17">
        <v>0.22363483925552999</v>
      </c>
      <c r="AO253" s="17">
        <v>0.34111273171720602</v>
      </c>
      <c r="AP253" s="17">
        <v>0.23387324320396599</v>
      </c>
      <c r="AQ253" s="17">
        <v>0.30350681730488399</v>
      </c>
      <c r="AR253" s="17">
        <v>0.56229972414028295</v>
      </c>
      <c r="AS253" s="17"/>
      <c r="AT253" s="17">
        <v>0.11729865598688501</v>
      </c>
      <c r="AU253" s="17">
        <v>0.38726412250519499</v>
      </c>
      <c r="AV253" s="17"/>
      <c r="AW253" s="17">
        <v>0.47995691236522198</v>
      </c>
      <c r="AX253" s="17">
        <v>0.328864935621965</v>
      </c>
      <c r="AY253" s="17">
        <v>0.55358938334936003</v>
      </c>
      <c r="AZ253" s="17">
        <v>0.36837845153853899</v>
      </c>
      <c r="BA253" s="17">
        <v>0.20088487575801001</v>
      </c>
      <c r="BB253" s="17">
        <v>0.41847154505729001</v>
      </c>
      <c r="BC253" s="17">
        <v>0.29032894712285501</v>
      </c>
      <c r="BD253" s="17">
        <v>0.55530560866022904</v>
      </c>
      <c r="BE253" s="17"/>
      <c r="BF253" s="17">
        <v>0.317569327437979</v>
      </c>
      <c r="BG253" s="17">
        <v>0.36678826836824602</v>
      </c>
      <c r="BH253" s="17">
        <v>0.276736863410184</v>
      </c>
      <c r="BI253" s="17">
        <v>0.37555136669227301</v>
      </c>
      <c r="BJ253" s="17">
        <v>0.37319982573528299</v>
      </c>
      <c r="BK253" s="17">
        <v>0.34841519526301501</v>
      </c>
      <c r="BL253" s="17">
        <v>0.48750632702035801</v>
      </c>
      <c r="BM253" s="17"/>
      <c r="BN253" s="17">
        <v>0.67743642201851595</v>
      </c>
      <c r="BO253" s="17">
        <v>0.55578894798148204</v>
      </c>
      <c r="BP253" s="17">
        <v>0.51747644036894103</v>
      </c>
      <c r="BQ253" s="17">
        <v>0.50639769599986395</v>
      </c>
      <c r="BR253" s="17">
        <v>0.43574167927410201</v>
      </c>
      <c r="BS253" s="17">
        <v>0.356922051925957</v>
      </c>
      <c r="BT253" s="17">
        <v>0.30876160552843501</v>
      </c>
      <c r="BU253" s="17">
        <v>0.27692282305982402</v>
      </c>
      <c r="BV253" s="17">
        <v>0.27022282280980198</v>
      </c>
      <c r="BW253" s="17">
        <v>0.27809950412934298</v>
      </c>
      <c r="BX253" s="17">
        <v>0.18650025087911901</v>
      </c>
      <c r="BY253" s="17">
        <v>0.131942577188501</v>
      </c>
      <c r="BZ253" s="17">
        <v>0.209325083803968</v>
      </c>
      <c r="CA253" s="17">
        <v>0.177351333289584</v>
      </c>
      <c r="CB253" s="17">
        <v>4.5084157596841798E-2</v>
      </c>
      <c r="CC253" s="17">
        <v>4.46655628838293E-2</v>
      </c>
      <c r="CD253" s="17">
        <v>8.5267105345942604E-2</v>
      </c>
    </row>
    <row r="254" spans="2:82" x14ac:dyDescent="0.35">
      <c r="B254" t="s">
        <v>127</v>
      </c>
      <c r="C254" s="17">
        <v>4.2306667224336E-2</v>
      </c>
      <c r="D254" s="17">
        <v>3.6179593054212797E-2</v>
      </c>
      <c r="E254" s="17">
        <v>4.9047492673226098E-2</v>
      </c>
      <c r="F254" s="17"/>
      <c r="G254" s="17">
        <v>4.2188564954362198E-2</v>
      </c>
      <c r="H254" s="17">
        <v>3.2744152971352497E-2</v>
      </c>
      <c r="I254" s="17">
        <v>5.9079827753754498E-2</v>
      </c>
      <c r="J254" s="17">
        <v>5.6906351616320301E-2</v>
      </c>
      <c r="K254" s="17">
        <v>1.56979874950674E-2</v>
      </c>
      <c r="L254" s="17">
        <v>4.3274268070919497E-2</v>
      </c>
      <c r="M254" s="17"/>
      <c r="N254" s="17">
        <v>2.0877974064414599E-2</v>
      </c>
      <c r="O254" s="17">
        <v>4.3583342021960098E-2</v>
      </c>
      <c r="P254" s="17">
        <v>2.7868910782399801E-2</v>
      </c>
      <c r="Q254" s="17">
        <v>7.4827693753808905E-2</v>
      </c>
      <c r="R254" s="17"/>
      <c r="S254" s="17">
        <v>6.3945989579406198E-2</v>
      </c>
      <c r="T254" s="17">
        <v>2.8630928519277302E-2</v>
      </c>
      <c r="U254" s="17">
        <v>3.6943617867301E-2</v>
      </c>
      <c r="V254" s="17">
        <v>4.7667154636162598E-2</v>
      </c>
      <c r="W254" s="17">
        <v>5.0703563073111198E-2</v>
      </c>
      <c r="X254" s="17">
        <v>3.3096918985595601E-2</v>
      </c>
      <c r="Y254" s="17">
        <v>2.3245236970373399E-2</v>
      </c>
      <c r="Z254" s="17">
        <v>5.7221107064502598E-2</v>
      </c>
      <c r="AA254" s="17">
        <v>4.9195459116689197E-2</v>
      </c>
      <c r="AB254" s="17">
        <v>2.4263466958938499E-2</v>
      </c>
      <c r="AC254" s="17">
        <v>4.91488745366132E-2</v>
      </c>
      <c r="AD254" s="17"/>
      <c r="AE254" s="17">
        <v>1.83896280292258E-2</v>
      </c>
      <c r="AF254" s="17">
        <v>4.22582967903984E-2</v>
      </c>
      <c r="AG254" s="17">
        <v>5.7996308123462903E-2</v>
      </c>
      <c r="AH254" s="17">
        <v>6.9256355182312004E-2</v>
      </c>
      <c r="AI254" s="17">
        <v>4.6476771852529901E-2</v>
      </c>
      <c r="AJ254" s="17">
        <v>8.9151471760293102E-2</v>
      </c>
      <c r="AK254" s="17"/>
      <c r="AL254" s="17">
        <v>3.1466851538427397E-2</v>
      </c>
      <c r="AM254" s="17">
        <v>4.0571904838582903E-2</v>
      </c>
      <c r="AN254" s="17">
        <v>4.8050658309252398E-2</v>
      </c>
      <c r="AO254" s="17">
        <v>0</v>
      </c>
      <c r="AP254" s="17">
        <v>1.44518714042275E-2</v>
      </c>
      <c r="AQ254" s="17">
        <v>0</v>
      </c>
      <c r="AR254" s="17">
        <v>0.14648326437089301</v>
      </c>
      <c r="AS254" s="17"/>
      <c r="AT254" s="17">
        <v>1.9417092265527802E-2</v>
      </c>
      <c r="AU254" s="17">
        <v>4.0709762755649803E-2</v>
      </c>
      <c r="AV254" s="17"/>
      <c r="AW254" s="17">
        <v>4.8102119925911603E-2</v>
      </c>
      <c r="AX254" s="17">
        <v>5.7501948525159802E-2</v>
      </c>
      <c r="AY254" s="17">
        <v>2.91964740503887E-2</v>
      </c>
      <c r="AZ254" s="17">
        <v>4.8938364244249903E-2</v>
      </c>
      <c r="BA254" s="17">
        <v>3.9836448164872702E-2</v>
      </c>
      <c r="BB254" s="17">
        <v>4.3049036536364299E-2</v>
      </c>
      <c r="BC254" s="17">
        <v>2.35661762820394E-2</v>
      </c>
      <c r="BD254" s="17">
        <v>4.2412287300450102E-2</v>
      </c>
      <c r="BE254" s="17"/>
      <c r="BF254" s="17">
        <v>3.1040492041935801E-2</v>
      </c>
      <c r="BG254" s="17">
        <v>2.48363867142571E-2</v>
      </c>
      <c r="BH254" s="17">
        <v>3.5402139066595999E-2</v>
      </c>
      <c r="BI254" s="17">
        <v>6.8678660029090594E-2</v>
      </c>
      <c r="BJ254" s="17">
        <v>5.83233241276752E-2</v>
      </c>
      <c r="BK254" s="17">
        <v>6.4387004947505502E-2</v>
      </c>
      <c r="BL254" s="17">
        <v>4.0443539893379801E-2</v>
      </c>
      <c r="BM254" s="17"/>
      <c r="BN254" s="17">
        <v>8.0139945777553803E-2</v>
      </c>
      <c r="BO254" s="17">
        <v>6.8758402417748193E-2</v>
      </c>
      <c r="BP254" s="17">
        <v>4.7206999500858299E-2</v>
      </c>
      <c r="BQ254" s="17">
        <v>4.4408809891417302E-2</v>
      </c>
      <c r="BR254" s="17">
        <v>2.4868541636808902E-2</v>
      </c>
      <c r="BS254" s="17">
        <v>2.4958647021620001E-2</v>
      </c>
      <c r="BT254" s="17">
        <v>1.9580831623393202E-2</v>
      </c>
      <c r="BU254" s="17">
        <v>4.6117678930924798E-2</v>
      </c>
      <c r="BV254" s="17">
        <v>4.0874799415016802E-2</v>
      </c>
      <c r="BW254" s="17">
        <v>4.4235013970003498E-2</v>
      </c>
      <c r="BX254" s="17">
        <v>3.8499742467325002E-2</v>
      </c>
      <c r="BY254" s="17">
        <v>1.04907571919869E-2</v>
      </c>
      <c r="BZ254" s="17">
        <v>1.44291757481843E-2</v>
      </c>
      <c r="CA254" s="17">
        <v>0</v>
      </c>
      <c r="CB254" s="17">
        <v>2.3854596827184198E-2</v>
      </c>
      <c r="CC254" s="17">
        <v>0</v>
      </c>
      <c r="CD254" s="17">
        <v>3.3028049009171001E-2</v>
      </c>
    </row>
    <row r="255" spans="2:82" x14ac:dyDescent="0.35">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row>
    <row r="256" spans="2:82" x14ac:dyDescent="0.35">
      <c r="B256" s="6" t="s">
        <v>248</v>
      </c>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row>
    <row r="257" spans="2:82" x14ac:dyDescent="0.35">
      <c r="B257" s="24" t="s">
        <v>191</v>
      </c>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row>
    <row r="258" spans="2:82" x14ac:dyDescent="0.35">
      <c r="B258" t="s">
        <v>241</v>
      </c>
      <c r="C258" s="17">
        <v>0.25078001696821201</v>
      </c>
      <c r="D258" s="17">
        <v>0.30612116144357998</v>
      </c>
      <c r="E258" s="17">
        <v>0.19736052987618</v>
      </c>
      <c r="F258" s="17"/>
      <c r="G258" s="17">
        <v>0.15519843074582601</v>
      </c>
      <c r="H258" s="17">
        <v>0.203582714580785</v>
      </c>
      <c r="I258" s="17">
        <v>0.18556723647912499</v>
      </c>
      <c r="J258" s="17">
        <v>0.17148419442580601</v>
      </c>
      <c r="K258" s="17">
        <v>0.306951289045923</v>
      </c>
      <c r="L258" s="17">
        <v>0.445042670945686</v>
      </c>
      <c r="M258" s="17"/>
      <c r="N258" s="17">
        <v>0.384123574507236</v>
      </c>
      <c r="O258" s="17">
        <v>0.24052979260444499</v>
      </c>
      <c r="P258" s="17">
        <v>0.21624233848691801</v>
      </c>
      <c r="Q258" s="17">
        <v>0.139178069189761</v>
      </c>
      <c r="R258" s="17"/>
      <c r="S258" s="17">
        <v>0.27341622030342599</v>
      </c>
      <c r="T258" s="17">
        <v>0.26407141301979598</v>
      </c>
      <c r="U258" s="17">
        <v>0.251498966417327</v>
      </c>
      <c r="V258" s="17">
        <v>0.266069442644225</v>
      </c>
      <c r="W258" s="17">
        <v>0.25100048792982099</v>
      </c>
      <c r="X258" s="17">
        <v>0.241092015406878</v>
      </c>
      <c r="Y258" s="17">
        <v>0.216995906548441</v>
      </c>
      <c r="Z258" s="17">
        <v>0.24552344653237301</v>
      </c>
      <c r="AA258" s="17">
        <v>0.23279353702876299</v>
      </c>
      <c r="AB258" s="17">
        <v>0.25196805565219099</v>
      </c>
      <c r="AC258" s="17">
        <v>0.23135956833194901</v>
      </c>
      <c r="AD258" s="17"/>
      <c r="AE258" s="17">
        <v>0.46957724442474402</v>
      </c>
      <c r="AF258" s="17">
        <v>0.19942249444141699</v>
      </c>
      <c r="AG258" s="17">
        <v>9.9215492349259304E-2</v>
      </c>
      <c r="AH258" s="17">
        <v>0.13051899850083401</v>
      </c>
      <c r="AI258" s="17">
        <v>0.11768528741076099</v>
      </c>
      <c r="AJ258" s="17">
        <v>7.3059123565786199E-2</v>
      </c>
      <c r="AK258" s="17"/>
      <c r="AL258" s="17">
        <v>0.26625842312859499</v>
      </c>
      <c r="AM258" s="17">
        <v>0.21176589124400899</v>
      </c>
      <c r="AN258" s="17">
        <v>0.295654520509334</v>
      </c>
      <c r="AO258" s="17">
        <v>0.30183583086626198</v>
      </c>
      <c r="AP258" s="17">
        <v>0.48614538869713803</v>
      </c>
      <c r="AQ258" s="17">
        <v>0.225635634933427</v>
      </c>
      <c r="AR258" s="17">
        <v>0.18741634762142401</v>
      </c>
      <c r="AS258" s="17"/>
      <c r="AT258" s="17">
        <v>0.39597053074765098</v>
      </c>
      <c r="AU258" s="17">
        <v>0.23423515304696099</v>
      </c>
      <c r="AV258" s="17"/>
      <c r="AW258" s="17">
        <v>0.176081780940956</v>
      </c>
      <c r="AX258" s="17">
        <v>0.40754061090843702</v>
      </c>
      <c r="AY258" s="17">
        <v>0.15634360001221301</v>
      </c>
      <c r="AZ258" s="17">
        <v>0.20008097215272699</v>
      </c>
      <c r="BA258" s="17">
        <v>0.435549068762077</v>
      </c>
      <c r="BB258" s="17">
        <v>0.20527848759797601</v>
      </c>
      <c r="BC258" s="17">
        <v>0.244672521237737</v>
      </c>
      <c r="BD258" s="17">
        <v>0.15949096434524099</v>
      </c>
      <c r="BE258" s="17"/>
      <c r="BF258" s="17">
        <v>0.24936637066520401</v>
      </c>
      <c r="BG258" s="17">
        <v>0.267478930425253</v>
      </c>
      <c r="BH258" s="17">
        <v>0.30479148471067402</v>
      </c>
      <c r="BI258" s="17">
        <v>0.156486105774059</v>
      </c>
      <c r="BJ258" s="17">
        <v>0.159493436241333</v>
      </c>
      <c r="BK258" s="17">
        <v>0.330453045709107</v>
      </c>
      <c r="BL258" s="17">
        <v>0.130974551807435</v>
      </c>
      <c r="BM258" s="17"/>
      <c r="BN258" s="17">
        <v>8.2936902940872706E-2</v>
      </c>
      <c r="BO258" s="17">
        <v>0.140941485105127</v>
      </c>
      <c r="BP258" s="17">
        <v>0.12144679722825499</v>
      </c>
      <c r="BQ258" s="17">
        <v>0.16714398769733699</v>
      </c>
      <c r="BR258" s="17">
        <v>0.18567367097982601</v>
      </c>
      <c r="BS258" s="17">
        <v>0.20885481120151</v>
      </c>
      <c r="BT258" s="17">
        <v>0.23572434009600701</v>
      </c>
      <c r="BU258" s="17">
        <v>0.25488135384935101</v>
      </c>
      <c r="BV258" s="17">
        <v>0.33082699750927402</v>
      </c>
      <c r="BW258" s="17">
        <v>0.32308335715143499</v>
      </c>
      <c r="BX258" s="17">
        <v>0.35961824964282002</v>
      </c>
      <c r="BY258" s="17">
        <v>0.32622207783520302</v>
      </c>
      <c r="BZ258" s="17">
        <v>0.48351577284569702</v>
      </c>
      <c r="CA258" s="17">
        <v>0.49927986779169597</v>
      </c>
      <c r="CB258" s="17">
        <v>0.53189548185745505</v>
      </c>
      <c r="CC258" s="17">
        <v>0.50778481085388105</v>
      </c>
      <c r="CD258" s="17">
        <v>0.61159689093273895</v>
      </c>
    </row>
    <row r="259" spans="2:82" x14ac:dyDescent="0.35">
      <c r="B259" t="s">
        <v>242</v>
      </c>
      <c r="C259" s="17">
        <v>0.31663779850277601</v>
      </c>
      <c r="D259" s="17">
        <v>0.33895922763412101</v>
      </c>
      <c r="E259" s="17">
        <v>0.29446151520552599</v>
      </c>
      <c r="F259" s="17"/>
      <c r="G259" s="17">
        <v>0.37218844206255702</v>
      </c>
      <c r="H259" s="17">
        <v>0.32902810858437498</v>
      </c>
      <c r="I259" s="17">
        <v>0.29269204226203499</v>
      </c>
      <c r="J259" s="17">
        <v>0.33260386591326002</v>
      </c>
      <c r="K259" s="17">
        <v>0.31594573347841798</v>
      </c>
      <c r="L259" s="17">
        <v>0.273511157094188</v>
      </c>
      <c r="M259" s="17"/>
      <c r="N259" s="17">
        <v>0.33377259652163799</v>
      </c>
      <c r="O259" s="17">
        <v>0.36803205373276998</v>
      </c>
      <c r="P259" s="17">
        <v>0.30198818636084102</v>
      </c>
      <c r="Q259" s="17">
        <v>0.25630051137159399</v>
      </c>
      <c r="R259" s="17"/>
      <c r="S259" s="17">
        <v>0.37372119590527503</v>
      </c>
      <c r="T259" s="17">
        <v>0.28994843035171503</v>
      </c>
      <c r="U259" s="17">
        <v>0.33492929453875803</v>
      </c>
      <c r="V259" s="17">
        <v>0.32220023614347998</v>
      </c>
      <c r="W259" s="17">
        <v>0.32231816473891101</v>
      </c>
      <c r="X259" s="17">
        <v>0.34821769363741201</v>
      </c>
      <c r="Y259" s="17">
        <v>0.32674887297661298</v>
      </c>
      <c r="Z259" s="17">
        <v>0.25004219189231902</v>
      </c>
      <c r="AA259" s="17">
        <v>0.27673017325646199</v>
      </c>
      <c r="AB259" s="17">
        <v>0.30987797658851102</v>
      </c>
      <c r="AC259" s="17">
        <v>0.25434324527699997</v>
      </c>
      <c r="AD259" s="17"/>
      <c r="AE259" s="17">
        <v>0.33416520638619901</v>
      </c>
      <c r="AF259" s="17">
        <v>0.40862846843873102</v>
      </c>
      <c r="AG259" s="17">
        <v>0.18216228160013101</v>
      </c>
      <c r="AH259" s="17">
        <v>0.217924695226728</v>
      </c>
      <c r="AI259" s="17">
        <v>0.28044004312887399</v>
      </c>
      <c r="AJ259" s="17">
        <v>0.31939287500359798</v>
      </c>
      <c r="AK259" s="17"/>
      <c r="AL259" s="17">
        <v>0.31484139923325599</v>
      </c>
      <c r="AM259" s="17">
        <v>0.30658530026318198</v>
      </c>
      <c r="AN259" s="17">
        <v>0.41524935488856801</v>
      </c>
      <c r="AO259" s="17">
        <v>0.36237699305135601</v>
      </c>
      <c r="AP259" s="17">
        <v>0.33362260962899298</v>
      </c>
      <c r="AQ259" s="17">
        <v>0.45447800700851099</v>
      </c>
      <c r="AR259" s="17">
        <v>0.27843948654223599</v>
      </c>
      <c r="AS259" s="17"/>
      <c r="AT259" s="17">
        <v>0.38020369316931102</v>
      </c>
      <c r="AU259" s="17">
        <v>0.31200305449196403</v>
      </c>
      <c r="AV259" s="17"/>
      <c r="AW259" s="17">
        <v>0.286511157806836</v>
      </c>
      <c r="AX259" s="17">
        <v>0.229451084587773</v>
      </c>
      <c r="AY259" s="17">
        <v>0.29073042021562401</v>
      </c>
      <c r="AZ259" s="17">
        <v>0.34098044177632603</v>
      </c>
      <c r="BA259" s="17">
        <v>0.27115176597697199</v>
      </c>
      <c r="BB259" s="17">
        <v>0.34433247799796901</v>
      </c>
      <c r="BC259" s="17">
        <v>0.34674107737064302</v>
      </c>
      <c r="BD259" s="17">
        <v>0.22053095918926299</v>
      </c>
      <c r="BE259" s="17"/>
      <c r="BF259" s="17">
        <v>0.375413513039553</v>
      </c>
      <c r="BG259" s="17">
        <v>0.33399340031240599</v>
      </c>
      <c r="BH259" s="17">
        <v>0.31670800865173399</v>
      </c>
      <c r="BI259" s="17">
        <v>0.36961602578839298</v>
      </c>
      <c r="BJ259" s="17">
        <v>0.33389700593029598</v>
      </c>
      <c r="BK259" s="17">
        <v>0.24024347750153199</v>
      </c>
      <c r="BL259" s="17">
        <v>0.29668285482115198</v>
      </c>
      <c r="BM259" s="17"/>
      <c r="BN259" s="17">
        <v>0.159806904885577</v>
      </c>
      <c r="BO259" s="17">
        <v>0.226779757135296</v>
      </c>
      <c r="BP259" s="17">
        <v>0.22884843185905099</v>
      </c>
      <c r="BQ259" s="17">
        <v>0.32092834418676303</v>
      </c>
      <c r="BR259" s="17">
        <v>0.32476629144115998</v>
      </c>
      <c r="BS259" s="17">
        <v>0.30995843005471502</v>
      </c>
      <c r="BT259" s="17">
        <v>0.383676487221083</v>
      </c>
      <c r="BU259" s="17">
        <v>0.36222294287864198</v>
      </c>
      <c r="BV259" s="17">
        <v>0.30170287369319798</v>
      </c>
      <c r="BW259" s="17">
        <v>0.35219035819108502</v>
      </c>
      <c r="BX259" s="17">
        <v>0.34449032547893299</v>
      </c>
      <c r="BY259" s="17">
        <v>0.42423633753178902</v>
      </c>
      <c r="BZ259" s="17">
        <v>0.36781141002614998</v>
      </c>
      <c r="CA259" s="17">
        <v>0.29862801852926102</v>
      </c>
      <c r="CB259" s="17">
        <v>0.36703181187109302</v>
      </c>
      <c r="CC259" s="17">
        <v>0.40879678715867002</v>
      </c>
      <c r="CD259" s="17">
        <v>0.29209630178215501</v>
      </c>
    </row>
    <row r="260" spans="2:82" x14ac:dyDescent="0.35">
      <c r="B260" t="s">
        <v>243</v>
      </c>
      <c r="C260" s="17">
        <v>0.400100731856322</v>
      </c>
      <c r="D260" s="17">
        <v>0.32296056321966699</v>
      </c>
      <c r="E260" s="17">
        <v>0.47651652005086897</v>
      </c>
      <c r="F260" s="17"/>
      <c r="G260" s="17">
        <v>0.43613496053350198</v>
      </c>
      <c r="H260" s="17">
        <v>0.41869203138778699</v>
      </c>
      <c r="I260" s="17">
        <v>0.50120074350949295</v>
      </c>
      <c r="J260" s="17">
        <v>0.455321845920378</v>
      </c>
      <c r="K260" s="17">
        <v>0.351372996053817</v>
      </c>
      <c r="L260" s="17">
        <v>0.258395179286873</v>
      </c>
      <c r="M260" s="17"/>
      <c r="N260" s="17">
        <v>0.26240759561295601</v>
      </c>
      <c r="O260" s="17">
        <v>0.35433181047735401</v>
      </c>
      <c r="P260" s="17">
        <v>0.45703549456675202</v>
      </c>
      <c r="Q260" s="17">
        <v>0.555078777193041</v>
      </c>
      <c r="R260" s="17"/>
      <c r="S260" s="17">
        <v>0.319705880017566</v>
      </c>
      <c r="T260" s="17">
        <v>0.42013035864800802</v>
      </c>
      <c r="U260" s="17">
        <v>0.36727924198018602</v>
      </c>
      <c r="V260" s="17">
        <v>0.382928628397044</v>
      </c>
      <c r="W260" s="17">
        <v>0.39506598962857697</v>
      </c>
      <c r="X260" s="17">
        <v>0.38296299464813199</v>
      </c>
      <c r="Y260" s="17">
        <v>0.43213711913298303</v>
      </c>
      <c r="Z260" s="17">
        <v>0.476665849750943</v>
      </c>
      <c r="AA260" s="17">
        <v>0.45637778826040498</v>
      </c>
      <c r="AB260" s="17">
        <v>0.39370753684376097</v>
      </c>
      <c r="AC260" s="17">
        <v>0.47826242365822003</v>
      </c>
      <c r="AD260" s="17"/>
      <c r="AE260" s="17">
        <v>0.17414900314423801</v>
      </c>
      <c r="AF260" s="17">
        <v>0.370642950747405</v>
      </c>
      <c r="AG260" s="17">
        <v>0.675398305771861</v>
      </c>
      <c r="AH260" s="17">
        <v>0.62846710638606995</v>
      </c>
      <c r="AI260" s="17">
        <v>0.56888103194513795</v>
      </c>
      <c r="AJ260" s="17">
        <v>0.48162862553671398</v>
      </c>
      <c r="AK260" s="17"/>
      <c r="AL260" s="17">
        <v>0.39470026919637702</v>
      </c>
      <c r="AM260" s="17">
        <v>0.45590196939481697</v>
      </c>
      <c r="AN260" s="17">
        <v>0.28909612460209699</v>
      </c>
      <c r="AO260" s="17">
        <v>0.30268786352425803</v>
      </c>
      <c r="AP260" s="17">
        <v>0.15381075756989601</v>
      </c>
      <c r="AQ260" s="17">
        <v>0.289789151812677</v>
      </c>
      <c r="AR260" s="17">
        <v>0.447390371192879</v>
      </c>
      <c r="AS260" s="17"/>
      <c r="AT260" s="17">
        <v>0.17707059589106799</v>
      </c>
      <c r="AU260" s="17">
        <v>0.42871670584723898</v>
      </c>
      <c r="AV260" s="17"/>
      <c r="AW260" s="17">
        <v>0.49232301171418102</v>
      </c>
      <c r="AX260" s="17">
        <v>0.32942057704809402</v>
      </c>
      <c r="AY260" s="17">
        <v>0.53977839363472002</v>
      </c>
      <c r="AZ260" s="17">
        <v>0.42104099080394403</v>
      </c>
      <c r="BA260" s="17">
        <v>0.26684563023597402</v>
      </c>
      <c r="BB260" s="17">
        <v>0.41705194951386199</v>
      </c>
      <c r="BC260" s="17">
        <v>0.38846489251590299</v>
      </c>
      <c r="BD260" s="17">
        <v>0.56818892948690503</v>
      </c>
      <c r="BE260" s="17"/>
      <c r="BF260" s="17">
        <v>0.35907619319663497</v>
      </c>
      <c r="BG260" s="17">
        <v>0.37487916941482802</v>
      </c>
      <c r="BH260" s="17">
        <v>0.34981837698887802</v>
      </c>
      <c r="BI260" s="17">
        <v>0.44209374021347603</v>
      </c>
      <c r="BJ260" s="17">
        <v>0.46421633138110902</v>
      </c>
      <c r="BK260" s="17">
        <v>0.37102984219025997</v>
      </c>
      <c r="BL260" s="17">
        <v>0.54976199957755401</v>
      </c>
      <c r="BM260" s="17"/>
      <c r="BN260" s="17">
        <v>0.68063561902441105</v>
      </c>
      <c r="BO260" s="17">
        <v>0.56653137913515805</v>
      </c>
      <c r="BP260" s="17">
        <v>0.62694681171119304</v>
      </c>
      <c r="BQ260" s="17">
        <v>0.46827489536707501</v>
      </c>
      <c r="BR260" s="17">
        <v>0.45410692576932798</v>
      </c>
      <c r="BS260" s="17">
        <v>0.45818824950534798</v>
      </c>
      <c r="BT260" s="17">
        <v>0.34087388063586799</v>
      </c>
      <c r="BU260" s="17">
        <v>0.366444727180121</v>
      </c>
      <c r="BV260" s="17">
        <v>0.36040214606809201</v>
      </c>
      <c r="BW260" s="17">
        <v>0.305548037818337</v>
      </c>
      <c r="BX260" s="17">
        <v>0.28866463139050003</v>
      </c>
      <c r="BY260" s="17">
        <v>0.24954158463300799</v>
      </c>
      <c r="BZ260" s="17">
        <v>0.148672817128152</v>
      </c>
      <c r="CA260" s="17">
        <v>0.187225494700545</v>
      </c>
      <c r="CB260" s="17">
        <v>8.6937197308710704E-2</v>
      </c>
      <c r="CC260" s="17">
        <v>5.57649887236761E-2</v>
      </c>
      <c r="CD260" s="17">
        <v>6.1677859356979302E-2</v>
      </c>
    </row>
    <row r="261" spans="2:82" x14ac:dyDescent="0.35">
      <c r="B261" t="s">
        <v>127</v>
      </c>
      <c r="C261" s="17">
        <v>3.2481452672690501E-2</v>
      </c>
      <c r="D261" s="17">
        <v>3.1959047702633102E-2</v>
      </c>
      <c r="E261" s="17">
        <v>3.1661434867425599E-2</v>
      </c>
      <c r="F261" s="17"/>
      <c r="G261" s="17">
        <v>3.6478166658115499E-2</v>
      </c>
      <c r="H261" s="17">
        <v>4.86971454470531E-2</v>
      </c>
      <c r="I261" s="17">
        <v>2.0539977749348199E-2</v>
      </c>
      <c r="J261" s="17">
        <v>4.0590093740555999E-2</v>
      </c>
      <c r="K261" s="17">
        <v>2.5729981421842602E-2</v>
      </c>
      <c r="L261" s="17">
        <v>2.3050992673253001E-2</v>
      </c>
      <c r="M261" s="17"/>
      <c r="N261" s="17">
        <v>1.96962333581698E-2</v>
      </c>
      <c r="O261" s="17">
        <v>3.7106343185431198E-2</v>
      </c>
      <c r="P261" s="17">
        <v>2.4733980585490201E-2</v>
      </c>
      <c r="Q261" s="17">
        <v>4.9442642245602998E-2</v>
      </c>
      <c r="R261" s="17"/>
      <c r="S261" s="17">
        <v>3.3156703773733399E-2</v>
      </c>
      <c r="T261" s="17">
        <v>2.5849797980481301E-2</v>
      </c>
      <c r="U261" s="17">
        <v>4.6292497063728399E-2</v>
      </c>
      <c r="V261" s="17">
        <v>2.8801692815250499E-2</v>
      </c>
      <c r="W261" s="17">
        <v>3.1615357702690999E-2</v>
      </c>
      <c r="X261" s="17">
        <v>2.77272963075781E-2</v>
      </c>
      <c r="Y261" s="17">
        <v>2.4118101341963499E-2</v>
      </c>
      <c r="Z261" s="17">
        <v>2.7768511824365499E-2</v>
      </c>
      <c r="AA261" s="17">
        <v>3.4098501454370399E-2</v>
      </c>
      <c r="AB261" s="17">
        <v>4.4446430915537197E-2</v>
      </c>
      <c r="AC261" s="17">
        <v>3.6034762732831301E-2</v>
      </c>
      <c r="AD261" s="17"/>
      <c r="AE261" s="17">
        <v>2.2108546044819599E-2</v>
      </c>
      <c r="AF261" s="17">
        <v>2.1306086372446301E-2</v>
      </c>
      <c r="AG261" s="17">
        <v>4.3223920278749002E-2</v>
      </c>
      <c r="AH261" s="17">
        <v>2.3089199886366801E-2</v>
      </c>
      <c r="AI261" s="17">
        <v>3.2993637515227901E-2</v>
      </c>
      <c r="AJ261" s="17">
        <v>0.12591937589390201</v>
      </c>
      <c r="AK261" s="17"/>
      <c r="AL261" s="17">
        <v>2.4199908441772201E-2</v>
      </c>
      <c r="AM261" s="17">
        <v>2.57468390979914E-2</v>
      </c>
      <c r="AN261" s="17">
        <v>0</v>
      </c>
      <c r="AO261" s="17">
        <v>3.3099312558123997E-2</v>
      </c>
      <c r="AP261" s="17">
        <v>2.6421244103973701E-2</v>
      </c>
      <c r="AQ261" s="17">
        <v>3.00972062453852E-2</v>
      </c>
      <c r="AR261" s="17">
        <v>8.6753794643461099E-2</v>
      </c>
      <c r="AS261" s="17"/>
      <c r="AT261" s="17">
        <v>4.6755180191969697E-2</v>
      </c>
      <c r="AU261" s="17">
        <v>2.5045086613836001E-2</v>
      </c>
      <c r="AV261" s="17"/>
      <c r="AW261" s="17">
        <v>4.5084049538028297E-2</v>
      </c>
      <c r="AX261" s="17">
        <v>3.3587727455696201E-2</v>
      </c>
      <c r="AY261" s="17">
        <v>1.31475861374432E-2</v>
      </c>
      <c r="AZ261" s="17">
        <v>3.7897595267002301E-2</v>
      </c>
      <c r="BA261" s="17">
        <v>2.6453535024976601E-2</v>
      </c>
      <c r="BB261" s="17">
        <v>3.3337084890192999E-2</v>
      </c>
      <c r="BC261" s="17">
        <v>2.0121508875715999E-2</v>
      </c>
      <c r="BD261" s="17">
        <v>5.1789146978590599E-2</v>
      </c>
      <c r="BE261" s="17"/>
      <c r="BF261" s="17">
        <v>1.6143923098607401E-2</v>
      </c>
      <c r="BG261" s="17">
        <v>2.3648499847513601E-2</v>
      </c>
      <c r="BH261" s="17">
        <v>2.8682129648714302E-2</v>
      </c>
      <c r="BI261" s="17">
        <v>3.1804128224071797E-2</v>
      </c>
      <c r="BJ261" s="17">
        <v>4.2393226447263198E-2</v>
      </c>
      <c r="BK261" s="17">
        <v>5.8273634599100399E-2</v>
      </c>
      <c r="BL261" s="17">
        <v>2.2580593793858902E-2</v>
      </c>
      <c r="BM261" s="17"/>
      <c r="BN261" s="17">
        <v>7.6620573149138907E-2</v>
      </c>
      <c r="BO261" s="17">
        <v>6.5747378624418804E-2</v>
      </c>
      <c r="BP261" s="17">
        <v>2.2757959201501601E-2</v>
      </c>
      <c r="BQ261" s="17">
        <v>4.3652772748824301E-2</v>
      </c>
      <c r="BR261" s="17">
        <v>3.5453111809686098E-2</v>
      </c>
      <c r="BS261" s="17">
        <v>2.29985092384275E-2</v>
      </c>
      <c r="BT261" s="17">
        <v>3.9725292047042199E-2</v>
      </c>
      <c r="BU261" s="17">
        <v>1.64509760918852E-2</v>
      </c>
      <c r="BV261" s="17">
        <v>7.0679827294365099E-3</v>
      </c>
      <c r="BW261" s="17">
        <v>1.9178246839143102E-2</v>
      </c>
      <c r="BX261" s="17">
        <v>7.2267934877476301E-3</v>
      </c>
      <c r="BY261" s="17">
        <v>0</v>
      </c>
      <c r="BZ261" s="17">
        <v>0</v>
      </c>
      <c r="CA261" s="17">
        <v>1.48666189784983E-2</v>
      </c>
      <c r="CB261" s="17">
        <v>1.4135508962741201E-2</v>
      </c>
      <c r="CC261" s="17">
        <v>2.7653413263773002E-2</v>
      </c>
      <c r="CD261" s="17">
        <v>3.4628947928126201E-2</v>
      </c>
    </row>
    <row r="262" spans="2:82" x14ac:dyDescent="0.35">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row>
    <row r="263" spans="2:82" x14ac:dyDescent="0.35">
      <c r="B263" s="6" t="s">
        <v>249</v>
      </c>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row>
    <row r="264" spans="2:82" x14ac:dyDescent="0.35">
      <c r="B264" s="24" t="s">
        <v>191</v>
      </c>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row>
    <row r="265" spans="2:82" x14ac:dyDescent="0.35">
      <c r="B265" t="s">
        <v>241</v>
      </c>
      <c r="C265" s="17">
        <v>0.17976331286342301</v>
      </c>
      <c r="D265" s="17">
        <v>0.20045353930302101</v>
      </c>
      <c r="E265" s="17">
        <v>0.160601447774571</v>
      </c>
      <c r="F265" s="17"/>
      <c r="G265" s="17">
        <v>0.13018181781020299</v>
      </c>
      <c r="H265" s="17">
        <v>0.13829771221742401</v>
      </c>
      <c r="I265" s="17">
        <v>0.11567124776375499</v>
      </c>
      <c r="J265" s="17">
        <v>0.124450712028241</v>
      </c>
      <c r="K265" s="17">
        <v>0.22223041283940501</v>
      </c>
      <c r="L265" s="17">
        <v>0.32160890065566999</v>
      </c>
      <c r="M265" s="17"/>
      <c r="N265" s="17">
        <v>0.29791785797793902</v>
      </c>
      <c r="O265" s="17">
        <v>0.15461419875999</v>
      </c>
      <c r="P265" s="17">
        <v>0.15601032930657999</v>
      </c>
      <c r="Q265" s="17">
        <v>9.7268937335593497E-2</v>
      </c>
      <c r="R265" s="17"/>
      <c r="S265" s="17">
        <v>0.20352270434988901</v>
      </c>
      <c r="T265" s="17">
        <v>0.185246052787638</v>
      </c>
      <c r="U265" s="17">
        <v>0.17350428855709299</v>
      </c>
      <c r="V265" s="17">
        <v>0.26951365378005698</v>
      </c>
      <c r="W265" s="17">
        <v>0.15105227714724301</v>
      </c>
      <c r="X265" s="17">
        <v>0.152330453338197</v>
      </c>
      <c r="Y265" s="17">
        <v>0.16230563672748999</v>
      </c>
      <c r="Z265" s="17">
        <v>0.14819161124791899</v>
      </c>
      <c r="AA265" s="17">
        <v>0.13635612748632001</v>
      </c>
      <c r="AB265" s="17">
        <v>0.21105912340810601</v>
      </c>
      <c r="AC265" s="17">
        <v>0.155348981198595</v>
      </c>
      <c r="AD265" s="17"/>
      <c r="AE265" s="17">
        <v>0.33990339450975399</v>
      </c>
      <c r="AF265" s="17">
        <v>0.117398305792545</v>
      </c>
      <c r="AG265" s="17">
        <v>2.0975304308584401E-2</v>
      </c>
      <c r="AH265" s="17">
        <v>7.1343550738766498E-2</v>
      </c>
      <c r="AI265" s="17">
        <v>9.2232683555695694E-2</v>
      </c>
      <c r="AJ265" s="17">
        <v>9.5951089547749696E-2</v>
      </c>
      <c r="AK265" s="17"/>
      <c r="AL265" s="17">
        <v>0.177163158988313</v>
      </c>
      <c r="AM265" s="17">
        <v>0.17086626164728699</v>
      </c>
      <c r="AN265" s="17">
        <v>0.22223658244892</v>
      </c>
      <c r="AO265" s="17">
        <v>0.28821330322278199</v>
      </c>
      <c r="AP265" s="17">
        <v>0.32053038047078403</v>
      </c>
      <c r="AQ265" s="17">
        <v>0.31034095838477599</v>
      </c>
      <c r="AR265" s="17">
        <v>0</v>
      </c>
      <c r="AS265" s="17"/>
      <c r="AT265" s="17">
        <v>0.34281354413377102</v>
      </c>
      <c r="AU265" s="17">
        <v>0.16131723231968401</v>
      </c>
      <c r="AV265" s="17"/>
      <c r="AW265" s="17">
        <v>0.10232459922136899</v>
      </c>
      <c r="AX265" s="17">
        <v>0.24007799600458199</v>
      </c>
      <c r="AY265" s="17">
        <v>0.14286559081294001</v>
      </c>
      <c r="AZ265" s="17">
        <v>0.157840543475398</v>
      </c>
      <c r="BA265" s="17">
        <v>0.32995118728710099</v>
      </c>
      <c r="BB265" s="17">
        <v>0.14512131311476301</v>
      </c>
      <c r="BC265" s="17">
        <v>0.16680466445702299</v>
      </c>
      <c r="BD265" s="17">
        <v>9.4450674925767003E-2</v>
      </c>
      <c r="BE265" s="17"/>
      <c r="BF265" s="17">
        <v>0.18344052953925799</v>
      </c>
      <c r="BG265" s="17">
        <v>0.157357884563636</v>
      </c>
      <c r="BH265" s="17">
        <v>0.225149312015196</v>
      </c>
      <c r="BI265" s="17">
        <v>0.17881116854875401</v>
      </c>
      <c r="BJ265" s="17">
        <v>0.159553073190983</v>
      </c>
      <c r="BK265" s="17">
        <v>0.23019483590822401</v>
      </c>
      <c r="BL265" s="17">
        <v>0.105767375592865</v>
      </c>
      <c r="BM265" s="17"/>
      <c r="BN265" s="17">
        <v>7.7101239972778499E-2</v>
      </c>
      <c r="BO265" s="17">
        <v>5.4160343766995002E-2</v>
      </c>
      <c r="BP265" s="17">
        <v>8.4656403153478499E-2</v>
      </c>
      <c r="BQ265" s="17">
        <v>0.12797648416376001</v>
      </c>
      <c r="BR265" s="17">
        <v>0.14661761120113601</v>
      </c>
      <c r="BS265" s="17">
        <v>0.169334131081331</v>
      </c>
      <c r="BT265" s="17">
        <v>0.176082191145991</v>
      </c>
      <c r="BU265" s="17">
        <v>0.20127523456190699</v>
      </c>
      <c r="BV265" s="17">
        <v>0.19667638973224899</v>
      </c>
      <c r="BW265" s="17">
        <v>0.183328870872629</v>
      </c>
      <c r="BX265" s="17">
        <v>0.23377109861478701</v>
      </c>
      <c r="BY265" s="17">
        <v>0.25551566189986502</v>
      </c>
      <c r="BZ265" s="17">
        <v>0.25384706142174801</v>
      </c>
      <c r="CA265" s="17">
        <v>0.32863752840895399</v>
      </c>
      <c r="CB265" s="17">
        <v>0.37590382742892398</v>
      </c>
      <c r="CC265" s="17">
        <v>0.55910582651821505</v>
      </c>
      <c r="CD265" s="17">
        <v>0.67561980167094704</v>
      </c>
    </row>
    <row r="266" spans="2:82" x14ac:dyDescent="0.35">
      <c r="B266" t="s">
        <v>242</v>
      </c>
      <c r="C266" s="17">
        <v>0.31127598093815301</v>
      </c>
      <c r="D266" s="17">
        <v>0.35414347319040501</v>
      </c>
      <c r="E266" s="17">
        <v>0.27070117079568801</v>
      </c>
      <c r="F266" s="17"/>
      <c r="G266" s="17">
        <v>0.34640308444103102</v>
      </c>
      <c r="H266" s="17">
        <v>0.30593511850683303</v>
      </c>
      <c r="I266" s="17">
        <v>0.30294731518936002</v>
      </c>
      <c r="J266" s="17">
        <v>0.29011790648793401</v>
      </c>
      <c r="K266" s="17">
        <v>0.29876982306037098</v>
      </c>
      <c r="L266" s="17">
        <v>0.32659652185562899</v>
      </c>
      <c r="M266" s="17"/>
      <c r="N266" s="17">
        <v>0.36995308033583901</v>
      </c>
      <c r="O266" s="17">
        <v>0.34410409878952197</v>
      </c>
      <c r="P266" s="17">
        <v>0.31486929380526202</v>
      </c>
      <c r="Q266" s="17">
        <v>0.20918904310025699</v>
      </c>
      <c r="R266" s="17"/>
      <c r="S266" s="17">
        <v>0.34055604454852501</v>
      </c>
      <c r="T266" s="17">
        <v>0.29614137269568402</v>
      </c>
      <c r="U266" s="17">
        <v>0.30976196631620201</v>
      </c>
      <c r="V266" s="17">
        <v>0.28155031357607302</v>
      </c>
      <c r="W266" s="17">
        <v>0.31561468809332699</v>
      </c>
      <c r="X266" s="17">
        <v>0.33444875410314101</v>
      </c>
      <c r="Y266" s="17">
        <v>0.3082422420732</v>
      </c>
      <c r="Z266" s="17">
        <v>0.283604825696462</v>
      </c>
      <c r="AA266" s="17">
        <v>0.32577934109757001</v>
      </c>
      <c r="AB266" s="17">
        <v>0.30211738830156898</v>
      </c>
      <c r="AC266" s="17">
        <v>0.28828842286236001</v>
      </c>
      <c r="AD266" s="17"/>
      <c r="AE266" s="17">
        <v>0.375671472260378</v>
      </c>
      <c r="AF266" s="17">
        <v>0.38932485098841801</v>
      </c>
      <c r="AG266" s="17">
        <v>0.190454930265963</v>
      </c>
      <c r="AH266" s="17">
        <v>0.213143891200198</v>
      </c>
      <c r="AI266" s="17">
        <v>0.20865675380552401</v>
      </c>
      <c r="AJ266" s="17">
        <v>0.199916208426828</v>
      </c>
      <c r="AK266" s="17"/>
      <c r="AL266" s="17">
        <v>0.31045089671394399</v>
      </c>
      <c r="AM266" s="17">
        <v>0.31536078188197197</v>
      </c>
      <c r="AN266" s="17">
        <v>0.39352631514384001</v>
      </c>
      <c r="AO266" s="17">
        <v>0.17665717616172399</v>
      </c>
      <c r="AP266" s="17">
        <v>0.38192694330016602</v>
      </c>
      <c r="AQ266" s="17">
        <v>0.214392702418853</v>
      </c>
      <c r="AR266" s="17">
        <v>0.48697060840051898</v>
      </c>
      <c r="AS266" s="17"/>
      <c r="AT266" s="17">
        <v>0.39501106541935199</v>
      </c>
      <c r="AU266" s="17">
        <v>0.30253047173116199</v>
      </c>
      <c r="AV266" s="17"/>
      <c r="AW266" s="17">
        <v>0.28099118421159702</v>
      </c>
      <c r="AX266" s="17">
        <v>0.249914291245003</v>
      </c>
      <c r="AY266" s="17">
        <v>0.23180215923671799</v>
      </c>
      <c r="AZ266" s="17">
        <v>0.27327107452414401</v>
      </c>
      <c r="BA266" s="17">
        <v>0.34569528204808597</v>
      </c>
      <c r="BB266" s="17">
        <v>0.33333076065874601</v>
      </c>
      <c r="BC266" s="17">
        <v>0.38291428015450002</v>
      </c>
      <c r="BD266" s="17">
        <v>0.27942565296475103</v>
      </c>
      <c r="BE266" s="17"/>
      <c r="BF266" s="17">
        <v>0.36564422431110299</v>
      </c>
      <c r="BG266" s="17">
        <v>0.349598497864547</v>
      </c>
      <c r="BH266" s="17">
        <v>0.31095047789706398</v>
      </c>
      <c r="BI266" s="17">
        <v>0.31779403343930901</v>
      </c>
      <c r="BJ266" s="17">
        <v>0.25096982917009703</v>
      </c>
      <c r="BK266" s="17">
        <v>0.281611709598032</v>
      </c>
      <c r="BL266" s="17">
        <v>0.239838982680046</v>
      </c>
      <c r="BM266" s="17"/>
      <c r="BN266" s="17">
        <v>0.13488102271277499</v>
      </c>
      <c r="BO266" s="17">
        <v>0.176626045032586</v>
      </c>
      <c r="BP266" s="17">
        <v>0.26551973214598701</v>
      </c>
      <c r="BQ266" s="17">
        <v>0.27518176031361602</v>
      </c>
      <c r="BR266" s="17">
        <v>0.29095820023250801</v>
      </c>
      <c r="BS266" s="17">
        <v>0.29235505612781998</v>
      </c>
      <c r="BT266" s="17">
        <v>0.369771665232909</v>
      </c>
      <c r="BU266" s="17">
        <v>0.34370119203705102</v>
      </c>
      <c r="BV266" s="17">
        <v>0.34772999200305599</v>
      </c>
      <c r="BW266" s="17">
        <v>0.39364597351013603</v>
      </c>
      <c r="BX266" s="17">
        <v>0.41327735880746602</v>
      </c>
      <c r="BY266" s="17">
        <v>0.38526377995050298</v>
      </c>
      <c r="BZ266" s="17">
        <v>0.48168575917681999</v>
      </c>
      <c r="CA266" s="17">
        <v>0.39401551758919201</v>
      </c>
      <c r="CB266" s="17">
        <v>0.44260051547951401</v>
      </c>
      <c r="CC266" s="17">
        <v>0.349535099471598</v>
      </c>
      <c r="CD266" s="17">
        <v>0.233785124832396</v>
      </c>
    </row>
    <row r="267" spans="2:82" x14ac:dyDescent="0.35">
      <c r="B267" t="s">
        <v>243</v>
      </c>
      <c r="C267" s="17">
        <v>0.48789277675146803</v>
      </c>
      <c r="D267" s="17">
        <v>0.42729597318428603</v>
      </c>
      <c r="E267" s="17">
        <v>0.54545069015098002</v>
      </c>
      <c r="F267" s="17"/>
      <c r="G267" s="17">
        <v>0.49906604727541198</v>
      </c>
      <c r="H267" s="17">
        <v>0.53680858010514199</v>
      </c>
      <c r="I267" s="17">
        <v>0.54793578877231497</v>
      </c>
      <c r="J267" s="17">
        <v>0.55723493409993397</v>
      </c>
      <c r="K267" s="17">
        <v>0.46599187849057999</v>
      </c>
      <c r="L267" s="17">
        <v>0.34237194003800198</v>
      </c>
      <c r="M267" s="17"/>
      <c r="N267" s="17">
        <v>0.31209866751590298</v>
      </c>
      <c r="O267" s="17">
        <v>0.48662695262441902</v>
      </c>
      <c r="P267" s="17">
        <v>0.51033049578920997</v>
      </c>
      <c r="Q267" s="17">
        <v>0.66189931686120096</v>
      </c>
      <c r="R267" s="17"/>
      <c r="S267" s="17">
        <v>0.43359571332383701</v>
      </c>
      <c r="T267" s="17">
        <v>0.49844066515985003</v>
      </c>
      <c r="U267" s="17">
        <v>0.50771217258276402</v>
      </c>
      <c r="V267" s="17">
        <v>0.430350515877024</v>
      </c>
      <c r="W267" s="17">
        <v>0.50999129088499795</v>
      </c>
      <c r="X267" s="17">
        <v>0.49130939022176601</v>
      </c>
      <c r="Y267" s="17">
        <v>0.49457566792285501</v>
      </c>
      <c r="Z267" s="17">
        <v>0.55047243068101803</v>
      </c>
      <c r="AA267" s="17">
        <v>0.50984417733394405</v>
      </c>
      <c r="AB267" s="17">
        <v>0.47372819991557302</v>
      </c>
      <c r="AC267" s="17">
        <v>0.54116223524281704</v>
      </c>
      <c r="AD267" s="17"/>
      <c r="AE267" s="17">
        <v>0.26959353256400798</v>
      </c>
      <c r="AF267" s="17">
        <v>0.47650489329520601</v>
      </c>
      <c r="AG267" s="17">
        <v>0.74530190011071895</v>
      </c>
      <c r="AH267" s="17">
        <v>0.67944242018127798</v>
      </c>
      <c r="AI267" s="17">
        <v>0.68441904417977495</v>
      </c>
      <c r="AJ267" s="17">
        <v>0.65935366487629299</v>
      </c>
      <c r="AK267" s="17"/>
      <c r="AL267" s="17">
        <v>0.49854872216704299</v>
      </c>
      <c r="AM267" s="17">
        <v>0.48981385139081401</v>
      </c>
      <c r="AN267" s="17">
        <v>0.365596602659294</v>
      </c>
      <c r="AO267" s="17">
        <v>0.53512952061549401</v>
      </c>
      <c r="AP267" s="17">
        <v>0.29754267622905001</v>
      </c>
      <c r="AQ267" s="17">
        <v>0.45669880008826103</v>
      </c>
      <c r="AR267" s="17">
        <v>0.51302939159948102</v>
      </c>
      <c r="AS267" s="17"/>
      <c r="AT267" s="17">
        <v>0.23022269369635501</v>
      </c>
      <c r="AU267" s="17">
        <v>0.51891850933030004</v>
      </c>
      <c r="AV267" s="17"/>
      <c r="AW267" s="17">
        <v>0.59501625588056795</v>
      </c>
      <c r="AX267" s="17">
        <v>0.48009939365321003</v>
      </c>
      <c r="AY267" s="17">
        <v>0.554658041776116</v>
      </c>
      <c r="AZ267" s="17">
        <v>0.55304214449885902</v>
      </c>
      <c r="BA267" s="17">
        <v>0.317591404083157</v>
      </c>
      <c r="BB267" s="17">
        <v>0.50470195751889302</v>
      </c>
      <c r="BC267" s="17">
        <v>0.42071175361165603</v>
      </c>
      <c r="BD267" s="17">
        <v>0.54316615574945204</v>
      </c>
      <c r="BE267" s="17"/>
      <c r="BF267" s="17">
        <v>0.43345968089280901</v>
      </c>
      <c r="BG267" s="17">
        <v>0.47846834514625203</v>
      </c>
      <c r="BH267" s="17">
        <v>0.46081131106094803</v>
      </c>
      <c r="BI267" s="17">
        <v>0.47718567414709201</v>
      </c>
      <c r="BJ267" s="17">
        <v>0.54461652283163597</v>
      </c>
      <c r="BK267" s="17">
        <v>0.45902884000237099</v>
      </c>
      <c r="BL267" s="17">
        <v>0.62886812458428398</v>
      </c>
      <c r="BM267" s="17"/>
      <c r="BN267" s="17">
        <v>0.74053325582770202</v>
      </c>
      <c r="BO267" s="17">
        <v>0.73956377658213102</v>
      </c>
      <c r="BP267" s="17">
        <v>0.62950503128784197</v>
      </c>
      <c r="BQ267" s="17">
        <v>0.58023331066720496</v>
      </c>
      <c r="BR267" s="17">
        <v>0.540901343137838</v>
      </c>
      <c r="BS267" s="17">
        <v>0.52592878020354905</v>
      </c>
      <c r="BT267" s="17">
        <v>0.43330472113757001</v>
      </c>
      <c r="BU267" s="17">
        <v>0.45502357340104199</v>
      </c>
      <c r="BV267" s="17">
        <v>0.41493709449252297</v>
      </c>
      <c r="BW267" s="17">
        <v>0.40584597196382</v>
      </c>
      <c r="BX267" s="17">
        <v>0.35295154257774702</v>
      </c>
      <c r="BY267" s="17">
        <v>0.359220558149632</v>
      </c>
      <c r="BZ267" s="17">
        <v>0.264467179401431</v>
      </c>
      <c r="CA267" s="17">
        <v>0.260073993527701</v>
      </c>
      <c r="CB267" s="17">
        <v>0.16412625941460299</v>
      </c>
      <c r="CC267" s="17">
        <v>7.2211703374483294E-2</v>
      </c>
      <c r="CD267" s="17">
        <v>9.05950734966567E-2</v>
      </c>
    </row>
    <row r="268" spans="2:82" x14ac:dyDescent="0.35">
      <c r="B268" t="s">
        <v>127</v>
      </c>
      <c r="C268" s="17">
        <v>2.1067929446956901E-2</v>
      </c>
      <c r="D268" s="17">
        <v>1.8107014322287701E-2</v>
      </c>
      <c r="E268" s="17">
        <v>2.3246691278761299E-2</v>
      </c>
      <c r="F268" s="17"/>
      <c r="G268" s="17">
        <v>2.4349050473353302E-2</v>
      </c>
      <c r="H268" s="17">
        <v>1.8958589170600601E-2</v>
      </c>
      <c r="I268" s="17">
        <v>3.3445648274569903E-2</v>
      </c>
      <c r="J268" s="17">
        <v>2.81964473838901E-2</v>
      </c>
      <c r="K268" s="17">
        <v>1.30078856096439E-2</v>
      </c>
      <c r="L268" s="17">
        <v>9.42263745069866E-3</v>
      </c>
      <c r="M268" s="17"/>
      <c r="N268" s="17">
        <v>2.00303941703193E-2</v>
      </c>
      <c r="O268" s="17">
        <v>1.46547498260688E-2</v>
      </c>
      <c r="P268" s="17">
        <v>1.87898810989473E-2</v>
      </c>
      <c r="Q268" s="17">
        <v>3.16427027029485E-2</v>
      </c>
      <c r="R268" s="17"/>
      <c r="S268" s="17">
        <v>2.23255377777495E-2</v>
      </c>
      <c r="T268" s="17">
        <v>2.0171909356828301E-2</v>
      </c>
      <c r="U268" s="17">
        <v>9.0215725439411303E-3</v>
      </c>
      <c r="V268" s="17">
        <v>1.8585516766846499E-2</v>
      </c>
      <c r="W268" s="17">
        <v>2.33417438744313E-2</v>
      </c>
      <c r="X268" s="17">
        <v>2.19114023368959E-2</v>
      </c>
      <c r="Y268" s="17">
        <v>3.4876453276455097E-2</v>
      </c>
      <c r="Z268" s="17">
        <v>1.7731132374600601E-2</v>
      </c>
      <c r="AA268" s="17">
        <v>2.8020354082166101E-2</v>
      </c>
      <c r="AB268" s="17">
        <v>1.3095288374752099E-2</v>
      </c>
      <c r="AC268" s="17">
        <v>1.5200360696227501E-2</v>
      </c>
      <c r="AD268" s="17"/>
      <c r="AE268" s="17">
        <v>1.48316006658607E-2</v>
      </c>
      <c r="AF268" s="17">
        <v>1.67719499238301E-2</v>
      </c>
      <c r="AG268" s="17">
        <v>4.3267865314733103E-2</v>
      </c>
      <c r="AH268" s="17">
        <v>3.6070137879757498E-2</v>
      </c>
      <c r="AI268" s="17">
        <v>1.4691518459005E-2</v>
      </c>
      <c r="AJ268" s="17">
        <v>4.47790371491293E-2</v>
      </c>
      <c r="AK268" s="17"/>
      <c r="AL268" s="17">
        <v>1.3837222130699701E-2</v>
      </c>
      <c r="AM268" s="17">
        <v>2.3959105079927399E-2</v>
      </c>
      <c r="AN268" s="17">
        <v>1.8640499747946002E-2</v>
      </c>
      <c r="AO268" s="17">
        <v>0</v>
      </c>
      <c r="AP268" s="17">
        <v>0</v>
      </c>
      <c r="AQ268" s="17">
        <v>1.8567539108110501E-2</v>
      </c>
      <c r="AR268" s="17">
        <v>0</v>
      </c>
      <c r="AS268" s="17"/>
      <c r="AT268" s="17">
        <v>3.1952696750521398E-2</v>
      </c>
      <c r="AU268" s="17">
        <v>1.7233786618854E-2</v>
      </c>
      <c r="AV268" s="17"/>
      <c r="AW268" s="17">
        <v>2.16679606864663E-2</v>
      </c>
      <c r="AX268" s="17">
        <v>2.9908319097204799E-2</v>
      </c>
      <c r="AY268" s="17">
        <v>7.0674208174224901E-2</v>
      </c>
      <c r="AZ268" s="17">
        <v>1.58462375015983E-2</v>
      </c>
      <c r="BA268" s="17">
        <v>6.7621265816563501E-3</v>
      </c>
      <c r="BB268" s="17">
        <v>1.6845968707598101E-2</v>
      </c>
      <c r="BC268" s="17">
        <v>2.9569301776820999E-2</v>
      </c>
      <c r="BD268" s="17">
        <v>8.2957516360029807E-2</v>
      </c>
      <c r="BE268" s="17"/>
      <c r="BF268" s="17">
        <v>1.7455565256829699E-2</v>
      </c>
      <c r="BG268" s="17">
        <v>1.45752724255655E-2</v>
      </c>
      <c r="BH268" s="17">
        <v>3.0888990267915698E-3</v>
      </c>
      <c r="BI268" s="17">
        <v>2.6209123864844999E-2</v>
      </c>
      <c r="BJ268" s="17">
        <v>4.4860574807283997E-2</v>
      </c>
      <c r="BK268" s="17">
        <v>2.9164614491373399E-2</v>
      </c>
      <c r="BL268" s="17">
        <v>2.5525517142805099E-2</v>
      </c>
      <c r="BM268" s="17"/>
      <c r="BN268" s="17">
        <v>4.7484481486745202E-2</v>
      </c>
      <c r="BO268" s="17">
        <v>2.96498346182879E-2</v>
      </c>
      <c r="BP268" s="17">
        <v>2.03188334126925E-2</v>
      </c>
      <c r="BQ268" s="17">
        <v>1.6608444855419499E-2</v>
      </c>
      <c r="BR268" s="17">
        <v>2.15228454285172E-2</v>
      </c>
      <c r="BS268" s="17">
        <v>1.2382032587299601E-2</v>
      </c>
      <c r="BT268" s="17">
        <v>2.08414224835296E-2</v>
      </c>
      <c r="BU268" s="17">
        <v>0</v>
      </c>
      <c r="BV268" s="17">
        <v>4.0656523772171903E-2</v>
      </c>
      <c r="BW268" s="17">
        <v>1.7179183653415801E-2</v>
      </c>
      <c r="BX268" s="17">
        <v>0</v>
      </c>
      <c r="BY268" s="17">
        <v>0</v>
      </c>
      <c r="BZ268" s="17">
        <v>0</v>
      </c>
      <c r="CA268" s="17">
        <v>1.7272960474152901E-2</v>
      </c>
      <c r="CB268" s="17">
        <v>1.7369397676959299E-2</v>
      </c>
      <c r="CC268" s="17">
        <v>1.9147370635704101E-2</v>
      </c>
      <c r="CD268" s="17">
        <v>0</v>
      </c>
    </row>
    <row r="269" spans="2:82" x14ac:dyDescent="0.35">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row>
    <row r="270" spans="2:82" x14ac:dyDescent="0.35">
      <c r="B270" s="6" t="s">
        <v>250</v>
      </c>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row>
    <row r="271" spans="2:82" x14ac:dyDescent="0.35">
      <c r="B271" s="24" t="s">
        <v>191</v>
      </c>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row>
    <row r="272" spans="2:82" x14ac:dyDescent="0.35">
      <c r="B272" t="s">
        <v>241</v>
      </c>
      <c r="C272" s="17">
        <v>0.116341299146311</v>
      </c>
      <c r="D272" s="17">
        <v>0.135540692080722</v>
      </c>
      <c r="E272" s="17">
        <v>9.7549577176167801E-2</v>
      </c>
      <c r="F272" s="17"/>
      <c r="G272" s="17">
        <v>9.1954100685550502E-2</v>
      </c>
      <c r="H272" s="17">
        <v>9.0555148087507503E-2</v>
      </c>
      <c r="I272" s="17">
        <v>9.0701410681545705E-2</v>
      </c>
      <c r="J272" s="17">
        <v>8.0696098595256602E-2</v>
      </c>
      <c r="K272" s="17">
        <v>0.14185743180142599</v>
      </c>
      <c r="L272" s="17">
        <v>0.19203103471088201</v>
      </c>
      <c r="M272" s="17"/>
      <c r="N272" s="17">
        <v>0.205677637360757</v>
      </c>
      <c r="O272" s="17">
        <v>0.101945667027546</v>
      </c>
      <c r="P272" s="17">
        <v>9.4611659355857899E-2</v>
      </c>
      <c r="Q272" s="17">
        <v>5.8613603949614998E-2</v>
      </c>
      <c r="R272" s="17"/>
      <c r="S272" s="17">
        <v>0.14857570689907501</v>
      </c>
      <c r="T272" s="17">
        <v>0.13941280371529499</v>
      </c>
      <c r="U272" s="17">
        <v>0.13221383534494999</v>
      </c>
      <c r="V272" s="17">
        <v>0.173496612481013</v>
      </c>
      <c r="W272" s="17">
        <v>8.4998659235212298E-2</v>
      </c>
      <c r="X272" s="17">
        <v>0.106270489246153</v>
      </c>
      <c r="Y272" s="17">
        <v>9.6605558776028194E-2</v>
      </c>
      <c r="Z272" s="17">
        <v>8.4638569669961597E-2</v>
      </c>
      <c r="AA272" s="17">
        <v>7.0104204133972406E-2</v>
      </c>
      <c r="AB272" s="17">
        <v>0.104108860629902</v>
      </c>
      <c r="AC272" s="17">
        <v>0.101952585050052</v>
      </c>
      <c r="AD272" s="17"/>
      <c r="AE272" s="17">
        <v>0.22851438734062099</v>
      </c>
      <c r="AF272" s="17">
        <v>7.3152227472554704E-2</v>
      </c>
      <c r="AG272" s="17">
        <v>5.0026096477889602E-2</v>
      </c>
      <c r="AH272" s="17">
        <v>3.1279655455062401E-2</v>
      </c>
      <c r="AI272" s="17">
        <v>5.4256569890969497E-2</v>
      </c>
      <c r="AJ272" s="17">
        <v>1.5486594092338201E-2</v>
      </c>
      <c r="AK272" s="17"/>
      <c r="AL272" s="17">
        <v>0.11279179978265599</v>
      </c>
      <c r="AM272" s="17">
        <v>0.100562059546773</v>
      </c>
      <c r="AN272" s="17">
        <v>0.17985814576099701</v>
      </c>
      <c r="AO272" s="17">
        <v>0.21316625232509601</v>
      </c>
      <c r="AP272" s="17">
        <v>0.31510481825940301</v>
      </c>
      <c r="AQ272" s="17">
        <v>0.151125792070155</v>
      </c>
      <c r="AR272" s="17">
        <v>9.8152076608343505E-2</v>
      </c>
      <c r="AS272" s="17"/>
      <c r="AT272" s="17">
        <v>0.27505432620397302</v>
      </c>
      <c r="AU272" s="17">
        <v>9.5797125079060394E-2</v>
      </c>
      <c r="AV272" s="17"/>
      <c r="AW272" s="17">
        <v>7.6454257208746199E-2</v>
      </c>
      <c r="AX272" s="17">
        <v>0.18845545501257399</v>
      </c>
      <c r="AY272" s="17">
        <v>0.116156728782478</v>
      </c>
      <c r="AZ272" s="17">
        <v>0.10170042853333799</v>
      </c>
      <c r="BA272" s="17">
        <v>0.179655085116396</v>
      </c>
      <c r="BB272" s="17">
        <v>8.7894367182011102E-2</v>
      </c>
      <c r="BC272" s="17">
        <v>0.122824980009215</v>
      </c>
      <c r="BD272" s="17">
        <v>7.6024732275634194E-2</v>
      </c>
      <c r="BE272" s="17"/>
      <c r="BF272" s="17">
        <v>0.10435682370520299</v>
      </c>
      <c r="BG272" s="17">
        <v>0.10694695861419901</v>
      </c>
      <c r="BH272" s="17">
        <v>0.13721124797154399</v>
      </c>
      <c r="BI272" s="17">
        <v>9.2486820409540996E-2</v>
      </c>
      <c r="BJ272" s="17">
        <v>0.110398036168965</v>
      </c>
      <c r="BK272" s="17">
        <v>0.14204321368699599</v>
      </c>
      <c r="BL272" s="17">
        <v>0.101159144536595</v>
      </c>
      <c r="BM272" s="17"/>
      <c r="BN272" s="17">
        <v>6.07109736865004E-2</v>
      </c>
      <c r="BO272" s="17">
        <v>5.1924006065409402E-2</v>
      </c>
      <c r="BP272" s="17">
        <v>4.7977567954323903E-2</v>
      </c>
      <c r="BQ272" s="17">
        <v>6.8333985962988203E-2</v>
      </c>
      <c r="BR272" s="17">
        <v>7.6982115756670993E-2</v>
      </c>
      <c r="BS272" s="17">
        <v>7.2877764618591606E-2</v>
      </c>
      <c r="BT272" s="17">
        <v>0.101743333286231</v>
      </c>
      <c r="BU272" s="17">
        <v>9.9898695046378203E-2</v>
      </c>
      <c r="BV272" s="17">
        <v>0.13378107223761501</v>
      </c>
      <c r="BW272" s="17">
        <v>0.159250876915598</v>
      </c>
      <c r="BX272" s="17">
        <v>0.191304812768917</v>
      </c>
      <c r="BY272" s="17">
        <v>0.19441469160924801</v>
      </c>
      <c r="BZ272" s="17">
        <v>0.150381908291777</v>
      </c>
      <c r="CA272" s="17">
        <v>0.305046643019521</v>
      </c>
      <c r="CB272" s="17">
        <v>0.30009789382817698</v>
      </c>
      <c r="CC272" s="17">
        <v>0.32790642906901002</v>
      </c>
      <c r="CD272" s="17">
        <v>0.411460467399346</v>
      </c>
    </row>
    <row r="273" spans="2:82" x14ac:dyDescent="0.35">
      <c r="B273" t="s">
        <v>242</v>
      </c>
      <c r="C273" s="17">
        <v>0.222857790346801</v>
      </c>
      <c r="D273" s="17">
        <v>0.26980004622266401</v>
      </c>
      <c r="E273" s="17">
        <v>0.176676597459588</v>
      </c>
      <c r="F273" s="17"/>
      <c r="G273" s="17">
        <v>0.242996723236308</v>
      </c>
      <c r="H273" s="17">
        <v>0.218588124797502</v>
      </c>
      <c r="I273" s="17">
        <v>0.21945234516096401</v>
      </c>
      <c r="J273" s="17">
        <v>0.16336484062346501</v>
      </c>
      <c r="K273" s="17">
        <v>0.23788017712356499</v>
      </c>
      <c r="L273" s="17">
        <v>0.25799585862739999</v>
      </c>
      <c r="M273" s="17"/>
      <c r="N273" s="17">
        <v>0.28301699412166698</v>
      </c>
      <c r="O273" s="17">
        <v>0.209968473389118</v>
      </c>
      <c r="P273" s="17">
        <v>0.23905513416365601</v>
      </c>
      <c r="Q273" s="17">
        <v>0.16202893501677801</v>
      </c>
      <c r="R273" s="17"/>
      <c r="S273" s="17">
        <v>0.24923221375448501</v>
      </c>
      <c r="T273" s="17">
        <v>0.19348843555331299</v>
      </c>
      <c r="U273" s="17">
        <v>0.17549242602180401</v>
      </c>
      <c r="V273" s="17">
        <v>0.22508991463502401</v>
      </c>
      <c r="W273" s="17">
        <v>0.251375879375207</v>
      </c>
      <c r="X273" s="17">
        <v>0.24528791061948499</v>
      </c>
      <c r="Y273" s="17">
        <v>0.22350564206356399</v>
      </c>
      <c r="Z273" s="17">
        <v>0.25015153171135401</v>
      </c>
      <c r="AA273" s="17">
        <v>0.221764077064632</v>
      </c>
      <c r="AB273" s="17">
        <v>0.21888453468049901</v>
      </c>
      <c r="AC273" s="17">
        <v>0.18337580180877999</v>
      </c>
      <c r="AD273" s="17"/>
      <c r="AE273" s="17">
        <v>0.315284248558728</v>
      </c>
      <c r="AF273" s="17">
        <v>0.23903293783714599</v>
      </c>
      <c r="AG273" s="17">
        <v>0.105033034011075</v>
      </c>
      <c r="AH273" s="17">
        <v>0.133897258184767</v>
      </c>
      <c r="AI273" s="17">
        <v>0.15728937675365401</v>
      </c>
      <c r="AJ273" s="17">
        <v>0.111540869718094</v>
      </c>
      <c r="AK273" s="17"/>
      <c r="AL273" s="17">
        <v>0.208246693140265</v>
      </c>
      <c r="AM273" s="17">
        <v>0.25173280695436001</v>
      </c>
      <c r="AN273" s="17">
        <v>0.33953713477179698</v>
      </c>
      <c r="AO273" s="17">
        <v>0.152998150915817</v>
      </c>
      <c r="AP273" s="17">
        <v>0.238406466473981</v>
      </c>
      <c r="AQ273" s="17">
        <v>0.22731705371389399</v>
      </c>
      <c r="AR273" s="17">
        <v>0.18669401850116801</v>
      </c>
      <c r="AS273" s="17"/>
      <c r="AT273" s="17">
        <v>0.32257344088691903</v>
      </c>
      <c r="AU273" s="17">
        <v>0.21213817908170499</v>
      </c>
      <c r="AV273" s="17"/>
      <c r="AW273" s="17">
        <v>0.17430220196884799</v>
      </c>
      <c r="AX273" s="17">
        <v>0.15572759071767101</v>
      </c>
      <c r="AY273" s="17">
        <v>0.186555317183835</v>
      </c>
      <c r="AZ273" s="17">
        <v>0.22114840659419299</v>
      </c>
      <c r="BA273" s="17">
        <v>0.27913174918553801</v>
      </c>
      <c r="BB273" s="17">
        <v>0.196318733784971</v>
      </c>
      <c r="BC273" s="17">
        <v>0.271820895829614</v>
      </c>
      <c r="BD273" s="17">
        <v>0.12872662654761299</v>
      </c>
      <c r="BE273" s="17"/>
      <c r="BF273" s="17">
        <v>0.30412783645750502</v>
      </c>
      <c r="BG273" s="17">
        <v>0.231318108096109</v>
      </c>
      <c r="BH273" s="17">
        <v>0.24698109451091099</v>
      </c>
      <c r="BI273" s="17">
        <v>0.203514708177438</v>
      </c>
      <c r="BJ273" s="17">
        <v>0.213910571228101</v>
      </c>
      <c r="BK273" s="17">
        <v>0.195316689076734</v>
      </c>
      <c r="BL273" s="17">
        <v>0.151974861940846</v>
      </c>
      <c r="BM273" s="17"/>
      <c r="BN273" s="17">
        <v>0.106991560315555</v>
      </c>
      <c r="BO273" s="17">
        <v>0.120782870655727</v>
      </c>
      <c r="BP273" s="17">
        <v>0.16830213963271501</v>
      </c>
      <c r="BQ273" s="17">
        <v>0.18841677124037501</v>
      </c>
      <c r="BR273" s="17">
        <v>0.18166713833378401</v>
      </c>
      <c r="BS273" s="17">
        <v>0.25166130940825499</v>
      </c>
      <c r="BT273" s="17">
        <v>0.26712108144388802</v>
      </c>
      <c r="BU273" s="17">
        <v>0.18587206418759999</v>
      </c>
      <c r="BV273" s="17">
        <v>0.26795568350106302</v>
      </c>
      <c r="BW273" s="17">
        <v>0.201198774119172</v>
      </c>
      <c r="BX273" s="17">
        <v>0.28597750797684202</v>
      </c>
      <c r="BY273" s="17">
        <v>0.29379172100579098</v>
      </c>
      <c r="BZ273" s="17">
        <v>0.41027726836504702</v>
      </c>
      <c r="CA273" s="17">
        <v>0.28795280347696101</v>
      </c>
      <c r="CB273" s="17">
        <v>0.38001934169081503</v>
      </c>
      <c r="CC273" s="17">
        <v>0.385174091338646</v>
      </c>
      <c r="CD273" s="17">
        <v>0.48351754992919899</v>
      </c>
    </row>
    <row r="274" spans="2:82" x14ac:dyDescent="0.35">
      <c r="B274" t="s">
        <v>243</v>
      </c>
      <c r="C274" s="17">
        <v>0.62603860363127595</v>
      </c>
      <c r="D274" s="17">
        <v>0.56472651254416595</v>
      </c>
      <c r="E274" s="17">
        <v>0.686039514458745</v>
      </c>
      <c r="F274" s="17"/>
      <c r="G274" s="17">
        <v>0.63324216179482995</v>
      </c>
      <c r="H274" s="17">
        <v>0.66281220469175295</v>
      </c>
      <c r="I274" s="17">
        <v>0.64487705261001105</v>
      </c>
      <c r="J274" s="17">
        <v>0.70797990283954104</v>
      </c>
      <c r="K274" s="17">
        <v>0.60292889368727098</v>
      </c>
      <c r="L274" s="17">
        <v>0.51587571083579797</v>
      </c>
      <c r="M274" s="17"/>
      <c r="N274" s="17">
        <v>0.47409146146635001</v>
      </c>
      <c r="O274" s="17">
        <v>0.65313560278151395</v>
      </c>
      <c r="P274" s="17">
        <v>0.64028727490224202</v>
      </c>
      <c r="Q274" s="17">
        <v>0.73922629256975503</v>
      </c>
      <c r="R274" s="17"/>
      <c r="S274" s="17">
        <v>0.55931818708787095</v>
      </c>
      <c r="T274" s="17">
        <v>0.62636211366821304</v>
      </c>
      <c r="U274" s="17">
        <v>0.66363189936481104</v>
      </c>
      <c r="V274" s="17">
        <v>0.58407736230992502</v>
      </c>
      <c r="W274" s="17">
        <v>0.61637948081148597</v>
      </c>
      <c r="X274" s="17">
        <v>0.61986675559179305</v>
      </c>
      <c r="Y274" s="17">
        <v>0.64895217598977994</v>
      </c>
      <c r="Z274" s="17">
        <v>0.61713375093928202</v>
      </c>
      <c r="AA274" s="17">
        <v>0.67253576818409599</v>
      </c>
      <c r="AB274" s="17">
        <v>0.64563885499589602</v>
      </c>
      <c r="AC274" s="17">
        <v>0.68665999261291899</v>
      </c>
      <c r="AD274" s="17"/>
      <c r="AE274" s="17">
        <v>0.42625164942348798</v>
      </c>
      <c r="AF274" s="17">
        <v>0.65759790367256898</v>
      </c>
      <c r="AG274" s="17">
        <v>0.81109425862627804</v>
      </c>
      <c r="AH274" s="17">
        <v>0.79640620735590595</v>
      </c>
      <c r="AI274" s="17">
        <v>0.75061417923555296</v>
      </c>
      <c r="AJ274" s="17">
        <v>0.82664511756217995</v>
      </c>
      <c r="AK274" s="17"/>
      <c r="AL274" s="17">
        <v>0.65090180286059396</v>
      </c>
      <c r="AM274" s="17">
        <v>0.62350853715608001</v>
      </c>
      <c r="AN274" s="17">
        <v>0.46520099943010201</v>
      </c>
      <c r="AO274" s="17">
        <v>0.59473139277486697</v>
      </c>
      <c r="AP274" s="17">
        <v>0.39823446187718398</v>
      </c>
      <c r="AQ274" s="17">
        <v>0.57320968179021203</v>
      </c>
      <c r="AR274" s="17">
        <v>0.71515390489048902</v>
      </c>
      <c r="AS274" s="17"/>
      <c r="AT274" s="17">
        <v>0.37130885842572298</v>
      </c>
      <c r="AU274" s="17">
        <v>0.65965385135907995</v>
      </c>
      <c r="AV274" s="17"/>
      <c r="AW274" s="17">
        <v>0.72072611136892095</v>
      </c>
      <c r="AX274" s="17">
        <v>0.62661641856383499</v>
      </c>
      <c r="AY274" s="17">
        <v>0.64294169456153105</v>
      </c>
      <c r="AZ274" s="17">
        <v>0.64132864867835604</v>
      </c>
      <c r="BA274" s="17">
        <v>0.50654064638726704</v>
      </c>
      <c r="BB274" s="17">
        <v>0.68135400866455198</v>
      </c>
      <c r="BC274" s="17">
        <v>0.56984041213166703</v>
      </c>
      <c r="BD274" s="17">
        <v>0.75471355236006998</v>
      </c>
      <c r="BE274" s="17"/>
      <c r="BF274" s="17">
        <v>0.56033371553351496</v>
      </c>
      <c r="BG274" s="17">
        <v>0.63646090383711695</v>
      </c>
      <c r="BH274" s="17">
        <v>0.57931467839262896</v>
      </c>
      <c r="BI274" s="17">
        <v>0.64076751545236299</v>
      </c>
      <c r="BJ274" s="17">
        <v>0.652615010576999</v>
      </c>
      <c r="BK274" s="17">
        <v>0.61634690871332098</v>
      </c>
      <c r="BL274" s="17">
        <v>0.71327439949117299</v>
      </c>
      <c r="BM274" s="17"/>
      <c r="BN274" s="17">
        <v>0.78925890003576704</v>
      </c>
      <c r="BO274" s="17">
        <v>0.78165601130252305</v>
      </c>
      <c r="BP274" s="17">
        <v>0.75730369809137499</v>
      </c>
      <c r="BQ274" s="17">
        <v>0.71245390127865105</v>
      </c>
      <c r="BR274" s="17">
        <v>0.71644099573850695</v>
      </c>
      <c r="BS274" s="17">
        <v>0.64557462233194696</v>
      </c>
      <c r="BT274" s="17">
        <v>0.58328870736364302</v>
      </c>
      <c r="BU274" s="17">
        <v>0.68468510540428096</v>
      </c>
      <c r="BV274" s="17">
        <v>0.59001267493041698</v>
      </c>
      <c r="BW274" s="17">
        <v>0.59582121528051801</v>
      </c>
      <c r="BX274" s="17">
        <v>0.50215674222789397</v>
      </c>
      <c r="BY274" s="17">
        <v>0.50354159522083297</v>
      </c>
      <c r="BZ274" s="17">
        <v>0.42549651592422899</v>
      </c>
      <c r="CA274" s="17">
        <v>0.37751261665417202</v>
      </c>
      <c r="CB274" s="17">
        <v>0.26094768684580599</v>
      </c>
      <c r="CC274" s="17">
        <v>0.28691947959234398</v>
      </c>
      <c r="CD274" s="17">
        <v>6.4597466977273699E-2</v>
      </c>
    </row>
    <row r="275" spans="2:82" x14ac:dyDescent="0.35">
      <c r="B275" t="s">
        <v>127</v>
      </c>
      <c r="C275" s="17">
        <v>3.4762306875611597E-2</v>
      </c>
      <c r="D275" s="17">
        <v>2.9932749152447698E-2</v>
      </c>
      <c r="E275" s="17">
        <v>3.97343109054994E-2</v>
      </c>
      <c r="F275" s="17"/>
      <c r="G275" s="17">
        <v>3.18070142833113E-2</v>
      </c>
      <c r="H275" s="17">
        <v>2.8044522423237898E-2</v>
      </c>
      <c r="I275" s="17">
        <v>4.4969191547479199E-2</v>
      </c>
      <c r="J275" s="17">
        <v>4.79591579417371E-2</v>
      </c>
      <c r="K275" s="17">
        <v>1.7333497387737502E-2</v>
      </c>
      <c r="L275" s="17">
        <v>3.40973958259198E-2</v>
      </c>
      <c r="M275" s="17"/>
      <c r="N275" s="17">
        <v>3.7213907051226298E-2</v>
      </c>
      <c r="O275" s="17">
        <v>3.4950256801822399E-2</v>
      </c>
      <c r="P275" s="17">
        <v>2.6045931578243201E-2</v>
      </c>
      <c r="Q275" s="17">
        <v>4.0131168463852299E-2</v>
      </c>
      <c r="R275" s="17"/>
      <c r="S275" s="17">
        <v>4.2873892258568698E-2</v>
      </c>
      <c r="T275" s="17">
        <v>4.0736647063180101E-2</v>
      </c>
      <c r="U275" s="17">
        <v>2.8661839268435699E-2</v>
      </c>
      <c r="V275" s="17">
        <v>1.7336110574037802E-2</v>
      </c>
      <c r="W275" s="17">
        <v>4.7245980578095301E-2</v>
      </c>
      <c r="X275" s="17">
        <v>2.8574844542569599E-2</v>
      </c>
      <c r="Y275" s="17">
        <v>3.0936623170627599E-2</v>
      </c>
      <c r="Z275" s="17">
        <v>4.8076147679402798E-2</v>
      </c>
      <c r="AA275" s="17">
        <v>3.5595950617299102E-2</v>
      </c>
      <c r="AB275" s="17">
        <v>3.1367749693703498E-2</v>
      </c>
      <c r="AC275" s="17">
        <v>2.80116205282489E-2</v>
      </c>
      <c r="AD275" s="17"/>
      <c r="AE275" s="17">
        <v>2.9949714677163699E-2</v>
      </c>
      <c r="AF275" s="17">
        <v>3.0216931017729699E-2</v>
      </c>
      <c r="AG275" s="17">
        <v>3.3846610884757003E-2</v>
      </c>
      <c r="AH275" s="17">
        <v>3.8416879004264402E-2</v>
      </c>
      <c r="AI275" s="17">
        <v>3.7839874119823903E-2</v>
      </c>
      <c r="AJ275" s="17">
        <v>4.6327418627387998E-2</v>
      </c>
      <c r="AK275" s="17"/>
      <c r="AL275" s="17">
        <v>2.80597042164848E-2</v>
      </c>
      <c r="AM275" s="17">
        <v>2.4196596342785901E-2</v>
      </c>
      <c r="AN275" s="17">
        <v>1.54037200371041E-2</v>
      </c>
      <c r="AO275" s="17">
        <v>3.9104203984220501E-2</v>
      </c>
      <c r="AP275" s="17">
        <v>4.82542533894329E-2</v>
      </c>
      <c r="AQ275" s="17">
        <v>4.8347472425738502E-2</v>
      </c>
      <c r="AR275" s="17">
        <v>0</v>
      </c>
      <c r="AS275" s="17"/>
      <c r="AT275" s="17">
        <v>3.10633744833845E-2</v>
      </c>
      <c r="AU275" s="17">
        <v>3.24108444801555E-2</v>
      </c>
      <c r="AV275" s="17"/>
      <c r="AW275" s="17">
        <v>2.8517429453484198E-2</v>
      </c>
      <c r="AX275" s="17">
        <v>2.9200535705918799E-2</v>
      </c>
      <c r="AY275" s="17">
        <v>5.4346259472156197E-2</v>
      </c>
      <c r="AZ275" s="17">
        <v>3.5822516194113703E-2</v>
      </c>
      <c r="BA275" s="17">
        <v>3.4672519310799101E-2</v>
      </c>
      <c r="BB275" s="17">
        <v>3.4432890368466397E-2</v>
      </c>
      <c r="BC275" s="17">
        <v>3.5513712029504103E-2</v>
      </c>
      <c r="BD275" s="17">
        <v>4.05350888166826E-2</v>
      </c>
      <c r="BE275" s="17"/>
      <c r="BF275" s="17">
        <v>3.1181624303777002E-2</v>
      </c>
      <c r="BG275" s="17">
        <v>2.5274029452574499E-2</v>
      </c>
      <c r="BH275" s="17">
        <v>3.6492979124915302E-2</v>
      </c>
      <c r="BI275" s="17">
        <v>6.3230955960658197E-2</v>
      </c>
      <c r="BJ275" s="17">
        <v>2.3076382025934698E-2</v>
      </c>
      <c r="BK275" s="17">
        <v>4.6293188522949003E-2</v>
      </c>
      <c r="BL275" s="17">
        <v>3.3591594031386202E-2</v>
      </c>
      <c r="BM275" s="17"/>
      <c r="BN275" s="17">
        <v>4.3038565962177797E-2</v>
      </c>
      <c r="BO275" s="17">
        <v>4.5637111976339802E-2</v>
      </c>
      <c r="BP275" s="17">
        <v>2.64165943215856E-2</v>
      </c>
      <c r="BQ275" s="17">
        <v>3.0795341517985301E-2</v>
      </c>
      <c r="BR275" s="17">
        <v>2.4909750171037599E-2</v>
      </c>
      <c r="BS275" s="17">
        <v>2.9886303641206501E-2</v>
      </c>
      <c r="BT275" s="17">
        <v>4.7846877906239003E-2</v>
      </c>
      <c r="BU275" s="17">
        <v>2.9544135361741001E-2</v>
      </c>
      <c r="BV275" s="17">
        <v>8.2505693309054395E-3</v>
      </c>
      <c r="BW275" s="17">
        <v>4.37291336847122E-2</v>
      </c>
      <c r="BX275" s="17">
        <v>2.0560937026346301E-2</v>
      </c>
      <c r="BY275" s="17">
        <v>8.2519921641277302E-3</v>
      </c>
      <c r="BZ275" s="17">
        <v>1.3844307418947901E-2</v>
      </c>
      <c r="CA275" s="17">
        <v>2.9487936849346599E-2</v>
      </c>
      <c r="CB275" s="17">
        <v>5.8935077635202802E-2</v>
      </c>
      <c r="CC275" s="17">
        <v>0</v>
      </c>
      <c r="CD275" s="17">
        <v>4.04245156941812E-2</v>
      </c>
    </row>
    <row r="276" spans="2:82" x14ac:dyDescent="0.35">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row>
    <row r="277" spans="2:82" x14ac:dyDescent="0.35">
      <c r="B277" s="6" t="s">
        <v>251</v>
      </c>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row>
    <row r="278" spans="2:82" x14ac:dyDescent="0.35">
      <c r="B278" s="24" t="s">
        <v>191</v>
      </c>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row>
    <row r="279" spans="2:82" x14ac:dyDescent="0.35">
      <c r="B279" t="s">
        <v>241</v>
      </c>
      <c r="C279" s="17">
        <v>0.100229885642195</v>
      </c>
      <c r="D279" s="17">
        <v>0.118936478045265</v>
      </c>
      <c r="E279" s="17">
        <v>8.1720656679482195E-2</v>
      </c>
      <c r="F279" s="17"/>
      <c r="G279" s="17">
        <v>8.9581830480545799E-2</v>
      </c>
      <c r="H279" s="17">
        <v>0.10597613514094099</v>
      </c>
      <c r="I279" s="17">
        <v>6.6574937821503796E-2</v>
      </c>
      <c r="J279" s="17">
        <v>5.9305676557562102E-2</v>
      </c>
      <c r="K279" s="17">
        <v>0.12310927375972899</v>
      </c>
      <c r="L279" s="17">
        <v>0.148827780017008</v>
      </c>
      <c r="M279" s="17"/>
      <c r="N279" s="17">
        <v>0.16832868149356101</v>
      </c>
      <c r="O279" s="17">
        <v>9.2811176908456403E-2</v>
      </c>
      <c r="P279" s="17">
        <v>6.5300784023591907E-2</v>
      </c>
      <c r="Q279" s="17">
        <v>5.7391090874638701E-2</v>
      </c>
      <c r="R279" s="17"/>
      <c r="S279" s="17">
        <v>0.14369930514634499</v>
      </c>
      <c r="T279" s="17">
        <v>0.10090686617429</v>
      </c>
      <c r="U279" s="17">
        <v>7.1020992999711499E-2</v>
      </c>
      <c r="V279" s="17">
        <v>8.7264352054884295E-2</v>
      </c>
      <c r="W279" s="17">
        <v>6.7441441100263302E-2</v>
      </c>
      <c r="X279" s="17">
        <v>6.6721839137967004E-2</v>
      </c>
      <c r="Y279" s="17">
        <v>0.107231126183763</v>
      </c>
      <c r="Z279" s="17">
        <v>8.6422231288465101E-2</v>
      </c>
      <c r="AA279" s="17">
        <v>0.109417552449165</v>
      </c>
      <c r="AB279" s="17">
        <v>9.4204069731753104E-2</v>
      </c>
      <c r="AC279" s="17">
        <v>0.13754977696642501</v>
      </c>
      <c r="AD279" s="17"/>
      <c r="AE279" s="17">
        <v>0.18708165138014299</v>
      </c>
      <c r="AF279" s="17">
        <v>5.7363370730144803E-2</v>
      </c>
      <c r="AG279" s="17">
        <v>3.8026805758257697E-2</v>
      </c>
      <c r="AH279" s="17">
        <v>5.4033526973667999E-2</v>
      </c>
      <c r="AI279" s="17">
        <v>5.5516961564949702E-2</v>
      </c>
      <c r="AJ279" s="17">
        <v>6.9159376376568799E-2</v>
      </c>
      <c r="AK279" s="17"/>
      <c r="AL279" s="17">
        <v>9.0661168106714499E-2</v>
      </c>
      <c r="AM279" s="17">
        <v>0.103944444823139</v>
      </c>
      <c r="AN279" s="17">
        <v>0.22831776803655501</v>
      </c>
      <c r="AO279" s="17">
        <v>3.4895912607984102E-2</v>
      </c>
      <c r="AP279" s="17">
        <v>0.157924039688112</v>
      </c>
      <c r="AQ279" s="17">
        <v>4.9480482528141002E-2</v>
      </c>
      <c r="AR279" s="17">
        <v>0</v>
      </c>
      <c r="AS279" s="17"/>
      <c r="AT279" s="17">
        <v>0.25051904947568898</v>
      </c>
      <c r="AU279" s="17">
        <v>8.4074257294832297E-2</v>
      </c>
      <c r="AV279" s="17"/>
      <c r="AW279" s="17">
        <v>6.2008790890206597E-2</v>
      </c>
      <c r="AX279" s="17">
        <v>0.129780665754684</v>
      </c>
      <c r="AY279" s="17">
        <v>3.3618762877359799E-2</v>
      </c>
      <c r="AZ279" s="17">
        <v>8.0601616711445306E-2</v>
      </c>
      <c r="BA279" s="17">
        <v>0.15498562339878999</v>
      </c>
      <c r="BB279" s="17">
        <v>7.1802498433736303E-2</v>
      </c>
      <c r="BC279" s="17">
        <v>0.14025425328704699</v>
      </c>
      <c r="BD279" s="17">
        <v>0.113866288777432</v>
      </c>
      <c r="BE279" s="17"/>
      <c r="BF279" s="17">
        <v>8.4090473016293493E-2</v>
      </c>
      <c r="BG279" s="17">
        <v>0.11467230724474101</v>
      </c>
      <c r="BH279" s="17">
        <v>0.109698282353987</v>
      </c>
      <c r="BI279" s="17">
        <v>0.100138000792951</v>
      </c>
      <c r="BJ279" s="17">
        <v>9.9478297193083806E-2</v>
      </c>
      <c r="BK279" s="17">
        <v>0.102572324785997</v>
      </c>
      <c r="BL279" s="17">
        <v>6.0927531302088E-2</v>
      </c>
      <c r="BM279" s="17"/>
      <c r="BN279" s="17">
        <v>6.1078661667846298E-2</v>
      </c>
      <c r="BO279" s="17">
        <v>3.1842971246625398E-2</v>
      </c>
      <c r="BP279" s="17">
        <v>6.3445113927772495E-2</v>
      </c>
      <c r="BQ279" s="17">
        <v>7.7922043869221802E-2</v>
      </c>
      <c r="BR279" s="17">
        <v>7.0699136073160404E-2</v>
      </c>
      <c r="BS279" s="17">
        <v>7.7224462242429903E-2</v>
      </c>
      <c r="BT279" s="17">
        <v>0.118172003534935</v>
      </c>
      <c r="BU279" s="17">
        <v>0.101853872635199</v>
      </c>
      <c r="BV279" s="17">
        <v>0.12127445741753699</v>
      </c>
      <c r="BW279" s="17">
        <v>9.6323136213816704E-2</v>
      </c>
      <c r="BX279" s="17">
        <v>0.124433369938436</v>
      </c>
      <c r="BY279" s="17">
        <v>0.142129695012819</v>
      </c>
      <c r="BZ279" s="17">
        <v>0.20080789869534901</v>
      </c>
      <c r="CA279" s="17">
        <v>9.9006870569834093E-2</v>
      </c>
      <c r="CB279" s="17">
        <v>0.26979986383253601</v>
      </c>
      <c r="CC279" s="17">
        <v>0.36544470499151899</v>
      </c>
      <c r="CD279" s="17">
        <v>0.37229749428689102</v>
      </c>
    </row>
    <row r="280" spans="2:82" x14ac:dyDescent="0.35">
      <c r="B280" t="s">
        <v>242</v>
      </c>
      <c r="C280" s="17">
        <v>0.195925163029253</v>
      </c>
      <c r="D280" s="17">
        <v>0.22491594661276099</v>
      </c>
      <c r="E280" s="17">
        <v>0.16578987671750001</v>
      </c>
      <c r="F280" s="17"/>
      <c r="G280" s="17">
        <v>0.18267883743531599</v>
      </c>
      <c r="H280" s="17">
        <v>0.19635668050138599</v>
      </c>
      <c r="I280" s="17">
        <v>0.176835421594596</v>
      </c>
      <c r="J280" s="17">
        <v>0.16349427060142599</v>
      </c>
      <c r="K280" s="17">
        <v>0.195335696956219</v>
      </c>
      <c r="L280" s="17">
        <v>0.247945022519314</v>
      </c>
      <c r="M280" s="17"/>
      <c r="N280" s="17">
        <v>0.28157216782379701</v>
      </c>
      <c r="O280" s="17">
        <v>0.18932942818947901</v>
      </c>
      <c r="P280" s="17">
        <v>0.181288210791338</v>
      </c>
      <c r="Q280" s="17">
        <v>0.118499673339511</v>
      </c>
      <c r="R280" s="17"/>
      <c r="S280" s="17">
        <v>0.23836537535806401</v>
      </c>
      <c r="T280" s="17">
        <v>0.23208495979757299</v>
      </c>
      <c r="U280" s="17">
        <v>0.173764714837883</v>
      </c>
      <c r="V280" s="17">
        <v>0.165760130046084</v>
      </c>
      <c r="W280" s="17">
        <v>0.14364454816488301</v>
      </c>
      <c r="X280" s="17">
        <v>0.203098469396884</v>
      </c>
      <c r="Y280" s="17">
        <v>0.175587010578202</v>
      </c>
      <c r="Z280" s="17">
        <v>0.14010082971496099</v>
      </c>
      <c r="AA280" s="17">
        <v>0.18276699683446501</v>
      </c>
      <c r="AB280" s="17">
        <v>0.25788275454174597</v>
      </c>
      <c r="AC280" s="17">
        <v>0.143715480949337</v>
      </c>
      <c r="AD280" s="17"/>
      <c r="AE280" s="17">
        <v>0.31358945685866901</v>
      </c>
      <c r="AF280" s="17">
        <v>0.18644854902666499</v>
      </c>
      <c r="AG280" s="17">
        <v>0.10429949157894999</v>
      </c>
      <c r="AH280" s="17">
        <v>0.108867813765129</v>
      </c>
      <c r="AI280" s="17">
        <v>9.8703827035110006E-2</v>
      </c>
      <c r="AJ280" s="17">
        <v>4.0400501432543402E-2</v>
      </c>
      <c r="AK280" s="17"/>
      <c r="AL280" s="17">
        <v>0.188092688988374</v>
      </c>
      <c r="AM280" s="17">
        <v>0.17863024507516001</v>
      </c>
      <c r="AN280" s="17">
        <v>0.32004224558189998</v>
      </c>
      <c r="AO280" s="17">
        <v>0.32570380806729399</v>
      </c>
      <c r="AP280" s="17">
        <v>0.29322884682283201</v>
      </c>
      <c r="AQ280" s="17">
        <v>0.38808915221676599</v>
      </c>
      <c r="AR280" s="17">
        <v>0</v>
      </c>
      <c r="AS280" s="17"/>
      <c r="AT280" s="17">
        <v>0.34884943441470401</v>
      </c>
      <c r="AU280" s="17">
        <v>0.177309574272007</v>
      </c>
      <c r="AV280" s="17"/>
      <c r="AW280" s="17">
        <v>0.18684136974691501</v>
      </c>
      <c r="AX280" s="17">
        <v>0.23832735488486301</v>
      </c>
      <c r="AY280" s="17">
        <v>0.16478594797144699</v>
      </c>
      <c r="AZ280" s="17">
        <v>0.16666657908603599</v>
      </c>
      <c r="BA280" s="17">
        <v>0.25031483286359801</v>
      </c>
      <c r="BB280" s="17">
        <v>0.193218277461463</v>
      </c>
      <c r="BC280" s="17">
        <v>0.20734500124778699</v>
      </c>
      <c r="BD280" s="17">
        <v>0.133961441283351</v>
      </c>
      <c r="BE280" s="17"/>
      <c r="BF280" s="17">
        <v>0.221293258257069</v>
      </c>
      <c r="BG280" s="17">
        <v>0.19148994070230299</v>
      </c>
      <c r="BH280" s="17">
        <v>0.21494639337360599</v>
      </c>
      <c r="BI280" s="17">
        <v>0.18637716895439599</v>
      </c>
      <c r="BJ280" s="17">
        <v>0.14750134218648001</v>
      </c>
      <c r="BK280" s="17">
        <v>0.22121733761811199</v>
      </c>
      <c r="BL280" s="17">
        <v>0.15700689729143699</v>
      </c>
      <c r="BM280" s="17"/>
      <c r="BN280" s="17">
        <v>7.5165068018301098E-2</v>
      </c>
      <c r="BO280" s="17">
        <v>0.10833122045171401</v>
      </c>
      <c r="BP280" s="17">
        <v>0.14635287029166599</v>
      </c>
      <c r="BQ280" s="17">
        <v>0.135908471094976</v>
      </c>
      <c r="BR280" s="17">
        <v>0.16437361093053299</v>
      </c>
      <c r="BS280" s="17">
        <v>0.18511699345975999</v>
      </c>
      <c r="BT280" s="17">
        <v>0.14872782857658501</v>
      </c>
      <c r="BU280" s="17">
        <v>0.22918982591526799</v>
      </c>
      <c r="BV280" s="17">
        <v>0.208382497735417</v>
      </c>
      <c r="BW280" s="17">
        <v>0.17177809353304299</v>
      </c>
      <c r="BX280" s="17">
        <v>0.294079997928963</v>
      </c>
      <c r="BY280" s="17">
        <v>0.29417754350021702</v>
      </c>
      <c r="BZ280" s="17">
        <v>0.29446972557301099</v>
      </c>
      <c r="CA280" s="17">
        <v>0.33267071838318701</v>
      </c>
      <c r="CB280" s="17">
        <v>0.42079744100130401</v>
      </c>
      <c r="CC280" s="17">
        <v>0.45090225070807699</v>
      </c>
      <c r="CD280" s="17">
        <v>0.34067820127319498</v>
      </c>
    </row>
    <row r="281" spans="2:82" x14ac:dyDescent="0.35">
      <c r="B281" t="s">
        <v>243</v>
      </c>
      <c r="C281" s="17">
        <v>0.67110858581995403</v>
      </c>
      <c r="D281" s="17">
        <v>0.62158623570577598</v>
      </c>
      <c r="E281" s="17">
        <v>0.72150525290522805</v>
      </c>
      <c r="F281" s="17"/>
      <c r="G281" s="17">
        <v>0.67746126343855195</v>
      </c>
      <c r="H281" s="17">
        <v>0.65690584820410203</v>
      </c>
      <c r="I281" s="17">
        <v>0.72495275621506805</v>
      </c>
      <c r="J281" s="17">
        <v>0.746420067638216</v>
      </c>
      <c r="K281" s="17">
        <v>0.66312076561443001</v>
      </c>
      <c r="L281" s="17">
        <v>0.57745618385581499</v>
      </c>
      <c r="M281" s="17"/>
      <c r="N281" s="17">
        <v>0.52467506862748703</v>
      </c>
      <c r="O281" s="17">
        <v>0.68113266395054695</v>
      </c>
      <c r="P281" s="17">
        <v>0.71557611257989395</v>
      </c>
      <c r="Q281" s="17">
        <v>0.79126038571442203</v>
      </c>
      <c r="R281" s="17"/>
      <c r="S281" s="17">
        <v>0.57138118494760104</v>
      </c>
      <c r="T281" s="17">
        <v>0.63052953982188897</v>
      </c>
      <c r="U281" s="17">
        <v>0.71919027228477805</v>
      </c>
      <c r="V281" s="17">
        <v>0.70880496959008898</v>
      </c>
      <c r="W281" s="17">
        <v>0.75216536504615295</v>
      </c>
      <c r="X281" s="17">
        <v>0.70180856092714905</v>
      </c>
      <c r="Y281" s="17">
        <v>0.69648487757206001</v>
      </c>
      <c r="Z281" s="17">
        <v>0.77347693899657399</v>
      </c>
      <c r="AA281" s="17">
        <v>0.67411097081860005</v>
      </c>
      <c r="AB281" s="17">
        <v>0.62411948756542401</v>
      </c>
      <c r="AC281" s="17">
        <v>0.68097239365567996</v>
      </c>
      <c r="AD281" s="17"/>
      <c r="AE281" s="17">
        <v>0.48118936502945098</v>
      </c>
      <c r="AF281" s="17">
        <v>0.72784805477173498</v>
      </c>
      <c r="AG281" s="17">
        <v>0.80231351815899399</v>
      </c>
      <c r="AH281" s="17">
        <v>0.800582324657098</v>
      </c>
      <c r="AI281" s="17">
        <v>0.80920403088971204</v>
      </c>
      <c r="AJ281" s="17">
        <v>0.81968593666329903</v>
      </c>
      <c r="AK281" s="17"/>
      <c r="AL281" s="17">
        <v>0.70054751697547601</v>
      </c>
      <c r="AM281" s="17">
        <v>0.67735356974914296</v>
      </c>
      <c r="AN281" s="17">
        <v>0.41654142398773503</v>
      </c>
      <c r="AO281" s="17">
        <v>0.63940027932472199</v>
      </c>
      <c r="AP281" s="17">
        <v>0.51390435768765796</v>
      </c>
      <c r="AQ281" s="17">
        <v>0.51641722925395495</v>
      </c>
      <c r="AR281" s="17">
        <v>0.86118427176559798</v>
      </c>
      <c r="AS281" s="17"/>
      <c r="AT281" s="17">
        <v>0.37224274788686901</v>
      </c>
      <c r="AU281" s="17">
        <v>0.71090210959354905</v>
      </c>
      <c r="AV281" s="17"/>
      <c r="AW281" s="17">
        <v>0.71569878288150801</v>
      </c>
      <c r="AX281" s="17">
        <v>0.60265158276605002</v>
      </c>
      <c r="AY281" s="17">
        <v>0.72359132540771298</v>
      </c>
      <c r="AZ281" s="17">
        <v>0.71476005651468</v>
      </c>
      <c r="BA281" s="17">
        <v>0.57288284016105695</v>
      </c>
      <c r="BB281" s="17">
        <v>0.69893649297524696</v>
      </c>
      <c r="BC281" s="17">
        <v>0.62879922159573498</v>
      </c>
      <c r="BD281" s="17">
        <v>0.73047357013519099</v>
      </c>
      <c r="BE281" s="17"/>
      <c r="BF281" s="17">
        <v>0.67411532908641303</v>
      </c>
      <c r="BG281" s="17">
        <v>0.67272361525201296</v>
      </c>
      <c r="BH281" s="17">
        <v>0.641717993782987</v>
      </c>
      <c r="BI281" s="17">
        <v>0.65862166709749803</v>
      </c>
      <c r="BJ281" s="17">
        <v>0.71062063324267999</v>
      </c>
      <c r="BK281" s="17">
        <v>0.63241230520806802</v>
      </c>
      <c r="BL281" s="17">
        <v>0.74595515641848298</v>
      </c>
      <c r="BM281" s="17"/>
      <c r="BN281" s="17">
        <v>0.776536665521254</v>
      </c>
      <c r="BO281" s="17">
        <v>0.84447830069748298</v>
      </c>
      <c r="BP281" s="17">
        <v>0.76794255781807996</v>
      </c>
      <c r="BQ281" s="17">
        <v>0.76194457925558201</v>
      </c>
      <c r="BR281" s="17">
        <v>0.73697967468091896</v>
      </c>
      <c r="BS281" s="17">
        <v>0.72824347468810102</v>
      </c>
      <c r="BT281" s="17">
        <v>0.71874057605710495</v>
      </c>
      <c r="BU281" s="17">
        <v>0.63697420490354095</v>
      </c>
      <c r="BV281" s="17">
        <v>0.61981817580350296</v>
      </c>
      <c r="BW281" s="17">
        <v>0.68840340134518196</v>
      </c>
      <c r="BX281" s="17">
        <v>0.55892232892287497</v>
      </c>
      <c r="BY281" s="17">
        <v>0.53071530851369697</v>
      </c>
      <c r="BZ281" s="17">
        <v>0.47761851785235998</v>
      </c>
      <c r="CA281" s="17">
        <v>0.568322411046979</v>
      </c>
      <c r="CB281" s="17">
        <v>0.29679279305423401</v>
      </c>
      <c r="CC281" s="17">
        <v>0.18365304430040399</v>
      </c>
      <c r="CD281" s="17">
        <v>0.21991642769438299</v>
      </c>
    </row>
    <row r="282" spans="2:82" x14ac:dyDescent="0.35">
      <c r="B282" t="s">
        <v>127</v>
      </c>
      <c r="C282" s="17">
        <v>3.27363655085968E-2</v>
      </c>
      <c r="D282" s="17">
        <v>3.45613396361985E-2</v>
      </c>
      <c r="E282" s="17">
        <v>3.0984213697789899E-2</v>
      </c>
      <c r="F282" s="17"/>
      <c r="G282" s="17">
        <v>5.02780686455871E-2</v>
      </c>
      <c r="H282" s="17">
        <v>4.0761336153571803E-2</v>
      </c>
      <c r="I282" s="17">
        <v>3.1636884368832302E-2</v>
      </c>
      <c r="J282" s="17">
        <v>3.07799852027958E-2</v>
      </c>
      <c r="K282" s="17">
        <v>1.8434263669621701E-2</v>
      </c>
      <c r="L282" s="17">
        <v>2.5771013607862801E-2</v>
      </c>
      <c r="M282" s="17"/>
      <c r="N282" s="17">
        <v>2.5424082055155499E-2</v>
      </c>
      <c r="O282" s="17">
        <v>3.67267309515176E-2</v>
      </c>
      <c r="P282" s="17">
        <v>3.7834892605176002E-2</v>
      </c>
      <c r="Q282" s="17">
        <v>3.2848850071429E-2</v>
      </c>
      <c r="R282" s="17"/>
      <c r="S282" s="17">
        <v>4.6554134547989699E-2</v>
      </c>
      <c r="T282" s="17">
        <v>3.6478634206248799E-2</v>
      </c>
      <c r="U282" s="17">
        <v>3.6024019877627399E-2</v>
      </c>
      <c r="V282" s="17">
        <v>3.8170548308942599E-2</v>
      </c>
      <c r="W282" s="17">
        <v>3.6748645688701197E-2</v>
      </c>
      <c r="X282" s="17">
        <v>2.83711305380006E-2</v>
      </c>
      <c r="Y282" s="17">
        <v>2.0696985665973999E-2</v>
      </c>
      <c r="Z282" s="17">
        <v>0</v>
      </c>
      <c r="AA282" s="17">
        <v>3.3704479897770499E-2</v>
      </c>
      <c r="AB282" s="17">
        <v>2.3793688161076899E-2</v>
      </c>
      <c r="AC282" s="17">
        <v>3.7762348428558697E-2</v>
      </c>
      <c r="AD282" s="17"/>
      <c r="AE282" s="17">
        <v>1.8139526731735901E-2</v>
      </c>
      <c r="AF282" s="17">
        <v>2.83400254714553E-2</v>
      </c>
      <c r="AG282" s="17">
        <v>5.5360184503797802E-2</v>
      </c>
      <c r="AH282" s="17">
        <v>3.6516334604105298E-2</v>
      </c>
      <c r="AI282" s="17">
        <v>3.6575180510228199E-2</v>
      </c>
      <c r="AJ282" s="17">
        <v>7.0754185527588997E-2</v>
      </c>
      <c r="AK282" s="17"/>
      <c r="AL282" s="17">
        <v>2.0698625929435499E-2</v>
      </c>
      <c r="AM282" s="17">
        <v>4.0071740352558401E-2</v>
      </c>
      <c r="AN282" s="17">
        <v>3.5098562393809603E-2</v>
      </c>
      <c r="AO282" s="17">
        <v>0</v>
      </c>
      <c r="AP282" s="17">
        <v>3.49427558013976E-2</v>
      </c>
      <c r="AQ282" s="17">
        <v>4.6013136001137801E-2</v>
      </c>
      <c r="AR282" s="17">
        <v>0.138815728234402</v>
      </c>
      <c r="AS282" s="17"/>
      <c r="AT282" s="17">
        <v>2.8388768222737702E-2</v>
      </c>
      <c r="AU282" s="17">
        <v>2.7714058839611599E-2</v>
      </c>
      <c r="AV282" s="17"/>
      <c r="AW282" s="17">
        <v>3.5451056481370299E-2</v>
      </c>
      <c r="AX282" s="17">
        <v>2.9240396594403001E-2</v>
      </c>
      <c r="AY282" s="17">
        <v>7.8003963743480204E-2</v>
      </c>
      <c r="AZ282" s="17">
        <v>3.7971747687837898E-2</v>
      </c>
      <c r="BA282" s="17">
        <v>2.1816703576554901E-2</v>
      </c>
      <c r="BB282" s="17">
        <v>3.60427311295533E-2</v>
      </c>
      <c r="BC282" s="17">
        <v>2.3601523869431301E-2</v>
      </c>
      <c r="BD282" s="17">
        <v>2.1698699804026399E-2</v>
      </c>
      <c r="BE282" s="17"/>
      <c r="BF282" s="17">
        <v>2.0500939640225001E-2</v>
      </c>
      <c r="BG282" s="17">
        <v>2.1114136800942099E-2</v>
      </c>
      <c r="BH282" s="17">
        <v>3.3637330489419699E-2</v>
      </c>
      <c r="BI282" s="17">
        <v>5.4863163155154E-2</v>
      </c>
      <c r="BJ282" s="17">
        <v>4.23997273777569E-2</v>
      </c>
      <c r="BK282" s="17">
        <v>4.3798032387822601E-2</v>
      </c>
      <c r="BL282" s="17">
        <v>3.6110414987991897E-2</v>
      </c>
      <c r="BM282" s="17"/>
      <c r="BN282" s="17">
        <v>8.7219604792598299E-2</v>
      </c>
      <c r="BO282" s="17">
        <v>1.53475076041775E-2</v>
      </c>
      <c r="BP282" s="17">
        <v>2.2259457962481799E-2</v>
      </c>
      <c r="BQ282" s="17">
        <v>2.4224905780220501E-2</v>
      </c>
      <c r="BR282" s="17">
        <v>2.79475783153878E-2</v>
      </c>
      <c r="BS282" s="17">
        <v>9.4150696097094408E-3</v>
      </c>
      <c r="BT282" s="17">
        <v>1.4359591831375499E-2</v>
      </c>
      <c r="BU282" s="17">
        <v>3.1982096545992003E-2</v>
      </c>
      <c r="BV282" s="17">
        <v>5.0524869043542503E-2</v>
      </c>
      <c r="BW282" s="17">
        <v>4.34953689079585E-2</v>
      </c>
      <c r="BX282" s="17">
        <v>2.2564303209726602E-2</v>
      </c>
      <c r="BY282" s="17">
        <v>3.2977452973266999E-2</v>
      </c>
      <c r="BZ282" s="17">
        <v>2.71038578792792E-2</v>
      </c>
      <c r="CA282" s="17">
        <v>0</v>
      </c>
      <c r="CB282" s="17">
        <v>1.26099021119261E-2</v>
      </c>
      <c r="CC282" s="17">
        <v>0</v>
      </c>
      <c r="CD282" s="17">
        <v>6.7107876745531606E-2</v>
      </c>
    </row>
    <row r="283" spans="2:82" x14ac:dyDescent="0.35">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row>
    <row r="284" spans="2:82" x14ac:dyDescent="0.35">
      <c r="B284" s="6" t="s">
        <v>252</v>
      </c>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row>
    <row r="285" spans="2:82" x14ac:dyDescent="0.35">
      <c r="B285" s="24" t="s">
        <v>191</v>
      </c>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row>
    <row r="286" spans="2:82" x14ac:dyDescent="0.35">
      <c r="B286" t="s">
        <v>241</v>
      </c>
      <c r="C286" s="17">
        <v>8.0846773308786896E-2</v>
      </c>
      <c r="D286" s="17">
        <v>9.1656262809364494E-2</v>
      </c>
      <c r="E286" s="17">
        <v>7.12215638572265E-2</v>
      </c>
      <c r="F286" s="17"/>
      <c r="G286" s="17">
        <v>4.4890378490056899E-2</v>
      </c>
      <c r="H286" s="17">
        <v>8.9812927395645697E-2</v>
      </c>
      <c r="I286" s="17">
        <v>6.9457517843254005E-2</v>
      </c>
      <c r="J286" s="17">
        <v>5.4620601810608502E-2</v>
      </c>
      <c r="K286" s="17">
        <v>9.5220959128356902E-2</v>
      </c>
      <c r="L286" s="17">
        <v>0.116820543187452</v>
      </c>
      <c r="M286" s="17"/>
      <c r="N286" s="17">
        <v>0.13407480385821399</v>
      </c>
      <c r="O286" s="17">
        <v>7.3713675766083495E-2</v>
      </c>
      <c r="P286" s="17">
        <v>6.3881093480380402E-2</v>
      </c>
      <c r="Q286" s="17">
        <v>4.7128509209549301E-2</v>
      </c>
      <c r="R286" s="17"/>
      <c r="S286" s="17">
        <v>0.109115311341367</v>
      </c>
      <c r="T286" s="17">
        <v>5.75264295601653E-2</v>
      </c>
      <c r="U286" s="17">
        <v>6.4561345825274299E-2</v>
      </c>
      <c r="V286" s="17">
        <v>8.6335180027000705E-2</v>
      </c>
      <c r="W286" s="17">
        <v>8.7237666218634394E-2</v>
      </c>
      <c r="X286" s="17">
        <v>7.0339115705199698E-2</v>
      </c>
      <c r="Y286" s="17">
        <v>7.9827820336081406E-2</v>
      </c>
      <c r="Z286" s="17">
        <v>0.11482417134829299</v>
      </c>
      <c r="AA286" s="17">
        <v>5.5070748430311303E-2</v>
      </c>
      <c r="AB286" s="17">
        <v>0.100065562043424</v>
      </c>
      <c r="AC286" s="17">
        <v>7.6309756969362902E-2</v>
      </c>
      <c r="AD286" s="17"/>
      <c r="AE286" s="17">
        <v>0.148480747378543</v>
      </c>
      <c r="AF286" s="17">
        <v>4.9679638730312503E-2</v>
      </c>
      <c r="AG286" s="17">
        <v>2.38890426746017E-2</v>
      </c>
      <c r="AH286" s="17">
        <v>5.55574480345324E-2</v>
      </c>
      <c r="AI286" s="17">
        <v>3.7970457792000201E-2</v>
      </c>
      <c r="AJ286" s="17">
        <v>5.5589410674411199E-2</v>
      </c>
      <c r="AK286" s="17"/>
      <c r="AL286" s="17">
        <v>7.3042552539860001E-2</v>
      </c>
      <c r="AM286" s="17">
        <v>8.4229530282499507E-2</v>
      </c>
      <c r="AN286" s="17">
        <v>0.14444017608034601</v>
      </c>
      <c r="AO286" s="17">
        <v>0.100811670366881</v>
      </c>
      <c r="AP286" s="17">
        <v>0.16209022873672399</v>
      </c>
      <c r="AQ286" s="17">
        <v>0.170250745722969</v>
      </c>
      <c r="AR286" s="17">
        <v>0</v>
      </c>
      <c r="AS286" s="17"/>
      <c r="AT286" s="17">
        <v>0.18924786630492499</v>
      </c>
      <c r="AU286" s="17">
        <v>6.7876992551237497E-2</v>
      </c>
      <c r="AV286" s="17"/>
      <c r="AW286" s="17">
        <v>5.8024199087703503E-2</v>
      </c>
      <c r="AX286" s="17">
        <v>9.6016515160298896E-2</v>
      </c>
      <c r="AY286" s="17">
        <v>8.6637754312187495E-2</v>
      </c>
      <c r="AZ286" s="17">
        <v>5.8879188771011302E-2</v>
      </c>
      <c r="BA286" s="17">
        <v>0.119336129501677</v>
      </c>
      <c r="BB286" s="17">
        <v>6.9769045949519298E-2</v>
      </c>
      <c r="BC286" s="17">
        <v>9.8724121458278802E-2</v>
      </c>
      <c r="BD286" s="17">
        <v>0.117549389595871</v>
      </c>
      <c r="BE286" s="17"/>
      <c r="BF286" s="17">
        <v>7.4979045107545397E-2</v>
      </c>
      <c r="BG286" s="17">
        <v>9.3373074294598499E-2</v>
      </c>
      <c r="BH286" s="17">
        <v>9.6772510308437101E-2</v>
      </c>
      <c r="BI286" s="17">
        <v>7.7974765843159599E-2</v>
      </c>
      <c r="BJ286" s="17">
        <v>6.8126006484611104E-2</v>
      </c>
      <c r="BK286" s="17">
        <v>8.5483548098747697E-2</v>
      </c>
      <c r="BL286" s="17">
        <v>3.3008550392967399E-2</v>
      </c>
      <c r="BM286" s="17"/>
      <c r="BN286" s="17">
        <v>2.78306028171845E-2</v>
      </c>
      <c r="BO286" s="17">
        <v>5.4047258233144498E-2</v>
      </c>
      <c r="BP286" s="17">
        <v>4.3926960627714097E-2</v>
      </c>
      <c r="BQ286" s="17">
        <v>2.4293925218327201E-2</v>
      </c>
      <c r="BR286" s="17">
        <v>6.7963514023640897E-2</v>
      </c>
      <c r="BS286" s="17">
        <v>5.8464271944277897E-2</v>
      </c>
      <c r="BT286" s="17">
        <v>4.9388863270695499E-2</v>
      </c>
      <c r="BU286" s="17">
        <v>7.3608266921634496E-2</v>
      </c>
      <c r="BV286" s="17">
        <v>8.9643294208373497E-2</v>
      </c>
      <c r="BW286" s="17">
        <v>0.103514274091807</v>
      </c>
      <c r="BX286" s="17">
        <v>8.9839967766922504E-2</v>
      </c>
      <c r="BY286" s="17">
        <v>0.188108583583945</v>
      </c>
      <c r="BZ286" s="17">
        <v>0.130595441847216</v>
      </c>
      <c r="CA286" s="17">
        <v>0.19523854135070501</v>
      </c>
      <c r="CB286" s="17">
        <v>0.170248020400115</v>
      </c>
      <c r="CC286" s="17">
        <v>0.189862702248384</v>
      </c>
      <c r="CD286" s="17">
        <v>0.37926884949698902</v>
      </c>
    </row>
    <row r="287" spans="2:82" x14ac:dyDescent="0.35">
      <c r="B287" t="s">
        <v>242</v>
      </c>
      <c r="C287" s="17">
        <v>0.190828198387651</v>
      </c>
      <c r="D287" s="17">
        <v>0.234383017228767</v>
      </c>
      <c r="E287" s="17">
        <v>0.15041581665732401</v>
      </c>
      <c r="F287" s="17"/>
      <c r="G287" s="17">
        <v>0.18033209282325499</v>
      </c>
      <c r="H287" s="17">
        <v>0.20933193824236501</v>
      </c>
      <c r="I287" s="17">
        <v>0.16834189124453799</v>
      </c>
      <c r="J287" s="17">
        <v>0.134801205011812</v>
      </c>
      <c r="K287" s="17">
        <v>0.18545153567188399</v>
      </c>
      <c r="L287" s="17">
        <v>0.24810957121489599</v>
      </c>
      <c r="M287" s="17"/>
      <c r="N287" s="17">
        <v>0.27970399806514101</v>
      </c>
      <c r="O287" s="17">
        <v>0.18253327146638401</v>
      </c>
      <c r="P287" s="17">
        <v>0.18359720417237499</v>
      </c>
      <c r="Q287" s="17">
        <v>0.113777213104478</v>
      </c>
      <c r="R287" s="17"/>
      <c r="S287" s="17">
        <v>0.211055263263277</v>
      </c>
      <c r="T287" s="17">
        <v>0.17648409553366801</v>
      </c>
      <c r="U287" s="17">
        <v>0.202940554514149</v>
      </c>
      <c r="V287" s="17">
        <v>0.20613253868595199</v>
      </c>
      <c r="W287" s="17">
        <v>0.187383457733894</v>
      </c>
      <c r="X287" s="17">
        <v>0.184639171679709</v>
      </c>
      <c r="Y287" s="17">
        <v>0.19512927761531099</v>
      </c>
      <c r="Z287" s="17">
        <v>0.176933429079808</v>
      </c>
      <c r="AA287" s="17">
        <v>0.168398595323523</v>
      </c>
      <c r="AB287" s="17">
        <v>0.222086175948252</v>
      </c>
      <c r="AC287" s="17">
        <v>0.13704578887246899</v>
      </c>
      <c r="AD287" s="17"/>
      <c r="AE287" s="17">
        <v>0.29925296775437699</v>
      </c>
      <c r="AF287" s="17">
        <v>0.18202846716986101</v>
      </c>
      <c r="AG287" s="17">
        <v>0.12880703941886301</v>
      </c>
      <c r="AH287" s="17">
        <v>0.106633167323407</v>
      </c>
      <c r="AI287" s="17">
        <v>8.9275181085868696E-2</v>
      </c>
      <c r="AJ287" s="17">
        <v>0.11382554961854</v>
      </c>
      <c r="AK287" s="17"/>
      <c r="AL287" s="17">
        <v>0.17767241482218801</v>
      </c>
      <c r="AM287" s="17">
        <v>0.22672242015813199</v>
      </c>
      <c r="AN287" s="17">
        <v>0.23945242215291801</v>
      </c>
      <c r="AO287" s="17">
        <v>0.326712018126746</v>
      </c>
      <c r="AP287" s="17">
        <v>0.22959121885185901</v>
      </c>
      <c r="AQ287" s="17">
        <v>0.184053295272121</v>
      </c>
      <c r="AR287" s="17">
        <v>0.255876513061566</v>
      </c>
      <c r="AS287" s="17"/>
      <c r="AT287" s="17">
        <v>0.365272193289429</v>
      </c>
      <c r="AU287" s="17">
        <v>0.17116613834559899</v>
      </c>
      <c r="AV287" s="17"/>
      <c r="AW287" s="17">
        <v>0.131353341993934</v>
      </c>
      <c r="AX287" s="17">
        <v>0.200467114276766</v>
      </c>
      <c r="AY287" s="17">
        <v>0.16856785474937599</v>
      </c>
      <c r="AZ287" s="17">
        <v>0.160106785644373</v>
      </c>
      <c r="BA287" s="17">
        <v>0.26081925594629102</v>
      </c>
      <c r="BB287" s="17">
        <v>0.16986934797372599</v>
      </c>
      <c r="BC287" s="17">
        <v>0.237329945712037</v>
      </c>
      <c r="BD287" s="17">
        <v>0.19367618471224601</v>
      </c>
      <c r="BE287" s="17"/>
      <c r="BF287" s="17">
        <v>0.246833823482423</v>
      </c>
      <c r="BG287" s="17">
        <v>0.192610910367156</v>
      </c>
      <c r="BH287" s="17">
        <v>0.25686783897483101</v>
      </c>
      <c r="BI287" s="17">
        <v>0.145284792118691</v>
      </c>
      <c r="BJ287" s="17">
        <v>0.13567798471109399</v>
      </c>
      <c r="BK287" s="17">
        <v>0.20053851531422001</v>
      </c>
      <c r="BL287" s="17">
        <v>8.75523914424743E-2</v>
      </c>
      <c r="BM287" s="17"/>
      <c r="BN287" s="17">
        <v>7.7764038780373093E-2</v>
      </c>
      <c r="BO287" s="17">
        <v>0.11878084788688099</v>
      </c>
      <c r="BP287" s="17">
        <v>0.109090739537665</v>
      </c>
      <c r="BQ287" s="17">
        <v>0.18683044668538001</v>
      </c>
      <c r="BR287" s="17">
        <v>0.13796858677341201</v>
      </c>
      <c r="BS287" s="17">
        <v>0.15646479094325</v>
      </c>
      <c r="BT287" s="17">
        <v>0.21097418209560001</v>
      </c>
      <c r="BU287" s="17">
        <v>0.20706418509645799</v>
      </c>
      <c r="BV287" s="17">
        <v>0.207458501990857</v>
      </c>
      <c r="BW287" s="17">
        <v>0.22740069735736201</v>
      </c>
      <c r="BX287" s="17">
        <v>0.24109790409278101</v>
      </c>
      <c r="BY287" s="17">
        <v>0.18704372531390201</v>
      </c>
      <c r="BZ287" s="17">
        <v>0.29530918499053999</v>
      </c>
      <c r="CA287" s="17">
        <v>0.29405105991302399</v>
      </c>
      <c r="CB287" s="17">
        <v>0.40198705463485601</v>
      </c>
      <c r="CC287" s="17">
        <v>0.405407973425565</v>
      </c>
      <c r="CD287" s="17">
        <v>0.39012042802382801</v>
      </c>
    </row>
    <row r="288" spans="2:82" x14ac:dyDescent="0.35">
      <c r="B288" t="s">
        <v>243</v>
      </c>
      <c r="C288" s="17">
        <v>0.69139697877025896</v>
      </c>
      <c r="D288" s="17">
        <v>0.634966030416799</v>
      </c>
      <c r="E288" s="17">
        <v>0.74390477721502901</v>
      </c>
      <c r="F288" s="17"/>
      <c r="G288" s="17">
        <v>0.73802430549866804</v>
      </c>
      <c r="H288" s="17">
        <v>0.66810627243427601</v>
      </c>
      <c r="I288" s="17">
        <v>0.73160039391002796</v>
      </c>
      <c r="J288" s="17">
        <v>0.762569868460786</v>
      </c>
      <c r="K288" s="17">
        <v>0.70304333723304002</v>
      </c>
      <c r="L288" s="17">
        <v>0.58506522668934002</v>
      </c>
      <c r="M288" s="17"/>
      <c r="N288" s="17">
        <v>0.55723999092173304</v>
      </c>
      <c r="O288" s="17">
        <v>0.71653836556238604</v>
      </c>
      <c r="P288" s="17">
        <v>0.71275413078996697</v>
      </c>
      <c r="Q288" s="17">
        <v>0.78541495528060301</v>
      </c>
      <c r="R288" s="17"/>
      <c r="S288" s="17">
        <v>0.63286330028750704</v>
      </c>
      <c r="T288" s="17">
        <v>0.74050207421395398</v>
      </c>
      <c r="U288" s="17">
        <v>0.71916456995091405</v>
      </c>
      <c r="V288" s="17">
        <v>0.66707346760611197</v>
      </c>
      <c r="W288" s="17">
        <v>0.68376370524266294</v>
      </c>
      <c r="X288" s="17">
        <v>0.72094662647380903</v>
      </c>
      <c r="Y288" s="17">
        <v>0.68163335541556802</v>
      </c>
      <c r="Z288" s="17">
        <v>0.66546428940101499</v>
      </c>
      <c r="AA288" s="17">
        <v>0.73167989882152495</v>
      </c>
      <c r="AB288" s="17">
        <v>0.634730473622928</v>
      </c>
      <c r="AC288" s="17">
        <v>0.73937332414575396</v>
      </c>
      <c r="AD288" s="17"/>
      <c r="AE288" s="17">
        <v>0.51741939243895996</v>
      </c>
      <c r="AF288" s="17">
        <v>0.74021520295396204</v>
      </c>
      <c r="AG288" s="17">
        <v>0.810490826477688</v>
      </c>
      <c r="AH288" s="17">
        <v>0.80451598479158504</v>
      </c>
      <c r="AI288" s="17">
        <v>0.837058767121314</v>
      </c>
      <c r="AJ288" s="17">
        <v>0.76679308221268405</v>
      </c>
      <c r="AK288" s="17"/>
      <c r="AL288" s="17">
        <v>0.720758574126106</v>
      </c>
      <c r="AM288" s="17">
        <v>0.65984036813193403</v>
      </c>
      <c r="AN288" s="17">
        <v>0.59526368003278896</v>
      </c>
      <c r="AO288" s="17">
        <v>0.546977817776376</v>
      </c>
      <c r="AP288" s="17">
        <v>0.52470569164205305</v>
      </c>
      <c r="AQ288" s="17">
        <v>0.60617755154095099</v>
      </c>
      <c r="AR288" s="17">
        <v>0.744123486938434</v>
      </c>
      <c r="AS288" s="17"/>
      <c r="AT288" s="17">
        <v>0.41322775393198502</v>
      </c>
      <c r="AU288" s="17">
        <v>0.73033348379905305</v>
      </c>
      <c r="AV288" s="17"/>
      <c r="AW288" s="17">
        <v>0.74541668823756202</v>
      </c>
      <c r="AX288" s="17">
        <v>0.63030979878247695</v>
      </c>
      <c r="AY288" s="17">
        <v>0.717226906112295</v>
      </c>
      <c r="AZ288" s="17">
        <v>0.74531941910560395</v>
      </c>
      <c r="BA288" s="17">
        <v>0.58200021568899396</v>
      </c>
      <c r="BB288" s="17">
        <v>0.74184604410418298</v>
      </c>
      <c r="BC288" s="17">
        <v>0.63857957632224505</v>
      </c>
      <c r="BD288" s="17">
        <v>0.65684282970059504</v>
      </c>
      <c r="BE288" s="17"/>
      <c r="BF288" s="17">
        <v>0.66652837241948903</v>
      </c>
      <c r="BG288" s="17">
        <v>0.68305121389884405</v>
      </c>
      <c r="BH288" s="17">
        <v>0.61157312610416903</v>
      </c>
      <c r="BI288" s="17">
        <v>0.75237552420762799</v>
      </c>
      <c r="BJ288" s="17">
        <v>0.74523619824704401</v>
      </c>
      <c r="BK288" s="17">
        <v>0.65626157661102602</v>
      </c>
      <c r="BL288" s="17">
        <v>0.83566177572834299</v>
      </c>
      <c r="BM288" s="17"/>
      <c r="BN288" s="17">
        <v>0.83310631397092805</v>
      </c>
      <c r="BO288" s="17">
        <v>0.805921469859602</v>
      </c>
      <c r="BP288" s="17">
        <v>0.80360842188110204</v>
      </c>
      <c r="BQ288" s="17">
        <v>0.76008808689400897</v>
      </c>
      <c r="BR288" s="17">
        <v>0.74265186512054204</v>
      </c>
      <c r="BS288" s="17">
        <v>0.76830947686358297</v>
      </c>
      <c r="BT288" s="17">
        <v>0.71273831865536696</v>
      </c>
      <c r="BU288" s="17">
        <v>0.70315469343447401</v>
      </c>
      <c r="BV288" s="17">
        <v>0.63819748252100295</v>
      </c>
      <c r="BW288" s="17">
        <v>0.64073348562308297</v>
      </c>
      <c r="BX288" s="17">
        <v>0.632316634578861</v>
      </c>
      <c r="BY288" s="17">
        <v>0.60593177067456605</v>
      </c>
      <c r="BZ288" s="17">
        <v>0.55989358894869301</v>
      </c>
      <c r="CA288" s="17">
        <v>0.45359434111013203</v>
      </c>
      <c r="CB288" s="17">
        <v>0.37790222277697999</v>
      </c>
      <c r="CC288" s="17">
        <v>0.36472742169772698</v>
      </c>
      <c r="CD288" s="17">
        <v>0.23061072247918299</v>
      </c>
    </row>
    <row r="289" spans="2:82" x14ac:dyDescent="0.35">
      <c r="B289" t="s">
        <v>127</v>
      </c>
      <c r="C289" s="17">
        <v>3.6928049533303302E-2</v>
      </c>
      <c r="D289" s="17">
        <v>3.8994689545069697E-2</v>
      </c>
      <c r="E289" s="17">
        <v>3.4457842270420598E-2</v>
      </c>
      <c r="F289" s="17"/>
      <c r="G289" s="17">
        <v>3.6753223188021003E-2</v>
      </c>
      <c r="H289" s="17">
        <v>3.2748861927713299E-2</v>
      </c>
      <c r="I289" s="17">
        <v>3.0600197002179801E-2</v>
      </c>
      <c r="J289" s="17">
        <v>4.8008324716794101E-2</v>
      </c>
      <c r="K289" s="17">
        <v>1.6284167966719599E-2</v>
      </c>
      <c r="L289" s="17">
        <v>5.0004658908311898E-2</v>
      </c>
      <c r="M289" s="17"/>
      <c r="N289" s="17">
        <v>2.89812071549128E-2</v>
      </c>
      <c r="O289" s="17">
        <v>2.7214687205147099E-2</v>
      </c>
      <c r="P289" s="17">
        <v>3.9767571557278003E-2</v>
      </c>
      <c r="Q289" s="17">
        <v>5.36793224053701E-2</v>
      </c>
      <c r="R289" s="17"/>
      <c r="S289" s="17">
        <v>4.6966125107848998E-2</v>
      </c>
      <c r="T289" s="17">
        <v>2.54874006922126E-2</v>
      </c>
      <c r="U289" s="17">
        <v>1.3333529709663301E-2</v>
      </c>
      <c r="V289" s="17">
        <v>4.0458813680934798E-2</v>
      </c>
      <c r="W289" s="17">
        <v>4.1615170804808303E-2</v>
      </c>
      <c r="X289" s="17">
        <v>2.4075086141282901E-2</v>
      </c>
      <c r="Y289" s="17">
        <v>4.3409546633039899E-2</v>
      </c>
      <c r="Z289" s="17">
        <v>4.2778110170883801E-2</v>
      </c>
      <c r="AA289" s="17">
        <v>4.4850757424640703E-2</v>
      </c>
      <c r="AB289" s="17">
        <v>4.3117788385396698E-2</v>
      </c>
      <c r="AC289" s="17">
        <v>4.7271130012414099E-2</v>
      </c>
      <c r="AD289" s="17"/>
      <c r="AE289" s="17">
        <v>3.4846892428120002E-2</v>
      </c>
      <c r="AF289" s="17">
        <v>2.8076691145864498E-2</v>
      </c>
      <c r="AG289" s="17">
        <v>3.6813091428847401E-2</v>
      </c>
      <c r="AH289" s="17">
        <v>3.3293399850476003E-2</v>
      </c>
      <c r="AI289" s="17">
        <v>3.5695594000817198E-2</v>
      </c>
      <c r="AJ289" s="17">
        <v>6.3791957494364199E-2</v>
      </c>
      <c r="AK289" s="17"/>
      <c r="AL289" s="17">
        <v>2.8526458511846198E-2</v>
      </c>
      <c r="AM289" s="17">
        <v>2.9207681427434701E-2</v>
      </c>
      <c r="AN289" s="17">
        <v>2.08437217339477E-2</v>
      </c>
      <c r="AO289" s="17">
        <v>2.5498493729998101E-2</v>
      </c>
      <c r="AP289" s="17">
        <v>8.3612860769363001E-2</v>
      </c>
      <c r="AQ289" s="17">
        <v>3.95184074639598E-2</v>
      </c>
      <c r="AR289" s="17">
        <v>0</v>
      </c>
      <c r="AS289" s="17"/>
      <c r="AT289" s="17">
        <v>3.2252186473660301E-2</v>
      </c>
      <c r="AU289" s="17">
        <v>3.0623385304110299E-2</v>
      </c>
      <c r="AV289" s="17"/>
      <c r="AW289" s="17">
        <v>6.5205770680800995E-2</v>
      </c>
      <c r="AX289" s="17">
        <v>7.3206571780458696E-2</v>
      </c>
      <c r="AY289" s="17">
        <v>2.7567484826141599E-2</v>
      </c>
      <c r="AZ289" s="17">
        <v>3.5694606479012202E-2</v>
      </c>
      <c r="BA289" s="17">
        <v>3.7844398863037802E-2</v>
      </c>
      <c r="BB289" s="17">
        <v>1.8515561972571599E-2</v>
      </c>
      <c r="BC289" s="17">
        <v>2.5366356507439399E-2</v>
      </c>
      <c r="BD289" s="17">
        <v>3.1931595991287802E-2</v>
      </c>
      <c r="BE289" s="17"/>
      <c r="BF289" s="17">
        <v>1.16587589905425E-2</v>
      </c>
      <c r="BG289" s="17">
        <v>3.0964801439400801E-2</v>
      </c>
      <c r="BH289" s="17">
        <v>3.4786524612562902E-2</v>
      </c>
      <c r="BI289" s="17">
        <v>2.4364917830520801E-2</v>
      </c>
      <c r="BJ289" s="17">
        <v>5.0959810557251198E-2</v>
      </c>
      <c r="BK289" s="17">
        <v>5.7716359976005903E-2</v>
      </c>
      <c r="BL289" s="17">
        <v>4.3777282436215301E-2</v>
      </c>
      <c r="BM289" s="17"/>
      <c r="BN289" s="17">
        <v>6.1299044431514099E-2</v>
      </c>
      <c r="BO289" s="17">
        <v>2.1250424020372E-2</v>
      </c>
      <c r="BP289" s="17">
        <v>4.3373877953517999E-2</v>
      </c>
      <c r="BQ289" s="17">
        <v>2.87875412022843E-2</v>
      </c>
      <c r="BR289" s="17">
        <v>5.1416034082405103E-2</v>
      </c>
      <c r="BS289" s="17">
        <v>1.67614602488886E-2</v>
      </c>
      <c r="BT289" s="17">
        <v>2.6898635978338099E-2</v>
      </c>
      <c r="BU289" s="17">
        <v>1.6172854547433901E-2</v>
      </c>
      <c r="BV289" s="17">
        <v>6.4700721279767198E-2</v>
      </c>
      <c r="BW289" s="17">
        <v>2.8351542927747799E-2</v>
      </c>
      <c r="BX289" s="17">
        <v>3.6745493561435701E-2</v>
      </c>
      <c r="BY289" s="17">
        <v>1.8915920427587302E-2</v>
      </c>
      <c r="BZ289" s="17">
        <v>1.4201784213551699E-2</v>
      </c>
      <c r="CA289" s="17">
        <v>5.7116057626139902E-2</v>
      </c>
      <c r="CB289" s="17">
        <v>4.9862702188049002E-2</v>
      </c>
      <c r="CC289" s="17">
        <v>4.0001902628324697E-2</v>
      </c>
      <c r="CD289" s="17">
        <v>0</v>
      </c>
    </row>
    <row r="290" spans="2:82" x14ac:dyDescent="0.35">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row>
    <row r="291" spans="2:82" x14ac:dyDescent="0.35">
      <c r="B291" s="6" t="s">
        <v>253</v>
      </c>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row>
    <row r="292" spans="2:82" x14ac:dyDescent="0.35">
      <c r="B292" s="24" t="s">
        <v>191</v>
      </c>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row>
    <row r="293" spans="2:82" x14ac:dyDescent="0.35">
      <c r="B293" t="s">
        <v>241</v>
      </c>
      <c r="C293" s="17">
        <v>0.64448117345340505</v>
      </c>
      <c r="D293" s="17">
        <v>0.68131660663180804</v>
      </c>
      <c r="E293" s="17">
        <v>0.59303096043614101</v>
      </c>
      <c r="F293" s="17"/>
      <c r="G293" s="17">
        <v>0.54315374012358497</v>
      </c>
      <c r="H293" s="17">
        <v>0.67197592991045496</v>
      </c>
      <c r="I293" s="17">
        <v>0.69221014803036596</v>
      </c>
      <c r="J293" s="17">
        <v>0.60158168314698302</v>
      </c>
      <c r="K293" s="17">
        <v>0.61152548784259497</v>
      </c>
      <c r="L293" s="17">
        <v>0.868974537353018</v>
      </c>
      <c r="M293" s="17"/>
      <c r="N293" s="17">
        <v>0.771870716855105</v>
      </c>
      <c r="O293" s="17">
        <v>0.62533928994271604</v>
      </c>
      <c r="P293" s="17">
        <v>0.52519039423005698</v>
      </c>
      <c r="Q293" s="17">
        <v>0.41134365794182698</v>
      </c>
      <c r="R293" s="17"/>
      <c r="S293" s="17">
        <v>0.72060702540228305</v>
      </c>
      <c r="T293" s="17">
        <v>0.60848747141544401</v>
      </c>
      <c r="U293" s="17">
        <v>0.480160934595809</v>
      </c>
      <c r="V293" s="17">
        <v>0.59165875605471896</v>
      </c>
      <c r="W293" s="17">
        <v>0.59531995300846097</v>
      </c>
      <c r="X293" s="17">
        <v>0.65483886624146004</v>
      </c>
      <c r="Y293" s="17">
        <v>0.51221571502546603</v>
      </c>
      <c r="Z293" s="17">
        <v>0.76216855669412498</v>
      </c>
      <c r="AA293" s="17">
        <v>0.707835120286049</v>
      </c>
      <c r="AB293" s="17">
        <v>0.679764389520634</v>
      </c>
      <c r="AC293" s="17">
        <v>0.51156605599413696</v>
      </c>
      <c r="AD293" s="17"/>
      <c r="AE293" s="17">
        <v>0.71073593112474098</v>
      </c>
      <c r="AF293" s="17">
        <v>0.65728574249752703</v>
      </c>
      <c r="AG293" s="17">
        <v>0.66615742957426105</v>
      </c>
      <c r="AH293" s="17">
        <v>7.9725465666075801E-2</v>
      </c>
      <c r="AI293" s="17">
        <v>0.54121879681801699</v>
      </c>
      <c r="AJ293" s="17">
        <v>0.19346732432594299</v>
      </c>
      <c r="AK293" s="17"/>
      <c r="AL293" s="17">
        <v>0.61148893421109096</v>
      </c>
      <c r="AM293" s="17">
        <v>0.66969869269400095</v>
      </c>
      <c r="AN293" s="17">
        <v>0.67990629219565801</v>
      </c>
      <c r="AO293" s="17">
        <v>0.87269721811501599</v>
      </c>
      <c r="AP293" s="17">
        <v>0.91401736741092798</v>
      </c>
      <c r="AQ293" s="17">
        <v>0.453571559054879</v>
      </c>
      <c r="AR293" s="17" t="s">
        <v>116</v>
      </c>
      <c r="AS293" s="17"/>
      <c r="AT293" s="17">
        <v>0.64448117345340505</v>
      </c>
      <c r="AU293" s="17" t="s">
        <v>116</v>
      </c>
      <c r="AV293" s="17"/>
      <c r="AW293" s="17">
        <v>0.48540715071808799</v>
      </c>
      <c r="AX293" s="17">
        <v>0.51582242414545398</v>
      </c>
      <c r="AY293" s="17">
        <v>0.58500617989819204</v>
      </c>
      <c r="AZ293" s="17">
        <v>0.52692630592395395</v>
      </c>
      <c r="BA293" s="17">
        <v>0.853653529768855</v>
      </c>
      <c r="BB293" s="17">
        <v>0.65314008633170995</v>
      </c>
      <c r="BC293" s="17">
        <v>0.727653502029877</v>
      </c>
      <c r="BD293" s="17">
        <v>0.56684005726935405</v>
      </c>
      <c r="BE293" s="17"/>
      <c r="BF293" s="17">
        <v>0.67341434359975005</v>
      </c>
      <c r="BG293" s="17">
        <v>0.74734121295260603</v>
      </c>
      <c r="BH293" s="17">
        <v>0.64961392032500098</v>
      </c>
      <c r="BI293" s="17">
        <v>0.59487123770957395</v>
      </c>
      <c r="BJ293" s="17">
        <v>0.38964557622443702</v>
      </c>
      <c r="BK293" s="17">
        <v>0.62972409998794199</v>
      </c>
      <c r="BL293" s="17">
        <v>0.29596839866149999</v>
      </c>
      <c r="BM293" s="17"/>
      <c r="BN293" s="17">
        <v>0.49991491909913699</v>
      </c>
      <c r="BO293" s="17">
        <v>0.30278294276319201</v>
      </c>
      <c r="BP293" s="17">
        <v>0.21051862616742001</v>
      </c>
      <c r="BQ293" s="17">
        <v>0.46360336770399901</v>
      </c>
      <c r="BR293" s="17">
        <v>0.330485935621041</v>
      </c>
      <c r="BS293" s="17">
        <v>0.54201734995147399</v>
      </c>
      <c r="BT293" s="17">
        <v>0.71839279661629296</v>
      </c>
      <c r="BU293" s="17">
        <v>0.45664850982522698</v>
      </c>
      <c r="BV293" s="17">
        <v>0.59403211849166704</v>
      </c>
      <c r="BW293" s="17">
        <v>0.52136208040165899</v>
      </c>
      <c r="BX293" s="17">
        <v>0.95840417965195801</v>
      </c>
      <c r="BY293" s="17">
        <v>0.62734487188044297</v>
      </c>
      <c r="BZ293" s="17">
        <v>0.59465703887770005</v>
      </c>
      <c r="CA293" s="17">
        <v>0.88533795339208998</v>
      </c>
      <c r="CB293" s="17">
        <v>0.84256337635332001</v>
      </c>
      <c r="CC293" s="17">
        <v>0.89675910365261202</v>
      </c>
      <c r="CD293" s="17">
        <v>0.87167933873856596</v>
      </c>
    </row>
    <row r="294" spans="2:82" x14ac:dyDescent="0.35">
      <c r="B294" t="s">
        <v>242</v>
      </c>
      <c r="C294" s="17">
        <v>0.27388324514927498</v>
      </c>
      <c r="D294" s="17">
        <v>0.259077947260344</v>
      </c>
      <c r="E294" s="17">
        <v>0.29142028113403801</v>
      </c>
      <c r="F294" s="17"/>
      <c r="G294" s="17">
        <v>0.33602586959199698</v>
      </c>
      <c r="H294" s="17">
        <v>0.26751091621265799</v>
      </c>
      <c r="I294" s="17">
        <v>0.26763168184317099</v>
      </c>
      <c r="J294" s="17">
        <v>0.29814672975572298</v>
      </c>
      <c r="K294" s="17">
        <v>0.23855825769118599</v>
      </c>
      <c r="L294" s="17">
        <v>8.9580411383094694E-2</v>
      </c>
      <c r="M294" s="17"/>
      <c r="N294" s="17">
        <v>0.19187623846229099</v>
      </c>
      <c r="O294" s="17">
        <v>0.30686262409003201</v>
      </c>
      <c r="P294" s="17">
        <v>0.34551013046775703</v>
      </c>
      <c r="Q294" s="17">
        <v>0.40703775331054798</v>
      </c>
      <c r="R294" s="17"/>
      <c r="S294" s="17">
        <v>0.24658349841282101</v>
      </c>
      <c r="T294" s="17">
        <v>0.35525555789746099</v>
      </c>
      <c r="U294" s="17">
        <v>0.434309361020767</v>
      </c>
      <c r="V294" s="17">
        <v>0.351927621375768</v>
      </c>
      <c r="W294" s="17">
        <v>0.31161891969079603</v>
      </c>
      <c r="X294" s="17">
        <v>0.28895445465477998</v>
      </c>
      <c r="Y294" s="17">
        <v>0.323294161751218</v>
      </c>
      <c r="Z294" s="17">
        <v>8.7841414526664899E-2</v>
      </c>
      <c r="AA294" s="17">
        <v>0.14847075228588999</v>
      </c>
      <c r="AB294" s="17">
        <v>0.241923584496014</v>
      </c>
      <c r="AC294" s="17">
        <v>0.320496616077872</v>
      </c>
      <c r="AD294" s="17"/>
      <c r="AE294" s="17">
        <v>0.236515599074931</v>
      </c>
      <c r="AF294" s="17">
        <v>0.259675120318274</v>
      </c>
      <c r="AG294" s="17">
        <v>0.22449254765983501</v>
      </c>
      <c r="AH294" s="17">
        <v>0.58767865523169005</v>
      </c>
      <c r="AI294" s="17">
        <v>0.39586488772296402</v>
      </c>
      <c r="AJ294" s="17">
        <v>0.47588226204682399</v>
      </c>
      <c r="AK294" s="17"/>
      <c r="AL294" s="17">
        <v>0.28269436718014701</v>
      </c>
      <c r="AM294" s="17">
        <v>0.29408647916175501</v>
      </c>
      <c r="AN294" s="17">
        <v>0.32009370780434199</v>
      </c>
      <c r="AO294" s="17">
        <v>0.12730278188498401</v>
      </c>
      <c r="AP294" s="17">
        <v>0</v>
      </c>
      <c r="AQ294" s="17">
        <v>9.6001641517452593E-2</v>
      </c>
      <c r="AR294" s="17" t="s">
        <v>116</v>
      </c>
      <c r="AS294" s="17"/>
      <c r="AT294" s="17">
        <v>0.27388324514927498</v>
      </c>
      <c r="AU294" s="17" t="s">
        <v>116</v>
      </c>
      <c r="AV294" s="17"/>
      <c r="AW294" s="17">
        <v>0.40630734972375598</v>
      </c>
      <c r="AX294" s="17">
        <v>0.25885990391234798</v>
      </c>
      <c r="AY294" s="17">
        <v>0.23704635287300599</v>
      </c>
      <c r="AZ294" s="17">
        <v>0.36201935681155401</v>
      </c>
      <c r="BA294" s="17">
        <v>0.146346470231145</v>
      </c>
      <c r="BB294" s="17">
        <v>0.236623204522663</v>
      </c>
      <c r="BC294" s="17">
        <v>0.240535277717495</v>
      </c>
      <c r="BD294" s="17">
        <v>0.22557175855652101</v>
      </c>
      <c r="BE294" s="17"/>
      <c r="BF294" s="17">
        <v>0.31601537992401002</v>
      </c>
      <c r="BG294" s="17">
        <v>0.18432725259570601</v>
      </c>
      <c r="BH294" s="17">
        <v>0.318773152617706</v>
      </c>
      <c r="BI294" s="17">
        <v>0.28543447185431597</v>
      </c>
      <c r="BJ294" s="17">
        <v>0.47341271217144099</v>
      </c>
      <c r="BK294" s="17">
        <v>0.16331971747509599</v>
      </c>
      <c r="BL294" s="17">
        <v>0.43261256357602201</v>
      </c>
      <c r="BM294" s="17"/>
      <c r="BN294" s="17">
        <v>0.50008508090086301</v>
      </c>
      <c r="BO294" s="17">
        <v>0.40718319953645499</v>
      </c>
      <c r="BP294" s="17">
        <v>0.38227791261467697</v>
      </c>
      <c r="BQ294" s="17">
        <v>0.33949526653567702</v>
      </c>
      <c r="BR294" s="17">
        <v>0.506285129178766</v>
      </c>
      <c r="BS294" s="17">
        <v>0.26100928676410001</v>
      </c>
      <c r="BT294" s="17">
        <v>0.24345069071879399</v>
      </c>
      <c r="BU294" s="17">
        <v>0.43048342693755598</v>
      </c>
      <c r="BV294" s="17">
        <v>0.35284872818700402</v>
      </c>
      <c r="BW294" s="17">
        <v>0.43409366117291098</v>
      </c>
      <c r="BX294" s="17">
        <v>4.1595820348041698E-2</v>
      </c>
      <c r="BY294" s="17">
        <v>0.27779621327104498</v>
      </c>
      <c r="BZ294" s="17">
        <v>0.35373762498262101</v>
      </c>
      <c r="CA294" s="17">
        <v>0.11466204660791</v>
      </c>
      <c r="CB294" s="17">
        <v>0.15743662364668001</v>
      </c>
      <c r="CC294" s="17">
        <v>0.10324089634738901</v>
      </c>
      <c r="CD294" s="17">
        <v>0.12832066126143399</v>
      </c>
    </row>
    <row r="295" spans="2:82" x14ac:dyDescent="0.35">
      <c r="B295" t="s">
        <v>243</v>
      </c>
      <c r="C295" s="17">
        <v>4.6844212193000001E-2</v>
      </c>
      <c r="D295" s="17">
        <v>2.87690015902923E-2</v>
      </c>
      <c r="E295" s="17">
        <v>7.4533711571518002E-2</v>
      </c>
      <c r="F295" s="17"/>
      <c r="G295" s="17">
        <v>6.6218932806280703E-2</v>
      </c>
      <c r="H295" s="17">
        <v>2.9971159574438699E-2</v>
      </c>
      <c r="I295" s="17">
        <v>2.6180852272043201E-2</v>
      </c>
      <c r="J295" s="17">
        <v>0.100271587097294</v>
      </c>
      <c r="K295" s="17">
        <v>6.3569757481124103E-2</v>
      </c>
      <c r="L295" s="17">
        <v>0</v>
      </c>
      <c r="M295" s="17"/>
      <c r="N295" s="17">
        <v>2.1274429818509799E-2</v>
      </c>
      <c r="O295" s="17">
        <v>4.7374059369223898E-2</v>
      </c>
      <c r="P295" s="17">
        <v>5.3646448828184E-2</v>
      </c>
      <c r="Q295" s="17">
        <v>0.121462483204495</v>
      </c>
      <c r="R295" s="17"/>
      <c r="S295" s="17">
        <v>0</v>
      </c>
      <c r="T295" s="17">
        <v>3.6256970687094901E-2</v>
      </c>
      <c r="U295" s="17">
        <v>0</v>
      </c>
      <c r="V295" s="17">
        <v>5.6413622569513301E-2</v>
      </c>
      <c r="W295" s="17">
        <v>9.3061127300742799E-2</v>
      </c>
      <c r="X295" s="17">
        <v>2.9409448791812998E-2</v>
      </c>
      <c r="Y295" s="17">
        <v>0.13338421721892099</v>
      </c>
      <c r="Z295" s="17">
        <v>6.8456894729971907E-2</v>
      </c>
      <c r="AA295" s="17">
        <v>8.0290041092381498E-2</v>
      </c>
      <c r="AB295" s="17">
        <v>3.8524395357375799E-2</v>
      </c>
      <c r="AC295" s="17">
        <v>0.112030673843093</v>
      </c>
      <c r="AD295" s="17"/>
      <c r="AE295" s="17">
        <v>1.7576622265895701E-2</v>
      </c>
      <c r="AF295" s="17">
        <v>6.2229435499667703E-2</v>
      </c>
      <c r="AG295" s="17">
        <v>3.5232810229775598E-2</v>
      </c>
      <c r="AH295" s="17">
        <v>0.33259587910223398</v>
      </c>
      <c r="AI295" s="17">
        <v>6.2916315459019004E-2</v>
      </c>
      <c r="AJ295" s="17">
        <v>0</v>
      </c>
      <c r="AK295" s="17"/>
      <c r="AL295" s="17">
        <v>6.6525540252620197E-2</v>
      </c>
      <c r="AM295" s="17">
        <v>1.4687642579056699E-2</v>
      </c>
      <c r="AN295" s="17">
        <v>0</v>
      </c>
      <c r="AO295" s="17">
        <v>0</v>
      </c>
      <c r="AP295" s="17">
        <v>8.59826325890721E-2</v>
      </c>
      <c r="AQ295" s="17">
        <v>0.34087985153702299</v>
      </c>
      <c r="AR295" s="17" t="s">
        <v>116</v>
      </c>
      <c r="AS295" s="17"/>
      <c r="AT295" s="17">
        <v>4.6844212193000001E-2</v>
      </c>
      <c r="AU295" s="17" t="s">
        <v>116</v>
      </c>
      <c r="AV295" s="17"/>
      <c r="AW295" s="17">
        <v>6.8759779719059597E-2</v>
      </c>
      <c r="AX295" s="17">
        <v>0</v>
      </c>
      <c r="AY295" s="17">
        <v>0.11860332181328501</v>
      </c>
      <c r="AZ295" s="17">
        <v>7.7246118253436399E-2</v>
      </c>
      <c r="BA295" s="17">
        <v>0</v>
      </c>
      <c r="BB295" s="17">
        <v>4.7035392046931003E-2</v>
      </c>
      <c r="BC295" s="17">
        <v>1.63522560502092E-2</v>
      </c>
      <c r="BD295" s="17">
        <v>0.207588184174125</v>
      </c>
      <c r="BE295" s="17"/>
      <c r="BF295" s="17">
        <v>1.05702764762399E-2</v>
      </c>
      <c r="BG295" s="17">
        <v>4.4130203219555401E-2</v>
      </c>
      <c r="BH295" s="17">
        <v>0</v>
      </c>
      <c r="BI295" s="17">
        <v>0</v>
      </c>
      <c r="BJ295" s="17">
        <v>6.1780781691395198E-2</v>
      </c>
      <c r="BK295" s="17">
        <v>0.14122430248269599</v>
      </c>
      <c r="BL295" s="17">
        <v>0.183079832030977</v>
      </c>
      <c r="BM295" s="17"/>
      <c r="BN295" s="17">
        <v>0</v>
      </c>
      <c r="BO295" s="17">
        <v>0.107751863022018</v>
      </c>
      <c r="BP295" s="17">
        <v>0.30804585088818998</v>
      </c>
      <c r="BQ295" s="17">
        <v>0.13115076535848999</v>
      </c>
      <c r="BR295" s="17">
        <v>0.103347176912824</v>
      </c>
      <c r="BS295" s="17">
        <v>0.16196072178747001</v>
      </c>
      <c r="BT295" s="17">
        <v>3.8156512664912698E-2</v>
      </c>
      <c r="BU295" s="17">
        <v>0</v>
      </c>
      <c r="BV295" s="17">
        <v>0</v>
      </c>
      <c r="BW295" s="17">
        <v>4.4544258425429903E-2</v>
      </c>
      <c r="BX295" s="17">
        <v>0</v>
      </c>
      <c r="BY295" s="17">
        <v>9.4858914848512194E-2</v>
      </c>
      <c r="BZ295" s="17">
        <v>0</v>
      </c>
      <c r="CA295" s="17">
        <v>0</v>
      </c>
      <c r="CB295" s="17">
        <v>0</v>
      </c>
      <c r="CC295" s="17">
        <v>0</v>
      </c>
      <c r="CD295" s="17">
        <v>0</v>
      </c>
    </row>
    <row r="296" spans="2:82" x14ac:dyDescent="0.35">
      <c r="B296" t="s">
        <v>127</v>
      </c>
      <c r="C296" s="17">
        <v>3.4791369204320001E-2</v>
      </c>
      <c r="D296" s="17">
        <v>3.0836444517555701E-2</v>
      </c>
      <c r="E296" s="17">
        <v>4.1015046858302699E-2</v>
      </c>
      <c r="F296" s="17"/>
      <c r="G296" s="17">
        <v>5.4601457478137397E-2</v>
      </c>
      <c r="H296" s="17">
        <v>3.0541994302448701E-2</v>
      </c>
      <c r="I296" s="17">
        <v>1.39773178544193E-2</v>
      </c>
      <c r="J296" s="17">
        <v>0</v>
      </c>
      <c r="K296" s="17">
        <v>8.6346496985095306E-2</v>
      </c>
      <c r="L296" s="17">
        <v>4.1445051263887103E-2</v>
      </c>
      <c r="M296" s="17"/>
      <c r="N296" s="17">
        <v>1.49786148640945E-2</v>
      </c>
      <c r="O296" s="17">
        <v>2.04240265980275E-2</v>
      </c>
      <c r="P296" s="17">
        <v>7.5653026474001697E-2</v>
      </c>
      <c r="Q296" s="17">
        <v>6.0156105543130202E-2</v>
      </c>
      <c r="R296" s="17"/>
      <c r="S296" s="17">
        <v>3.2809476184896103E-2</v>
      </c>
      <c r="T296" s="17">
        <v>0</v>
      </c>
      <c r="U296" s="17">
        <v>8.5529704383423902E-2</v>
      </c>
      <c r="V296" s="17">
        <v>0</v>
      </c>
      <c r="W296" s="17">
        <v>0</v>
      </c>
      <c r="X296" s="17">
        <v>2.6797230311946901E-2</v>
      </c>
      <c r="Y296" s="17">
        <v>3.11059060043954E-2</v>
      </c>
      <c r="Z296" s="17">
        <v>8.1533134049237801E-2</v>
      </c>
      <c r="AA296" s="17">
        <v>6.3404086335680093E-2</v>
      </c>
      <c r="AB296" s="17">
        <v>3.9787630625975901E-2</v>
      </c>
      <c r="AC296" s="17">
        <v>5.5906654084897797E-2</v>
      </c>
      <c r="AD296" s="17"/>
      <c r="AE296" s="17">
        <v>3.5171847534432497E-2</v>
      </c>
      <c r="AF296" s="17">
        <v>2.08097016845308E-2</v>
      </c>
      <c r="AG296" s="17">
        <v>7.4117212536128199E-2</v>
      </c>
      <c r="AH296" s="17">
        <v>0</v>
      </c>
      <c r="AI296" s="17">
        <v>0</v>
      </c>
      <c r="AJ296" s="17">
        <v>0.33065041362723202</v>
      </c>
      <c r="AK296" s="17"/>
      <c r="AL296" s="17">
        <v>3.9291158356141997E-2</v>
      </c>
      <c r="AM296" s="17">
        <v>2.1527185565186999E-2</v>
      </c>
      <c r="AN296" s="17">
        <v>0</v>
      </c>
      <c r="AO296" s="17">
        <v>0</v>
      </c>
      <c r="AP296" s="17">
        <v>0</v>
      </c>
      <c r="AQ296" s="17">
        <v>0.10954694789064599</v>
      </c>
      <c r="AR296" s="17" t="s">
        <v>116</v>
      </c>
      <c r="AS296" s="17"/>
      <c r="AT296" s="17">
        <v>3.4791369204320001E-2</v>
      </c>
      <c r="AU296" s="17" t="s">
        <v>116</v>
      </c>
      <c r="AV296" s="17"/>
      <c r="AW296" s="17">
        <v>3.9525719839095502E-2</v>
      </c>
      <c r="AX296" s="17">
        <v>0.22531767194219801</v>
      </c>
      <c r="AY296" s="17">
        <v>5.9344145415516802E-2</v>
      </c>
      <c r="AZ296" s="17">
        <v>3.3808219011056399E-2</v>
      </c>
      <c r="BA296" s="17">
        <v>0</v>
      </c>
      <c r="BB296" s="17">
        <v>6.3201317098695697E-2</v>
      </c>
      <c r="BC296" s="17">
        <v>1.54589642024187E-2</v>
      </c>
      <c r="BD296" s="17">
        <v>0</v>
      </c>
      <c r="BE296" s="17"/>
      <c r="BF296" s="17">
        <v>0</v>
      </c>
      <c r="BG296" s="17">
        <v>2.42013312321324E-2</v>
      </c>
      <c r="BH296" s="17">
        <v>3.1612927057293003E-2</v>
      </c>
      <c r="BI296" s="17">
        <v>0.11969429043611</v>
      </c>
      <c r="BJ296" s="17">
        <v>7.5160929912727298E-2</v>
      </c>
      <c r="BK296" s="17">
        <v>6.5731880054266695E-2</v>
      </c>
      <c r="BL296" s="17">
        <v>8.8339205731501405E-2</v>
      </c>
      <c r="BM296" s="17"/>
      <c r="BN296" s="17">
        <v>0</v>
      </c>
      <c r="BO296" s="17">
        <v>0.182281994678335</v>
      </c>
      <c r="BP296" s="17">
        <v>9.9157610329712598E-2</v>
      </c>
      <c r="BQ296" s="17">
        <v>6.5750600401834003E-2</v>
      </c>
      <c r="BR296" s="17">
        <v>5.9881758287368997E-2</v>
      </c>
      <c r="BS296" s="17">
        <v>3.5012641496955099E-2</v>
      </c>
      <c r="BT296" s="17">
        <v>0</v>
      </c>
      <c r="BU296" s="17">
        <v>0.112868063237217</v>
      </c>
      <c r="BV296" s="17">
        <v>5.31191533213295E-2</v>
      </c>
      <c r="BW296" s="17">
        <v>0</v>
      </c>
      <c r="BX296" s="17">
        <v>0</v>
      </c>
      <c r="BY296" s="17">
        <v>0</v>
      </c>
      <c r="BZ296" s="17">
        <v>5.1605336139679402E-2</v>
      </c>
      <c r="CA296" s="17">
        <v>0</v>
      </c>
      <c r="CB296" s="17">
        <v>0</v>
      </c>
      <c r="CC296" s="17">
        <v>0</v>
      </c>
      <c r="CD296" s="17">
        <v>0</v>
      </c>
    </row>
    <row r="297" spans="2:82" x14ac:dyDescent="0.35">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row>
    <row r="298" spans="2:82" x14ac:dyDescent="0.35">
      <c r="B298" s="6" t="s">
        <v>254</v>
      </c>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row>
    <row r="299" spans="2:82" x14ac:dyDescent="0.35">
      <c r="B299" s="24" t="s">
        <v>191</v>
      </c>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row>
    <row r="300" spans="2:82" x14ac:dyDescent="0.35">
      <c r="B300" t="s">
        <v>241</v>
      </c>
      <c r="C300" s="17">
        <v>0.59167473165561202</v>
      </c>
      <c r="D300" s="17">
        <v>0.65783958945935395</v>
      </c>
      <c r="E300" s="17">
        <v>0.51401940710730998</v>
      </c>
      <c r="F300" s="17"/>
      <c r="G300" s="17">
        <v>0.41805465142126402</v>
      </c>
      <c r="H300" s="17">
        <v>0.61911732989099799</v>
      </c>
      <c r="I300" s="17">
        <v>0.63592561084926502</v>
      </c>
      <c r="J300" s="17">
        <v>0.65816621375301598</v>
      </c>
      <c r="K300" s="17">
        <v>0.61464619545254595</v>
      </c>
      <c r="L300" s="17">
        <v>0.79637805757581503</v>
      </c>
      <c r="M300" s="17"/>
      <c r="N300" s="17">
        <v>0.75279671188088004</v>
      </c>
      <c r="O300" s="17">
        <v>0.45247139117041002</v>
      </c>
      <c r="P300" s="17">
        <v>0.50322613401336902</v>
      </c>
      <c r="Q300" s="17">
        <v>0.38841685478079802</v>
      </c>
      <c r="R300" s="17"/>
      <c r="S300" s="17">
        <v>0.63961219360490296</v>
      </c>
      <c r="T300" s="17">
        <v>0.61941553837254903</v>
      </c>
      <c r="U300" s="17">
        <v>0.60747634523698102</v>
      </c>
      <c r="V300" s="17">
        <v>0.570993200375709</v>
      </c>
      <c r="W300" s="17">
        <v>0.60552559634270298</v>
      </c>
      <c r="X300" s="17">
        <v>0.573902492816596</v>
      </c>
      <c r="Y300" s="17">
        <v>0.55105644973917201</v>
      </c>
      <c r="Z300" s="17">
        <v>0.54930229789114104</v>
      </c>
      <c r="AA300" s="17">
        <v>0.62545673281222702</v>
      </c>
      <c r="AB300" s="17">
        <v>0.46615950465102302</v>
      </c>
      <c r="AC300" s="17">
        <v>0.40725049468417701</v>
      </c>
      <c r="AD300" s="17"/>
      <c r="AE300" s="17">
        <v>0.69867551914928205</v>
      </c>
      <c r="AF300" s="17">
        <v>0.56963698060040002</v>
      </c>
      <c r="AG300" s="17">
        <v>0.51441661270632599</v>
      </c>
      <c r="AH300" s="17">
        <v>0.25631950806737103</v>
      </c>
      <c r="AI300" s="17">
        <v>0.44422325143573999</v>
      </c>
      <c r="AJ300" s="17">
        <v>0.19989982003544299</v>
      </c>
      <c r="AK300" s="17"/>
      <c r="AL300" s="17">
        <v>0.61352384800644399</v>
      </c>
      <c r="AM300" s="17">
        <v>0.57912745067462001</v>
      </c>
      <c r="AN300" s="17">
        <v>0.67510159439329598</v>
      </c>
      <c r="AO300" s="17">
        <v>0.49013966263186498</v>
      </c>
      <c r="AP300" s="17">
        <v>0</v>
      </c>
      <c r="AQ300" s="17">
        <v>0.77133327013080299</v>
      </c>
      <c r="AR300" s="17">
        <v>1</v>
      </c>
      <c r="AS300" s="17"/>
      <c r="AT300" s="17">
        <v>0.59167473165561202</v>
      </c>
      <c r="AU300" s="17" t="s">
        <v>116</v>
      </c>
      <c r="AV300" s="17"/>
      <c r="AW300" s="17">
        <v>0.43090094056094502</v>
      </c>
      <c r="AX300" s="17">
        <v>0.83205898325171002</v>
      </c>
      <c r="AY300" s="17">
        <v>0.58771012334838502</v>
      </c>
      <c r="AZ300" s="17">
        <v>0.51166903288319798</v>
      </c>
      <c r="BA300" s="17">
        <v>0.65387531157171597</v>
      </c>
      <c r="BB300" s="17">
        <v>0.53601020358953499</v>
      </c>
      <c r="BC300" s="17">
        <v>0.70964888109763502</v>
      </c>
      <c r="BD300" s="17">
        <v>0.118771996597114</v>
      </c>
      <c r="BE300" s="17"/>
      <c r="BF300" s="17">
        <v>0.67654317402433795</v>
      </c>
      <c r="BG300" s="17">
        <v>0.63777597583999102</v>
      </c>
      <c r="BH300" s="17">
        <v>0.616227880090914</v>
      </c>
      <c r="BI300" s="17">
        <v>0.50187628573184795</v>
      </c>
      <c r="BJ300" s="17">
        <v>0.42450352282973902</v>
      </c>
      <c r="BK300" s="17">
        <v>0.54199322195911703</v>
      </c>
      <c r="BL300" s="17">
        <v>0.34779111846328797</v>
      </c>
      <c r="BM300" s="17"/>
      <c r="BN300" s="17">
        <v>0.164510936256615</v>
      </c>
      <c r="BO300" s="17">
        <v>0.41502063426501501</v>
      </c>
      <c r="BP300" s="17">
        <v>0.30681563504577303</v>
      </c>
      <c r="BQ300" s="17">
        <v>0.35131854766467202</v>
      </c>
      <c r="BR300" s="17">
        <v>0.55165688507715005</v>
      </c>
      <c r="BS300" s="17">
        <v>0.33487578567151199</v>
      </c>
      <c r="BT300" s="17">
        <v>0.57750990518770895</v>
      </c>
      <c r="BU300" s="17">
        <v>0.68856135693025</v>
      </c>
      <c r="BV300" s="17">
        <v>0.40857236760839</v>
      </c>
      <c r="BW300" s="17">
        <v>0.66722805081065595</v>
      </c>
      <c r="BX300" s="17">
        <v>0.61210867933472901</v>
      </c>
      <c r="BY300" s="17">
        <v>0.60995041311541198</v>
      </c>
      <c r="BZ300" s="17">
        <v>0.69752336887508104</v>
      </c>
      <c r="CA300" s="17">
        <v>0.67548419378889801</v>
      </c>
      <c r="CB300" s="17">
        <v>0.88323048233100099</v>
      </c>
      <c r="CC300" s="17">
        <v>0.77029654246589696</v>
      </c>
      <c r="CD300" s="17">
        <v>0.94002320796029804</v>
      </c>
    </row>
    <row r="301" spans="2:82" x14ac:dyDescent="0.35">
      <c r="B301" t="s">
        <v>242</v>
      </c>
      <c r="C301" s="17">
        <v>0.30197860378225599</v>
      </c>
      <c r="D301" s="17">
        <v>0.26149703548852399</v>
      </c>
      <c r="E301" s="17">
        <v>0.351576106773965</v>
      </c>
      <c r="F301" s="17"/>
      <c r="G301" s="17">
        <v>0.51056576344179905</v>
      </c>
      <c r="H301" s="17">
        <v>0.24575515450963201</v>
      </c>
      <c r="I301" s="17">
        <v>0.27338546243600498</v>
      </c>
      <c r="J301" s="17">
        <v>0.23764008694760599</v>
      </c>
      <c r="K301" s="17">
        <v>0.218284391521509</v>
      </c>
      <c r="L301" s="17">
        <v>0.12672190398406399</v>
      </c>
      <c r="M301" s="17"/>
      <c r="N301" s="17">
        <v>0.204317050608703</v>
      </c>
      <c r="O301" s="17">
        <v>0.35925441023821503</v>
      </c>
      <c r="P301" s="17">
        <v>0.40827429295984302</v>
      </c>
      <c r="Q301" s="17">
        <v>0.38352365201328298</v>
      </c>
      <c r="R301" s="17"/>
      <c r="S301" s="17">
        <v>0.28295008994849102</v>
      </c>
      <c r="T301" s="17">
        <v>0.34652238019415299</v>
      </c>
      <c r="U301" s="17">
        <v>0.16990935317091699</v>
      </c>
      <c r="V301" s="17">
        <v>0.28366591177115003</v>
      </c>
      <c r="W301" s="17">
        <v>0.39447440365729702</v>
      </c>
      <c r="X301" s="17">
        <v>0.30606573351813599</v>
      </c>
      <c r="Y301" s="17">
        <v>0.37758016678871797</v>
      </c>
      <c r="Z301" s="17">
        <v>0.112639296948933</v>
      </c>
      <c r="AA301" s="17">
        <v>0.24463242227860699</v>
      </c>
      <c r="AB301" s="17">
        <v>0.39360676324527499</v>
      </c>
      <c r="AC301" s="17">
        <v>0.495574819244255</v>
      </c>
      <c r="AD301" s="17"/>
      <c r="AE301" s="17">
        <v>0.18192687069668101</v>
      </c>
      <c r="AF301" s="17">
        <v>0.39283067161766499</v>
      </c>
      <c r="AG301" s="17">
        <v>0.48558338729367401</v>
      </c>
      <c r="AH301" s="17">
        <v>0.48611697074702298</v>
      </c>
      <c r="AI301" s="17">
        <v>0.44144989874802398</v>
      </c>
      <c r="AJ301" s="17">
        <v>0.17721863634728299</v>
      </c>
      <c r="AK301" s="17"/>
      <c r="AL301" s="17">
        <v>0.29574339292729601</v>
      </c>
      <c r="AM301" s="17">
        <v>0.35806191025686201</v>
      </c>
      <c r="AN301" s="17">
        <v>0.21799269991204401</v>
      </c>
      <c r="AO301" s="17">
        <v>0.16797956843885001</v>
      </c>
      <c r="AP301" s="17">
        <v>1</v>
      </c>
      <c r="AQ301" s="17">
        <v>0.102120141729463</v>
      </c>
      <c r="AR301" s="17">
        <v>0</v>
      </c>
      <c r="AS301" s="17"/>
      <c r="AT301" s="17">
        <v>0.30197860378225599</v>
      </c>
      <c r="AU301" s="17" t="s">
        <v>116</v>
      </c>
      <c r="AV301" s="17"/>
      <c r="AW301" s="17">
        <v>0.30945981626006902</v>
      </c>
      <c r="AX301" s="17">
        <v>0.16794101674829001</v>
      </c>
      <c r="AY301" s="17">
        <v>0.25829818590104903</v>
      </c>
      <c r="AZ301" s="17">
        <v>0.305163269827951</v>
      </c>
      <c r="BA301" s="17">
        <v>0.17598837221409699</v>
      </c>
      <c r="BB301" s="17">
        <v>0.42022232315809199</v>
      </c>
      <c r="BC301" s="17">
        <v>0.25720354690337199</v>
      </c>
      <c r="BD301" s="17">
        <v>0.49848935164825597</v>
      </c>
      <c r="BE301" s="17"/>
      <c r="BF301" s="17">
        <v>0.29042842462245699</v>
      </c>
      <c r="BG301" s="17">
        <v>0.28407361623521399</v>
      </c>
      <c r="BH301" s="17">
        <v>0.35498125366970801</v>
      </c>
      <c r="BI301" s="17">
        <v>0.31549704631456499</v>
      </c>
      <c r="BJ301" s="17">
        <v>0.34963892400551899</v>
      </c>
      <c r="BK301" s="17">
        <v>0.22684413358619901</v>
      </c>
      <c r="BL301" s="17">
        <v>0.45063871953811702</v>
      </c>
      <c r="BM301" s="17"/>
      <c r="BN301" s="17">
        <v>0.46063848363328003</v>
      </c>
      <c r="BO301" s="17">
        <v>0.38313773623818398</v>
      </c>
      <c r="BP301" s="17">
        <v>0.54242386370569196</v>
      </c>
      <c r="BQ301" s="17">
        <v>0.30251465479725598</v>
      </c>
      <c r="BR301" s="17">
        <v>0.338313169640233</v>
      </c>
      <c r="BS301" s="17">
        <v>0.49580024257209798</v>
      </c>
      <c r="BT301" s="17">
        <v>0.37521812902642199</v>
      </c>
      <c r="BU301" s="17">
        <v>0.31143864306975</v>
      </c>
      <c r="BV301" s="17">
        <v>0.51982191099550201</v>
      </c>
      <c r="BW301" s="17">
        <v>0.22271256651962701</v>
      </c>
      <c r="BX301" s="17">
        <v>0.38789132066527099</v>
      </c>
      <c r="BY301" s="17">
        <v>0.29078300858384398</v>
      </c>
      <c r="BZ301" s="17">
        <v>0.13201455361331499</v>
      </c>
      <c r="CA301" s="17">
        <v>0.32451580621110199</v>
      </c>
      <c r="CB301" s="17">
        <v>0.116769517668999</v>
      </c>
      <c r="CC301" s="17">
        <v>0.22970345753410301</v>
      </c>
      <c r="CD301" s="17">
        <v>0</v>
      </c>
    </row>
    <row r="302" spans="2:82" x14ac:dyDescent="0.35">
      <c r="B302" t="s">
        <v>243</v>
      </c>
      <c r="C302" s="17">
        <v>7.0039407770668097E-2</v>
      </c>
      <c r="D302" s="17">
        <v>4.6399067659055798E-2</v>
      </c>
      <c r="E302" s="17">
        <v>9.4959585657379095E-2</v>
      </c>
      <c r="F302" s="17"/>
      <c r="G302" s="17">
        <v>7.1379585136936999E-2</v>
      </c>
      <c r="H302" s="17">
        <v>6.2103364489403901E-2</v>
      </c>
      <c r="I302" s="17">
        <v>3.1348603339920601E-2</v>
      </c>
      <c r="J302" s="17">
        <v>0.104193699299377</v>
      </c>
      <c r="K302" s="17">
        <v>0.167069413025945</v>
      </c>
      <c r="L302" s="17">
        <v>3.96609964662221E-2</v>
      </c>
      <c r="M302" s="17"/>
      <c r="N302" s="17">
        <v>2.3980860397706302E-2</v>
      </c>
      <c r="O302" s="17">
        <v>0.14544821424613699</v>
      </c>
      <c r="P302" s="17">
        <v>5.9501599443824403E-2</v>
      </c>
      <c r="Q302" s="17">
        <v>0.131973999088635</v>
      </c>
      <c r="R302" s="17"/>
      <c r="S302" s="17">
        <v>6.6629378800483502E-2</v>
      </c>
      <c r="T302" s="17">
        <v>0</v>
      </c>
      <c r="U302" s="17">
        <v>0.22261430159210199</v>
      </c>
      <c r="V302" s="17">
        <v>7.38693143472339E-2</v>
      </c>
      <c r="W302" s="17">
        <v>0</v>
      </c>
      <c r="X302" s="17">
        <v>4.5144235881638697E-2</v>
      </c>
      <c r="Y302" s="17">
        <v>7.1363383472110298E-2</v>
      </c>
      <c r="Z302" s="17">
        <v>0.21300249444075101</v>
      </c>
      <c r="AA302" s="17">
        <v>4.4582307755308498E-2</v>
      </c>
      <c r="AB302" s="17">
        <v>0.10134977466537901</v>
      </c>
      <c r="AC302" s="17">
        <v>9.71746860715684E-2</v>
      </c>
      <c r="AD302" s="17"/>
      <c r="AE302" s="17">
        <v>8.9635912396773307E-2</v>
      </c>
      <c r="AF302" s="17">
        <v>2.8209006909224999E-2</v>
      </c>
      <c r="AG302" s="17">
        <v>0</v>
      </c>
      <c r="AH302" s="17">
        <v>0.129211846654541</v>
      </c>
      <c r="AI302" s="17">
        <v>5.8212020923426602E-2</v>
      </c>
      <c r="AJ302" s="17">
        <v>0.38643316909860898</v>
      </c>
      <c r="AK302" s="17"/>
      <c r="AL302" s="17">
        <v>5.7289902551591103E-2</v>
      </c>
      <c r="AM302" s="17">
        <v>4.5668174490486199E-2</v>
      </c>
      <c r="AN302" s="17">
        <v>0.10690570569466</v>
      </c>
      <c r="AO302" s="17">
        <v>0.16741494097346599</v>
      </c>
      <c r="AP302" s="17">
        <v>0</v>
      </c>
      <c r="AQ302" s="17">
        <v>0</v>
      </c>
      <c r="AR302" s="17">
        <v>0</v>
      </c>
      <c r="AS302" s="17"/>
      <c r="AT302" s="17">
        <v>7.0039407770668097E-2</v>
      </c>
      <c r="AU302" s="17" t="s">
        <v>116</v>
      </c>
      <c r="AV302" s="17"/>
      <c r="AW302" s="17">
        <v>0.19462476143072099</v>
      </c>
      <c r="AX302" s="17">
        <v>0</v>
      </c>
      <c r="AY302" s="17">
        <v>0.15399169075056501</v>
      </c>
      <c r="AZ302" s="17">
        <v>0.13067902150986199</v>
      </c>
      <c r="BA302" s="17">
        <v>8.9984769816584306E-2</v>
      </c>
      <c r="BB302" s="17">
        <v>2.8933330539368501E-2</v>
      </c>
      <c r="BC302" s="17">
        <v>8.78615944638198E-3</v>
      </c>
      <c r="BD302" s="17">
        <v>0.25828129578769699</v>
      </c>
      <c r="BE302" s="17"/>
      <c r="BF302" s="17">
        <v>1.9309408950431099E-2</v>
      </c>
      <c r="BG302" s="17">
        <v>5.7031543805566798E-2</v>
      </c>
      <c r="BH302" s="17">
        <v>2.8790866239377499E-2</v>
      </c>
      <c r="BI302" s="17">
        <v>9.3330563152388205E-2</v>
      </c>
      <c r="BJ302" s="17">
        <v>0.18541529167552701</v>
      </c>
      <c r="BK302" s="17">
        <v>0.114819911197376</v>
      </c>
      <c r="BL302" s="17">
        <v>0.134808099851005</v>
      </c>
      <c r="BM302" s="17"/>
      <c r="BN302" s="17">
        <v>0.28666344595089999</v>
      </c>
      <c r="BO302" s="17">
        <v>0.20184162949680101</v>
      </c>
      <c r="BP302" s="17">
        <v>0</v>
      </c>
      <c r="BQ302" s="17">
        <v>0.25970162820531301</v>
      </c>
      <c r="BR302" s="17">
        <v>5.7462562746234902E-2</v>
      </c>
      <c r="BS302" s="17">
        <v>3.9733882587597399E-2</v>
      </c>
      <c r="BT302" s="17">
        <v>4.7271965785868501E-2</v>
      </c>
      <c r="BU302" s="17">
        <v>0</v>
      </c>
      <c r="BV302" s="17">
        <v>7.1605721396108601E-2</v>
      </c>
      <c r="BW302" s="17">
        <v>8.3309891857346399E-2</v>
      </c>
      <c r="BX302" s="17">
        <v>0</v>
      </c>
      <c r="BY302" s="17">
        <v>9.9266578300744104E-2</v>
      </c>
      <c r="BZ302" s="17">
        <v>0.170462077511605</v>
      </c>
      <c r="CA302" s="17">
        <v>0</v>
      </c>
      <c r="CB302" s="17">
        <v>0</v>
      </c>
      <c r="CC302" s="17">
        <v>0</v>
      </c>
      <c r="CD302" s="17">
        <v>0</v>
      </c>
    </row>
    <row r="303" spans="2:82" x14ac:dyDescent="0.35">
      <c r="B303" t="s">
        <v>127</v>
      </c>
      <c r="C303" s="17">
        <v>3.6307256791463897E-2</v>
      </c>
      <c r="D303" s="17">
        <v>3.4264307393065997E-2</v>
      </c>
      <c r="E303" s="17">
        <v>3.9444900461345599E-2</v>
      </c>
      <c r="F303" s="17"/>
      <c r="G303" s="17">
        <v>0</v>
      </c>
      <c r="H303" s="17">
        <v>7.3024151109966101E-2</v>
      </c>
      <c r="I303" s="17">
        <v>5.93403233748089E-2</v>
      </c>
      <c r="J303" s="17">
        <v>0</v>
      </c>
      <c r="K303" s="17">
        <v>0</v>
      </c>
      <c r="L303" s="17">
        <v>3.7239041973899503E-2</v>
      </c>
      <c r="M303" s="17"/>
      <c r="N303" s="17">
        <v>1.8905377112710502E-2</v>
      </c>
      <c r="O303" s="17">
        <v>4.2825984345238398E-2</v>
      </c>
      <c r="P303" s="17">
        <v>2.89979735829635E-2</v>
      </c>
      <c r="Q303" s="17">
        <v>9.6085494117284606E-2</v>
      </c>
      <c r="R303" s="17"/>
      <c r="S303" s="17">
        <v>1.0808337646122299E-2</v>
      </c>
      <c r="T303" s="17">
        <v>3.4062081433297503E-2</v>
      </c>
      <c r="U303" s="17">
        <v>0</v>
      </c>
      <c r="V303" s="17">
        <v>7.1471573505907507E-2</v>
      </c>
      <c r="W303" s="17">
        <v>0</v>
      </c>
      <c r="X303" s="17">
        <v>7.4887537783630206E-2</v>
      </c>
      <c r="Y303" s="17">
        <v>0</v>
      </c>
      <c r="Z303" s="17">
        <v>0.12505591071917499</v>
      </c>
      <c r="AA303" s="17">
        <v>8.5328537153858297E-2</v>
      </c>
      <c r="AB303" s="17">
        <v>3.8883957438323E-2</v>
      </c>
      <c r="AC303" s="17">
        <v>0</v>
      </c>
      <c r="AD303" s="17"/>
      <c r="AE303" s="17">
        <v>2.9761697757264598E-2</v>
      </c>
      <c r="AF303" s="17">
        <v>9.3233408727093903E-3</v>
      </c>
      <c r="AG303" s="17">
        <v>0</v>
      </c>
      <c r="AH303" s="17">
        <v>0.128351674531065</v>
      </c>
      <c r="AI303" s="17">
        <v>5.6114828892810102E-2</v>
      </c>
      <c r="AJ303" s="17">
        <v>0.23644837451866499</v>
      </c>
      <c r="AK303" s="17"/>
      <c r="AL303" s="17">
        <v>3.3442856514669002E-2</v>
      </c>
      <c r="AM303" s="17">
        <v>1.7142464578031799E-2</v>
      </c>
      <c r="AN303" s="17">
        <v>0</v>
      </c>
      <c r="AO303" s="17">
        <v>0.174465827955819</v>
      </c>
      <c r="AP303" s="17">
        <v>0</v>
      </c>
      <c r="AQ303" s="17">
        <v>0.12654658813973399</v>
      </c>
      <c r="AR303" s="17">
        <v>0</v>
      </c>
      <c r="AS303" s="17"/>
      <c r="AT303" s="17">
        <v>3.6307256791463897E-2</v>
      </c>
      <c r="AU303" s="17" t="s">
        <v>116</v>
      </c>
      <c r="AV303" s="17"/>
      <c r="AW303" s="17">
        <v>6.5014481748264505E-2</v>
      </c>
      <c r="AX303" s="17">
        <v>0</v>
      </c>
      <c r="AY303" s="17">
        <v>0</v>
      </c>
      <c r="AZ303" s="17">
        <v>5.24886757789889E-2</v>
      </c>
      <c r="BA303" s="17">
        <v>8.0151546397603204E-2</v>
      </c>
      <c r="BB303" s="17">
        <v>1.48341427130044E-2</v>
      </c>
      <c r="BC303" s="17">
        <v>2.43614125526108E-2</v>
      </c>
      <c r="BD303" s="17">
        <v>0.124457355966934</v>
      </c>
      <c r="BE303" s="17"/>
      <c r="BF303" s="17">
        <v>1.3718992402773999E-2</v>
      </c>
      <c r="BG303" s="17">
        <v>2.11188641192291E-2</v>
      </c>
      <c r="BH303" s="17">
        <v>0</v>
      </c>
      <c r="BI303" s="17">
        <v>8.9296104801198595E-2</v>
      </c>
      <c r="BJ303" s="17">
        <v>4.0442261489214898E-2</v>
      </c>
      <c r="BK303" s="17">
        <v>0.116342733257308</v>
      </c>
      <c r="BL303" s="17">
        <v>6.6762062147590298E-2</v>
      </c>
      <c r="BM303" s="17"/>
      <c r="BN303" s="17">
        <v>8.8187134159205094E-2</v>
      </c>
      <c r="BO303" s="17">
        <v>0</v>
      </c>
      <c r="BP303" s="17">
        <v>0.15076050124853499</v>
      </c>
      <c r="BQ303" s="17">
        <v>8.6465169332759301E-2</v>
      </c>
      <c r="BR303" s="17">
        <v>5.2567382536381997E-2</v>
      </c>
      <c r="BS303" s="17">
        <v>0.129590089168793</v>
      </c>
      <c r="BT303" s="17">
        <v>0</v>
      </c>
      <c r="BU303" s="17">
        <v>0</v>
      </c>
      <c r="BV303" s="17">
        <v>0</v>
      </c>
      <c r="BW303" s="17">
        <v>2.67494908123708E-2</v>
      </c>
      <c r="BX303" s="17">
        <v>0</v>
      </c>
      <c r="BY303" s="17">
        <v>0</v>
      </c>
      <c r="BZ303" s="17">
        <v>0</v>
      </c>
      <c r="CA303" s="17">
        <v>0</v>
      </c>
      <c r="CB303" s="17">
        <v>0</v>
      </c>
      <c r="CC303" s="17">
        <v>0</v>
      </c>
      <c r="CD303" s="17">
        <v>5.9976792039702201E-2</v>
      </c>
    </row>
    <row r="304" spans="2:82" x14ac:dyDescent="0.35">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row>
    <row r="305" spans="2:82" x14ac:dyDescent="0.35">
      <c r="B305" s="6" t="s">
        <v>255</v>
      </c>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row>
    <row r="306" spans="2:82" x14ac:dyDescent="0.35">
      <c r="B306" s="24" t="s">
        <v>191</v>
      </c>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row>
    <row r="307" spans="2:82" x14ac:dyDescent="0.35">
      <c r="B307" t="s">
        <v>241</v>
      </c>
      <c r="C307" s="17">
        <v>0.61958303138730897</v>
      </c>
      <c r="D307" s="17">
        <v>0.64504702755017496</v>
      </c>
      <c r="E307" s="17">
        <v>0.58170066874057202</v>
      </c>
      <c r="F307" s="17"/>
      <c r="G307" s="17">
        <v>0.54461136978756497</v>
      </c>
      <c r="H307" s="17">
        <v>0.61557646124951504</v>
      </c>
      <c r="I307" s="17">
        <v>0.65993071644583901</v>
      </c>
      <c r="J307" s="17">
        <v>0.74525404047009802</v>
      </c>
      <c r="K307" s="17">
        <v>0.58271151694038903</v>
      </c>
      <c r="L307" s="17">
        <v>0.63483420120295098</v>
      </c>
      <c r="M307" s="17"/>
      <c r="N307" s="17">
        <v>0.69543607066471702</v>
      </c>
      <c r="O307" s="17">
        <v>0.60087961348983898</v>
      </c>
      <c r="P307" s="17">
        <v>0.52101586037639502</v>
      </c>
      <c r="Q307" s="17">
        <v>0.58050352569678898</v>
      </c>
      <c r="R307" s="17"/>
      <c r="S307" s="17">
        <v>0.73520575187373305</v>
      </c>
      <c r="T307" s="17">
        <v>0.69554486453948705</v>
      </c>
      <c r="U307" s="17">
        <v>0.85803955140391397</v>
      </c>
      <c r="V307" s="17">
        <v>0.59738342121982002</v>
      </c>
      <c r="W307" s="17">
        <v>0.54914258242146996</v>
      </c>
      <c r="X307" s="17">
        <v>0.61295308219655098</v>
      </c>
      <c r="Y307" s="17">
        <v>0.52940826488265702</v>
      </c>
      <c r="Z307" s="17">
        <v>0.23015988518869901</v>
      </c>
      <c r="AA307" s="17">
        <v>0.64127845577882203</v>
      </c>
      <c r="AB307" s="17">
        <v>0.40123330179634298</v>
      </c>
      <c r="AC307" s="17">
        <v>0.53051803204645498</v>
      </c>
      <c r="AD307" s="17"/>
      <c r="AE307" s="17">
        <v>0.74133156313676196</v>
      </c>
      <c r="AF307" s="17">
        <v>0.51631562159739597</v>
      </c>
      <c r="AG307" s="17">
        <v>0.50741147521182495</v>
      </c>
      <c r="AH307" s="17">
        <v>0.433439590293974</v>
      </c>
      <c r="AI307" s="17">
        <v>0.61255499948844205</v>
      </c>
      <c r="AJ307" s="17">
        <v>0.50370353785344602</v>
      </c>
      <c r="AK307" s="17"/>
      <c r="AL307" s="17">
        <v>0.62124033349332397</v>
      </c>
      <c r="AM307" s="17">
        <v>0.69559432865276005</v>
      </c>
      <c r="AN307" s="17">
        <v>0.51290676720107897</v>
      </c>
      <c r="AO307" s="17">
        <v>0.51733426426488105</v>
      </c>
      <c r="AP307" s="17">
        <v>0.77182909476366901</v>
      </c>
      <c r="AQ307" s="17">
        <v>0.67977547924496495</v>
      </c>
      <c r="AR307" s="17">
        <v>0</v>
      </c>
      <c r="AS307" s="17"/>
      <c r="AT307" s="17">
        <v>0.61958303138730897</v>
      </c>
      <c r="AU307" s="17" t="s">
        <v>116</v>
      </c>
      <c r="AV307" s="17"/>
      <c r="AW307" s="17">
        <v>0.60160363200794698</v>
      </c>
      <c r="AX307" s="17">
        <v>0.77712836073681901</v>
      </c>
      <c r="AY307" s="17">
        <v>0.17452490515452701</v>
      </c>
      <c r="AZ307" s="17">
        <v>0.53151742470850705</v>
      </c>
      <c r="BA307" s="17">
        <v>0.68784983212694795</v>
      </c>
      <c r="BB307" s="17">
        <v>0.530411712846101</v>
      </c>
      <c r="BC307" s="17">
        <v>0.72284728136693499</v>
      </c>
      <c r="BD307" s="17">
        <v>0.84124027748399299</v>
      </c>
      <c r="BE307" s="17"/>
      <c r="BF307" s="17">
        <v>0.60168562234520195</v>
      </c>
      <c r="BG307" s="17">
        <v>0.68123072649858496</v>
      </c>
      <c r="BH307" s="17">
        <v>0.537942405954835</v>
      </c>
      <c r="BI307" s="17">
        <v>0.75426889995920998</v>
      </c>
      <c r="BJ307" s="17">
        <v>0.54023087793507096</v>
      </c>
      <c r="BK307" s="17">
        <v>0.64813901460150602</v>
      </c>
      <c r="BL307" s="17">
        <v>0.23730918558588501</v>
      </c>
      <c r="BM307" s="17"/>
      <c r="BN307" s="17">
        <v>0.48462665829178497</v>
      </c>
      <c r="BO307" s="17">
        <v>0.494617619879749</v>
      </c>
      <c r="BP307" s="17">
        <v>0.45744559249899902</v>
      </c>
      <c r="BQ307" s="17">
        <v>0.55044241273888705</v>
      </c>
      <c r="BR307" s="17">
        <v>0.61826900395649798</v>
      </c>
      <c r="BS307" s="17">
        <v>0.50894515117282302</v>
      </c>
      <c r="BT307" s="17">
        <v>0.559584386435515</v>
      </c>
      <c r="BU307" s="17">
        <v>0.55811126944576706</v>
      </c>
      <c r="BV307" s="17">
        <v>0.55987223454603596</v>
      </c>
      <c r="BW307" s="17">
        <v>0.48678332018272402</v>
      </c>
      <c r="BX307" s="17">
        <v>0.782279367059315</v>
      </c>
      <c r="BY307" s="17">
        <v>0.67233746144526896</v>
      </c>
      <c r="BZ307" s="17">
        <v>0.71647217336477798</v>
      </c>
      <c r="CA307" s="17">
        <v>0.75492210443195196</v>
      </c>
      <c r="CB307" s="17">
        <v>0.62385922035941699</v>
      </c>
      <c r="CC307" s="17">
        <v>0.85005904648237895</v>
      </c>
      <c r="CD307" s="17">
        <v>0.798717311204307</v>
      </c>
    </row>
    <row r="308" spans="2:82" x14ac:dyDescent="0.35">
      <c r="B308" t="s">
        <v>242</v>
      </c>
      <c r="C308" s="17">
        <v>0.30755178692283802</v>
      </c>
      <c r="D308" s="17">
        <v>0.285441157213633</v>
      </c>
      <c r="E308" s="17">
        <v>0.34881243192940697</v>
      </c>
      <c r="F308" s="17"/>
      <c r="G308" s="17">
        <v>0.37450666400918298</v>
      </c>
      <c r="H308" s="17">
        <v>0.31293559538922999</v>
      </c>
      <c r="I308" s="17">
        <v>0.26646711450590099</v>
      </c>
      <c r="J308" s="17">
        <v>0.192735879996905</v>
      </c>
      <c r="K308" s="17">
        <v>0.37227760557971601</v>
      </c>
      <c r="L308" s="17">
        <v>0.272468110021092</v>
      </c>
      <c r="M308" s="17"/>
      <c r="N308" s="17">
        <v>0.26019273543564297</v>
      </c>
      <c r="O308" s="17">
        <v>0.35303342102662799</v>
      </c>
      <c r="P308" s="17">
        <v>0.39672779286221899</v>
      </c>
      <c r="Q308" s="17">
        <v>0.228091577302555</v>
      </c>
      <c r="R308" s="17"/>
      <c r="S308" s="17">
        <v>0.209865831427335</v>
      </c>
      <c r="T308" s="17">
        <v>0.235473354700484</v>
      </c>
      <c r="U308" s="17">
        <v>7.4158382496139E-2</v>
      </c>
      <c r="V308" s="17">
        <v>0.35603984960429902</v>
      </c>
      <c r="W308" s="17">
        <v>0.40795507673921499</v>
      </c>
      <c r="X308" s="17">
        <v>0.21906347060809001</v>
      </c>
      <c r="Y308" s="17">
        <v>0.420383985244078</v>
      </c>
      <c r="Z308" s="17">
        <v>0.76984011481130099</v>
      </c>
      <c r="AA308" s="17">
        <v>0.324623393266878</v>
      </c>
      <c r="AB308" s="17">
        <v>0.42018336668089501</v>
      </c>
      <c r="AC308" s="17">
        <v>0.38692927146010397</v>
      </c>
      <c r="AD308" s="17"/>
      <c r="AE308" s="17">
        <v>0.208267795532976</v>
      </c>
      <c r="AF308" s="17">
        <v>0.42590082192669998</v>
      </c>
      <c r="AG308" s="17">
        <v>0.31171616150692599</v>
      </c>
      <c r="AH308" s="17">
        <v>0.40047144431106402</v>
      </c>
      <c r="AI308" s="17">
        <v>0.31339987436722699</v>
      </c>
      <c r="AJ308" s="17">
        <v>0.320678357351733</v>
      </c>
      <c r="AK308" s="17"/>
      <c r="AL308" s="17">
        <v>0.32698443829646501</v>
      </c>
      <c r="AM308" s="17">
        <v>0.261112977811847</v>
      </c>
      <c r="AN308" s="17">
        <v>0.40495743475891099</v>
      </c>
      <c r="AO308" s="17">
        <v>0.36275132539963401</v>
      </c>
      <c r="AP308" s="17">
        <v>0.22817090523633099</v>
      </c>
      <c r="AQ308" s="17">
        <v>0.25638651310534599</v>
      </c>
      <c r="AR308" s="17">
        <v>0</v>
      </c>
      <c r="AS308" s="17"/>
      <c r="AT308" s="17">
        <v>0.30755178692283802</v>
      </c>
      <c r="AU308" s="17" t="s">
        <v>116</v>
      </c>
      <c r="AV308" s="17"/>
      <c r="AW308" s="17">
        <v>0.30345525123210598</v>
      </c>
      <c r="AX308" s="17">
        <v>0.22287163926317999</v>
      </c>
      <c r="AY308" s="17">
        <v>0.66510376436518803</v>
      </c>
      <c r="AZ308" s="17">
        <v>0.32427604130034299</v>
      </c>
      <c r="BA308" s="17">
        <v>0.25201681713720298</v>
      </c>
      <c r="BB308" s="17">
        <v>0.45563437132491402</v>
      </c>
      <c r="BC308" s="17">
        <v>0.21891382223604</v>
      </c>
      <c r="BD308" s="17">
        <v>0</v>
      </c>
      <c r="BE308" s="17"/>
      <c r="BF308" s="17">
        <v>0.30938572478106602</v>
      </c>
      <c r="BG308" s="17">
        <v>0.26598228516630501</v>
      </c>
      <c r="BH308" s="17">
        <v>0.37002397976856999</v>
      </c>
      <c r="BI308" s="17">
        <v>0.24573110004078999</v>
      </c>
      <c r="BJ308" s="17">
        <v>0.38182560797529402</v>
      </c>
      <c r="BK308" s="17">
        <v>0.23484182704329901</v>
      </c>
      <c r="BL308" s="17">
        <v>0.60355619479207701</v>
      </c>
      <c r="BM308" s="17"/>
      <c r="BN308" s="17">
        <v>0.24763885559344601</v>
      </c>
      <c r="BO308" s="17">
        <v>0.37768112878930898</v>
      </c>
      <c r="BP308" s="17">
        <v>0.379869624247201</v>
      </c>
      <c r="BQ308" s="17">
        <v>0.31716428611039399</v>
      </c>
      <c r="BR308" s="17">
        <v>0.197205579402526</v>
      </c>
      <c r="BS308" s="17">
        <v>0.49105484882717698</v>
      </c>
      <c r="BT308" s="17">
        <v>0.27763554086703701</v>
      </c>
      <c r="BU308" s="17">
        <v>0.441888730554234</v>
      </c>
      <c r="BV308" s="17">
        <v>0.44012776545396398</v>
      </c>
      <c r="BW308" s="17">
        <v>0.51321667981727603</v>
      </c>
      <c r="BX308" s="17">
        <v>0.217720632940685</v>
      </c>
      <c r="BY308" s="17">
        <v>0.32766253855473099</v>
      </c>
      <c r="BZ308" s="17">
        <v>0.28352782663522202</v>
      </c>
      <c r="CA308" s="17">
        <v>0.24507789556804799</v>
      </c>
      <c r="CB308" s="17">
        <v>0.214184578556639</v>
      </c>
      <c r="CC308" s="17">
        <v>0.14994095351762099</v>
      </c>
      <c r="CD308" s="17">
        <v>0.15133626727170901</v>
      </c>
    </row>
    <row r="309" spans="2:82" x14ac:dyDescent="0.35">
      <c r="B309" t="s">
        <v>243</v>
      </c>
      <c r="C309" s="17">
        <v>3.6446449546086099E-2</v>
      </c>
      <c r="D309" s="17">
        <v>2.76312492707569E-2</v>
      </c>
      <c r="E309" s="17">
        <v>5.20438002458566E-2</v>
      </c>
      <c r="F309" s="17"/>
      <c r="G309" s="17">
        <v>1.1888450574826299E-2</v>
      </c>
      <c r="H309" s="17">
        <v>4.0215762710811599E-2</v>
      </c>
      <c r="I309" s="17">
        <v>7.3602169048259294E-2</v>
      </c>
      <c r="J309" s="17">
        <v>2.9508880449067999E-2</v>
      </c>
      <c r="K309" s="17">
        <v>0</v>
      </c>
      <c r="L309" s="17">
        <v>4.7617689752903203E-2</v>
      </c>
      <c r="M309" s="17"/>
      <c r="N309" s="17">
        <v>3.6637926778795703E-2</v>
      </c>
      <c r="O309" s="17">
        <v>1.5392290402992099E-2</v>
      </c>
      <c r="P309" s="17">
        <v>3.11242112839012E-2</v>
      </c>
      <c r="Q309" s="17">
        <v>7.9766017542236806E-2</v>
      </c>
      <c r="R309" s="17"/>
      <c r="S309" s="17">
        <v>1.3663444777372699E-2</v>
      </c>
      <c r="T309" s="17">
        <v>3.5663224368364298E-2</v>
      </c>
      <c r="U309" s="17">
        <v>6.7802066099947406E-2</v>
      </c>
      <c r="V309" s="17">
        <v>4.6576729175881099E-2</v>
      </c>
      <c r="W309" s="17">
        <v>4.2902340839314698E-2</v>
      </c>
      <c r="X309" s="17">
        <v>6.0070156026531998E-2</v>
      </c>
      <c r="Y309" s="17">
        <v>0</v>
      </c>
      <c r="Z309" s="17">
        <v>0</v>
      </c>
      <c r="AA309" s="17">
        <v>0</v>
      </c>
      <c r="AB309" s="17">
        <v>0.127744614584651</v>
      </c>
      <c r="AC309" s="17">
        <v>8.2552696493441199E-2</v>
      </c>
      <c r="AD309" s="17"/>
      <c r="AE309" s="17">
        <v>2.3453018523742101E-2</v>
      </c>
      <c r="AF309" s="17">
        <v>3.8159929197910003E-2</v>
      </c>
      <c r="AG309" s="17">
        <v>8.2445657016872301E-2</v>
      </c>
      <c r="AH309" s="17">
        <v>8.0833725535931697E-2</v>
      </c>
      <c r="AI309" s="17">
        <v>3.96323687437143E-2</v>
      </c>
      <c r="AJ309" s="17">
        <v>0</v>
      </c>
      <c r="AK309" s="17"/>
      <c r="AL309" s="17">
        <v>4.2265257020785499E-2</v>
      </c>
      <c r="AM309" s="17">
        <v>9.6322967786237595E-3</v>
      </c>
      <c r="AN309" s="17">
        <v>0</v>
      </c>
      <c r="AO309" s="17">
        <v>0.119914410335486</v>
      </c>
      <c r="AP309" s="17">
        <v>0</v>
      </c>
      <c r="AQ309" s="17">
        <v>6.3838007649689096E-2</v>
      </c>
      <c r="AR309" s="17">
        <v>1</v>
      </c>
      <c r="AS309" s="17"/>
      <c r="AT309" s="17">
        <v>3.6446449546086099E-2</v>
      </c>
      <c r="AU309" s="17" t="s">
        <v>116</v>
      </c>
      <c r="AV309" s="17"/>
      <c r="AW309" s="17">
        <v>4.49366715468522E-2</v>
      </c>
      <c r="AX309" s="17">
        <v>0</v>
      </c>
      <c r="AY309" s="17">
        <v>0</v>
      </c>
      <c r="AZ309" s="17">
        <v>6.0536051238857601E-2</v>
      </c>
      <c r="BA309" s="17">
        <v>6.0133350735848301E-2</v>
      </c>
      <c r="BB309" s="17">
        <v>1.3953915828984999E-2</v>
      </c>
      <c r="BC309" s="17">
        <v>3.7190553039184199E-2</v>
      </c>
      <c r="BD309" s="17">
        <v>0</v>
      </c>
      <c r="BE309" s="17"/>
      <c r="BF309" s="17">
        <v>4.2428844459980103E-2</v>
      </c>
      <c r="BG309" s="17">
        <v>2.8617173423359302E-2</v>
      </c>
      <c r="BH309" s="17">
        <v>6.3043283788236704E-2</v>
      </c>
      <c r="BI309" s="17">
        <v>0</v>
      </c>
      <c r="BJ309" s="17">
        <v>0</v>
      </c>
      <c r="BK309" s="17">
        <v>7.5122327711138095E-2</v>
      </c>
      <c r="BL309" s="17">
        <v>7.7449119724499693E-2</v>
      </c>
      <c r="BM309" s="17"/>
      <c r="BN309" s="17">
        <v>0.114256493709195</v>
      </c>
      <c r="BO309" s="17">
        <v>5.7248807233415397E-2</v>
      </c>
      <c r="BP309" s="17">
        <v>0.16268478325380001</v>
      </c>
      <c r="BQ309" s="17">
        <v>5.6879515319986501E-2</v>
      </c>
      <c r="BR309" s="17">
        <v>8.8699222967470404E-2</v>
      </c>
      <c r="BS309" s="17">
        <v>0</v>
      </c>
      <c r="BT309" s="17">
        <v>5.6172549463662902E-2</v>
      </c>
      <c r="BU309" s="17">
        <v>0</v>
      </c>
      <c r="BV309" s="17">
        <v>0</v>
      </c>
      <c r="BW309" s="17">
        <v>0</v>
      </c>
      <c r="BX309" s="17">
        <v>0</v>
      </c>
      <c r="BY309" s="17">
        <v>0</v>
      </c>
      <c r="BZ309" s="17">
        <v>0</v>
      </c>
      <c r="CA309" s="17">
        <v>0</v>
      </c>
      <c r="CB309" s="17">
        <v>0.100894386346809</v>
      </c>
      <c r="CC309" s="17">
        <v>0</v>
      </c>
      <c r="CD309" s="17">
        <v>0</v>
      </c>
    </row>
    <row r="310" spans="2:82" x14ac:dyDescent="0.35">
      <c r="B310" t="s">
        <v>127</v>
      </c>
      <c r="C310" s="17">
        <v>3.6418732143767403E-2</v>
      </c>
      <c r="D310" s="17">
        <v>4.18805659654354E-2</v>
      </c>
      <c r="E310" s="17">
        <v>1.74430990841648E-2</v>
      </c>
      <c r="F310" s="17"/>
      <c r="G310" s="17">
        <v>6.8993515628425803E-2</v>
      </c>
      <c r="H310" s="17">
        <v>3.1272180650443099E-2</v>
      </c>
      <c r="I310" s="17">
        <v>0</v>
      </c>
      <c r="J310" s="17">
        <v>3.25011990839294E-2</v>
      </c>
      <c r="K310" s="17">
        <v>4.5010877479894199E-2</v>
      </c>
      <c r="L310" s="17">
        <v>4.5079999023053999E-2</v>
      </c>
      <c r="M310" s="17"/>
      <c r="N310" s="17">
        <v>7.7332671208448604E-3</v>
      </c>
      <c r="O310" s="17">
        <v>3.06946750805407E-2</v>
      </c>
      <c r="P310" s="17">
        <v>5.1132135477483902E-2</v>
      </c>
      <c r="Q310" s="17">
        <v>0.11163887945842001</v>
      </c>
      <c r="R310" s="17"/>
      <c r="S310" s="17">
        <v>4.1264971921559E-2</v>
      </c>
      <c r="T310" s="17">
        <v>3.3318556391665199E-2</v>
      </c>
      <c r="U310" s="17">
        <v>0</v>
      </c>
      <c r="V310" s="17">
        <v>0</v>
      </c>
      <c r="W310" s="17">
        <v>0</v>
      </c>
      <c r="X310" s="17">
        <v>0.107913291168827</v>
      </c>
      <c r="Y310" s="17">
        <v>5.0207749873264998E-2</v>
      </c>
      <c r="Z310" s="17">
        <v>0</v>
      </c>
      <c r="AA310" s="17">
        <v>3.4098150954300702E-2</v>
      </c>
      <c r="AB310" s="17">
        <v>5.0838716938111497E-2</v>
      </c>
      <c r="AC310" s="17">
        <v>0</v>
      </c>
      <c r="AD310" s="17"/>
      <c r="AE310" s="17">
        <v>2.6947622806520501E-2</v>
      </c>
      <c r="AF310" s="17">
        <v>1.9623627277994202E-2</v>
      </c>
      <c r="AG310" s="17">
        <v>9.8426706264376801E-2</v>
      </c>
      <c r="AH310" s="17">
        <v>8.52552398590294E-2</v>
      </c>
      <c r="AI310" s="17">
        <v>3.44127574006165E-2</v>
      </c>
      <c r="AJ310" s="17">
        <v>0.17561810479482101</v>
      </c>
      <c r="AK310" s="17"/>
      <c r="AL310" s="17">
        <v>9.5099711894251603E-3</v>
      </c>
      <c r="AM310" s="17">
        <v>3.3660396756769601E-2</v>
      </c>
      <c r="AN310" s="17">
        <v>8.2135798040009506E-2</v>
      </c>
      <c r="AO310" s="17">
        <v>0</v>
      </c>
      <c r="AP310" s="17">
        <v>0</v>
      </c>
      <c r="AQ310" s="17">
        <v>0</v>
      </c>
      <c r="AR310" s="17">
        <v>0</v>
      </c>
      <c r="AS310" s="17"/>
      <c r="AT310" s="17">
        <v>3.6418732143767403E-2</v>
      </c>
      <c r="AU310" s="17" t="s">
        <v>116</v>
      </c>
      <c r="AV310" s="17"/>
      <c r="AW310" s="17">
        <v>5.0004445213094897E-2</v>
      </c>
      <c r="AX310" s="17">
        <v>0</v>
      </c>
      <c r="AY310" s="17">
        <v>0.16037133048028501</v>
      </c>
      <c r="AZ310" s="17">
        <v>8.3670482752292594E-2</v>
      </c>
      <c r="BA310" s="17">
        <v>0</v>
      </c>
      <c r="BB310" s="17">
        <v>0</v>
      </c>
      <c r="BC310" s="17">
        <v>2.1048343357841101E-2</v>
      </c>
      <c r="BD310" s="17">
        <v>0.15875972251600701</v>
      </c>
      <c r="BE310" s="17"/>
      <c r="BF310" s="17">
        <v>4.6499808413751502E-2</v>
      </c>
      <c r="BG310" s="17">
        <v>2.4169814911750499E-2</v>
      </c>
      <c r="BH310" s="17">
        <v>2.89903304883578E-2</v>
      </c>
      <c r="BI310" s="17">
        <v>0</v>
      </c>
      <c r="BJ310" s="17">
        <v>7.7943514089634805E-2</v>
      </c>
      <c r="BK310" s="17">
        <v>4.18968306440567E-2</v>
      </c>
      <c r="BL310" s="17">
        <v>8.1685499897537303E-2</v>
      </c>
      <c r="BM310" s="17"/>
      <c r="BN310" s="17">
        <v>0.153477992405574</v>
      </c>
      <c r="BO310" s="17">
        <v>7.0452444097527406E-2</v>
      </c>
      <c r="BP310" s="17">
        <v>0</v>
      </c>
      <c r="BQ310" s="17">
        <v>7.5513785830732802E-2</v>
      </c>
      <c r="BR310" s="17">
        <v>9.5826193673504798E-2</v>
      </c>
      <c r="BS310" s="17">
        <v>0</v>
      </c>
      <c r="BT310" s="17">
        <v>0.106607523233785</v>
      </c>
      <c r="BU310" s="17">
        <v>0</v>
      </c>
      <c r="BV310" s="17">
        <v>0</v>
      </c>
      <c r="BW310" s="17">
        <v>0</v>
      </c>
      <c r="BX310" s="17">
        <v>0</v>
      </c>
      <c r="BY310" s="17">
        <v>0</v>
      </c>
      <c r="BZ310" s="17">
        <v>0</v>
      </c>
      <c r="CA310" s="17">
        <v>0</v>
      </c>
      <c r="CB310" s="17">
        <v>6.1061814737134797E-2</v>
      </c>
      <c r="CC310" s="17">
        <v>0</v>
      </c>
      <c r="CD310" s="17">
        <v>4.9946421523984E-2</v>
      </c>
    </row>
    <row r="311" spans="2:82" x14ac:dyDescent="0.35">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row>
    <row r="312" spans="2:82" x14ac:dyDescent="0.35">
      <c r="B312" s="6" t="s">
        <v>256</v>
      </c>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row>
    <row r="313" spans="2:82" x14ac:dyDescent="0.35">
      <c r="B313" s="24" t="s">
        <v>191</v>
      </c>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row>
    <row r="314" spans="2:82" x14ac:dyDescent="0.35">
      <c r="B314" t="s">
        <v>241</v>
      </c>
      <c r="C314" s="17">
        <v>0.45491386698393999</v>
      </c>
      <c r="D314" s="17">
        <v>0.456098932696125</v>
      </c>
      <c r="E314" s="17">
        <v>0.45268337331706399</v>
      </c>
      <c r="F314" s="17"/>
      <c r="G314" s="17">
        <v>0.44302942533383199</v>
      </c>
      <c r="H314" s="17">
        <v>0.51040001685250902</v>
      </c>
      <c r="I314" s="17">
        <v>0.48112488114819801</v>
      </c>
      <c r="J314" s="17">
        <v>0.41066688928495199</v>
      </c>
      <c r="K314" s="17">
        <v>0.24461200778098999</v>
      </c>
      <c r="L314" s="17">
        <v>0.45419871753554297</v>
      </c>
      <c r="M314" s="17"/>
      <c r="N314" s="17">
        <v>0.57714042404721899</v>
      </c>
      <c r="O314" s="17">
        <v>0.35176131605738498</v>
      </c>
      <c r="P314" s="17">
        <v>0.33850322617144601</v>
      </c>
      <c r="Q314" s="17">
        <v>0.33316252155512199</v>
      </c>
      <c r="R314" s="17"/>
      <c r="S314" s="17">
        <v>0.51313260933826399</v>
      </c>
      <c r="T314" s="17">
        <v>0.47325463806770901</v>
      </c>
      <c r="U314" s="17">
        <v>0.59257326138996902</v>
      </c>
      <c r="V314" s="17">
        <v>0.51102309979851601</v>
      </c>
      <c r="W314" s="17">
        <v>0.33213302860282801</v>
      </c>
      <c r="X314" s="17">
        <v>0.44935212050732498</v>
      </c>
      <c r="Y314" s="17">
        <v>0.19325271681337799</v>
      </c>
      <c r="Z314" s="17">
        <v>0.55139821673427902</v>
      </c>
      <c r="AA314" s="17">
        <v>0.46713861023081898</v>
      </c>
      <c r="AB314" s="17">
        <v>0.39685264317710101</v>
      </c>
      <c r="AC314" s="17">
        <v>0.47438199895488498</v>
      </c>
      <c r="AD314" s="17"/>
      <c r="AE314" s="17">
        <v>0.50426042381672598</v>
      </c>
      <c r="AF314" s="17">
        <v>0.424619793021486</v>
      </c>
      <c r="AG314" s="17">
        <v>0.38113562877943802</v>
      </c>
      <c r="AH314" s="17">
        <v>0.34409067618164602</v>
      </c>
      <c r="AI314" s="17">
        <v>0.50739592500964503</v>
      </c>
      <c r="AJ314" s="17">
        <v>0.16822801377511401</v>
      </c>
      <c r="AK314" s="17"/>
      <c r="AL314" s="17">
        <v>0.36524580705996901</v>
      </c>
      <c r="AM314" s="17">
        <v>0.55270625512799798</v>
      </c>
      <c r="AN314" s="17">
        <v>0.50797556448084302</v>
      </c>
      <c r="AO314" s="17">
        <v>0.71962676470402098</v>
      </c>
      <c r="AP314" s="17">
        <v>0.64991779670938798</v>
      </c>
      <c r="AQ314" s="17">
        <v>0.235669111789991</v>
      </c>
      <c r="AR314" s="17">
        <v>0</v>
      </c>
      <c r="AS314" s="17"/>
      <c r="AT314" s="17">
        <v>0.45491386698393999</v>
      </c>
      <c r="AU314" s="17" t="s">
        <v>116</v>
      </c>
      <c r="AV314" s="17"/>
      <c r="AW314" s="17">
        <v>0.42575363758241902</v>
      </c>
      <c r="AX314" s="17">
        <v>0</v>
      </c>
      <c r="AY314" s="17">
        <v>0.48494755005615903</v>
      </c>
      <c r="AZ314" s="17">
        <v>0.24415570609783799</v>
      </c>
      <c r="BA314" s="17">
        <v>0.540767505411622</v>
      </c>
      <c r="BB314" s="17">
        <v>0.51310202879991496</v>
      </c>
      <c r="BC314" s="17">
        <v>0.52378519624536701</v>
      </c>
      <c r="BD314" s="17">
        <v>0.387519463305661</v>
      </c>
      <c r="BE314" s="17"/>
      <c r="BF314" s="17">
        <v>0.51457269536512695</v>
      </c>
      <c r="BG314" s="17">
        <v>0.45830328995306902</v>
      </c>
      <c r="BH314" s="17">
        <v>0.57194469365230405</v>
      </c>
      <c r="BI314" s="17">
        <v>0.34826523987186703</v>
      </c>
      <c r="BJ314" s="17">
        <v>0.50606118885416695</v>
      </c>
      <c r="BK314" s="17">
        <v>0.362443408065862</v>
      </c>
      <c r="BL314" s="17">
        <v>9.0204961594148397E-2</v>
      </c>
      <c r="BM314" s="17"/>
      <c r="BN314" s="17">
        <v>0</v>
      </c>
      <c r="BO314" s="17">
        <v>0.54223027624152798</v>
      </c>
      <c r="BP314" s="17">
        <v>0</v>
      </c>
      <c r="BQ314" s="17">
        <v>0.38550832322635598</v>
      </c>
      <c r="BR314" s="17">
        <v>0.248871490933878</v>
      </c>
      <c r="BS314" s="17">
        <v>0.22238874928754401</v>
      </c>
      <c r="BT314" s="17">
        <v>0.38150884438258598</v>
      </c>
      <c r="BU314" s="17">
        <v>0.39672572009381002</v>
      </c>
      <c r="BV314" s="17">
        <v>0.44812262330946201</v>
      </c>
      <c r="BW314" s="17">
        <v>0.44773107701274301</v>
      </c>
      <c r="BX314" s="17">
        <v>0.52040047411601198</v>
      </c>
      <c r="BY314" s="17">
        <v>0.53551491635895798</v>
      </c>
      <c r="BZ314" s="17">
        <v>0.48343226224935998</v>
      </c>
      <c r="CA314" s="17">
        <v>0.50166184033949002</v>
      </c>
      <c r="CB314" s="17">
        <v>0.51169714055609405</v>
      </c>
      <c r="CC314" s="17">
        <v>0.63533283162814302</v>
      </c>
      <c r="CD314" s="17">
        <v>0.82518363122184901</v>
      </c>
    </row>
    <row r="315" spans="2:82" x14ac:dyDescent="0.35">
      <c r="B315" t="s">
        <v>242</v>
      </c>
      <c r="C315" s="17">
        <v>0.39576405587194802</v>
      </c>
      <c r="D315" s="17">
        <v>0.447896846298735</v>
      </c>
      <c r="E315" s="17">
        <v>0.32031564560888798</v>
      </c>
      <c r="F315" s="17"/>
      <c r="G315" s="17">
        <v>0.36327794022784199</v>
      </c>
      <c r="H315" s="17">
        <v>0.35033751775548599</v>
      </c>
      <c r="I315" s="17">
        <v>0.41676697080820102</v>
      </c>
      <c r="J315" s="17">
        <v>0.35921447479567897</v>
      </c>
      <c r="K315" s="17">
        <v>0.57487933918101497</v>
      </c>
      <c r="L315" s="17">
        <v>0.48550563625804299</v>
      </c>
      <c r="M315" s="17"/>
      <c r="N315" s="17">
        <v>0.351816334526108</v>
      </c>
      <c r="O315" s="17">
        <v>0.47442500383219599</v>
      </c>
      <c r="P315" s="17">
        <v>0.45365740265531801</v>
      </c>
      <c r="Q315" s="17">
        <v>0.33601476352571202</v>
      </c>
      <c r="R315" s="17"/>
      <c r="S315" s="17">
        <v>0.35860508230268001</v>
      </c>
      <c r="T315" s="17">
        <v>0.37846914949026</v>
      </c>
      <c r="U315" s="17">
        <v>0.317036136525366</v>
      </c>
      <c r="V315" s="17">
        <v>0.41072121509915199</v>
      </c>
      <c r="W315" s="17">
        <v>0.53530275507309499</v>
      </c>
      <c r="X315" s="17">
        <v>0.43144586539353103</v>
      </c>
      <c r="Y315" s="17">
        <v>0.65840431237999597</v>
      </c>
      <c r="Z315" s="17">
        <v>0.44860178326572098</v>
      </c>
      <c r="AA315" s="17">
        <v>0.23132623227479901</v>
      </c>
      <c r="AB315" s="17">
        <v>0.40709118538067901</v>
      </c>
      <c r="AC315" s="17">
        <v>0.29441735473644898</v>
      </c>
      <c r="AD315" s="17"/>
      <c r="AE315" s="17">
        <v>0.39319867218353899</v>
      </c>
      <c r="AF315" s="17">
        <v>0.42281089857582899</v>
      </c>
      <c r="AG315" s="17">
        <v>0.41502908712333503</v>
      </c>
      <c r="AH315" s="17">
        <v>0.38407093719478202</v>
      </c>
      <c r="AI315" s="17">
        <v>0.37558345976573199</v>
      </c>
      <c r="AJ315" s="17">
        <v>0</v>
      </c>
      <c r="AK315" s="17"/>
      <c r="AL315" s="17">
        <v>0.49157344913239098</v>
      </c>
      <c r="AM315" s="17">
        <v>0.315081429259569</v>
      </c>
      <c r="AN315" s="17">
        <v>0.35795184909044803</v>
      </c>
      <c r="AO315" s="17">
        <v>0</v>
      </c>
      <c r="AP315" s="17">
        <v>0.165001563279813</v>
      </c>
      <c r="AQ315" s="17">
        <v>0.76433088821000905</v>
      </c>
      <c r="AR315" s="17">
        <v>0</v>
      </c>
      <c r="AS315" s="17"/>
      <c r="AT315" s="17">
        <v>0.39576405587194802</v>
      </c>
      <c r="AU315" s="17" t="s">
        <v>116</v>
      </c>
      <c r="AV315" s="17"/>
      <c r="AW315" s="17">
        <v>0.38331136451855102</v>
      </c>
      <c r="AX315" s="17">
        <v>1</v>
      </c>
      <c r="AY315" s="17">
        <v>0.42656056654188002</v>
      </c>
      <c r="AZ315" s="17">
        <v>0.43873665747397</v>
      </c>
      <c r="BA315" s="17">
        <v>0.39563964890672698</v>
      </c>
      <c r="BB315" s="17">
        <v>0.36199591920940499</v>
      </c>
      <c r="BC315" s="17">
        <v>0.37937424818441201</v>
      </c>
      <c r="BD315" s="17">
        <v>0.42269222993980898</v>
      </c>
      <c r="BE315" s="17"/>
      <c r="BF315" s="17">
        <v>0.447413579769259</v>
      </c>
      <c r="BG315" s="17">
        <v>0.39256810870942599</v>
      </c>
      <c r="BH315" s="17">
        <v>0.42805530634769601</v>
      </c>
      <c r="BI315" s="17">
        <v>0.52133411636351301</v>
      </c>
      <c r="BJ315" s="17">
        <v>0.215636949864835</v>
      </c>
      <c r="BK315" s="17">
        <v>0.267372800084752</v>
      </c>
      <c r="BL315" s="17">
        <v>0.59342015013917504</v>
      </c>
      <c r="BM315" s="17"/>
      <c r="BN315" s="17">
        <v>0.48515386284747303</v>
      </c>
      <c r="BO315" s="17">
        <v>0.20855130468156099</v>
      </c>
      <c r="BP315" s="17">
        <v>0.73331494639489803</v>
      </c>
      <c r="BQ315" s="17">
        <v>0.39554341496940398</v>
      </c>
      <c r="BR315" s="17">
        <v>0.51934926587996399</v>
      </c>
      <c r="BS315" s="17">
        <v>0.53131032864593997</v>
      </c>
      <c r="BT315" s="17">
        <v>0.37063800818963499</v>
      </c>
      <c r="BU315" s="17">
        <v>0.45675635387004898</v>
      </c>
      <c r="BV315" s="17">
        <v>0.46373569580998802</v>
      </c>
      <c r="BW315" s="17">
        <v>0.450290385671128</v>
      </c>
      <c r="BX315" s="17">
        <v>0.47959952588398802</v>
      </c>
      <c r="BY315" s="17">
        <v>0.31412529390277</v>
      </c>
      <c r="BZ315" s="17">
        <v>0.36795772479894501</v>
      </c>
      <c r="CA315" s="17">
        <v>0.43911486116343001</v>
      </c>
      <c r="CB315" s="17">
        <v>0.387672831340659</v>
      </c>
      <c r="CC315" s="17">
        <v>0.31803460576054399</v>
      </c>
      <c r="CD315" s="17">
        <v>0.13504816591772301</v>
      </c>
    </row>
    <row r="316" spans="2:82" x14ac:dyDescent="0.35">
      <c r="B316" t="s">
        <v>243</v>
      </c>
      <c r="C316" s="17">
        <v>0.13562580582473199</v>
      </c>
      <c r="D316" s="17">
        <v>8.9255217589726196E-2</v>
      </c>
      <c r="E316" s="17">
        <v>0.20327499736788299</v>
      </c>
      <c r="F316" s="17"/>
      <c r="G316" s="17">
        <v>0.19369263443832599</v>
      </c>
      <c r="H316" s="17">
        <v>9.9839563450332597E-2</v>
      </c>
      <c r="I316" s="17">
        <v>0.10210814804360099</v>
      </c>
      <c r="J316" s="17">
        <v>0.23011863591936901</v>
      </c>
      <c r="K316" s="17">
        <v>0.18050865303799499</v>
      </c>
      <c r="L316" s="17">
        <v>6.0295646206414401E-2</v>
      </c>
      <c r="M316" s="17"/>
      <c r="N316" s="17">
        <v>6.4897917714730399E-2</v>
      </c>
      <c r="O316" s="17">
        <v>0.14102742002730501</v>
      </c>
      <c r="P316" s="17">
        <v>0.18806788368451499</v>
      </c>
      <c r="Q316" s="17">
        <v>0.33082271491916598</v>
      </c>
      <c r="R316" s="17"/>
      <c r="S316" s="17">
        <v>0.11309274939856299</v>
      </c>
      <c r="T316" s="17">
        <v>0.14827621244203101</v>
      </c>
      <c r="U316" s="17">
        <v>9.03906020846654E-2</v>
      </c>
      <c r="V316" s="17">
        <v>7.8255685102331607E-2</v>
      </c>
      <c r="W316" s="17">
        <v>9.9642058395857505E-2</v>
      </c>
      <c r="X316" s="17">
        <v>0.11920201409914399</v>
      </c>
      <c r="Y316" s="17">
        <v>0.14834297080662601</v>
      </c>
      <c r="Z316" s="17">
        <v>0</v>
      </c>
      <c r="AA316" s="17">
        <v>0.30153515749438198</v>
      </c>
      <c r="AB316" s="17">
        <v>0.11639718323045101</v>
      </c>
      <c r="AC316" s="17">
        <v>0.23120064630866599</v>
      </c>
      <c r="AD316" s="17"/>
      <c r="AE316" s="17">
        <v>9.3405583504998196E-2</v>
      </c>
      <c r="AF316" s="17">
        <v>0.14476175300373301</v>
      </c>
      <c r="AG316" s="17">
        <v>0.20383528409722701</v>
      </c>
      <c r="AH316" s="17">
        <v>0.18344988315616101</v>
      </c>
      <c r="AI316" s="17">
        <v>0.117020615224623</v>
      </c>
      <c r="AJ316" s="17">
        <v>0.66354397244977203</v>
      </c>
      <c r="AK316" s="17"/>
      <c r="AL316" s="17">
        <v>0.14318074380764001</v>
      </c>
      <c r="AM316" s="17">
        <v>0.112894448509527</v>
      </c>
      <c r="AN316" s="17">
        <v>0.13407258642870901</v>
      </c>
      <c r="AO316" s="17">
        <v>0.28037323529597902</v>
      </c>
      <c r="AP316" s="17">
        <v>0</v>
      </c>
      <c r="AQ316" s="17">
        <v>0</v>
      </c>
      <c r="AR316" s="17">
        <v>1</v>
      </c>
      <c r="AS316" s="17"/>
      <c r="AT316" s="17">
        <v>0.13562580582473199</v>
      </c>
      <c r="AU316" s="17" t="s">
        <v>116</v>
      </c>
      <c r="AV316" s="17"/>
      <c r="AW316" s="17">
        <v>0.19093499789903001</v>
      </c>
      <c r="AX316" s="17">
        <v>0</v>
      </c>
      <c r="AY316" s="17">
        <v>8.8491883401961E-2</v>
      </c>
      <c r="AZ316" s="17">
        <v>0.277375835513618</v>
      </c>
      <c r="BA316" s="17">
        <v>6.3592845681650106E-2</v>
      </c>
      <c r="BB316" s="17">
        <v>9.3387995192657502E-2</v>
      </c>
      <c r="BC316" s="17">
        <v>9.6840555570221407E-2</v>
      </c>
      <c r="BD316" s="17">
        <v>0.18978830675453001</v>
      </c>
      <c r="BE316" s="17"/>
      <c r="BF316" s="17">
        <v>3.8013724865613399E-2</v>
      </c>
      <c r="BG316" s="17">
        <v>0.14113292061145899</v>
      </c>
      <c r="BH316" s="17">
        <v>0</v>
      </c>
      <c r="BI316" s="17">
        <v>0.13040064376461999</v>
      </c>
      <c r="BJ316" s="17">
        <v>0.169996572424856</v>
      </c>
      <c r="BK316" s="17">
        <v>0.37018379184938599</v>
      </c>
      <c r="BL316" s="17">
        <v>0.21112541550328401</v>
      </c>
      <c r="BM316" s="17"/>
      <c r="BN316" s="17">
        <v>0.51484613715252703</v>
      </c>
      <c r="BO316" s="17">
        <v>0.249218419076911</v>
      </c>
      <c r="BP316" s="17">
        <v>0.26668505360510197</v>
      </c>
      <c r="BQ316" s="17">
        <v>6.2722948512021898E-2</v>
      </c>
      <c r="BR316" s="17">
        <v>0.231779243186159</v>
      </c>
      <c r="BS316" s="17">
        <v>0.202479488962577</v>
      </c>
      <c r="BT316" s="17">
        <v>0.247853147427779</v>
      </c>
      <c r="BU316" s="17">
        <v>0.14651792603614</v>
      </c>
      <c r="BV316" s="17">
        <v>8.8141680880550799E-2</v>
      </c>
      <c r="BW316" s="17">
        <v>0.10197853731612901</v>
      </c>
      <c r="BX316" s="17">
        <v>0</v>
      </c>
      <c r="BY316" s="17">
        <v>0.15035978973827099</v>
      </c>
      <c r="BZ316" s="17">
        <v>6.5248909224318002E-2</v>
      </c>
      <c r="CA316" s="17">
        <v>5.9223298497080398E-2</v>
      </c>
      <c r="CB316" s="17">
        <v>0.100630028103247</v>
      </c>
      <c r="CC316" s="17">
        <v>4.6632562611313301E-2</v>
      </c>
      <c r="CD316" s="17">
        <v>3.9768202860427697E-2</v>
      </c>
    </row>
    <row r="317" spans="2:82" x14ac:dyDescent="0.35">
      <c r="B317" t="s">
        <v>127</v>
      </c>
      <c r="C317" s="17">
        <v>1.3696271319380299E-2</v>
      </c>
      <c r="D317" s="17">
        <v>6.7490034154144103E-3</v>
      </c>
      <c r="E317" s="17">
        <v>2.37259837061654E-2</v>
      </c>
      <c r="F317" s="17"/>
      <c r="G317" s="17">
        <v>0</v>
      </c>
      <c r="H317" s="17">
        <v>3.9422901941672299E-2</v>
      </c>
      <c r="I317" s="17">
        <v>0</v>
      </c>
      <c r="J317" s="17">
        <v>0</v>
      </c>
      <c r="K317" s="17">
        <v>0</v>
      </c>
      <c r="L317" s="17">
        <v>0</v>
      </c>
      <c r="M317" s="17"/>
      <c r="N317" s="17">
        <v>6.14532371194269E-3</v>
      </c>
      <c r="O317" s="17">
        <v>3.2786260083114499E-2</v>
      </c>
      <c r="P317" s="17">
        <v>1.9771487488720301E-2</v>
      </c>
      <c r="Q317" s="17">
        <v>0</v>
      </c>
      <c r="R317" s="17"/>
      <c r="S317" s="17">
        <v>1.5169558960493301E-2</v>
      </c>
      <c r="T317" s="17">
        <v>0</v>
      </c>
      <c r="U317" s="17">
        <v>0</v>
      </c>
      <c r="V317" s="17">
        <v>0</v>
      </c>
      <c r="W317" s="17">
        <v>3.2922157928219203E-2</v>
      </c>
      <c r="X317" s="17">
        <v>0</v>
      </c>
      <c r="Y317" s="17">
        <v>0</v>
      </c>
      <c r="Z317" s="17">
        <v>0</v>
      </c>
      <c r="AA317" s="17">
        <v>0</v>
      </c>
      <c r="AB317" s="17">
        <v>7.9658988211768395E-2</v>
      </c>
      <c r="AC317" s="17">
        <v>0</v>
      </c>
      <c r="AD317" s="17"/>
      <c r="AE317" s="17">
        <v>9.1353204947367192E-3</v>
      </c>
      <c r="AF317" s="17">
        <v>7.8075553989517101E-3</v>
      </c>
      <c r="AG317" s="17">
        <v>0</v>
      </c>
      <c r="AH317" s="17">
        <v>8.8388503467411103E-2</v>
      </c>
      <c r="AI317" s="17">
        <v>0</v>
      </c>
      <c r="AJ317" s="17">
        <v>0.16822801377511401</v>
      </c>
      <c r="AK317" s="17"/>
      <c r="AL317" s="17">
        <v>0</v>
      </c>
      <c r="AM317" s="17">
        <v>1.9317867102905999E-2</v>
      </c>
      <c r="AN317" s="17">
        <v>0</v>
      </c>
      <c r="AO317" s="17">
        <v>0</v>
      </c>
      <c r="AP317" s="17">
        <v>0.18508064001079899</v>
      </c>
      <c r="AQ317" s="17">
        <v>0</v>
      </c>
      <c r="AR317" s="17">
        <v>0</v>
      </c>
      <c r="AS317" s="17"/>
      <c r="AT317" s="17">
        <v>1.3696271319380299E-2</v>
      </c>
      <c r="AU317" s="17" t="s">
        <v>116</v>
      </c>
      <c r="AV317" s="17"/>
      <c r="AW317" s="17">
        <v>0</v>
      </c>
      <c r="AX317" s="17">
        <v>0</v>
      </c>
      <c r="AY317" s="17">
        <v>0</v>
      </c>
      <c r="AZ317" s="17">
        <v>3.9731800914574997E-2</v>
      </c>
      <c r="BA317" s="17">
        <v>0</v>
      </c>
      <c r="BB317" s="17">
        <v>3.1514056798022501E-2</v>
      </c>
      <c r="BC317" s="17">
        <v>0</v>
      </c>
      <c r="BD317" s="17">
        <v>0</v>
      </c>
      <c r="BE317" s="17"/>
      <c r="BF317" s="17">
        <v>0</v>
      </c>
      <c r="BG317" s="17">
        <v>7.9956807260458708E-3</v>
      </c>
      <c r="BH317" s="17">
        <v>0</v>
      </c>
      <c r="BI317" s="17">
        <v>0</v>
      </c>
      <c r="BJ317" s="17">
        <v>0.108305288856143</v>
      </c>
      <c r="BK317" s="17">
        <v>0</v>
      </c>
      <c r="BL317" s="17">
        <v>0.105249472763392</v>
      </c>
      <c r="BM317" s="17"/>
      <c r="BN317" s="17">
        <v>0</v>
      </c>
      <c r="BO317" s="17">
        <v>0</v>
      </c>
      <c r="BP317" s="17">
        <v>0</v>
      </c>
      <c r="BQ317" s="17">
        <v>0.156225313292219</v>
      </c>
      <c r="BR317" s="17">
        <v>0</v>
      </c>
      <c r="BS317" s="17">
        <v>4.3821433103937699E-2</v>
      </c>
      <c r="BT317" s="17">
        <v>0</v>
      </c>
      <c r="BU317" s="17">
        <v>0</v>
      </c>
      <c r="BV317" s="17">
        <v>0</v>
      </c>
      <c r="BW317" s="17">
        <v>0</v>
      </c>
      <c r="BX317" s="17">
        <v>0</v>
      </c>
      <c r="BY317" s="17">
        <v>0</v>
      </c>
      <c r="BZ317" s="17">
        <v>8.3361103727377206E-2</v>
      </c>
      <c r="CA317" s="17">
        <v>0</v>
      </c>
      <c r="CB317" s="17">
        <v>0</v>
      </c>
      <c r="CC317" s="17">
        <v>0</v>
      </c>
      <c r="CD317" s="17">
        <v>0</v>
      </c>
    </row>
    <row r="318" spans="2:82" x14ac:dyDescent="0.35">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row>
    <row r="319" spans="2:82" x14ac:dyDescent="0.35">
      <c r="B319" s="6" t="s">
        <v>257</v>
      </c>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row>
    <row r="320" spans="2:82" x14ac:dyDescent="0.35">
      <c r="B320" s="24" t="s">
        <v>191</v>
      </c>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row>
    <row r="321" spans="2:82" x14ac:dyDescent="0.35">
      <c r="B321" t="s">
        <v>241</v>
      </c>
      <c r="C321" s="17">
        <v>0.38640536180942198</v>
      </c>
      <c r="D321" s="17">
        <v>0.39734136479624399</v>
      </c>
      <c r="E321" s="17">
        <v>0.370472594953835</v>
      </c>
      <c r="F321" s="17"/>
      <c r="G321" s="17">
        <v>0.35209302075276999</v>
      </c>
      <c r="H321" s="17">
        <v>0.39539300989418502</v>
      </c>
      <c r="I321" s="17">
        <v>0.41626194941908201</v>
      </c>
      <c r="J321" s="17">
        <v>0.32387779679395101</v>
      </c>
      <c r="K321" s="17">
        <v>0.20616410005778801</v>
      </c>
      <c r="L321" s="17">
        <v>0.55320742814840695</v>
      </c>
      <c r="M321" s="17"/>
      <c r="N321" s="17">
        <v>0.48836692855241798</v>
      </c>
      <c r="O321" s="17">
        <v>0.337183716836994</v>
      </c>
      <c r="P321" s="17">
        <v>0.38491639651327098</v>
      </c>
      <c r="Q321" s="17">
        <v>0.159580612002517</v>
      </c>
      <c r="R321" s="17"/>
      <c r="S321" s="17">
        <v>0.48864905494690097</v>
      </c>
      <c r="T321" s="17">
        <v>0.27954685981273603</v>
      </c>
      <c r="U321" s="17">
        <v>0.496367467778843</v>
      </c>
      <c r="V321" s="17">
        <v>0.45693117000196998</v>
      </c>
      <c r="W321" s="17">
        <v>0.22577133028617499</v>
      </c>
      <c r="X321" s="17">
        <v>0.29905376241541398</v>
      </c>
      <c r="Y321" s="17">
        <v>0.367985527170756</v>
      </c>
      <c r="Z321" s="17">
        <v>0.29423217232808302</v>
      </c>
      <c r="AA321" s="17">
        <v>0.46472170729957601</v>
      </c>
      <c r="AB321" s="17">
        <v>0.33885288179799</v>
      </c>
      <c r="AC321" s="17">
        <v>0.19423095297489701</v>
      </c>
      <c r="AD321" s="17"/>
      <c r="AE321" s="17">
        <v>0.55116084936246301</v>
      </c>
      <c r="AF321" s="17">
        <v>0.19688893378835101</v>
      </c>
      <c r="AG321" s="17">
        <v>0.202035416844114</v>
      </c>
      <c r="AH321" s="17">
        <v>0.124890119885809</v>
      </c>
      <c r="AI321" s="17">
        <v>0.35551969877934703</v>
      </c>
      <c r="AJ321" s="17">
        <v>0</v>
      </c>
      <c r="AK321" s="17"/>
      <c r="AL321" s="17">
        <v>0.29015075151930803</v>
      </c>
      <c r="AM321" s="17">
        <v>0.43964736878692501</v>
      </c>
      <c r="AN321" s="17">
        <v>0.42139916219568502</v>
      </c>
      <c r="AO321" s="17">
        <v>0.45563955172641402</v>
      </c>
      <c r="AP321" s="17">
        <v>0.67589261754941898</v>
      </c>
      <c r="AQ321" s="17">
        <v>0.71541907379792802</v>
      </c>
      <c r="AR321" s="17" t="s">
        <v>116</v>
      </c>
      <c r="AS321" s="17"/>
      <c r="AT321" s="17">
        <v>0.38640536180942198</v>
      </c>
      <c r="AU321" s="17" t="s">
        <v>116</v>
      </c>
      <c r="AV321" s="17"/>
      <c r="AW321" s="17">
        <v>0.35633787474926198</v>
      </c>
      <c r="AX321" s="17">
        <v>0.46557941392970897</v>
      </c>
      <c r="AY321" s="17">
        <v>0.159147617670959</v>
      </c>
      <c r="AZ321" s="17">
        <v>0.33247912129139301</v>
      </c>
      <c r="BA321" s="17">
        <v>0.48134129001144499</v>
      </c>
      <c r="BB321" s="17">
        <v>0.31649330744966903</v>
      </c>
      <c r="BC321" s="17">
        <v>0.46144308071449502</v>
      </c>
      <c r="BD321" s="17">
        <v>0</v>
      </c>
      <c r="BE321" s="17"/>
      <c r="BF321" s="17">
        <v>0.42464756030106798</v>
      </c>
      <c r="BG321" s="17">
        <v>0.44460984465314202</v>
      </c>
      <c r="BH321" s="17">
        <v>0.35014486491966601</v>
      </c>
      <c r="BI321" s="17">
        <v>0.33539288363956699</v>
      </c>
      <c r="BJ321" s="17">
        <v>0.33730632920473202</v>
      </c>
      <c r="BK321" s="17">
        <v>0.36994561100645801</v>
      </c>
      <c r="BL321" s="17">
        <v>7.8167248915537405E-2</v>
      </c>
      <c r="BM321" s="17"/>
      <c r="BN321" s="17">
        <v>0.519607366858162</v>
      </c>
      <c r="BO321" s="17">
        <v>0.23821184375457699</v>
      </c>
      <c r="BP321" s="17">
        <v>7.8620431255131296E-2</v>
      </c>
      <c r="BQ321" s="17">
        <v>0.16063190750073</v>
      </c>
      <c r="BR321" s="17">
        <v>9.5334829348470193E-2</v>
      </c>
      <c r="BS321" s="17">
        <v>0.18172424856068001</v>
      </c>
      <c r="BT321" s="17">
        <v>0.40855486701183602</v>
      </c>
      <c r="BU321" s="17">
        <v>0.15065484885752201</v>
      </c>
      <c r="BV321" s="17">
        <v>0.54482253870973996</v>
      </c>
      <c r="BW321" s="17">
        <v>0.39072431791399298</v>
      </c>
      <c r="BX321" s="17">
        <v>0.40751348582980401</v>
      </c>
      <c r="BY321" s="17">
        <v>0.39488080594460301</v>
      </c>
      <c r="BZ321" s="17">
        <v>0.197287553565624</v>
      </c>
      <c r="CA321" s="17">
        <v>0.61877609010948398</v>
      </c>
      <c r="CB321" s="17">
        <v>0.66455076347616604</v>
      </c>
      <c r="CC321" s="17">
        <v>0.72590725310103299</v>
      </c>
      <c r="CD321" s="17">
        <v>0.81571447732695601</v>
      </c>
    </row>
    <row r="322" spans="2:82" x14ac:dyDescent="0.35">
      <c r="B322" t="s">
        <v>242</v>
      </c>
      <c r="C322" s="17">
        <v>0.41696408802592999</v>
      </c>
      <c r="D322" s="17">
        <v>0.41417025407482499</v>
      </c>
      <c r="E322" s="17">
        <v>0.42103445130489298</v>
      </c>
      <c r="F322" s="17"/>
      <c r="G322" s="17">
        <v>0.42522550010439297</v>
      </c>
      <c r="H322" s="17">
        <v>0.437187470569249</v>
      </c>
      <c r="I322" s="17">
        <v>0.38020759241428398</v>
      </c>
      <c r="J322" s="17">
        <v>0.35357251581240301</v>
      </c>
      <c r="K322" s="17">
        <v>0.57329176767242696</v>
      </c>
      <c r="L322" s="17">
        <v>0.36354825251023298</v>
      </c>
      <c r="M322" s="17"/>
      <c r="N322" s="17">
        <v>0.43327907936357202</v>
      </c>
      <c r="O322" s="17">
        <v>0.40091976866937001</v>
      </c>
      <c r="P322" s="17">
        <v>0.43752118415250801</v>
      </c>
      <c r="Q322" s="17">
        <v>0.362307183092694</v>
      </c>
      <c r="R322" s="17"/>
      <c r="S322" s="17">
        <v>0.42178422959783202</v>
      </c>
      <c r="T322" s="17">
        <v>0.62370262478799998</v>
      </c>
      <c r="U322" s="17">
        <v>0.25185351231813602</v>
      </c>
      <c r="V322" s="17">
        <v>0.30828149463645299</v>
      </c>
      <c r="W322" s="17">
        <v>0.59262190708497597</v>
      </c>
      <c r="X322" s="17">
        <v>0.34412322592793299</v>
      </c>
      <c r="Y322" s="17">
        <v>0.46674531855093399</v>
      </c>
      <c r="Z322" s="17">
        <v>0.18719448890534901</v>
      </c>
      <c r="AA322" s="17">
        <v>0.340663225741767</v>
      </c>
      <c r="AB322" s="17">
        <v>0.46840366387288301</v>
      </c>
      <c r="AC322" s="17">
        <v>0.39012456091584602</v>
      </c>
      <c r="AD322" s="17"/>
      <c r="AE322" s="17">
        <v>0.35010336845874701</v>
      </c>
      <c r="AF322" s="17">
        <v>0.59687023208211898</v>
      </c>
      <c r="AG322" s="17">
        <v>0.44670485349608302</v>
      </c>
      <c r="AH322" s="17">
        <v>0.40074973013290999</v>
      </c>
      <c r="AI322" s="17">
        <v>0.37829885064218799</v>
      </c>
      <c r="AJ322" s="17">
        <v>0</v>
      </c>
      <c r="AK322" s="17"/>
      <c r="AL322" s="17">
        <v>0.46053312716295303</v>
      </c>
      <c r="AM322" s="17">
        <v>0.47024964885244103</v>
      </c>
      <c r="AN322" s="17">
        <v>0.35261430864594601</v>
      </c>
      <c r="AO322" s="17">
        <v>0.265718128235722</v>
      </c>
      <c r="AP322" s="17">
        <v>0.32410738245058102</v>
      </c>
      <c r="AQ322" s="17">
        <v>9.6849615789744395E-2</v>
      </c>
      <c r="AR322" s="17" t="s">
        <v>116</v>
      </c>
      <c r="AS322" s="17"/>
      <c r="AT322" s="17">
        <v>0.41696408802592999</v>
      </c>
      <c r="AU322" s="17" t="s">
        <v>116</v>
      </c>
      <c r="AV322" s="17"/>
      <c r="AW322" s="17">
        <v>0.41822003659875101</v>
      </c>
      <c r="AX322" s="17">
        <v>0.24168769415025701</v>
      </c>
      <c r="AY322" s="17">
        <v>0.174148019084789</v>
      </c>
      <c r="AZ322" s="17">
        <v>0.41282085284318398</v>
      </c>
      <c r="BA322" s="17">
        <v>0.43778844629179198</v>
      </c>
      <c r="BB322" s="17">
        <v>0.48111019585901499</v>
      </c>
      <c r="BC322" s="17">
        <v>0.42690916296097597</v>
      </c>
      <c r="BD322" s="17">
        <v>0</v>
      </c>
      <c r="BE322" s="17"/>
      <c r="BF322" s="17">
        <v>0.47417653990278402</v>
      </c>
      <c r="BG322" s="17">
        <v>0.434424120086425</v>
      </c>
      <c r="BH322" s="17">
        <v>0.44339313490197402</v>
      </c>
      <c r="BI322" s="17">
        <v>0.402699661600805</v>
      </c>
      <c r="BJ322" s="17">
        <v>0.298541336367669</v>
      </c>
      <c r="BK322" s="17">
        <v>0.28245540486406501</v>
      </c>
      <c r="BL322" s="17">
        <v>0.51316919668484196</v>
      </c>
      <c r="BM322" s="17"/>
      <c r="BN322" s="17">
        <v>6.9561209945432703E-2</v>
      </c>
      <c r="BO322" s="17">
        <v>0.33612564647866899</v>
      </c>
      <c r="BP322" s="17">
        <v>0.343317406299252</v>
      </c>
      <c r="BQ322" s="17">
        <v>0.55071343950472496</v>
      </c>
      <c r="BR322" s="17">
        <v>0.61710004611445801</v>
      </c>
      <c r="BS322" s="17">
        <v>0.36274602920567101</v>
      </c>
      <c r="BT322" s="17">
        <v>0.35965733068886102</v>
      </c>
      <c r="BU322" s="17">
        <v>0.74323908514568804</v>
      </c>
      <c r="BV322" s="17">
        <v>0.30852817513884401</v>
      </c>
      <c r="BW322" s="17">
        <v>0.42151739120547799</v>
      </c>
      <c r="BX322" s="17">
        <v>0.41741770143527002</v>
      </c>
      <c r="BY322" s="17">
        <v>0.53351754965012599</v>
      </c>
      <c r="BZ322" s="17">
        <v>0.802712446434376</v>
      </c>
      <c r="CA322" s="17">
        <v>0.28882194435788</v>
      </c>
      <c r="CB322" s="17">
        <v>0.26728116338941998</v>
      </c>
      <c r="CC322" s="17">
        <v>0.27409274689896701</v>
      </c>
      <c r="CD322" s="17">
        <v>9.4929021173496705E-2</v>
      </c>
    </row>
    <row r="323" spans="2:82" x14ac:dyDescent="0.35">
      <c r="B323" t="s">
        <v>243</v>
      </c>
      <c r="C323" s="17">
        <v>0.165323941784974</v>
      </c>
      <c r="D323" s="17">
        <v>0.149688806159473</v>
      </c>
      <c r="E323" s="17">
        <v>0.188102919714731</v>
      </c>
      <c r="F323" s="17"/>
      <c r="G323" s="17">
        <v>0.20426615771566101</v>
      </c>
      <c r="H323" s="17">
        <v>0.10526269550768901</v>
      </c>
      <c r="I323" s="17">
        <v>0.17870796105061099</v>
      </c>
      <c r="J323" s="17">
        <v>0.27638037428915102</v>
      </c>
      <c r="K323" s="17">
        <v>0.220544132269785</v>
      </c>
      <c r="L323" s="17">
        <v>8.3244319341360201E-2</v>
      </c>
      <c r="M323" s="17"/>
      <c r="N323" s="17">
        <v>5.9464753811428697E-2</v>
      </c>
      <c r="O323" s="17">
        <v>0.26189651449363599</v>
      </c>
      <c r="P323" s="17">
        <v>0.17756241933422101</v>
      </c>
      <c r="Q323" s="17">
        <v>0.33722391085861703</v>
      </c>
      <c r="R323" s="17"/>
      <c r="S323" s="17">
        <v>5.48196793473575E-2</v>
      </c>
      <c r="T323" s="17">
        <v>9.6750515399264603E-2</v>
      </c>
      <c r="U323" s="17">
        <v>0.25177901990301998</v>
      </c>
      <c r="V323" s="17">
        <v>0.234787335361577</v>
      </c>
      <c r="W323" s="17">
        <v>0.18160676262884901</v>
      </c>
      <c r="X323" s="17">
        <v>0.28269783518956898</v>
      </c>
      <c r="Y323" s="17">
        <v>0.16526915427830999</v>
      </c>
      <c r="Z323" s="17">
        <v>0.40772299839357501</v>
      </c>
      <c r="AA323" s="17">
        <v>0.127949889319455</v>
      </c>
      <c r="AB323" s="17">
        <v>0.19274345432912701</v>
      </c>
      <c r="AC323" s="17">
        <v>0.41564448610925703</v>
      </c>
      <c r="AD323" s="17"/>
      <c r="AE323" s="17">
        <v>9.0238776627165604E-2</v>
      </c>
      <c r="AF323" s="17">
        <v>0.19084010564100901</v>
      </c>
      <c r="AG323" s="17">
        <v>0.35125972965980301</v>
      </c>
      <c r="AH323" s="17">
        <v>0.38138586113753897</v>
      </c>
      <c r="AI323" s="17">
        <v>0.26618145057846598</v>
      </c>
      <c r="AJ323" s="17">
        <v>0.43485848901639801</v>
      </c>
      <c r="AK323" s="17"/>
      <c r="AL323" s="17">
        <v>0.237581777887061</v>
      </c>
      <c r="AM323" s="17">
        <v>9.0102982360634201E-2</v>
      </c>
      <c r="AN323" s="17">
        <v>0.16055393114343999</v>
      </c>
      <c r="AO323" s="17">
        <v>0.27864232003786399</v>
      </c>
      <c r="AP323" s="17">
        <v>0</v>
      </c>
      <c r="AQ323" s="17">
        <v>0.18773131041232799</v>
      </c>
      <c r="AR323" s="17" t="s">
        <v>116</v>
      </c>
      <c r="AS323" s="17"/>
      <c r="AT323" s="17">
        <v>0.165323941784974</v>
      </c>
      <c r="AU323" s="17" t="s">
        <v>116</v>
      </c>
      <c r="AV323" s="17"/>
      <c r="AW323" s="17">
        <v>0.225442088651987</v>
      </c>
      <c r="AX323" s="17">
        <v>0.29273289192003399</v>
      </c>
      <c r="AY323" s="17">
        <v>0.50102371895022202</v>
      </c>
      <c r="AZ323" s="17">
        <v>0.189624633539697</v>
      </c>
      <c r="BA323" s="17">
        <v>8.0870263696762604E-2</v>
      </c>
      <c r="BB323" s="17">
        <v>0.20239649669131601</v>
      </c>
      <c r="BC323" s="17">
        <v>8.8200920558471493E-2</v>
      </c>
      <c r="BD323" s="17">
        <v>0.75753663435153196</v>
      </c>
      <c r="BE323" s="17"/>
      <c r="BF323" s="17">
        <v>7.7538331494913598E-2</v>
      </c>
      <c r="BG323" s="17">
        <v>0.12096603526043399</v>
      </c>
      <c r="BH323" s="17">
        <v>0.173045154752766</v>
      </c>
      <c r="BI323" s="17">
        <v>0.17757788597492299</v>
      </c>
      <c r="BJ323" s="17">
        <v>0.36415233442759898</v>
      </c>
      <c r="BK323" s="17">
        <v>0.20274291228652999</v>
      </c>
      <c r="BL323" s="17">
        <v>0.40866355439962099</v>
      </c>
      <c r="BM323" s="17"/>
      <c r="BN323" s="17">
        <v>0.232945158779409</v>
      </c>
      <c r="BO323" s="17">
        <v>0.42566250976675402</v>
      </c>
      <c r="BP323" s="17">
        <v>0.49610320758507198</v>
      </c>
      <c r="BQ323" s="17">
        <v>0.28865465299454501</v>
      </c>
      <c r="BR323" s="17">
        <v>0.230641964009309</v>
      </c>
      <c r="BS323" s="17">
        <v>0.36222518152129402</v>
      </c>
      <c r="BT323" s="17">
        <v>7.1687212990783095E-2</v>
      </c>
      <c r="BU323" s="17">
        <v>0.10610606599679</v>
      </c>
      <c r="BV323" s="17">
        <v>0.14664928615141601</v>
      </c>
      <c r="BW323" s="17">
        <v>0.18775829088052901</v>
      </c>
      <c r="BX323" s="17">
        <v>0.175068812734926</v>
      </c>
      <c r="BY323" s="17">
        <v>7.1601644405271295E-2</v>
      </c>
      <c r="BZ323" s="17">
        <v>0</v>
      </c>
      <c r="CA323" s="17">
        <v>9.2401965532635799E-2</v>
      </c>
      <c r="CB323" s="17">
        <v>6.8168073134414697E-2</v>
      </c>
      <c r="CC323" s="17">
        <v>0</v>
      </c>
      <c r="CD323" s="17">
        <v>8.9356501499547297E-2</v>
      </c>
    </row>
    <row r="324" spans="2:82" x14ac:dyDescent="0.35">
      <c r="B324" t="s">
        <v>127</v>
      </c>
      <c r="C324" s="17">
        <v>3.1306608379673799E-2</v>
      </c>
      <c r="D324" s="17">
        <v>3.8799574969458302E-2</v>
      </c>
      <c r="E324" s="17">
        <v>2.03900340265404E-2</v>
      </c>
      <c r="F324" s="17"/>
      <c r="G324" s="17">
        <v>1.8415321427176602E-2</v>
      </c>
      <c r="H324" s="17">
        <v>6.2156824028876803E-2</v>
      </c>
      <c r="I324" s="17">
        <v>2.48224971160231E-2</v>
      </c>
      <c r="J324" s="17">
        <v>4.6169313104494299E-2</v>
      </c>
      <c r="K324" s="17">
        <v>0</v>
      </c>
      <c r="L324" s="17">
        <v>0</v>
      </c>
      <c r="M324" s="17"/>
      <c r="N324" s="17">
        <v>1.8889238272581502E-2</v>
      </c>
      <c r="O324" s="17">
        <v>0</v>
      </c>
      <c r="P324" s="17">
        <v>0</v>
      </c>
      <c r="Q324" s="17">
        <v>0.14088829404617201</v>
      </c>
      <c r="R324" s="17"/>
      <c r="S324" s="17">
        <v>3.47470361079096E-2</v>
      </c>
      <c r="T324" s="17">
        <v>0</v>
      </c>
      <c r="U324" s="17">
        <v>0</v>
      </c>
      <c r="V324" s="17">
        <v>0</v>
      </c>
      <c r="W324" s="17">
        <v>0</v>
      </c>
      <c r="X324" s="17">
        <v>7.4125176467084206E-2</v>
      </c>
      <c r="Y324" s="17">
        <v>0</v>
      </c>
      <c r="Z324" s="17">
        <v>0.110850340372993</v>
      </c>
      <c r="AA324" s="17">
        <v>6.6665177639202294E-2</v>
      </c>
      <c r="AB324" s="17">
        <v>0</v>
      </c>
      <c r="AC324" s="17">
        <v>0</v>
      </c>
      <c r="AD324" s="17"/>
      <c r="AE324" s="17">
        <v>8.4970055516241302E-3</v>
      </c>
      <c r="AF324" s="17">
        <v>1.5400728488519999E-2</v>
      </c>
      <c r="AG324" s="17">
        <v>0</v>
      </c>
      <c r="AH324" s="17">
        <v>9.2974288843742203E-2</v>
      </c>
      <c r="AI324" s="17">
        <v>0</v>
      </c>
      <c r="AJ324" s="17">
        <v>0.56514151098360199</v>
      </c>
      <c r="AK324" s="17"/>
      <c r="AL324" s="17">
        <v>1.1734343430677901E-2</v>
      </c>
      <c r="AM324" s="17">
        <v>0</v>
      </c>
      <c r="AN324" s="17">
        <v>6.5432598014929899E-2</v>
      </c>
      <c r="AO324" s="17">
        <v>0</v>
      </c>
      <c r="AP324" s="17">
        <v>0</v>
      </c>
      <c r="AQ324" s="17">
        <v>0</v>
      </c>
      <c r="AR324" s="17" t="s">
        <v>116</v>
      </c>
      <c r="AS324" s="17"/>
      <c r="AT324" s="17">
        <v>3.1306608379673799E-2</v>
      </c>
      <c r="AU324" s="17" t="s">
        <v>116</v>
      </c>
      <c r="AV324" s="17"/>
      <c r="AW324" s="17">
        <v>0</v>
      </c>
      <c r="AX324" s="17">
        <v>0</v>
      </c>
      <c r="AY324" s="17">
        <v>0.16568064429403001</v>
      </c>
      <c r="AZ324" s="17">
        <v>6.50753923257259E-2</v>
      </c>
      <c r="BA324" s="17">
        <v>0</v>
      </c>
      <c r="BB324" s="17">
        <v>0</v>
      </c>
      <c r="BC324" s="17">
        <v>2.3446835766058102E-2</v>
      </c>
      <c r="BD324" s="17">
        <v>0.24246336564846799</v>
      </c>
      <c r="BE324" s="17"/>
      <c r="BF324" s="17">
        <v>2.3637568301234799E-2</v>
      </c>
      <c r="BG324" s="17">
        <v>0</v>
      </c>
      <c r="BH324" s="17">
        <v>3.3416845425594699E-2</v>
      </c>
      <c r="BI324" s="17">
        <v>8.4329568784705197E-2</v>
      </c>
      <c r="BJ324" s="17">
        <v>0</v>
      </c>
      <c r="BK324" s="17">
        <v>0.14485607184294699</v>
      </c>
      <c r="BL324" s="17">
        <v>0</v>
      </c>
      <c r="BM324" s="17"/>
      <c r="BN324" s="17">
        <v>0.17788626441699601</v>
      </c>
      <c r="BO324" s="17">
        <v>0</v>
      </c>
      <c r="BP324" s="17">
        <v>8.1958954860545094E-2</v>
      </c>
      <c r="BQ324" s="17">
        <v>0</v>
      </c>
      <c r="BR324" s="17">
        <v>5.6923160527762501E-2</v>
      </c>
      <c r="BS324" s="17">
        <v>9.3304540712354694E-2</v>
      </c>
      <c r="BT324" s="17">
        <v>0.160100589308519</v>
      </c>
      <c r="BU324" s="17">
        <v>0</v>
      </c>
      <c r="BV324" s="17">
        <v>0</v>
      </c>
      <c r="BW324" s="17">
        <v>0</v>
      </c>
      <c r="BX324" s="17">
        <v>0</v>
      </c>
      <c r="BY324" s="17">
        <v>0</v>
      </c>
      <c r="BZ324" s="17">
        <v>0</v>
      </c>
      <c r="CA324" s="17">
        <v>0</v>
      </c>
      <c r="CB324" s="17">
        <v>0</v>
      </c>
      <c r="CC324" s="17">
        <v>0</v>
      </c>
      <c r="CD324" s="17">
        <v>0</v>
      </c>
    </row>
    <row r="325" spans="2:82" x14ac:dyDescent="0.35">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row>
    <row r="326" spans="2:82" x14ac:dyDescent="0.35">
      <c r="B326" s="6" t="s">
        <v>258</v>
      </c>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row>
    <row r="327" spans="2:82" x14ac:dyDescent="0.35">
      <c r="B327" s="24" t="s">
        <v>191</v>
      </c>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row>
    <row r="328" spans="2:82" x14ac:dyDescent="0.35">
      <c r="B328" t="s">
        <v>241</v>
      </c>
      <c r="C328" s="17">
        <v>0.33289499028471697</v>
      </c>
      <c r="D328" s="17">
        <v>0.38606493083482002</v>
      </c>
      <c r="E328" s="17">
        <v>0.25942225479064501</v>
      </c>
      <c r="F328" s="17"/>
      <c r="G328" s="17">
        <v>0.29287930281464802</v>
      </c>
      <c r="H328" s="17">
        <v>0.394718463527583</v>
      </c>
      <c r="I328" s="17">
        <v>0.35797995237527802</v>
      </c>
      <c r="J328" s="17">
        <v>0.27685604794794899</v>
      </c>
      <c r="K328" s="17">
        <v>0.20947128330769099</v>
      </c>
      <c r="L328" s="17">
        <v>0.39074682377840397</v>
      </c>
      <c r="M328" s="17"/>
      <c r="N328" s="17">
        <v>0.40992129579511799</v>
      </c>
      <c r="O328" s="17">
        <v>0.28018262296532498</v>
      </c>
      <c r="P328" s="17">
        <v>0.224444025509942</v>
      </c>
      <c r="Q328" s="17">
        <v>0.34621166290396899</v>
      </c>
      <c r="R328" s="17"/>
      <c r="S328" s="17">
        <v>0.48406336025290497</v>
      </c>
      <c r="T328" s="17">
        <v>0.32939343009902</v>
      </c>
      <c r="U328" s="17">
        <v>5.6836706222272E-2</v>
      </c>
      <c r="V328" s="17">
        <v>0.18931114328718299</v>
      </c>
      <c r="W328" s="17">
        <v>0.32410787930757401</v>
      </c>
      <c r="X328" s="17">
        <v>0.25964786484839503</v>
      </c>
      <c r="Y328" s="17">
        <v>0.18994055578167399</v>
      </c>
      <c r="Z328" s="17">
        <v>0.55905916860907301</v>
      </c>
      <c r="AA328" s="17">
        <v>0.33170678972198903</v>
      </c>
      <c r="AB328" s="17">
        <v>0.137111982454656</v>
      </c>
      <c r="AC328" s="17">
        <v>9.4909093663703203E-2</v>
      </c>
      <c r="AD328" s="17"/>
      <c r="AE328" s="17">
        <v>0.36896900474521199</v>
      </c>
      <c r="AF328" s="17">
        <v>0.30032041180123098</v>
      </c>
      <c r="AG328" s="17">
        <v>0.35707113810341901</v>
      </c>
      <c r="AH328" s="17">
        <v>0.215021505187621</v>
      </c>
      <c r="AI328" s="17">
        <v>0.32687259273677799</v>
      </c>
      <c r="AJ328" s="17">
        <v>0.205690171338966</v>
      </c>
      <c r="AK328" s="17"/>
      <c r="AL328" s="17">
        <v>0.28952779993171002</v>
      </c>
      <c r="AM328" s="17">
        <v>0.41909689141273199</v>
      </c>
      <c r="AN328" s="17">
        <v>0.30429614102824598</v>
      </c>
      <c r="AO328" s="17">
        <v>0.53702073999752298</v>
      </c>
      <c r="AP328" s="17">
        <v>0.51849217127356495</v>
      </c>
      <c r="AQ328" s="17">
        <v>0.11098757033085201</v>
      </c>
      <c r="AR328" s="17" t="s">
        <v>116</v>
      </c>
      <c r="AS328" s="17"/>
      <c r="AT328" s="17">
        <v>0.33289499028471697</v>
      </c>
      <c r="AU328" s="17" t="s">
        <v>116</v>
      </c>
      <c r="AV328" s="17"/>
      <c r="AW328" s="17">
        <v>0.17728377358116401</v>
      </c>
      <c r="AX328" s="17">
        <v>0.40312711449614502</v>
      </c>
      <c r="AY328" s="17">
        <v>0.51569199878154703</v>
      </c>
      <c r="AZ328" s="17">
        <v>0.234943492125542</v>
      </c>
      <c r="BA328" s="17">
        <v>0.25084359021011199</v>
      </c>
      <c r="BB328" s="17">
        <v>0.32952187570751301</v>
      </c>
      <c r="BC328" s="17">
        <v>0.41122966470585498</v>
      </c>
      <c r="BD328" s="17">
        <v>0.48972083627232299</v>
      </c>
      <c r="BE328" s="17"/>
      <c r="BF328" s="17">
        <v>0.319956214326238</v>
      </c>
      <c r="BG328" s="17">
        <v>0.340688189231174</v>
      </c>
      <c r="BH328" s="17">
        <v>0.33784188982580998</v>
      </c>
      <c r="BI328" s="17">
        <v>0.31419099233838599</v>
      </c>
      <c r="BJ328" s="17">
        <v>0.29167440131248201</v>
      </c>
      <c r="BK328" s="17">
        <v>0.44154840880418</v>
      </c>
      <c r="BL328" s="17">
        <v>0.29753486199258899</v>
      </c>
      <c r="BM328" s="17"/>
      <c r="BN328" s="17">
        <v>0.38408707476510101</v>
      </c>
      <c r="BO328" s="17">
        <v>0.29335995993278702</v>
      </c>
      <c r="BP328" s="17">
        <v>7.4133885615415604E-2</v>
      </c>
      <c r="BQ328" s="17">
        <v>0.35966063557276001</v>
      </c>
      <c r="BR328" s="17">
        <v>6.9166149250551395E-2</v>
      </c>
      <c r="BS328" s="17">
        <v>0.280135749254179</v>
      </c>
      <c r="BT328" s="17">
        <v>0.32451000708328798</v>
      </c>
      <c r="BU328" s="17">
        <v>0.52960588490975802</v>
      </c>
      <c r="BV328" s="17">
        <v>0.23579479428077599</v>
      </c>
      <c r="BW328" s="17">
        <v>0.230248131426806</v>
      </c>
      <c r="BX328" s="17">
        <v>0.34738289361472802</v>
      </c>
      <c r="BY328" s="17">
        <v>0.37191135940879899</v>
      </c>
      <c r="BZ328" s="17">
        <v>0.192804490356176</v>
      </c>
      <c r="CA328" s="17">
        <v>0.470024521605795</v>
      </c>
      <c r="CB328" s="17">
        <v>0.52637260792753404</v>
      </c>
      <c r="CC328" s="17">
        <v>0.371385686250986</v>
      </c>
      <c r="CD328" s="17">
        <v>0.48117288525137403</v>
      </c>
    </row>
    <row r="329" spans="2:82" x14ac:dyDescent="0.35">
      <c r="B329" t="s">
        <v>242</v>
      </c>
      <c r="C329" s="17">
        <v>0.39798309589689901</v>
      </c>
      <c r="D329" s="17">
        <v>0.38900225792170801</v>
      </c>
      <c r="E329" s="17">
        <v>0.40571613381906402</v>
      </c>
      <c r="F329" s="17"/>
      <c r="G329" s="17">
        <v>0.42700920548409099</v>
      </c>
      <c r="H329" s="17">
        <v>0.383737553286154</v>
      </c>
      <c r="I329" s="17">
        <v>0.42438736302702001</v>
      </c>
      <c r="J329" s="17">
        <v>0.36524501153104899</v>
      </c>
      <c r="K329" s="17">
        <v>0.476656888184259</v>
      </c>
      <c r="L329" s="17">
        <v>0.219812046238757</v>
      </c>
      <c r="M329" s="17"/>
      <c r="N329" s="17">
        <v>0.41420577279620602</v>
      </c>
      <c r="O329" s="17">
        <v>0.35148198093109601</v>
      </c>
      <c r="P329" s="17">
        <v>0.52785432878382599</v>
      </c>
      <c r="Q329" s="17">
        <v>0.201973773621624</v>
      </c>
      <c r="R329" s="17"/>
      <c r="S329" s="17">
        <v>0.26593887477153699</v>
      </c>
      <c r="T329" s="17">
        <v>0.34599238662165199</v>
      </c>
      <c r="U329" s="17">
        <v>0.40712608384835802</v>
      </c>
      <c r="V329" s="17">
        <v>0.61206294099687797</v>
      </c>
      <c r="W329" s="17">
        <v>0.48865948020299299</v>
      </c>
      <c r="X329" s="17">
        <v>0.37573121837686502</v>
      </c>
      <c r="Y329" s="17">
        <v>0.61402118685080997</v>
      </c>
      <c r="Z329" s="17">
        <v>0.2352203522439</v>
      </c>
      <c r="AA329" s="17">
        <v>0.49084339490007201</v>
      </c>
      <c r="AB329" s="17">
        <v>0.50480550966396098</v>
      </c>
      <c r="AC329" s="17">
        <v>0.58859447723208402</v>
      </c>
      <c r="AD329" s="17"/>
      <c r="AE329" s="17">
        <v>0.35882197541020699</v>
      </c>
      <c r="AF329" s="17">
        <v>0.46389140684083002</v>
      </c>
      <c r="AG329" s="17">
        <v>0.31686499328892398</v>
      </c>
      <c r="AH329" s="17">
        <v>0.39587861533044499</v>
      </c>
      <c r="AI329" s="17">
        <v>0.432208317255109</v>
      </c>
      <c r="AJ329" s="17">
        <v>0.37035096784562099</v>
      </c>
      <c r="AK329" s="17"/>
      <c r="AL329" s="17">
        <v>0.41172615655239497</v>
      </c>
      <c r="AM329" s="17">
        <v>0.36608024388370097</v>
      </c>
      <c r="AN329" s="17">
        <v>0.54762428992694001</v>
      </c>
      <c r="AO329" s="17">
        <v>0.36533235901716299</v>
      </c>
      <c r="AP329" s="17">
        <v>0</v>
      </c>
      <c r="AQ329" s="17">
        <v>0.19848963116589299</v>
      </c>
      <c r="AR329" s="17" t="s">
        <v>116</v>
      </c>
      <c r="AS329" s="17"/>
      <c r="AT329" s="17">
        <v>0.39798309589689901</v>
      </c>
      <c r="AU329" s="17" t="s">
        <v>116</v>
      </c>
      <c r="AV329" s="17"/>
      <c r="AW329" s="17">
        <v>0.450288316218242</v>
      </c>
      <c r="AX329" s="17">
        <v>0.411636654273419</v>
      </c>
      <c r="AY329" s="17">
        <v>0.155892676509087</v>
      </c>
      <c r="AZ329" s="17">
        <v>0.33616999357345101</v>
      </c>
      <c r="BA329" s="17">
        <v>0.24802089056514101</v>
      </c>
      <c r="BB329" s="17">
        <v>0.40420429896022297</v>
      </c>
      <c r="BC329" s="17">
        <v>0.481535533059327</v>
      </c>
      <c r="BD329" s="17">
        <v>0.25160509276000997</v>
      </c>
      <c r="BE329" s="17"/>
      <c r="BF329" s="17">
        <v>0.43592923072169798</v>
      </c>
      <c r="BG329" s="17">
        <v>0.486020975622455</v>
      </c>
      <c r="BH329" s="17">
        <v>0.34047431131818501</v>
      </c>
      <c r="BI329" s="17">
        <v>0.35217445703723399</v>
      </c>
      <c r="BJ329" s="17">
        <v>0.292178594687591</v>
      </c>
      <c r="BK329" s="17">
        <v>0.36463327207378199</v>
      </c>
      <c r="BL329" s="17">
        <v>0.15632192128212499</v>
      </c>
      <c r="BM329" s="17"/>
      <c r="BN329" s="17">
        <v>0.41713152484493499</v>
      </c>
      <c r="BO329" s="17">
        <v>0.34168954886332098</v>
      </c>
      <c r="BP329" s="17">
        <v>0.31348478962957999</v>
      </c>
      <c r="BQ329" s="17">
        <v>0.135470405261541</v>
      </c>
      <c r="BR329" s="17">
        <v>0.55124770664935996</v>
      </c>
      <c r="BS329" s="17">
        <v>0.51146725457201603</v>
      </c>
      <c r="BT329" s="17">
        <v>0.34325929210038097</v>
      </c>
      <c r="BU329" s="17">
        <v>0.25930661928924498</v>
      </c>
      <c r="BV329" s="17">
        <v>0.37935903109115299</v>
      </c>
      <c r="BW329" s="17">
        <v>0.54229253017476897</v>
      </c>
      <c r="BX329" s="17">
        <v>0.41936096929333599</v>
      </c>
      <c r="BY329" s="17">
        <v>0.44612008030894401</v>
      </c>
      <c r="BZ329" s="17">
        <v>0.71955592503286903</v>
      </c>
      <c r="CA329" s="17">
        <v>0.39099758252468098</v>
      </c>
      <c r="CB329" s="17">
        <v>0.30971274275678401</v>
      </c>
      <c r="CC329" s="17">
        <v>0.46056567993670999</v>
      </c>
      <c r="CD329" s="17">
        <v>0.36884922099661799</v>
      </c>
    </row>
    <row r="330" spans="2:82" x14ac:dyDescent="0.35">
      <c r="B330" t="s">
        <v>243</v>
      </c>
      <c r="C330" s="17">
        <v>0.21505041899272001</v>
      </c>
      <c r="D330" s="17">
        <v>0.18562209142067701</v>
      </c>
      <c r="E330" s="17">
        <v>0.259137656609288</v>
      </c>
      <c r="F330" s="17"/>
      <c r="G330" s="17">
        <v>0.21805489247125401</v>
      </c>
      <c r="H330" s="17">
        <v>0.17156638276511499</v>
      </c>
      <c r="I330" s="17">
        <v>0.14300888839183301</v>
      </c>
      <c r="J330" s="17">
        <v>0.32379853101584599</v>
      </c>
      <c r="K330" s="17">
        <v>0.28162175063860501</v>
      </c>
      <c r="L330" s="17">
        <v>0.33851196462157401</v>
      </c>
      <c r="M330" s="17"/>
      <c r="N330" s="17">
        <v>0.142551538564202</v>
      </c>
      <c r="O330" s="17">
        <v>0.29697870725654901</v>
      </c>
      <c r="P330" s="17">
        <v>0.19903383540480399</v>
      </c>
      <c r="Q330" s="17">
        <v>0.35006812544283</v>
      </c>
      <c r="R330" s="17"/>
      <c r="S330" s="17">
        <v>0.23839479503653499</v>
      </c>
      <c r="T330" s="17">
        <v>0.27697243163296498</v>
      </c>
      <c r="U330" s="17">
        <v>0.46736511860325802</v>
      </c>
      <c r="V330" s="17">
        <v>0.13388007906649099</v>
      </c>
      <c r="W330" s="17">
        <v>0.115764293215134</v>
      </c>
      <c r="X330" s="17">
        <v>0.21176979206414201</v>
      </c>
      <c r="Y330" s="17">
        <v>0.19603825736751601</v>
      </c>
      <c r="Z330" s="17">
        <v>0.107179970396555</v>
      </c>
      <c r="AA330" s="17">
        <v>0.108605278357012</v>
      </c>
      <c r="AB330" s="17">
        <v>0.28691868437229001</v>
      </c>
      <c r="AC330" s="17">
        <v>0.21704424177869</v>
      </c>
      <c r="AD330" s="17"/>
      <c r="AE330" s="17">
        <v>0.19647553337489801</v>
      </c>
      <c r="AF330" s="17">
        <v>0.21316422633229801</v>
      </c>
      <c r="AG330" s="17">
        <v>0.24401727450185701</v>
      </c>
      <c r="AH330" s="17">
        <v>0.29573587082278902</v>
      </c>
      <c r="AI330" s="17">
        <v>0.20544677109597101</v>
      </c>
      <c r="AJ330" s="17">
        <v>0.42395886081541401</v>
      </c>
      <c r="AK330" s="17"/>
      <c r="AL330" s="17">
        <v>0.23703219865639499</v>
      </c>
      <c r="AM330" s="17">
        <v>0.203183042345736</v>
      </c>
      <c r="AN330" s="17">
        <v>0.10099460890317701</v>
      </c>
      <c r="AO330" s="17">
        <v>9.7646900985313603E-2</v>
      </c>
      <c r="AP330" s="17">
        <v>0.48150782872643499</v>
      </c>
      <c r="AQ330" s="17">
        <v>0.48901411515037801</v>
      </c>
      <c r="AR330" s="17" t="s">
        <v>116</v>
      </c>
      <c r="AS330" s="17"/>
      <c r="AT330" s="17">
        <v>0.21505041899272001</v>
      </c>
      <c r="AU330" s="17" t="s">
        <v>116</v>
      </c>
      <c r="AV330" s="17"/>
      <c r="AW330" s="17">
        <v>0.27986158954030599</v>
      </c>
      <c r="AX330" s="17">
        <v>0.185236231230437</v>
      </c>
      <c r="AY330" s="17">
        <v>0.18315518927541999</v>
      </c>
      <c r="AZ330" s="17">
        <v>0.34830824259430698</v>
      </c>
      <c r="BA330" s="17">
        <v>0.34753207418479398</v>
      </c>
      <c r="BB330" s="17">
        <v>0.25014261174403202</v>
      </c>
      <c r="BC330" s="17">
        <v>7.3818476133979904E-2</v>
      </c>
      <c r="BD330" s="17">
        <v>0.25867407096766698</v>
      </c>
      <c r="BE330" s="17"/>
      <c r="BF330" s="17">
        <v>0.210660635436942</v>
      </c>
      <c r="BG330" s="17">
        <v>0.144746985865365</v>
      </c>
      <c r="BH330" s="17">
        <v>0.29060479126803701</v>
      </c>
      <c r="BI330" s="17">
        <v>0.25687967991835903</v>
      </c>
      <c r="BJ330" s="17">
        <v>0.31641389276620302</v>
      </c>
      <c r="BK330" s="17">
        <v>0.14885167019863399</v>
      </c>
      <c r="BL330" s="17">
        <v>0.34274361802981301</v>
      </c>
      <c r="BM330" s="17"/>
      <c r="BN330" s="17">
        <v>0.198781400389964</v>
      </c>
      <c r="BO330" s="17">
        <v>0.18022754610412101</v>
      </c>
      <c r="BP330" s="17">
        <v>0.53184380584867497</v>
      </c>
      <c r="BQ330" s="17">
        <v>0.35423891012171899</v>
      </c>
      <c r="BR330" s="17">
        <v>0.37958614410008801</v>
      </c>
      <c r="BS330" s="17">
        <v>0.208396996173805</v>
      </c>
      <c r="BT330" s="17">
        <v>0.33223070081633099</v>
      </c>
      <c r="BU330" s="17">
        <v>0.211087495800997</v>
      </c>
      <c r="BV330" s="17">
        <v>0.32365106049939601</v>
      </c>
      <c r="BW330" s="17">
        <v>0.17455326626673401</v>
      </c>
      <c r="BX330" s="17">
        <v>0.23325613709193599</v>
      </c>
      <c r="BY330" s="17">
        <v>0.181968560282256</v>
      </c>
      <c r="BZ330" s="17">
        <v>0</v>
      </c>
      <c r="CA330" s="17">
        <v>7.0426391387831994E-2</v>
      </c>
      <c r="CB330" s="17">
        <v>0.163914649315682</v>
      </c>
      <c r="CC330" s="17">
        <v>0.168048633812304</v>
      </c>
      <c r="CD330" s="17">
        <v>0</v>
      </c>
    </row>
    <row r="331" spans="2:82" x14ac:dyDescent="0.35">
      <c r="B331" t="s">
        <v>127</v>
      </c>
      <c r="C331" s="17">
        <v>5.4071494825663403E-2</v>
      </c>
      <c r="D331" s="17">
        <v>3.9310719822795201E-2</v>
      </c>
      <c r="E331" s="17">
        <v>7.5723954781002398E-2</v>
      </c>
      <c r="F331" s="17"/>
      <c r="G331" s="17">
        <v>6.2056599230007503E-2</v>
      </c>
      <c r="H331" s="17">
        <v>4.9977600421148002E-2</v>
      </c>
      <c r="I331" s="17">
        <v>7.4623796205869106E-2</v>
      </c>
      <c r="J331" s="17">
        <v>3.4100409505156103E-2</v>
      </c>
      <c r="K331" s="17">
        <v>3.2250077869445601E-2</v>
      </c>
      <c r="L331" s="17">
        <v>5.0929165361265002E-2</v>
      </c>
      <c r="M331" s="17"/>
      <c r="N331" s="17">
        <v>3.3321392844473503E-2</v>
      </c>
      <c r="O331" s="17">
        <v>7.13566888470306E-2</v>
      </c>
      <c r="P331" s="17">
        <v>4.86678103014287E-2</v>
      </c>
      <c r="Q331" s="17">
        <v>0.101746438031577</v>
      </c>
      <c r="R331" s="17"/>
      <c r="S331" s="17">
        <v>1.16029699390228E-2</v>
      </c>
      <c r="T331" s="17">
        <v>4.7641751646362203E-2</v>
      </c>
      <c r="U331" s="17">
        <v>6.86720913261121E-2</v>
      </c>
      <c r="V331" s="17">
        <v>6.4745836649447497E-2</v>
      </c>
      <c r="W331" s="17">
        <v>7.1468347274298696E-2</v>
      </c>
      <c r="X331" s="17">
        <v>0.152851124710598</v>
      </c>
      <c r="Y331" s="17">
        <v>0</v>
      </c>
      <c r="Z331" s="17">
        <v>9.85405087504721E-2</v>
      </c>
      <c r="AA331" s="17">
        <v>6.8844537020928201E-2</v>
      </c>
      <c r="AB331" s="17">
        <v>7.1163823509092797E-2</v>
      </c>
      <c r="AC331" s="17">
        <v>9.9452187325523106E-2</v>
      </c>
      <c r="AD331" s="17"/>
      <c r="AE331" s="17">
        <v>7.5733486469683406E-2</v>
      </c>
      <c r="AF331" s="17">
        <v>2.2623955025641199E-2</v>
      </c>
      <c r="AG331" s="17">
        <v>8.2046594105800702E-2</v>
      </c>
      <c r="AH331" s="17">
        <v>9.3364008659145598E-2</v>
      </c>
      <c r="AI331" s="17">
        <v>3.5472318912142101E-2</v>
      </c>
      <c r="AJ331" s="17">
        <v>0</v>
      </c>
      <c r="AK331" s="17"/>
      <c r="AL331" s="17">
        <v>6.1713844859500502E-2</v>
      </c>
      <c r="AM331" s="17">
        <v>1.16398223578315E-2</v>
      </c>
      <c r="AN331" s="17">
        <v>4.7084960141637801E-2</v>
      </c>
      <c r="AO331" s="17">
        <v>0</v>
      </c>
      <c r="AP331" s="17">
        <v>0</v>
      </c>
      <c r="AQ331" s="17">
        <v>0.201508683352876</v>
      </c>
      <c r="AR331" s="17" t="s">
        <v>116</v>
      </c>
      <c r="AS331" s="17"/>
      <c r="AT331" s="17">
        <v>5.4071494825663403E-2</v>
      </c>
      <c r="AU331" s="17" t="s">
        <v>116</v>
      </c>
      <c r="AV331" s="17"/>
      <c r="AW331" s="17">
        <v>9.2566320660286999E-2</v>
      </c>
      <c r="AX331" s="17">
        <v>0</v>
      </c>
      <c r="AY331" s="17">
        <v>0.145260135433946</v>
      </c>
      <c r="AZ331" s="17">
        <v>8.05782717066999E-2</v>
      </c>
      <c r="BA331" s="17">
        <v>0.15360344503995399</v>
      </c>
      <c r="BB331" s="17">
        <v>1.6131213588231198E-2</v>
      </c>
      <c r="BC331" s="17">
        <v>3.3416326100838598E-2</v>
      </c>
      <c r="BD331" s="17">
        <v>0</v>
      </c>
      <c r="BE331" s="17"/>
      <c r="BF331" s="17">
        <v>3.3453919515121597E-2</v>
      </c>
      <c r="BG331" s="17">
        <v>2.85438492810061E-2</v>
      </c>
      <c r="BH331" s="17">
        <v>3.10790075879669E-2</v>
      </c>
      <c r="BI331" s="17">
        <v>7.6754870706021494E-2</v>
      </c>
      <c r="BJ331" s="17">
        <v>9.9733111233723498E-2</v>
      </c>
      <c r="BK331" s="17">
        <v>4.4966648923404899E-2</v>
      </c>
      <c r="BL331" s="17">
        <v>0.203399598695473</v>
      </c>
      <c r="BM331" s="17"/>
      <c r="BN331" s="17">
        <v>0</v>
      </c>
      <c r="BO331" s="17">
        <v>0.184722945099772</v>
      </c>
      <c r="BP331" s="17">
        <v>8.0537518906328903E-2</v>
      </c>
      <c r="BQ331" s="17">
        <v>0.150630049043979</v>
      </c>
      <c r="BR331" s="17">
        <v>0</v>
      </c>
      <c r="BS331" s="17">
        <v>0</v>
      </c>
      <c r="BT331" s="17">
        <v>0</v>
      </c>
      <c r="BU331" s="17">
        <v>0</v>
      </c>
      <c r="BV331" s="17">
        <v>6.1195114128675197E-2</v>
      </c>
      <c r="BW331" s="17">
        <v>5.2906072131691601E-2</v>
      </c>
      <c r="BX331" s="17">
        <v>0</v>
      </c>
      <c r="BY331" s="17">
        <v>0</v>
      </c>
      <c r="BZ331" s="17">
        <v>8.7639584610954793E-2</v>
      </c>
      <c r="CA331" s="17">
        <v>6.8551504481692005E-2</v>
      </c>
      <c r="CB331" s="17">
        <v>0</v>
      </c>
      <c r="CC331" s="17">
        <v>0</v>
      </c>
      <c r="CD331" s="17">
        <v>0.14997789375200801</v>
      </c>
    </row>
    <row r="332" spans="2:82" x14ac:dyDescent="0.35">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row>
    <row r="333" spans="2:82" x14ac:dyDescent="0.35">
      <c r="B333" s="6" t="s">
        <v>259</v>
      </c>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row>
    <row r="334" spans="2:82" x14ac:dyDescent="0.35">
      <c r="B334" s="24" t="s">
        <v>191</v>
      </c>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row>
    <row r="335" spans="2:82" x14ac:dyDescent="0.35">
      <c r="B335" t="s">
        <v>241</v>
      </c>
      <c r="C335" s="17">
        <v>0.26370418934209</v>
      </c>
      <c r="D335" s="17">
        <v>0.27653076102028601</v>
      </c>
      <c r="E335" s="17">
        <v>0.24862489796513701</v>
      </c>
      <c r="F335" s="17"/>
      <c r="G335" s="17">
        <v>0.25509424309311501</v>
      </c>
      <c r="H335" s="17">
        <v>0.27319977482042601</v>
      </c>
      <c r="I335" s="17">
        <v>0.30937659829562603</v>
      </c>
      <c r="J335" s="17">
        <v>0.13156109600529101</v>
      </c>
      <c r="K335" s="17">
        <v>0.32786210437483398</v>
      </c>
      <c r="L335" s="17">
        <v>0.154517959362927</v>
      </c>
      <c r="M335" s="17"/>
      <c r="N335" s="17">
        <v>0.338351436582424</v>
      </c>
      <c r="O335" s="17">
        <v>0.15057455693341701</v>
      </c>
      <c r="P335" s="17">
        <v>0.20760489312615399</v>
      </c>
      <c r="Q335" s="17">
        <v>0.23764076768277101</v>
      </c>
      <c r="R335" s="17"/>
      <c r="S335" s="17">
        <v>0.27855408549669902</v>
      </c>
      <c r="T335" s="17">
        <v>0.28387478931418703</v>
      </c>
      <c r="U335" s="17">
        <v>0.22949406187357901</v>
      </c>
      <c r="V335" s="17">
        <v>0.28738741181349903</v>
      </c>
      <c r="W335" s="17">
        <v>0.27608479042276302</v>
      </c>
      <c r="X335" s="17">
        <v>0.25248889098738903</v>
      </c>
      <c r="Y335" s="17">
        <v>0.304683663379133</v>
      </c>
      <c r="Z335" s="17">
        <v>0.31752454642258299</v>
      </c>
      <c r="AA335" s="17">
        <v>0.25949948373306803</v>
      </c>
      <c r="AB335" s="17">
        <v>0.154383493598442</v>
      </c>
      <c r="AC335" s="17">
        <v>0.115362680302352</v>
      </c>
      <c r="AD335" s="17"/>
      <c r="AE335" s="17">
        <v>0.36979576374351802</v>
      </c>
      <c r="AF335" s="17">
        <v>0.14933280030314899</v>
      </c>
      <c r="AG335" s="17">
        <v>0.25606220410957098</v>
      </c>
      <c r="AH335" s="17">
        <v>0.259542923366477</v>
      </c>
      <c r="AI335" s="17">
        <v>0.126832393334921</v>
      </c>
      <c r="AJ335" s="17">
        <v>0</v>
      </c>
      <c r="AK335" s="17"/>
      <c r="AL335" s="17">
        <v>0.21016409371622499</v>
      </c>
      <c r="AM335" s="17">
        <v>0.27862995902003401</v>
      </c>
      <c r="AN335" s="17">
        <v>0.32323796939487698</v>
      </c>
      <c r="AO335" s="17">
        <v>0.29657211170866399</v>
      </c>
      <c r="AP335" s="17">
        <v>0.51966709429331603</v>
      </c>
      <c r="AQ335" s="17">
        <v>0.308035863642316</v>
      </c>
      <c r="AR335" s="17" t="s">
        <v>116</v>
      </c>
      <c r="AS335" s="17"/>
      <c r="AT335" s="17">
        <v>0.26370418934209</v>
      </c>
      <c r="AU335" s="17" t="s">
        <v>116</v>
      </c>
      <c r="AV335" s="17"/>
      <c r="AW335" s="17">
        <v>0.30180289407794503</v>
      </c>
      <c r="AX335" s="17">
        <v>0.51211013411293005</v>
      </c>
      <c r="AY335" s="17">
        <v>0.51440403834472803</v>
      </c>
      <c r="AZ335" s="17">
        <v>0.16101203970159</v>
      </c>
      <c r="BA335" s="17">
        <v>0.1373168630769</v>
      </c>
      <c r="BB335" s="17">
        <v>0.23428041838630401</v>
      </c>
      <c r="BC335" s="17">
        <v>0.303285368118551</v>
      </c>
      <c r="BD335" s="17">
        <v>0.25386416283454699</v>
      </c>
      <c r="BE335" s="17"/>
      <c r="BF335" s="17">
        <v>0.26252791918302398</v>
      </c>
      <c r="BG335" s="17">
        <v>0.260392160630949</v>
      </c>
      <c r="BH335" s="17">
        <v>0.37209617142883999</v>
      </c>
      <c r="BI335" s="17">
        <v>0.211842176005233</v>
      </c>
      <c r="BJ335" s="17">
        <v>0.12523064185664801</v>
      </c>
      <c r="BK335" s="17">
        <v>0.35397797994754299</v>
      </c>
      <c r="BL335" s="17">
        <v>0.24876121349267299</v>
      </c>
      <c r="BM335" s="17"/>
      <c r="BN335" s="17">
        <v>0.27257277914457001</v>
      </c>
      <c r="BO335" s="17">
        <v>0.241120975006343</v>
      </c>
      <c r="BP335" s="17">
        <v>6.2841428731158097E-2</v>
      </c>
      <c r="BQ335" s="17">
        <v>0.39473371519033601</v>
      </c>
      <c r="BR335" s="17">
        <v>0.18535547269914801</v>
      </c>
      <c r="BS335" s="17">
        <v>0</v>
      </c>
      <c r="BT335" s="17">
        <v>0.30519582940312401</v>
      </c>
      <c r="BU335" s="17">
        <v>0.20201545995815301</v>
      </c>
      <c r="BV335" s="17">
        <v>0.19763730693638801</v>
      </c>
      <c r="BW335" s="17">
        <v>0.118976875739174</v>
      </c>
      <c r="BX335" s="17">
        <v>0.22596159214662001</v>
      </c>
      <c r="BY335" s="17">
        <v>0.255291314559912</v>
      </c>
      <c r="BZ335" s="17">
        <v>0.19282690234746599</v>
      </c>
      <c r="CA335" s="17">
        <v>0.60104434921007699</v>
      </c>
      <c r="CB335" s="17">
        <v>0.43642704964636603</v>
      </c>
      <c r="CC335" s="17">
        <v>0.314707400223325</v>
      </c>
      <c r="CD335" s="17">
        <v>0.51329171026522202</v>
      </c>
    </row>
    <row r="336" spans="2:82" x14ac:dyDescent="0.35">
      <c r="B336" t="s">
        <v>242</v>
      </c>
      <c r="C336" s="17">
        <v>0.38583057725363801</v>
      </c>
      <c r="D336" s="17">
        <v>0.43925942547298102</v>
      </c>
      <c r="E336" s="17">
        <v>0.30880924600093002</v>
      </c>
      <c r="F336" s="17"/>
      <c r="G336" s="17">
        <v>0.38167374669388798</v>
      </c>
      <c r="H336" s="17">
        <v>0.449680973807003</v>
      </c>
      <c r="I336" s="17">
        <v>0.373826601130133</v>
      </c>
      <c r="J336" s="17">
        <v>0.342830734309511</v>
      </c>
      <c r="K336" s="17">
        <v>0.16030956164582699</v>
      </c>
      <c r="L336" s="17">
        <v>0.52764539086393103</v>
      </c>
      <c r="M336" s="17"/>
      <c r="N336" s="17">
        <v>0.40267015343717399</v>
      </c>
      <c r="O336" s="17">
        <v>0.47431238893591798</v>
      </c>
      <c r="P336" s="17">
        <v>0.33965053382961702</v>
      </c>
      <c r="Q336" s="17">
        <v>0.229943692568674</v>
      </c>
      <c r="R336" s="17"/>
      <c r="S336" s="17">
        <v>0.45278824529926198</v>
      </c>
      <c r="T336" s="17">
        <v>0.19551151807936901</v>
      </c>
      <c r="U336" s="17">
        <v>0.31716764272327502</v>
      </c>
      <c r="V336" s="17">
        <v>0.28187689413881301</v>
      </c>
      <c r="W336" s="17">
        <v>0.29739578350176599</v>
      </c>
      <c r="X336" s="17">
        <v>0.35585879035060303</v>
      </c>
      <c r="Y336" s="17">
        <v>0.344713699739294</v>
      </c>
      <c r="Z336" s="17">
        <v>0.59814421045972999</v>
      </c>
      <c r="AA336" s="17">
        <v>0.450190825493818</v>
      </c>
      <c r="AB336" s="17">
        <v>0.54501027916624201</v>
      </c>
      <c r="AC336" s="17">
        <v>9.8813749025041697E-2</v>
      </c>
      <c r="AD336" s="17"/>
      <c r="AE336" s="17">
        <v>0.38098374537038299</v>
      </c>
      <c r="AF336" s="17">
        <v>0.446748776697657</v>
      </c>
      <c r="AG336" s="17">
        <v>0.33398031513000498</v>
      </c>
      <c r="AH336" s="17">
        <v>0.226749016154941</v>
      </c>
      <c r="AI336" s="17">
        <v>0.40430350859043301</v>
      </c>
      <c r="AJ336" s="17">
        <v>0</v>
      </c>
      <c r="AK336" s="17"/>
      <c r="AL336" s="17">
        <v>0.32647054882429399</v>
      </c>
      <c r="AM336" s="17">
        <v>0.49891434001756102</v>
      </c>
      <c r="AN336" s="17">
        <v>0.352348362044761</v>
      </c>
      <c r="AO336" s="17">
        <v>0.46171207473027598</v>
      </c>
      <c r="AP336" s="17">
        <v>0</v>
      </c>
      <c r="AQ336" s="17">
        <v>0.25368021953587699</v>
      </c>
      <c r="AR336" s="17" t="s">
        <v>116</v>
      </c>
      <c r="AS336" s="17"/>
      <c r="AT336" s="17">
        <v>0.38583057725363801</v>
      </c>
      <c r="AU336" s="17" t="s">
        <v>116</v>
      </c>
      <c r="AV336" s="17"/>
      <c r="AW336" s="17">
        <v>0.340519365625302</v>
      </c>
      <c r="AX336" s="17">
        <v>0.25257612040369598</v>
      </c>
      <c r="AY336" s="17">
        <v>0.24950680241312601</v>
      </c>
      <c r="AZ336" s="17">
        <v>0.32888956368674399</v>
      </c>
      <c r="BA336" s="17">
        <v>0.54588097525087098</v>
      </c>
      <c r="BB336" s="17">
        <v>0.28749841738870602</v>
      </c>
      <c r="BC336" s="17">
        <v>0.47515685223432802</v>
      </c>
      <c r="BD336" s="17">
        <v>0.50589987748179799</v>
      </c>
      <c r="BE336" s="17"/>
      <c r="BF336" s="17">
        <v>0.46754972748553902</v>
      </c>
      <c r="BG336" s="17">
        <v>0.38317993493026198</v>
      </c>
      <c r="BH336" s="17">
        <v>0.28495368430468399</v>
      </c>
      <c r="BI336" s="17">
        <v>0.50773865745325697</v>
      </c>
      <c r="BJ336" s="17">
        <v>0.38783583432327101</v>
      </c>
      <c r="BK336" s="17">
        <v>0.17352934075128301</v>
      </c>
      <c r="BL336" s="17">
        <v>0.44410956015766401</v>
      </c>
      <c r="BM336" s="17"/>
      <c r="BN336" s="17">
        <v>0.21215742455682701</v>
      </c>
      <c r="BO336" s="17">
        <v>0.24045541531873199</v>
      </c>
      <c r="BP336" s="17">
        <v>0.211261001396226</v>
      </c>
      <c r="BQ336" s="17">
        <v>0.120346644749426</v>
      </c>
      <c r="BR336" s="17">
        <v>0.34063222096414197</v>
      </c>
      <c r="BS336" s="17">
        <v>0.53547115021038305</v>
      </c>
      <c r="BT336" s="17">
        <v>0.238963826268214</v>
      </c>
      <c r="BU336" s="17">
        <v>0.513315012945598</v>
      </c>
      <c r="BV336" s="17">
        <v>0.49832875136494498</v>
      </c>
      <c r="BW336" s="17">
        <v>0.58792217919491496</v>
      </c>
      <c r="BX336" s="17">
        <v>0.40040797103269099</v>
      </c>
      <c r="BY336" s="17">
        <v>0.34506730844113997</v>
      </c>
      <c r="BZ336" s="17">
        <v>0.265171507938674</v>
      </c>
      <c r="CA336" s="17">
        <v>0.242278005105455</v>
      </c>
      <c r="CB336" s="17">
        <v>0.29302224918790298</v>
      </c>
      <c r="CC336" s="17">
        <v>0.60584551842205303</v>
      </c>
      <c r="CD336" s="17">
        <v>0.43038750946526599</v>
      </c>
    </row>
    <row r="337" spans="2:82" x14ac:dyDescent="0.35">
      <c r="B337" t="s">
        <v>243</v>
      </c>
      <c r="C337" s="17">
        <v>0.328635549868659</v>
      </c>
      <c r="D337" s="17">
        <v>0.26312747107241702</v>
      </c>
      <c r="E337" s="17">
        <v>0.41954899225814801</v>
      </c>
      <c r="F337" s="17"/>
      <c r="G337" s="17">
        <v>0.34652229338089702</v>
      </c>
      <c r="H337" s="17">
        <v>0.25413255095727499</v>
      </c>
      <c r="I337" s="17">
        <v>0.29869932203548399</v>
      </c>
      <c r="J337" s="17">
        <v>0.49035598789310197</v>
      </c>
      <c r="K337" s="17">
        <v>0.47524452804670902</v>
      </c>
      <c r="L337" s="17">
        <v>0.31783664977314202</v>
      </c>
      <c r="M337" s="17"/>
      <c r="N337" s="17">
        <v>0.24422768989884899</v>
      </c>
      <c r="O337" s="17">
        <v>0.34281990522352301</v>
      </c>
      <c r="P337" s="17">
        <v>0.43448215657911399</v>
      </c>
      <c r="Q337" s="17">
        <v>0.49299612325474501</v>
      </c>
      <c r="R337" s="17"/>
      <c r="S337" s="17">
        <v>0.25589501817811899</v>
      </c>
      <c r="T337" s="17">
        <v>0.47364660091105498</v>
      </c>
      <c r="U337" s="17">
        <v>0.45333829540314602</v>
      </c>
      <c r="V337" s="17">
        <v>0.43073569404768802</v>
      </c>
      <c r="W337" s="17">
        <v>0.426519426075471</v>
      </c>
      <c r="X337" s="17">
        <v>0.36290664620530899</v>
      </c>
      <c r="Y337" s="17">
        <v>0.350602636881573</v>
      </c>
      <c r="Z337" s="17">
        <v>0</v>
      </c>
      <c r="AA337" s="17">
        <v>0.26029849660420601</v>
      </c>
      <c r="AB337" s="17">
        <v>0.30060622723531599</v>
      </c>
      <c r="AC337" s="17">
        <v>0.68964087367305005</v>
      </c>
      <c r="AD337" s="17"/>
      <c r="AE337" s="17">
        <v>0.24286083532795799</v>
      </c>
      <c r="AF337" s="17">
        <v>0.38003298399713098</v>
      </c>
      <c r="AG337" s="17">
        <v>0.40995748076042399</v>
      </c>
      <c r="AH337" s="17">
        <v>0.44923066519232302</v>
      </c>
      <c r="AI337" s="17">
        <v>0.42775118582812899</v>
      </c>
      <c r="AJ337" s="17">
        <v>0.703492754647703</v>
      </c>
      <c r="AK337" s="17"/>
      <c r="AL337" s="17">
        <v>0.445814013942051</v>
      </c>
      <c r="AM337" s="17">
        <v>0.222455700962404</v>
      </c>
      <c r="AN337" s="17">
        <v>0.29882344413324602</v>
      </c>
      <c r="AO337" s="17">
        <v>0.24171581356106001</v>
      </c>
      <c r="AP337" s="17">
        <v>0.48033290570668402</v>
      </c>
      <c r="AQ337" s="17">
        <v>0.43828391682180701</v>
      </c>
      <c r="AR337" s="17" t="s">
        <v>116</v>
      </c>
      <c r="AS337" s="17"/>
      <c r="AT337" s="17">
        <v>0.328635549868659</v>
      </c>
      <c r="AU337" s="17" t="s">
        <v>116</v>
      </c>
      <c r="AV337" s="17"/>
      <c r="AW337" s="17">
        <v>0.32846718614437698</v>
      </c>
      <c r="AX337" s="17">
        <v>0.235313745483374</v>
      </c>
      <c r="AY337" s="17">
        <v>0.23608915924214599</v>
      </c>
      <c r="AZ337" s="17">
        <v>0.44135974546088802</v>
      </c>
      <c r="BA337" s="17">
        <v>0.31680216167222902</v>
      </c>
      <c r="BB337" s="17">
        <v>0.457623143513467</v>
      </c>
      <c r="BC337" s="17">
        <v>0.22155777964712101</v>
      </c>
      <c r="BD337" s="17">
        <v>0.24023595968365499</v>
      </c>
      <c r="BE337" s="17"/>
      <c r="BF337" s="17">
        <v>0.25156917060620798</v>
      </c>
      <c r="BG337" s="17">
        <v>0.341210121258544</v>
      </c>
      <c r="BH337" s="17">
        <v>0.34295014426647602</v>
      </c>
      <c r="BI337" s="17">
        <v>0.28041916654151</v>
      </c>
      <c r="BJ337" s="17">
        <v>0.44263333320213999</v>
      </c>
      <c r="BK337" s="17">
        <v>0.35056688830969901</v>
      </c>
      <c r="BL337" s="17">
        <v>0.307129226349663</v>
      </c>
      <c r="BM337" s="17"/>
      <c r="BN337" s="17">
        <v>0.38782846874077198</v>
      </c>
      <c r="BO337" s="17">
        <v>0.45302423981408402</v>
      </c>
      <c r="BP337" s="17">
        <v>0.725897569872616</v>
      </c>
      <c r="BQ337" s="17">
        <v>0.48491964006023802</v>
      </c>
      <c r="BR337" s="17">
        <v>0.40650293784638802</v>
      </c>
      <c r="BS337" s="17">
        <v>0.464528849789617</v>
      </c>
      <c r="BT337" s="17">
        <v>0.455840344328661</v>
      </c>
      <c r="BU337" s="17">
        <v>0.28466952709624899</v>
      </c>
      <c r="BV337" s="17">
        <v>0.21894303818219699</v>
      </c>
      <c r="BW337" s="17">
        <v>0.293100945065911</v>
      </c>
      <c r="BX337" s="17">
        <v>0.37363043682068903</v>
      </c>
      <c r="BY337" s="17">
        <v>0.39964137699894797</v>
      </c>
      <c r="BZ337" s="17">
        <v>0.44970202614961102</v>
      </c>
      <c r="CA337" s="17">
        <v>0.15667764568446799</v>
      </c>
      <c r="CB337" s="17">
        <v>0.27055070116573099</v>
      </c>
      <c r="CC337" s="17">
        <v>7.9447081354621502E-2</v>
      </c>
      <c r="CD337" s="17">
        <v>5.6320780269511699E-2</v>
      </c>
    </row>
    <row r="338" spans="2:82" x14ac:dyDescent="0.35">
      <c r="B338" t="s">
        <v>127</v>
      </c>
      <c r="C338" s="17">
        <v>2.1829683535612401E-2</v>
      </c>
      <c r="D338" s="17">
        <v>2.1082342434315601E-2</v>
      </c>
      <c r="E338" s="17">
        <v>2.3016863775785198E-2</v>
      </c>
      <c r="F338" s="17"/>
      <c r="G338" s="17">
        <v>1.6709716832100398E-2</v>
      </c>
      <c r="H338" s="17">
        <v>2.2986700415296001E-2</v>
      </c>
      <c r="I338" s="17">
        <v>1.8097478538756699E-2</v>
      </c>
      <c r="J338" s="17">
        <v>3.5252181792096798E-2</v>
      </c>
      <c r="K338" s="17">
        <v>3.65838059326304E-2</v>
      </c>
      <c r="L338" s="17">
        <v>0</v>
      </c>
      <c r="M338" s="17"/>
      <c r="N338" s="17">
        <v>1.47507200815532E-2</v>
      </c>
      <c r="O338" s="17">
        <v>3.2293148907141501E-2</v>
      </c>
      <c r="P338" s="17">
        <v>1.8262416465115301E-2</v>
      </c>
      <c r="Q338" s="17">
        <v>3.9419416493809402E-2</v>
      </c>
      <c r="R338" s="17"/>
      <c r="S338" s="17">
        <v>1.27626510259194E-2</v>
      </c>
      <c r="T338" s="17">
        <v>4.6967091695388999E-2</v>
      </c>
      <c r="U338" s="17">
        <v>0</v>
      </c>
      <c r="V338" s="17">
        <v>0</v>
      </c>
      <c r="W338" s="17">
        <v>0</v>
      </c>
      <c r="X338" s="17">
        <v>2.87456724566994E-2</v>
      </c>
      <c r="Y338" s="17">
        <v>0</v>
      </c>
      <c r="Z338" s="17">
        <v>8.4331243117686097E-2</v>
      </c>
      <c r="AA338" s="17">
        <v>3.0011194168907799E-2</v>
      </c>
      <c r="AB338" s="17">
        <v>0</v>
      </c>
      <c r="AC338" s="17">
        <v>9.6182696999556005E-2</v>
      </c>
      <c r="AD338" s="17"/>
      <c r="AE338" s="17">
        <v>6.35965555814138E-3</v>
      </c>
      <c r="AF338" s="17">
        <v>2.3885439002062799E-2</v>
      </c>
      <c r="AG338" s="17">
        <v>0</v>
      </c>
      <c r="AH338" s="17">
        <v>6.44773952862603E-2</v>
      </c>
      <c r="AI338" s="17">
        <v>4.1112912246517398E-2</v>
      </c>
      <c r="AJ338" s="17">
        <v>0.296507245352297</v>
      </c>
      <c r="AK338" s="17"/>
      <c r="AL338" s="17">
        <v>1.7551343517430099E-2</v>
      </c>
      <c r="AM338" s="17">
        <v>0</v>
      </c>
      <c r="AN338" s="17">
        <v>2.5590224427115602E-2</v>
      </c>
      <c r="AO338" s="17">
        <v>0</v>
      </c>
      <c r="AP338" s="17">
        <v>0</v>
      </c>
      <c r="AQ338" s="17">
        <v>0</v>
      </c>
      <c r="AR338" s="17" t="s">
        <v>116</v>
      </c>
      <c r="AS338" s="17"/>
      <c r="AT338" s="17">
        <v>2.1829683535612401E-2</v>
      </c>
      <c r="AU338" s="17" t="s">
        <v>116</v>
      </c>
      <c r="AV338" s="17"/>
      <c r="AW338" s="17">
        <v>2.9210554152375799E-2</v>
      </c>
      <c r="AX338" s="17">
        <v>0</v>
      </c>
      <c r="AY338" s="17">
        <v>0</v>
      </c>
      <c r="AZ338" s="17">
        <v>6.8738651150777999E-2</v>
      </c>
      <c r="BA338" s="17">
        <v>0</v>
      </c>
      <c r="BB338" s="17">
        <v>2.0598020711523099E-2</v>
      </c>
      <c r="BC338" s="17">
        <v>0</v>
      </c>
      <c r="BD338" s="17">
        <v>0</v>
      </c>
      <c r="BE338" s="17"/>
      <c r="BF338" s="17">
        <v>1.83531827252289E-2</v>
      </c>
      <c r="BG338" s="17">
        <v>1.52177831802451E-2</v>
      </c>
      <c r="BH338" s="17">
        <v>0</v>
      </c>
      <c r="BI338" s="17">
        <v>0</v>
      </c>
      <c r="BJ338" s="17">
        <v>4.4300190617941403E-2</v>
      </c>
      <c r="BK338" s="17">
        <v>0.12192579099147501</v>
      </c>
      <c r="BL338" s="17">
        <v>0</v>
      </c>
      <c r="BM338" s="17"/>
      <c r="BN338" s="17">
        <v>0.127441327557831</v>
      </c>
      <c r="BO338" s="17">
        <v>6.5399369860841106E-2</v>
      </c>
      <c r="BP338" s="17">
        <v>0</v>
      </c>
      <c r="BQ338" s="17">
        <v>0</v>
      </c>
      <c r="BR338" s="17">
        <v>6.7509368490322005E-2</v>
      </c>
      <c r="BS338" s="17">
        <v>0</v>
      </c>
      <c r="BT338" s="17">
        <v>0</v>
      </c>
      <c r="BU338" s="17">
        <v>0</v>
      </c>
      <c r="BV338" s="17">
        <v>8.5090903516470195E-2</v>
      </c>
      <c r="BW338" s="17">
        <v>0</v>
      </c>
      <c r="BX338" s="17">
        <v>0</v>
      </c>
      <c r="BY338" s="17">
        <v>0</v>
      </c>
      <c r="BZ338" s="17">
        <v>9.2299563564248704E-2</v>
      </c>
      <c r="CA338" s="17">
        <v>0</v>
      </c>
      <c r="CB338" s="17">
        <v>0</v>
      </c>
      <c r="CC338" s="17">
        <v>0</v>
      </c>
      <c r="CD338" s="17">
        <v>0</v>
      </c>
    </row>
    <row r="339" spans="2:82" x14ac:dyDescent="0.35">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row>
    <row r="340" spans="2:82" x14ac:dyDescent="0.35">
      <c r="B340" s="6" t="s">
        <v>260</v>
      </c>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row>
    <row r="341" spans="2:82" x14ac:dyDescent="0.35">
      <c r="B341" s="24" t="s">
        <v>191</v>
      </c>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row>
    <row r="342" spans="2:82" x14ac:dyDescent="0.35">
      <c r="B342" t="s">
        <v>241</v>
      </c>
      <c r="C342" s="17">
        <v>0.19249166756994701</v>
      </c>
      <c r="D342" s="17">
        <v>0.220156063247854</v>
      </c>
      <c r="E342" s="17">
        <v>0.153328570741051</v>
      </c>
      <c r="F342" s="17"/>
      <c r="G342" s="17">
        <v>0.21405609515107099</v>
      </c>
      <c r="H342" s="17">
        <v>0.248348313423297</v>
      </c>
      <c r="I342" s="17">
        <v>0.15654856068919101</v>
      </c>
      <c r="J342" s="17">
        <v>7.7387512623809995E-2</v>
      </c>
      <c r="K342" s="17">
        <v>0</v>
      </c>
      <c r="L342" s="17">
        <v>0.34401221501902401</v>
      </c>
      <c r="M342" s="17"/>
      <c r="N342" s="17">
        <v>0.20362433124330301</v>
      </c>
      <c r="O342" s="17">
        <v>0.12954287515583399</v>
      </c>
      <c r="P342" s="17">
        <v>0.23897241083510901</v>
      </c>
      <c r="Q342" s="17">
        <v>0.16780689807076901</v>
      </c>
      <c r="R342" s="17"/>
      <c r="S342" s="17">
        <v>0.30936856480161901</v>
      </c>
      <c r="T342" s="17">
        <v>0.16506426254187101</v>
      </c>
      <c r="U342" s="17">
        <v>0</v>
      </c>
      <c r="V342" s="17">
        <v>7.9106959878294206E-2</v>
      </c>
      <c r="W342" s="17">
        <v>0.20168357360905501</v>
      </c>
      <c r="X342" s="17">
        <v>0.193496606327102</v>
      </c>
      <c r="Y342" s="17">
        <v>4.7694934332349503E-2</v>
      </c>
      <c r="Z342" s="17">
        <v>0</v>
      </c>
      <c r="AA342" s="17">
        <v>0.124379804216888</v>
      </c>
      <c r="AB342" s="17">
        <v>0.31478879220240502</v>
      </c>
      <c r="AC342" s="17">
        <v>0.188585779169085</v>
      </c>
      <c r="AD342" s="17"/>
      <c r="AE342" s="17">
        <v>0.23999256519363599</v>
      </c>
      <c r="AF342" s="17">
        <v>9.4361277984331804E-2</v>
      </c>
      <c r="AG342" s="17">
        <v>0.24117819779357899</v>
      </c>
      <c r="AH342" s="17">
        <v>0.204427453511941</v>
      </c>
      <c r="AI342" s="17">
        <v>0.26183167219722597</v>
      </c>
      <c r="AJ342" s="17">
        <v>0.208961867112016</v>
      </c>
      <c r="AK342" s="17"/>
      <c r="AL342" s="17">
        <v>0.13707046557853</v>
      </c>
      <c r="AM342" s="17">
        <v>0.213348516460135</v>
      </c>
      <c r="AN342" s="17">
        <v>0.18725047892817401</v>
      </c>
      <c r="AO342" s="17">
        <v>0.38247707974144601</v>
      </c>
      <c r="AP342" s="17">
        <v>0.54523451446076998</v>
      </c>
      <c r="AQ342" s="17">
        <v>0.41962196803366503</v>
      </c>
      <c r="AR342" s="17">
        <v>0</v>
      </c>
      <c r="AS342" s="17"/>
      <c r="AT342" s="17">
        <v>0.19249166756994701</v>
      </c>
      <c r="AU342" s="17" t="s">
        <v>116</v>
      </c>
      <c r="AV342" s="17"/>
      <c r="AW342" s="17">
        <v>0</v>
      </c>
      <c r="AX342" s="17">
        <v>0</v>
      </c>
      <c r="AY342" s="17">
        <v>0.28478887989463197</v>
      </c>
      <c r="AZ342" s="17">
        <v>0.17123351333246301</v>
      </c>
      <c r="BA342" s="17">
        <v>0.36144006120291899</v>
      </c>
      <c r="BB342" s="17">
        <v>0.18147667578471399</v>
      </c>
      <c r="BC342" s="17">
        <v>0.20871788145860501</v>
      </c>
      <c r="BD342" s="17">
        <v>0</v>
      </c>
      <c r="BE342" s="17"/>
      <c r="BF342" s="17">
        <v>0.105386085863042</v>
      </c>
      <c r="BG342" s="17">
        <v>0.174203250676115</v>
      </c>
      <c r="BH342" s="17">
        <v>0.29419137994839001</v>
      </c>
      <c r="BI342" s="17">
        <v>0.37841692910244301</v>
      </c>
      <c r="BJ342" s="17">
        <v>0.14563470836160999</v>
      </c>
      <c r="BK342" s="17">
        <v>0.235403060561655</v>
      </c>
      <c r="BL342" s="17">
        <v>0.26495983043988702</v>
      </c>
      <c r="BM342" s="17"/>
      <c r="BN342" s="17">
        <v>0.218376790349291</v>
      </c>
      <c r="BO342" s="17">
        <v>0.126454408859178</v>
      </c>
      <c r="BP342" s="17">
        <v>8.8840824709252003E-2</v>
      </c>
      <c r="BQ342" s="17">
        <v>0.23982066584696399</v>
      </c>
      <c r="BR342" s="17">
        <v>0.214821922073134</v>
      </c>
      <c r="BS342" s="17">
        <v>0</v>
      </c>
      <c r="BT342" s="17">
        <v>0.19617353770990301</v>
      </c>
      <c r="BU342" s="17">
        <v>0.11903528412867299</v>
      </c>
      <c r="BV342" s="17">
        <v>0.453718757209921</v>
      </c>
      <c r="BW342" s="17">
        <v>0.19496046694372501</v>
      </c>
      <c r="BX342" s="17">
        <v>0.282019234244275</v>
      </c>
      <c r="BY342" s="17">
        <v>0.40563634153939998</v>
      </c>
      <c r="BZ342" s="17">
        <v>0.16988812450203</v>
      </c>
      <c r="CA342" s="17">
        <v>0.176951961959182</v>
      </c>
      <c r="CB342" s="17">
        <v>0.109296675311941</v>
      </c>
      <c r="CC342" s="17">
        <v>0.23895393717972899</v>
      </c>
      <c r="CD342" s="17">
        <v>0.35677379423598798</v>
      </c>
    </row>
    <row r="343" spans="2:82" x14ac:dyDescent="0.35">
      <c r="B343" t="s">
        <v>242</v>
      </c>
      <c r="C343" s="17">
        <v>0.26929751766855597</v>
      </c>
      <c r="D343" s="17">
        <v>0.27729616331205897</v>
      </c>
      <c r="E343" s="17">
        <v>0.26000862170915201</v>
      </c>
      <c r="F343" s="17"/>
      <c r="G343" s="17">
        <v>0.25371204928528901</v>
      </c>
      <c r="H343" s="17">
        <v>0.34937767903593803</v>
      </c>
      <c r="I343" s="17">
        <v>0.36641988564051597</v>
      </c>
      <c r="J343" s="17">
        <v>0.15888787790248299</v>
      </c>
      <c r="K343" s="17">
        <v>0.189408468968852</v>
      </c>
      <c r="L343" s="17">
        <v>7.3042036897292703E-2</v>
      </c>
      <c r="M343" s="17"/>
      <c r="N343" s="17">
        <v>0.35117739763021999</v>
      </c>
      <c r="O343" s="17">
        <v>0.27122370943657997</v>
      </c>
      <c r="P343" s="17">
        <v>0.20593671984033801</v>
      </c>
      <c r="Q343" s="17">
        <v>0.123408521507268</v>
      </c>
      <c r="R343" s="17"/>
      <c r="S343" s="17">
        <v>0.30752240808132197</v>
      </c>
      <c r="T343" s="17">
        <v>0.27882017577184198</v>
      </c>
      <c r="U343" s="17">
        <v>0.36493595492026698</v>
      </c>
      <c r="V343" s="17">
        <v>0.31158162379638799</v>
      </c>
      <c r="W343" s="17">
        <v>0.15248174276222001</v>
      </c>
      <c r="X343" s="17">
        <v>0.31935387614752098</v>
      </c>
      <c r="Y343" s="17">
        <v>0.23455985568111701</v>
      </c>
      <c r="Z343" s="17">
        <v>0.25631428046640797</v>
      </c>
      <c r="AA343" s="17">
        <v>0.228303198316055</v>
      </c>
      <c r="AB343" s="17">
        <v>0.23319158555048</v>
      </c>
      <c r="AC343" s="17">
        <v>0.18251123190271301</v>
      </c>
      <c r="AD343" s="17"/>
      <c r="AE343" s="17">
        <v>0.25709240724493798</v>
      </c>
      <c r="AF343" s="17">
        <v>0.35855683848456799</v>
      </c>
      <c r="AG343" s="17">
        <v>0.122310535773915</v>
      </c>
      <c r="AH343" s="17">
        <v>0.10711154803102101</v>
      </c>
      <c r="AI343" s="17">
        <v>0.23694625817376</v>
      </c>
      <c r="AJ343" s="17">
        <v>0.179837809099678</v>
      </c>
      <c r="AK343" s="17"/>
      <c r="AL343" s="17">
        <v>0.242839319211374</v>
      </c>
      <c r="AM343" s="17">
        <v>0.32679331299550601</v>
      </c>
      <c r="AN343" s="17">
        <v>0.36969858382903797</v>
      </c>
      <c r="AO343" s="17">
        <v>0.47491353881751303</v>
      </c>
      <c r="AP343" s="17">
        <v>0</v>
      </c>
      <c r="AQ343" s="17">
        <v>7.7893944519338801E-2</v>
      </c>
      <c r="AR343" s="17">
        <v>0</v>
      </c>
      <c r="AS343" s="17"/>
      <c r="AT343" s="17">
        <v>0.26929751766855597</v>
      </c>
      <c r="AU343" s="17" t="s">
        <v>116</v>
      </c>
      <c r="AV343" s="17"/>
      <c r="AW343" s="17">
        <v>0.25104053440590102</v>
      </c>
      <c r="AX343" s="17">
        <v>0.28925113324856899</v>
      </c>
      <c r="AY343" s="17">
        <v>0.242045747804223</v>
      </c>
      <c r="AZ343" s="17">
        <v>0.24264211989853299</v>
      </c>
      <c r="BA343" s="17">
        <v>7.3239109233449395E-2</v>
      </c>
      <c r="BB343" s="17">
        <v>0.27871174044263902</v>
      </c>
      <c r="BC343" s="17">
        <v>0.33480441668495597</v>
      </c>
      <c r="BD343" s="17">
        <v>0.75343979143323703</v>
      </c>
      <c r="BE343" s="17"/>
      <c r="BF343" s="17">
        <v>0.30157668113687802</v>
      </c>
      <c r="BG343" s="17">
        <v>0.36645925073368901</v>
      </c>
      <c r="BH343" s="17">
        <v>0.30149837684736103</v>
      </c>
      <c r="BI343" s="17">
        <v>0.15083882700904999</v>
      </c>
      <c r="BJ343" s="17">
        <v>0.15669748780475101</v>
      </c>
      <c r="BK343" s="17">
        <v>0.12870735296621899</v>
      </c>
      <c r="BL343" s="17">
        <v>6.1174397189913299E-2</v>
      </c>
      <c r="BM343" s="17"/>
      <c r="BN343" s="17">
        <v>0.211439922205369</v>
      </c>
      <c r="BO343" s="17">
        <v>0.19246754957652701</v>
      </c>
      <c r="BP343" s="17">
        <v>9.7352415992822003E-2</v>
      </c>
      <c r="BQ343" s="17">
        <v>0.227062049419301</v>
      </c>
      <c r="BR343" s="17">
        <v>0.27688592116954502</v>
      </c>
      <c r="BS343" s="17">
        <v>0.110048032001851</v>
      </c>
      <c r="BT343" s="17">
        <v>0.171973983280376</v>
      </c>
      <c r="BU343" s="17">
        <v>0.28272595504004699</v>
      </c>
      <c r="BV343" s="17">
        <v>0</v>
      </c>
      <c r="BW343" s="17">
        <v>0.20690002856564099</v>
      </c>
      <c r="BX343" s="17">
        <v>0.359642134418862</v>
      </c>
      <c r="BY343" s="17">
        <v>0.393090937848731</v>
      </c>
      <c r="BZ343" s="17">
        <v>0.27975328198718102</v>
      </c>
      <c r="CA343" s="17">
        <v>0.57943116219178803</v>
      </c>
      <c r="CB343" s="17">
        <v>0.34205356211748</v>
      </c>
      <c r="CC343" s="17">
        <v>0.57861097001911299</v>
      </c>
      <c r="CD343" s="17">
        <v>0.213835747731737</v>
      </c>
    </row>
    <row r="344" spans="2:82" x14ac:dyDescent="0.35">
      <c r="B344" t="s">
        <v>243</v>
      </c>
      <c r="C344" s="17">
        <v>0.48194450406026201</v>
      </c>
      <c r="D344" s="17">
        <v>0.453808087784215</v>
      </c>
      <c r="E344" s="17">
        <v>0.51870694358200597</v>
      </c>
      <c r="F344" s="17"/>
      <c r="G344" s="17">
        <v>0.43432695628977502</v>
      </c>
      <c r="H344" s="17">
        <v>0.32911598729025898</v>
      </c>
      <c r="I344" s="17">
        <v>0.45250068130831</v>
      </c>
      <c r="J344" s="17">
        <v>0.71725415428058603</v>
      </c>
      <c r="K344" s="17">
        <v>0.78197405449703405</v>
      </c>
      <c r="L344" s="17">
        <v>0.58294574808368305</v>
      </c>
      <c r="M344" s="17"/>
      <c r="N344" s="17">
        <v>0.41097028441552702</v>
      </c>
      <c r="O344" s="17">
        <v>0.55948592357631299</v>
      </c>
      <c r="P344" s="17">
        <v>0.51517397428157896</v>
      </c>
      <c r="Q344" s="17">
        <v>0.53716435743056801</v>
      </c>
      <c r="R344" s="17"/>
      <c r="S344" s="17">
        <v>0.36621161856388701</v>
      </c>
      <c r="T344" s="17">
        <v>0.50193615634883504</v>
      </c>
      <c r="U344" s="17">
        <v>0.57138143336520197</v>
      </c>
      <c r="V344" s="17">
        <v>0.50652236562893704</v>
      </c>
      <c r="W344" s="17">
        <v>0.55195459954821902</v>
      </c>
      <c r="X344" s="17">
        <v>0.37913695930074398</v>
      </c>
      <c r="Y344" s="17">
        <v>0.666180347375397</v>
      </c>
      <c r="Z344" s="17">
        <v>0.74368571953359197</v>
      </c>
      <c r="AA344" s="17">
        <v>0.57774506482033305</v>
      </c>
      <c r="AB344" s="17">
        <v>0.40657832973673103</v>
      </c>
      <c r="AC344" s="17">
        <v>0.53208419176544497</v>
      </c>
      <c r="AD344" s="17"/>
      <c r="AE344" s="17">
        <v>0.46748622008711799</v>
      </c>
      <c r="AF344" s="17">
        <v>0.51082267464002096</v>
      </c>
      <c r="AG344" s="17">
        <v>0.47984378219866503</v>
      </c>
      <c r="AH344" s="17">
        <v>0.474013356810145</v>
      </c>
      <c r="AI344" s="17">
        <v>0.50122206962901406</v>
      </c>
      <c r="AJ344" s="17">
        <v>0.39619317031809498</v>
      </c>
      <c r="AK344" s="17"/>
      <c r="AL344" s="17">
        <v>0.59023756828181195</v>
      </c>
      <c r="AM344" s="17">
        <v>0.43654531608411101</v>
      </c>
      <c r="AN344" s="17">
        <v>0.332675666005533</v>
      </c>
      <c r="AO344" s="17">
        <v>0.14260938144104199</v>
      </c>
      <c r="AP344" s="17">
        <v>0.45476548553923002</v>
      </c>
      <c r="AQ344" s="17">
        <v>0.43113419175150097</v>
      </c>
      <c r="AR344" s="17">
        <v>1</v>
      </c>
      <c r="AS344" s="17"/>
      <c r="AT344" s="17">
        <v>0.48194450406026201</v>
      </c>
      <c r="AU344" s="17" t="s">
        <v>116</v>
      </c>
      <c r="AV344" s="17"/>
      <c r="AW344" s="17">
        <v>0.74895946559409898</v>
      </c>
      <c r="AX344" s="17">
        <v>0.71074886675143101</v>
      </c>
      <c r="AY344" s="17">
        <v>0.33271145090401599</v>
      </c>
      <c r="AZ344" s="17">
        <v>0.51711857626864599</v>
      </c>
      <c r="BA344" s="17">
        <v>0.56532082956363205</v>
      </c>
      <c r="BB344" s="17">
        <v>0.47784969509818198</v>
      </c>
      <c r="BC344" s="17">
        <v>0.40278109887452601</v>
      </c>
      <c r="BD344" s="17">
        <v>0</v>
      </c>
      <c r="BE344" s="17"/>
      <c r="BF344" s="17">
        <v>0.55512154181249895</v>
      </c>
      <c r="BG344" s="17">
        <v>0.42396229076068997</v>
      </c>
      <c r="BH344" s="17">
        <v>0.40431024320424902</v>
      </c>
      <c r="BI344" s="17">
        <v>0.33449952802635502</v>
      </c>
      <c r="BJ344" s="17">
        <v>0.609469110610665</v>
      </c>
      <c r="BK344" s="17">
        <v>0.49184618849202899</v>
      </c>
      <c r="BL344" s="17">
        <v>0.60895613001214399</v>
      </c>
      <c r="BM344" s="17"/>
      <c r="BN344" s="17">
        <v>0.37214320942529999</v>
      </c>
      <c r="BO344" s="17">
        <v>0.68107804156429497</v>
      </c>
      <c r="BP344" s="17">
        <v>0.65263302173890103</v>
      </c>
      <c r="BQ344" s="17">
        <v>0.53311728473373499</v>
      </c>
      <c r="BR344" s="17">
        <v>0.431685438071502</v>
      </c>
      <c r="BS344" s="17">
        <v>0.63471742732564296</v>
      </c>
      <c r="BT344" s="17">
        <v>0.63185247900971997</v>
      </c>
      <c r="BU344" s="17">
        <v>0.59823876083128003</v>
      </c>
      <c r="BV344" s="17">
        <v>0.54628124279007895</v>
      </c>
      <c r="BW344" s="17">
        <v>0.54899818406190304</v>
      </c>
      <c r="BX344" s="17">
        <v>0.358338631336863</v>
      </c>
      <c r="BY344" s="17">
        <v>0.20127272061186899</v>
      </c>
      <c r="BZ344" s="17">
        <v>0.35883625518058698</v>
      </c>
      <c r="CA344" s="17">
        <v>0.24361687584903</v>
      </c>
      <c r="CB344" s="17">
        <v>0.54864976257057896</v>
      </c>
      <c r="CC344" s="17">
        <v>0.18243509280115799</v>
      </c>
      <c r="CD344" s="17">
        <v>0.35537048963789802</v>
      </c>
    </row>
    <row r="345" spans="2:82" x14ac:dyDescent="0.35">
      <c r="B345" t="s">
        <v>127</v>
      </c>
      <c r="C345" s="17">
        <v>5.6266310701234903E-2</v>
      </c>
      <c r="D345" s="17">
        <v>4.8739685655871903E-2</v>
      </c>
      <c r="E345" s="17">
        <v>6.7955863967790395E-2</v>
      </c>
      <c r="F345" s="17"/>
      <c r="G345" s="17">
        <v>9.7904899273864601E-2</v>
      </c>
      <c r="H345" s="17">
        <v>7.3158020250505801E-2</v>
      </c>
      <c r="I345" s="17">
        <v>2.4530872361983199E-2</v>
      </c>
      <c r="J345" s="17">
        <v>4.6470455193120999E-2</v>
      </c>
      <c r="K345" s="17">
        <v>2.8617476534113999E-2</v>
      </c>
      <c r="L345" s="17">
        <v>0</v>
      </c>
      <c r="M345" s="17"/>
      <c r="N345" s="17">
        <v>3.4227986710950599E-2</v>
      </c>
      <c r="O345" s="17">
        <v>3.9747491831273303E-2</v>
      </c>
      <c r="P345" s="17">
        <v>3.9916895042974E-2</v>
      </c>
      <c r="Q345" s="17">
        <v>0.17162022299139501</v>
      </c>
      <c r="R345" s="17"/>
      <c r="S345" s="17">
        <v>1.6897408553172701E-2</v>
      </c>
      <c r="T345" s="17">
        <v>5.4179405337452101E-2</v>
      </c>
      <c r="U345" s="17">
        <v>6.3682611714531101E-2</v>
      </c>
      <c r="V345" s="17">
        <v>0.102789050696381</v>
      </c>
      <c r="W345" s="17">
        <v>9.3880084080505896E-2</v>
      </c>
      <c r="X345" s="17">
        <v>0.108012558224633</v>
      </c>
      <c r="Y345" s="17">
        <v>5.1564862611136401E-2</v>
      </c>
      <c r="Z345" s="17">
        <v>0</v>
      </c>
      <c r="AA345" s="17">
        <v>6.9571932646724094E-2</v>
      </c>
      <c r="AB345" s="17">
        <v>4.5441292510384299E-2</v>
      </c>
      <c r="AC345" s="17">
        <v>9.6818797162757597E-2</v>
      </c>
      <c r="AD345" s="17"/>
      <c r="AE345" s="17">
        <v>3.5428807474308301E-2</v>
      </c>
      <c r="AF345" s="17">
        <v>3.6259208891078601E-2</v>
      </c>
      <c r="AG345" s="17">
        <v>0.156667484233841</v>
      </c>
      <c r="AH345" s="17">
        <v>0.21444764164689301</v>
      </c>
      <c r="AI345" s="17">
        <v>0</v>
      </c>
      <c r="AJ345" s="17">
        <v>0.21500715347021199</v>
      </c>
      <c r="AK345" s="17"/>
      <c r="AL345" s="17">
        <v>2.9852646928285001E-2</v>
      </c>
      <c r="AM345" s="17">
        <v>2.3312854460248798E-2</v>
      </c>
      <c r="AN345" s="17">
        <v>0.110375271237255</v>
      </c>
      <c r="AO345" s="17">
        <v>0</v>
      </c>
      <c r="AP345" s="17">
        <v>0</v>
      </c>
      <c r="AQ345" s="17">
        <v>7.1349895695495394E-2</v>
      </c>
      <c r="AR345" s="17">
        <v>0</v>
      </c>
      <c r="AS345" s="17"/>
      <c r="AT345" s="17">
        <v>5.6266310701234903E-2</v>
      </c>
      <c r="AU345" s="17" t="s">
        <v>116</v>
      </c>
      <c r="AV345" s="17"/>
      <c r="AW345" s="17">
        <v>0</v>
      </c>
      <c r="AX345" s="17">
        <v>0</v>
      </c>
      <c r="AY345" s="17">
        <v>0.14045392139712901</v>
      </c>
      <c r="AZ345" s="17">
        <v>6.9005790500357794E-2</v>
      </c>
      <c r="BA345" s="17">
        <v>0</v>
      </c>
      <c r="BB345" s="17">
        <v>6.1961888674465303E-2</v>
      </c>
      <c r="BC345" s="17">
        <v>5.36966029819127E-2</v>
      </c>
      <c r="BD345" s="17">
        <v>0.246560208566763</v>
      </c>
      <c r="BE345" s="17"/>
      <c r="BF345" s="17">
        <v>3.7915691187580799E-2</v>
      </c>
      <c r="BG345" s="17">
        <v>3.5375207829505803E-2</v>
      </c>
      <c r="BH345" s="17">
        <v>0</v>
      </c>
      <c r="BI345" s="17">
        <v>0.136244715862152</v>
      </c>
      <c r="BJ345" s="17">
        <v>8.8198693222973495E-2</v>
      </c>
      <c r="BK345" s="17">
        <v>0.14404339798009699</v>
      </c>
      <c r="BL345" s="17">
        <v>6.4909642358056505E-2</v>
      </c>
      <c r="BM345" s="17"/>
      <c r="BN345" s="17">
        <v>0.19804007802004001</v>
      </c>
      <c r="BO345" s="17">
        <v>0</v>
      </c>
      <c r="BP345" s="17">
        <v>0.161173737559025</v>
      </c>
      <c r="BQ345" s="17">
        <v>0</v>
      </c>
      <c r="BR345" s="17">
        <v>7.6606718685819003E-2</v>
      </c>
      <c r="BS345" s="17">
        <v>0.255234540672507</v>
      </c>
      <c r="BT345" s="17">
        <v>0</v>
      </c>
      <c r="BU345" s="17">
        <v>0</v>
      </c>
      <c r="BV345" s="17">
        <v>0</v>
      </c>
      <c r="BW345" s="17">
        <v>4.91413204287314E-2</v>
      </c>
      <c r="BX345" s="17">
        <v>0</v>
      </c>
      <c r="BY345" s="17">
        <v>0</v>
      </c>
      <c r="BZ345" s="17">
        <v>0.19152233833020099</v>
      </c>
      <c r="CA345" s="17">
        <v>0</v>
      </c>
      <c r="CB345" s="17">
        <v>0</v>
      </c>
      <c r="CC345" s="17">
        <v>0</v>
      </c>
      <c r="CD345" s="17">
        <v>7.4019968394376301E-2</v>
      </c>
    </row>
    <row r="346" spans="2:82" x14ac:dyDescent="0.35">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row>
    <row r="347" spans="2:82" x14ac:dyDescent="0.35">
      <c r="B347" s="6" t="s">
        <v>261</v>
      </c>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row>
    <row r="348" spans="2:82" x14ac:dyDescent="0.35">
      <c r="B348" s="24" t="s">
        <v>191</v>
      </c>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row>
    <row r="349" spans="2:82" x14ac:dyDescent="0.35">
      <c r="B349" t="s">
        <v>241</v>
      </c>
      <c r="C349" s="17">
        <v>0.18097852693256999</v>
      </c>
      <c r="D349" s="17">
        <v>0.20221699645612601</v>
      </c>
      <c r="E349" s="17">
        <v>0.15099322066379001</v>
      </c>
      <c r="F349" s="17"/>
      <c r="G349" s="17">
        <v>0.24118195470759701</v>
      </c>
      <c r="H349" s="17">
        <v>0.22119428386596501</v>
      </c>
      <c r="I349" s="17">
        <v>0.160899104114617</v>
      </c>
      <c r="J349" s="17">
        <v>0.13000247587667299</v>
      </c>
      <c r="K349" s="17">
        <v>4.6166519000038098E-2</v>
      </c>
      <c r="L349" s="17">
        <v>9.5294788807300093E-2</v>
      </c>
      <c r="M349" s="17"/>
      <c r="N349" s="17">
        <v>0.232410440570783</v>
      </c>
      <c r="O349" s="17">
        <v>7.4909627053279498E-2</v>
      </c>
      <c r="P349" s="17">
        <v>0.106460806460494</v>
      </c>
      <c r="Q349" s="17">
        <v>0.26247601729777498</v>
      </c>
      <c r="R349" s="17"/>
      <c r="S349" s="17">
        <v>0.23375177870970601</v>
      </c>
      <c r="T349" s="17">
        <v>0</v>
      </c>
      <c r="U349" s="17">
        <v>5.1462019537069803E-2</v>
      </c>
      <c r="V349" s="17">
        <v>0.15991383353667701</v>
      </c>
      <c r="W349" s="17">
        <v>0.104341110278767</v>
      </c>
      <c r="X349" s="17">
        <v>0.22834458622577899</v>
      </c>
      <c r="Y349" s="17">
        <v>0.26414522862611001</v>
      </c>
      <c r="Z349" s="17">
        <v>0.23731994765244199</v>
      </c>
      <c r="AA349" s="17">
        <v>0.294735941495683</v>
      </c>
      <c r="AB349" s="17">
        <v>0.101625417014115</v>
      </c>
      <c r="AC349" s="17">
        <v>0.18770623486226901</v>
      </c>
      <c r="AD349" s="17"/>
      <c r="AE349" s="17">
        <v>0.19985683785821101</v>
      </c>
      <c r="AF349" s="17">
        <v>0.10341394701222301</v>
      </c>
      <c r="AG349" s="17">
        <v>0.29108476805168998</v>
      </c>
      <c r="AH349" s="17">
        <v>0.233359433691079</v>
      </c>
      <c r="AI349" s="17">
        <v>0.22244378789437599</v>
      </c>
      <c r="AJ349" s="17">
        <v>0.32423116068829999</v>
      </c>
      <c r="AK349" s="17"/>
      <c r="AL349" s="17">
        <v>0.16458167980629901</v>
      </c>
      <c r="AM349" s="17">
        <v>0.184189448785959</v>
      </c>
      <c r="AN349" s="17">
        <v>0.22855452319935199</v>
      </c>
      <c r="AO349" s="17">
        <v>0</v>
      </c>
      <c r="AP349" s="17">
        <v>0</v>
      </c>
      <c r="AQ349" s="17">
        <v>0.29802410109746003</v>
      </c>
      <c r="AR349" s="17">
        <v>1</v>
      </c>
      <c r="AS349" s="17"/>
      <c r="AT349" s="17">
        <v>0.18097852693256999</v>
      </c>
      <c r="AU349" s="17" t="s">
        <v>116</v>
      </c>
      <c r="AV349" s="17"/>
      <c r="AW349" s="17">
        <v>0.15445115945139201</v>
      </c>
      <c r="AX349" s="17">
        <v>0</v>
      </c>
      <c r="AY349" s="17">
        <v>0</v>
      </c>
      <c r="AZ349" s="17">
        <v>5.4137500052280199E-2</v>
      </c>
      <c r="BA349" s="17">
        <v>9.9787734584582594E-2</v>
      </c>
      <c r="BB349" s="17">
        <v>0.22264807255454699</v>
      </c>
      <c r="BC349" s="17">
        <v>0.25674857677934598</v>
      </c>
      <c r="BD349" s="17">
        <v>0.23513491581417501</v>
      </c>
      <c r="BE349" s="17"/>
      <c r="BF349" s="17">
        <v>0.19437077016905399</v>
      </c>
      <c r="BG349" s="17">
        <v>0.19974796824734001</v>
      </c>
      <c r="BH349" s="17">
        <v>0.19618603144994201</v>
      </c>
      <c r="BI349" s="17">
        <v>0.11415778121376299</v>
      </c>
      <c r="BJ349" s="17">
        <v>0.25843671319292799</v>
      </c>
      <c r="BK349" s="17">
        <v>8.6921726354303397E-2</v>
      </c>
      <c r="BL349" s="17">
        <v>7.2825331532711299E-2</v>
      </c>
      <c r="BM349" s="17"/>
      <c r="BN349" s="17">
        <v>0.25634034306723702</v>
      </c>
      <c r="BO349" s="17">
        <v>0.414332827691335</v>
      </c>
      <c r="BP349" s="17">
        <v>0</v>
      </c>
      <c r="BQ349" s="17">
        <v>0.20363895528579501</v>
      </c>
      <c r="BR349" s="17">
        <v>0.13577223793204399</v>
      </c>
      <c r="BS349" s="17">
        <v>6.0237654720684097E-2</v>
      </c>
      <c r="BT349" s="17">
        <v>5.5377818925869099E-2</v>
      </c>
      <c r="BU349" s="17">
        <v>0.21275466479813299</v>
      </c>
      <c r="BV349" s="17">
        <v>0</v>
      </c>
      <c r="BW349" s="17">
        <v>9.8665191955085094E-2</v>
      </c>
      <c r="BX349" s="17">
        <v>0.14682190872899401</v>
      </c>
      <c r="BY349" s="17">
        <v>0.16631922649801201</v>
      </c>
      <c r="BZ349" s="17">
        <v>0.19919866260893099</v>
      </c>
      <c r="CA349" s="17">
        <v>0.26713243137688503</v>
      </c>
      <c r="CB349" s="17">
        <v>0.22474163690764101</v>
      </c>
      <c r="CC349" s="17">
        <v>0.29511541925142398</v>
      </c>
      <c r="CD349" s="17">
        <v>0.362578324643131</v>
      </c>
    </row>
    <row r="350" spans="2:82" x14ac:dyDescent="0.35">
      <c r="B350" t="s">
        <v>242</v>
      </c>
      <c r="C350" s="17">
        <v>0.312427688247922</v>
      </c>
      <c r="D350" s="17">
        <v>0.31886329813528602</v>
      </c>
      <c r="E350" s="17">
        <v>0.30567453692466601</v>
      </c>
      <c r="F350" s="17"/>
      <c r="G350" s="17">
        <v>0.32747452797086102</v>
      </c>
      <c r="H350" s="17">
        <v>0.30124919723251797</v>
      </c>
      <c r="I350" s="17">
        <v>0.35489044824483601</v>
      </c>
      <c r="J350" s="17">
        <v>0.31636996246492999</v>
      </c>
      <c r="K350" s="17">
        <v>0.125338346056765</v>
      </c>
      <c r="L350" s="17">
        <v>0.35988170279171899</v>
      </c>
      <c r="M350" s="17"/>
      <c r="N350" s="17">
        <v>0.30560995105764499</v>
      </c>
      <c r="O350" s="17">
        <v>0.30270408966310303</v>
      </c>
      <c r="P350" s="17">
        <v>0.35859904529164299</v>
      </c>
      <c r="Q350" s="17">
        <v>0.27334961590086898</v>
      </c>
      <c r="R350" s="17"/>
      <c r="S350" s="17">
        <v>0.32113487984314698</v>
      </c>
      <c r="T350" s="17">
        <v>0.39545433735243501</v>
      </c>
      <c r="U350" s="17">
        <v>0.35440445612490201</v>
      </c>
      <c r="V350" s="17">
        <v>0.28983428335018901</v>
      </c>
      <c r="W350" s="17">
        <v>0.18944655875358099</v>
      </c>
      <c r="X350" s="17">
        <v>0.31818199940827901</v>
      </c>
      <c r="Y350" s="17">
        <v>0.20424603769206101</v>
      </c>
      <c r="Z350" s="17">
        <v>0.11682473534946899</v>
      </c>
      <c r="AA350" s="17">
        <v>0.33749563550128803</v>
      </c>
      <c r="AB350" s="17">
        <v>0.42160375769491998</v>
      </c>
      <c r="AC350" s="17">
        <v>0.264376607156454</v>
      </c>
      <c r="AD350" s="17"/>
      <c r="AE350" s="17">
        <v>0.37024800432152</v>
      </c>
      <c r="AF350" s="17">
        <v>0.28301434005041198</v>
      </c>
      <c r="AG350" s="17">
        <v>0.24155403504727499</v>
      </c>
      <c r="AH350" s="17">
        <v>0.150177522464224</v>
      </c>
      <c r="AI350" s="17">
        <v>0.29602966137109199</v>
      </c>
      <c r="AJ350" s="17">
        <v>0.16123795194309501</v>
      </c>
      <c r="AK350" s="17"/>
      <c r="AL350" s="17">
        <v>0.20267363258405399</v>
      </c>
      <c r="AM350" s="17">
        <v>0.39421771410742001</v>
      </c>
      <c r="AN350" s="17">
        <v>0.41822457025715798</v>
      </c>
      <c r="AO350" s="17">
        <v>0</v>
      </c>
      <c r="AP350" s="17">
        <v>0.54946798066120295</v>
      </c>
      <c r="AQ350" s="17">
        <v>0.395363288977643</v>
      </c>
      <c r="AR350" s="17">
        <v>0</v>
      </c>
      <c r="AS350" s="17"/>
      <c r="AT350" s="17">
        <v>0.312427688247922</v>
      </c>
      <c r="AU350" s="17" t="s">
        <v>116</v>
      </c>
      <c r="AV350" s="17"/>
      <c r="AW350" s="17">
        <v>0.32458523586719101</v>
      </c>
      <c r="AX350" s="17">
        <v>0.333354312425856</v>
      </c>
      <c r="AY350" s="17">
        <v>0.39302551869479702</v>
      </c>
      <c r="AZ350" s="17">
        <v>0.127434670140083</v>
      </c>
      <c r="BA350" s="17">
        <v>0.383505419063571</v>
      </c>
      <c r="BB350" s="17">
        <v>0.31561871673608799</v>
      </c>
      <c r="BC350" s="17">
        <v>0.37765213150274801</v>
      </c>
      <c r="BD350" s="17">
        <v>0.39300199099285099</v>
      </c>
      <c r="BE350" s="17"/>
      <c r="BF350" s="17">
        <v>0.25863429566872298</v>
      </c>
      <c r="BG350" s="17">
        <v>0.32757775352080898</v>
      </c>
      <c r="BH350" s="17">
        <v>0.43570282536163901</v>
      </c>
      <c r="BI350" s="17">
        <v>0.76753417865903895</v>
      </c>
      <c r="BJ350" s="17">
        <v>0.156147389536204</v>
      </c>
      <c r="BK350" s="17">
        <v>0.32059777069414302</v>
      </c>
      <c r="BL350" s="17">
        <v>0.14636763899594701</v>
      </c>
      <c r="BM350" s="17"/>
      <c r="BN350" s="17">
        <v>0.13125067454452799</v>
      </c>
      <c r="BO350" s="17">
        <v>0.12256681696138701</v>
      </c>
      <c r="BP350" s="17">
        <v>0.28877112701395702</v>
      </c>
      <c r="BQ350" s="17">
        <v>0.31143284035448199</v>
      </c>
      <c r="BR350" s="17">
        <v>0.27274805422148801</v>
      </c>
      <c r="BS350" s="17">
        <v>9.9933311337730105E-2</v>
      </c>
      <c r="BT350" s="17">
        <v>0.21752142910015501</v>
      </c>
      <c r="BU350" s="17">
        <v>0.43513604714139298</v>
      </c>
      <c r="BV350" s="17">
        <v>0.40997535833085302</v>
      </c>
      <c r="BW350" s="17">
        <v>0.363335406484316</v>
      </c>
      <c r="BX350" s="17">
        <v>0.140587380929554</v>
      </c>
      <c r="BY350" s="17">
        <v>0.15448705071359201</v>
      </c>
      <c r="BZ350" s="17">
        <v>0.33634655298104799</v>
      </c>
      <c r="CA350" s="17">
        <v>0.334262511788183</v>
      </c>
      <c r="CB350" s="17">
        <v>0.54154111183059495</v>
      </c>
      <c r="CC350" s="17">
        <v>0.53368198032754799</v>
      </c>
      <c r="CD350" s="17">
        <v>0.422377888464467</v>
      </c>
    </row>
    <row r="351" spans="2:82" x14ac:dyDescent="0.35">
      <c r="B351" t="s">
        <v>243</v>
      </c>
      <c r="C351" s="17">
        <v>0.47036738265204597</v>
      </c>
      <c r="D351" s="17">
        <v>0.45404914809252001</v>
      </c>
      <c r="E351" s="17">
        <v>0.48986874036771899</v>
      </c>
      <c r="F351" s="17"/>
      <c r="G351" s="17">
        <v>0.40332709298242198</v>
      </c>
      <c r="H351" s="17">
        <v>0.42233538049646302</v>
      </c>
      <c r="I351" s="17">
        <v>0.468282661467048</v>
      </c>
      <c r="J351" s="17">
        <v>0.48585120073749799</v>
      </c>
      <c r="K351" s="17">
        <v>0.78762803666076397</v>
      </c>
      <c r="L351" s="17">
        <v>0.54482350840098104</v>
      </c>
      <c r="M351" s="17"/>
      <c r="N351" s="17">
        <v>0.41481292757867899</v>
      </c>
      <c r="O351" s="17">
        <v>0.60060450718769198</v>
      </c>
      <c r="P351" s="17">
        <v>0.51953598540847001</v>
      </c>
      <c r="Q351" s="17">
        <v>0.41199758772036299</v>
      </c>
      <c r="R351" s="17"/>
      <c r="S351" s="17">
        <v>0.39067016817551198</v>
      </c>
      <c r="T351" s="17">
        <v>0.56903192974974903</v>
      </c>
      <c r="U351" s="17">
        <v>0.59413352433802902</v>
      </c>
      <c r="V351" s="17">
        <v>0.47940282473658202</v>
      </c>
      <c r="W351" s="17">
        <v>0.66498624418704</v>
      </c>
      <c r="X351" s="17">
        <v>0.45347341436594202</v>
      </c>
      <c r="Y351" s="17">
        <v>0.48205649942805701</v>
      </c>
      <c r="Z351" s="17">
        <v>0.540597491084849</v>
      </c>
      <c r="AA351" s="17">
        <v>0.36776842300302898</v>
      </c>
      <c r="AB351" s="17">
        <v>0.44281763054280698</v>
      </c>
      <c r="AC351" s="17">
        <v>0.54791715798127805</v>
      </c>
      <c r="AD351" s="17"/>
      <c r="AE351" s="17">
        <v>0.39618655876451803</v>
      </c>
      <c r="AF351" s="17">
        <v>0.58224081996269195</v>
      </c>
      <c r="AG351" s="17">
        <v>0.467361196901035</v>
      </c>
      <c r="AH351" s="17">
        <v>0.53619207045349404</v>
      </c>
      <c r="AI351" s="17">
        <v>0.48152655073453199</v>
      </c>
      <c r="AJ351" s="17">
        <v>0.17578849298508001</v>
      </c>
      <c r="AK351" s="17"/>
      <c r="AL351" s="17">
        <v>0.60625036307770697</v>
      </c>
      <c r="AM351" s="17">
        <v>0.38024532393640897</v>
      </c>
      <c r="AN351" s="17">
        <v>0.306129060450684</v>
      </c>
      <c r="AO351" s="17">
        <v>0.65671982227778303</v>
      </c>
      <c r="AP351" s="17">
        <v>0.450532019338797</v>
      </c>
      <c r="AQ351" s="17">
        <v>0.30661260992489597</v>
      </c>
      <c r="AR351" s="17">
        <v>0</v>
      </c>
      <c r="AS351" s="17"/>
      <c r="AT351" s="17">
        <v>0.47036738265204597</v>
      </c>
      <c r="AU351" s="17" t="s">
        <v>116</v>
      </c>
      <c r="AV351" s="17"/>
      <c r="AW351" s="17">
        <v>0.520963604681416</v>
      </c>
      <c r="AX351" s="17">
        <v>0.666645687574144</v>
      </c>
      <c r="AY351" s="17">
        <v>0.48986722802209898</v>
      </c>
      <c r="AZ351" s="17">
        <v>0.72433664227182604</v>
      </c>
      <c r="BA351" s="17">
        <v>0.51670684635184705</v>
      </c>
      <c r="BB351" s="17">
        <v>0.43016475749618899</v>
      </c>
      <c r="BC351" s="17">
        <v>0.34596972287529698</v>
      </c>
      <c r="BD351" s="17">
        <v>0.371863093192974</v>
      </c>
      <c r="BE351" s="17"/>
      <c r="BF351" s="17">
        <v>0.509515099191992</v>
      </c>
      <c r="BG351" s="17">
        <v>0.47267427823184999</v>
      </c>
      <c r="BH351" s="17">
        <v>0.300554247194183</v>
      </c>
      <c r="BI351" s="17">
        <v>0.11830804012719801</v>
      </c>
      <c r="BJ351" s="17">
        <v>0.426187111573685</v>
      </c>
      <c r="BK351" s="17">
        <v>0.56724605864418598</v>
      </c>
      <c r="BL351" s="17">
        <v>0.70662019201033999</v>
      </c>
      <c r="BM351" s="17"/>
      <c r="BN351" s="17">
        <v>0.61240898238823405</v>
      </c>
      <c r="BO351" s="17">
        <v>0.398080064997337</v>
      </c>
      <c r="BP351" s="17">
        <v>0.71122887298604298</v>
      </c>
      <c r="BQ351" s="17">
        <v>0.43484084284213098</v>
      </c>
      <c r="BR351" s="17">
        <v>0.54778216878182395</v>
      </c>
      <c r="BS351" s="17">
        <v>0.83982903394158603</v>
      </c>
      <c r="BT351" s="17">
        <v>0.58516868558688595</v>
      </c>
      <c r="BU351" s="17">
        <v>0.35210928806047298</v>
      </c>
      <c r="BV351" s="17">
        <v>0.59002464166914703</v>
      </c>
      <c r="BW351" s="17">
        <v>0.537999401560599</v>
      </c>
      <c r="BX351" s="17">
        <v>0.65330995180879903</v>
      </c>
      <c r="BY351" s="17">
        <v>0.67919372278839596</v>
      </c>
      <c r="BZ351" s="17">
        <v>0.46445478441002103</v>
      </c>
      <c r="CA351" s="17">
        <v>0.23433163727115</v>
      </c>
      <c r="CB351" s="17">
        <v>0.23371725126176299</v>
      </c>
      <c r="CC351" s="17">
        <v>0.171202600421027</v>
      </c>
      <c r="CD351" s="17">
        <v>0.137956566349939</v>
      </c>
    </row>
    <row r="352" spans="2:82" x14ac:dyDescent="0.35">
      <c r="B352" t="s">
        <v>127</v>
      </c>
      <c r="C352" s="17">
        <v>3.6226402167461001E-2</v>
      </c>
      <c r="D352" s="17">
        <v>2.4870557316068902E-2</v>
      </c>
      <c r="E352" s="17">
        <v>5.3463502043825502E-2</v>
      </c>
      <c r="F352" s="17"/>
      <c r="G352" s="17">
        <v>2.8016424339120601E-2</v>
      </c>
      <c r="H352" s="17">
        <v>5.5221138405054597E-2</v>
      </c>
      <c r="I352" s="17">
        <v>1.5927786173499402E-2</v>
      </c>
      <c r="J352" s="17">
        <v>6.7776360920899906E-2</v>
      </c>
      <c r="K352" s="17">
        <v>4.0867098282433498E-2</v>
      </c>
      <c r="L352" s="17">
        <v>0</v>
      </c>
      <c r="M352" s="17"/>
      <c r="N352" s="17">
        <v>4.7166680792892601E-2</v>
      </c>
      <c r="O352" s="17">
        <v>2.1781776095925201E-2</v>
      </c>
      <c r="P352" s="17">
        <v>1.54041628393929E-2</v>
      </c>
      <c r="Q352" s="17">
        <v>5.2176779080992698E-2</v>
      </c>
      <c r="R352" s="17"/>
      <c r="S352" s="17">
        <v>5.4443173271634997E-2</v>
      </c>
      <c r="T352" s="17">
        <v>3.5513732897815703E-2</v>
      </c>
      <c r="U352" s="17">
        <v>0</v>
      </c>
      <c r="V352" s="17">
        <v>7.0849058376552698E-2</v>
      </c>
      <c r="W352" s="17">
        <v>4.1226086780611799E-2</v>
      </c>
      <c r="X352" s="17">
        <v>0</v>
      </c>
      <c r="Y352" s="17">
        <v>4.9552234253771803E-2</v>
      </c>
      <c r="Z352" s="17">
        <v>0.105257825913239</v>
      </c>
      <c r="AA352" s="17">
        <v>0</v>
      </c>
      <c r="AB352" s="17">
        <v>3.3953194748157903E-2</v>
      </c>
      <c r="AC352" s="17">
        <v>0</v>
      </c>
      <c r="AD352" s="17"/>
      <c r="AE352" s="17">
        <v>3.3708599055750299E-2</v>
      </c>
      <c r="AF352" s="17">
        <v>3.1330892974673501E-2</v>
      </c>
      <c r="AG352" s="17">
        <v>0</v>
      </c>
      <c r="AH352" s="17">
        <v>8.0270973391202996E-2</v>
      </c>
      <c r="AI352" s="17">
        <v>0</v>
      </c>
      <c r="AJ352" s="17">
        <v>0.33874239438352499</v>
      </c>
      <c r="AK352" s="17"/>
      <c r="AL352" s="17">
        <v>2.6494324531940401E-2</v>
      </c>
      <c r="AM352" s="17">
        <v>4.1347513170211701E-2</v>
      </c>
      <c r="AN352" s="17">
        <v>4.7091846092805797E-2</v>
      </c>
      <c r="AO352" s="17">
        <v>0.34328017772221697</v>
      </c>
      <c r="AP352" s="17">
        <v>0</v>
      </c>
      <c r="AQ352" s="17">
        <v>0</v>
      </c>
      <c r="AR352" s="17">
        <v>0</v>
      </c>
      <c r="AS352" s="17"/>
      <c r="AT352" s="17">
        <v>3.6226402167461001E-2</v>
      </c>
      <c r="AU352" s="17" t="s">
        <v>116</v>
      </c>
      <c r="AV352" s="17"/>
      <c r="AW352" s="17">
        <v>0</v>
      </c>
      <c r="AX352" s="17">
        <v>0</v>
      </c>
      <c r="AY352" s="17">
        <v>0.11710725328310399</v>
      </c>
      <c r="AZ352" s="17">
        <v>9.4091187535810597E-2</v>
      </c>
      <c r="BA352" s="17">
        <v>0</v>
      </c>
      <c r="BB352" s="17">
        <v>3.1568453213176598E-2</v>
      </c>
      <c r="BC352" s="17">
        <v>1.96295688426085E-2</v>
      </c>
      <c r="BD352" s="17">
        <v>0</v>
      </c>
      <c r="BE352" s="17"/>
      <c r="BF352" s="17">
        <v>3.7479834970231503E-2</v>
      </c>
      <c r="BG352" s="17">
        <v>0</v>
      </c>
      <c r="BH352" s="17">
        <v>6.7556895994235394E-2</v>
      </c>
      <c r="BI352" s="17">
        <v>0</v>
      </c>
      <c r="BJ352" s="17">
        <v>0.15922878569718199</v>
      </c>
      <c r="BK352" s="17">
        <v>2.5234444307368001E-2</v>
      </c>
      <c r="BL352" s="17">
        <v>7.4186837461001895E-2</v>
      </c>
      <c r="BM352" s="17"/>
      <c r="BN352" s="17">
        <v>0</v>
      </c>
      <c r="BO352" s="17">
        <v>6.5020290349940696E-2</v>
      </c>
      <c r="BP352" s="17">
        <v>0</v>
      </c>
      <c r="BQ352" s="17">
        <v>5.0087361517592098E-2</v>
      </c>
      <c r="BR352" s="17">
        <v>4.3697539064644401E-2</v>
      </c>
      <c r="BS352" s="17">
        <v>0</v>
      </c>
      <c r="BT352" s="17">
        <v>0.14193206638708999</v>
      </c>
      <c r="BU352" s="17">
        <v>0</v>
      </c>
      <c r="BV352" s="17">
        <v>0</v>
      </c>
      <c r="BW352" s="17">
        <v>0</v>
      </c>
      <c r="BX352" s="17">
        <v>5.9280758532652397E-2</v>
      </c>
      <c r="BY352" s="17">
        <v>0</v>
      </c>
      <c r="BZ352" s="17">
        <v>0</v>
      </c>
      <c r="CA352" s="17">
        <v>0.164273419563782</v>
      </c>
      <c r="CB352" s="17">
        <v>0</v>
      </c>
      <c r="CC352" s="17">
        <v>0</v>
      </c>
      <c r="CD352" s="17">
        <v>7.7087220542462698E-2</v>
      </c>
    </row>
    <row r="353" spans="2:82" x14ac:dyDescent="0.35">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row>
    <row r="354" spans="2:82" x14ac:dyDescent="0.35">
      <c r="B354" s="6" t="s">
        <v>274</v>
      </c>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row>
    <row r="355" spans="2:82" x14ac:dyDescent="0.35">
      <c r="B355" s="24" t="s">
        <v>118</v>
      </c>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row>
    <row r="356" spans="2:82" x14ac:dyDescent="0.35">
      <c r="B356" t="s">
        <v>268</v>
      </c>
      <c r="C356" s="17">
        <v>6.9429214400969094E-2</v>
      </c>
      <c r="D356" s="17">
        <v>7.2461909972200103E-2</v>
      </c>
      <c r="E356" s="17">
        <v>6.5830134306670299E-2</v>
      </c>
      <c r="F356" s="17"/>
      <c r="G356" s="17">
        <v>6.5712366181543205E-2</v>
      </c>
      <c r="H356" s="17">
        <v>6.3436034654071799E-2</v>
      </c>
      <c r="I356" s="17">
        <v>5.9607668502250903E-2</v>
      </c>
      <c r="J356" s="17">
        <v>7.2329099803317004E-2</v>
      </c>
      <c r="K356" s="17">
        <v>7.5673303300418798E-2</v>
      </c>
      <c r="L356" s="17">
        <v>7.8210227314311306E-2</v>
      </c>
      <c r="M356" s="17"/>
      <c r="N356" s="17">
        <v>5.5932442223843602E-2</v>
      </c>
      <c r="O356" s="17">
        <v>6.7697729473148796E-2</v>
      </c>
      <c r="P356" s="17">
        <v>7.0881605851497401E-2</v>
      </c>
      <c r="Q356" s="17">
        <v>8.4113750063607606E-2</v>
      </c>
      <c r="R356" s="17"/>
      <c r="S356" s="17">
        <v>4.60730608100604E-2</v>
      </c>
      <c r="T356" s="17">
        <v>7.6180840153443799E-2</v>
      </c>
      <c r="U356" s="17">
        <v>9.7252306850618794E-2</v>
      </c>
      <c r="V356" s="17">
        <v>7.0685208773972899E-2</v>
      </c>
      <c r="W356" s="17">
        <v>6.5240679381577293E-2</v>
      </c>
      <c r="X356" s="17">
        <v>6.2074123190328602E-2</v>
      </c>
      <c r="Y356" s="17">
        <v>8.0310248885156393E-2</v>
      </c>
      <c r="Z356" s="17">
        <v>8.0198069757342894E-2</v>
      </c>
      <c r="AA356" s="17">
        <v>7.0481054874569404E-2</v>
      </c>
      <c r="AB356" s="17">
        <v>6.2816414160616105E-2</v>
      </c>
      <c r="AC356" s="17">
        <v>7.3487438195473195E-2</v>
      </c>
      <c r="AD356" s="17"/>
      <c r="AE356" s="17">
        <v>6.1991676963237999E-2</v>
      </c>
      <c r="AF356" s="17">
        <v>6.1819469411009298E-2</v>
      </c>
      <c r="AG356" s="17">
        <v>7.3457494700773604E-2</v>
      </c>
      <c r="AH356" s="17">
        <v>7.9537875569161295E-2</v>
      </c>
      <c r="AI356" s="17">
        <v>7.81630591745099E-2</v>
      </c>
      <c r="AJ356" s="17">
        <v>0.11994513491033</v>
      </c>
      <c r="AK356" s="17"/>
      <c r="AL356" s="17">
        <v>7.1860977382707206E-2</v>
      </c>
      <c r="AM356" s="17">
        <v>6.3856026565053597E-2</v>
      </c>
      <c r="AN356" s="17">
        <v>3.9496514422488797E-2</v>
      </c>
      <c r="AO356" s="17">
        <v>3.8050678105226297E-2</v>
      </c>
      <c r="AP356" s="17">
        <v>9.5188315651365096E-2</v>
      </c>
      <c r="AQ356" s="17">
        <v>7.0870143041147304E-2</v>
      </c>
      <c r="AR356" s="17">
        <v>5.8833471058992198E-2</v>
      </c>
      <c r="AS356" s="17"/>
      <c r="AT356" s="17">
        <v>2.3268190007279001E-2</v>
      </c>
      <c r="AU356" s="17">
        <v>7.5086122879843606E-2</v>
      </c>
      <c r="AV356" s="17"/>
      <c r="AW356" s="17">
        <v>0.100495697320996</v>
      </c>
      <c r="AX356" s="17">
        <v>8.6968922116191005E-2</v>
      </c>
      <c r="AY356" s="17">
        <v>5.3287641494317903E-2</v>
      </c>
      <c r="AZ356" s="17">
        <v>6.6109964074302405E-2</v>
      </c>
      <c r="BA356" s="17">
        <v>8.1049726713274595E-2</v>
      </c>
      <c r="BB356" s="17">
        <v>6.0382192216362401E-2</v>
      </c>
      <c r="BC356" s="17">
        <v>4.7001462682335599E-2</v>
      </c>
      <c r="BD356" s="17">
        <v>6.56518414886261E-2</v>
      </c>
      <c r="BE356" s="17"/>
      <c r="BF356" s="17">
        <v>4.6021036334746003E-2</v>
      </c>
      <c r="BG356" s="17">
        <v>6.4103813893601203E-2</v>
      </c>
      <c r="BH356" s="17">
        <v>7.9178207416310403E-2</v>
      </c>
      <c r="BI356" s="17">
        <v>5.6201884982126298E-2</v>
      </c>
      <c r="BJ356" s="17">
        <v>4.5758649409258202E-2</v>
      </c>
      <c r="BK356" s="17">
        <v>8.3838829959972494E-2</v>
      </c>
      <c r="BL356" s="17">
        <v>0.106536223944616</v>
      </c>
      <c r="BM356" s="17"/>
      <c r="BN356" s="17">
        <v>8.2134580226841197E-2</v>
      </c>
      <c r="BO356" s="17">
        <v>8.8541204278546004E-2</v>
      </c>
      <c r="BP356" s="17">
        <v>8.44357745372456E-2</v>
      </c>
      <c r="BQ356" s="17">
        <v>9.7487895751872403E-2</v>
      </c>
      <c r="BR356" s="17">
        <v>6.24325669727267E-2</v>
      </c>
      <c r="BS356" s="17">
        <v>7.6671940649518405E-2</v>
      </c>
      <c r="BT356" s="17">
        <v>5.9594550116663599E-2</v>
      </c>
      <c r="BU356" s="17">
        <v>4.3813348165434203E-2</v>
      </c>
      <c r="BV356" s="17">
        <v>6.3253799644870601E-2</v>
      </c>
      <c r="BW356" s="17">
        <v>6.4552630521241106E-2</v>
      </c>
      <c r="BX356" s="17">
        <v>6.8385524010323606E-2</v>
      </c>
      <c r="BY356" s="17">
        <v>5.4950315701740401E-2</v>
      </c>
      <c r="BZ356" s="17">
        <v>6.8224699560206895E-2</v>
      </c>
      <c r="CA356" s="17">
        <v>6.5965405042943501E-2</v>
      </c>
      <c r="CB356" s="17">
        <v>4.2319462007636498E-2</v>
      </c>
      <c r="CC356" s="17">
        <v>3.0157163912022299E-2</v>
      </c>
      <c r="CD356" s="17">
        <v>5.8149979756900998E-2</v>
      </c>
    </row>
    <row r="357" spans="2:82" x14ac:dyDescent="0.35">
      <c r="B357" t="s">
        <v>269</v>
      </c>
      <c r="C357" s="17">
        <v>9.4489810819070597E-2</v>
      </c>
      <c r="D357" s="17">
        <v>0.107258343480652</v>
      </c>
      <c r="E357" s="17">
        <v>8.2332619332035298E-2</v>
      </c>
      <c r="F357" s="17"/>
      <c r="G357" s="17">
        <v>0.134656472077269</v>
      </c>
      <c r="H357" s="17">
        <v>9.3364463587107704E-2</v>
      </c>
      <c r="I357" s="17">
        <v>0.100750058576667</v>
      </c>
      <c r="J357" s="17">
        <v>7.5402372251528293E-2</v>
      </c>
      <c r="K357" s="17">
        <v>9.0752081088289402E-2</v>
      </c>
      <c r="L357" s="17">
        <v>8.1755496861287802E-2</v>
      </c>
      <c r="M357" s="17"/>
      <c r="N357" s="17">
        <v>9.1352871523583207E-2</v>
      </c>
      <c r="O357" s="17">
        <v>0.10943829786521</v>
      </c>
      <c r="P357" s="17">
        <v>9.0022842509339396E-2</v>
      </c>
      <c r="Q357" s="17">
        <v>8.6194867042142104E-2</v>
      </c>
      <c r="R357" s="17"/>
      <c r="S357" s="17">
        <v>8.5162929229197395E-2</v>
      </c>
      <c r="T357" s="17">
        <v>9.9907944913500302E-2</v>
      </c>
      <c r="U357" s="17">
        <v>0.113358518478461</v>
      </c>
      <c r="V357" s="17">
        <v>7.2433735820022105E-2</v>
      </c>
      <c r="W357" s="17">
        <v>9.5999475157046293E-2</v>
      </c>
      <c r="X357" s="17">
        <v>0.101020030078227</v>
      </c>
      <c r="Y357" s="17">
        <v>9.5440388004327706E-2</v>
      </c>
      <c r="Z357" s="17">
        <v>0.101399037091338</v>
      </c>
      <c r="AA357" s="17">
        <v>8.0933812701043897E-2</v>
      </c>
      <c r="AB357" s="17">
        <v>0.100531204218975</v>
      </c>
      <c r="AC357" s="17">
        <v>0.114321969033815</v>
      </c>
      <c r="AD357" s="17"/>
      <c r="AE357" s="17">
        <v>8.3900268448985599E-2</v>
      </c>
      <c r="AF357" s="17">
        <v>0.10440347033839301</v>
      </c>
      <c r="AG357" s="17">
        <v>6.4940342275378996E-2</v>
      </c>
      <c r="AH357" s="17">
        <v>0.108996621648645</v>
      </c>
      <c r="AI357" s="17">
        <v>0.108467808435776</v>
      </c>
      <c r="AJ357" s="17">
        <v>8.9238504996568602E-2</v>
      </c>
      <c r="AK357" s="17"/>
      <c r="AL357" s="17">
        <v>9.7810405451487198E-2</v>
      </c>
      <c r="AM357" s="17">
        <v>9.0170582191622994E-2</v>
      </c>
      <c r="AN357" s="17">
        <v>8.2040787237033203E-2</v>
      </c>
      <c r="AO357" s="17">
        <v>9.7730184058463898E-2</v>
      </c>
      <c r="AP357" s="17">
        <v>0.10753307281072901</v>
      </c>
      <c r="AQ357" s="17">
        <v>6.5731235904132296E-2</v>
      </c>
      <c r="AR357" s="17">
        <v>9.86945696931531E-2</v>
      </c>
      <c r="AS357" s="17"/>
      <c r="AT357" s="17">
        <v>7.3210565070605804E-2</v>
      </c>
      <c r="AU357" s="17">
        <v>9.7754739188504802E-2</v>
      </c>
      <c r="AV357" s="17"/>
      <c r="AW357" s="17">
        <v>0.107148087200974</v>
      </c>
      <c r="AX357" s="17">
        <v>9.73778941183535E-2</v>
      </c>
      <c r="AY357" s="17">
        <v>0.103162797146704</v>
      </c>
      <c r="AZ357" s="17">
        <v>9.9639050666050694E-2</v>
      </c>
      <c r="BA357" s="17">
        <v>7.7350919665790802E-2</v>
      </c>
      <c r="BB357" s="17">
        <v>0.109554434623688</v>
      </c>
      <c r="BC357" s="17">
        <v>7.6995872694318304E-2</v>
      </c>
      <c r="BD357" s="17">
        <v>8.9320795473165404E-2</v>
      </c>
      <c r="BE357" s="17"/>
      <c r="BF357" s="17">
        <v>0.117641958388339</v>
      </c>
      <c r="BG357" s="17">
        <v>9.0141105675328695E-2</v>
      </c>
      <c r="BH357" s="17">
        <v>0.11201010683366799</v>
      </c>
      <c r="BI357" s="17">
        <v>6.7179381096782606E-2</v>
      </c>
      <c r="BJ357" s="17">
        <v>8.42761536130721E-2</v>
      </c>
      <c r="BK357" s="17">
        <v>7.7239173697292898E-2</v>
      </c>
      <c r="BL357" s="17">
        <v>0.118909153170107</v>
      </c>
      <c r="BM357" s="17"/>
      <c r="BN357" s="17">
        <v>6.8051405798113501E-2</v>
      </c>
      <c r="BO357" s="17">
        <v>8.6751458443391105E-2</v>
      </c>
      <c r="BP357" s="17">
        <v>9.2802185892804104E-2</v>
      </c>
      <c r="BQ357" s="17">
        <v>9.22283402484953E-2</v>
      </c>
      <c r="BR357" s="17">
        <v>9.5841779695959806E-2</v>
      </c>
      <c r="BS357" s="17">
        <v>8.8041979623389999E-2</v>
      </c>
      <c r="BT357" s="17">
        <v>8.4409098220480705E-2</v>
      </c>
      <c r="BU357" s="17">
        <v>0.117540310342147</v>
      </c>
      <c r="BV357" s="17">
        <v>0.113651426494753</v>
      </c>
      <c r="BW357" s="17">
        <v>9.9978601055878594E-2</v>
      </c>
      <c r="BX357" s="17">
        <v>9.6753363534254594E-2</v>
      </c>
      <c r="BY357" s="17">
        <v>0.13926360666995699</v>
      </c>
      <c r="BZ357" s="17">
        <v>0.136819811434364</v>
      </c>
      <c r="CA357" s="17">
        <v>9.5840319649480907E-2</v>
      </c>
      <c r="CB357" s="17">
        <v>6.1523254083533499E-2</v>
      </c>
      <c r="CC357" s="17">
        <v>7.3384688249910499E-2</v>
      </c>
      <c r="CD357" s="17">
        <v>8.6391816959932394E-2</v>
      </c>
    </row>
    <row r="358" spans="2:82" x14ac:dyDescent="0.35">
      <c r="B358" t="s">
        <v>270</v>
      </c>
      <c r="C358" s="17">
        <v>0.24955397675681901</v>
      </c>
      <c r="D358" s="17">
        <v>0.26015195491252302</v>
      </c>
      <c r="E358" s="17">
        <v>0.23986231529440999</v>
      </c>
      <c r="F358" s="17"/>
      <c r="G358" s="17">
        <v>0.29348595251996601</v>
      </c>
      <c r="H358" s="17">
        <v>0.23146437079860699</v>
      </c>
      <c r="I358" s="17">
        <v>0.26862108300284598</v>
      </c>
      <c r="J358" s="17">
        <v>0.26593813092452201</v>
      </c>
      <c r="K358" s="17">
        <v>0.23068008034850801</v>
      </c>
      <c r="L358" s="17">
        <v>0.219079251871904</v>
      </c>
      <c r="M358" s="17"/>
      <c r="N358" s="17">
        <v>0.24791364843076999</v>
      </c>
      <c r="O358" s="17">
        <v>0.25541947519254998</v>
      </c>
      <c r="P358" s="17">
        <v>0.259199822448825</v>
      </c>
      <c r="Q358" s="17">
        <v>0.23596941362628199</v>
      </c>
      <c r="R358" s="17"/>
      <c r="S358" s="17">
        <v>0.21388455870877801</v>
      </c>
      <c r="T358" s="17">
        <v>0.26004856821346101</v>
      </c>
      <c r="U358" s="17">
        <v>0.239477516176339</v>
      </c>
      <c r="V358" s="17">
        <v>0.26625174028818399</v>
      </c>
      <c r="W358" s="17">
        <v>0.272185370415432</v>
      </c>
      <c r="X358" s="17">
        <v>0.276289121268044</v>
      </c>
      <c r="Y358" s="17">
        <v>0.24810489473632799</v>
      </c>
      <c r="Z358" s="17">
        <v>0.216988344685553</v>
      </c>
      <c r="AA358" s="17">
        <v>0.23747306668599599</v>
      </c>
      <c r="AB358" s="17">
        <v>0.27299168809900798</v>
      </c>
      <c r="AC358" s="17">
        <v>0.25514759890710498</v>
      </c>
      <c r="AD358" s="17"/>
      <c r="AE358" s="17">
        <v>0.231454665160333</v>
      </c>
      <c r="AF358" s="17">
        <v>0.25425574155285302</v>
      </c>
      <c r="AG358" s="17">
        <v>0.26270772979620299</v>
      </c>
      <c r="AH358" s="17">
        <v>0.27008095987641101</v>
      </c>
      <c r="AI358" s="17">
        <v>0.25832163963270499</v>
      </c>
      <c r="AJ358" s="17">
        <v>0.26049294257294398</v>
      </c>
      <c r="AK358" s="17"/>
      <c r="AL358" s="17">
        <v>0.25103996252869298</v>
      </c>
      <c r="AM358" s="17">
        <v>0.246644008533698</v>
      </c>
      <c r="AN358" s="17">
        <v>0.23178851280194099</v>
      </c>
      <c r="AO358" s="17">
        <v>0.201694446179114</v>
      </c>
      <c r="AP358" s="17">
        <v>0.26291897220731397</v>
      </c>
      <c r="AQ358" s="17">
        <v>0.30992116646145501</v>
      </c>
      <c r="AR358" s="17">
        <v>0.18807236242990899</v>
      </c>
      <c r="AS358" s="17"/>
      <c r="AT358" s="17">
        <v>0.22298620367812599</v>
      </c>
      <c r="AU358" s="17">
        <v>0.25261510810821503</v>
      </c>
      <c r="AV358" s="17"/>
      <c r="AW358" s="17">
        <v>0.28297090037323303</v>
      </c>
      <c r="AX358" s="17">
        <v>0.22638558614572599</v>
      </c>
      <c r="AY358" s="17">
        <v>0.25781057469640201</v>
      </c>
      <c r="AZ358" s="17">
        <v>0.25751107088707198</v>
      </c>
      <c r="BA358" s="17">
        <v>0.228232989600306</v>
      </c>
      <c r="BB358" s="17">
        <v>0.250683216223755</v>
      </c>
      <c r="BC358" s="17">
        <v>0.232638926250678</v>
      </c>
      <c r="BD358" s="17">
        <v>0.28020818863820202</v>
      </c>
      <c r="BE358" s="17"/>
      <c r="BF358" s="17">
        <v>0.25468623645761301</v>
      </c>
      <c r="BG358" s="17">
        <v>0.25221073990315801</v>
      </c>
      <c r="BH358" s="17">
        <v>0.268826859437793</v>
      </c>
      <c r="BI358" s="17">
        <v>0.25721940393464099</v>
      </c>
      <c r="BJ358" s="17">
        <v>0.255847071911044</v>
      </c>
      <c r="BK358" s="17">
        <v>0.21816428600572799</v>
      </c>
      <c r="BL358" s="17">
        <v>0.26709671173093902</v>
      </c>
      <c r="BM358" s="17"/>
      <c r="BN358" s="17">
        <v>0.25872964029718198</v>
      </c>
      <c r="BO358" s="17">
        <v>0.23711551983769999</v>
      </c>
      <c r="BP358" s="17">
        <v>0.225642981896506</v>
      </c>
      <c r="BQ358" s="17">
        <v>0.26978218287123601</v>
      </c>
      <c r="BR358" s="17">
        <v>0.26041410234002699</v>
      </c>
      <c r="BS358" s="17">
        <v>0.25796234371538701</v>
      </c>
      <c r="BT358" s="17">
        <v>0.279269063601368</v>
      </c>
      <c r="BU358" s="17">
        <v>0.25845333201969001</v>
      </c>
      <c r="BV358" s="17">
        <v>0.23176198961646699</v>
      </c>
      <c r="BW358" s="17">
        <v>0.262690022197683</v>
      </c>
      <c r="BX358" s="17">
        <v>0.26586990649332298</v>
      </c>
      <c r="BY358" s="17">
        <v>0.24093371168820599</v>
      </c>
      <c r="BZ358" s="17">
        <v>0.25280551069420598</v>
      </c>
      <c r="CA358" s="17">
        <v>0.20224033034407499</v>
      </c>
      <c r="CB358" s="17">
        <v>0.25745039697743399</v>
      </c>
      <c r="CC358" s="17">
        <v>0.14289190410219901</v>
      </c>
      <c r="CD358" s="17">
        <v>0.13152714011823599</v>
      </c>
    </row>
    <row r="359" spans="2:82" x14ac:dyDescent="0.35">
      <c r="B359" t="s">
        <v>271</v>
      </c>
      <c r="C359" s="17">
        <v>0.28129652185688497</v>
      </c>
      <c r="D359" s="17">
        <v>0.29498460954240102</v>
      </c>
      <c r="E359" s="17">
        <v>0.26834109245208299</v>
      </c>
      <c r="F359" s="17"/>
      <c r="G359" s="17">
        <v>0.26950626843287301</v>
      </c>
      <c r="H359" s="17">
        <v>0.29617821938665301</v>
      </c>
      <c r="I359" s="17">
        <v>0.27855902590771803</v>
      </c>
      <c r="J359" s="17">
        <v>0.29345969137226502</v>
      </c>
      <c r="K359" s="17">
        <v>0.27521412483928098</v>
      </c>
      <c r="L359" s="17">
        <v>0.273397549831284</v>
      </c>
      <c r="M359" s="17"/>
      <c r="N359" s="17">
        <v>0.30035567703991001</v>
      </c>
      <c r="O359" s="17">
        <v>0.280131937787023</v>
      </c>
      <c r="P359" s="17">
        <v>0.28095531003223001</v>
      </c>
      <c r="Q359" s="17">
        <v>0.263076146727306</v>
      </c>
      <c r="R359" s="17"/>
      <c r="S359" s="17">
        <v>0.30054655608473502</v>
      </c>
      <c r="T359" s="17">
        <v>0.27777888546857099</v>
      </c>
      <c r="U359" s="17">
        <v>0.25617874112741601</v>
      </c>
      <c r="V359" s="17">
        <v>0.304035124335922</v>
      </c>
      <c r="W359" s="17">
        <v>0.29377538090404898</v>
      </c>
      <c r="X359" s="17">
        <v>0.25665148233346702</v>
      </c>
      <c r="Y359" s="17">
        <v>0.281040760574573</v>
      </c>
      <c r="Z359" s="17">
        <v>0.252542649615623</v>
      </c>
      <c r="AA359" s="17">
        <v>0.30728594501252599</v>
      </c>
      <c r="AB359" s="17">
        <v>0.277659292590964</v>
      </c>
      <c r="AC359" s="17">
        <v>0.237470261646619</v>
      </c>
      <c r="AD359" s="17"/>
      <c r="AE359" s="17">
        <v>0.28588906129211</v>
      </c>
      <c r="AF359" s="17">
        <v>0.30726063334927201</v>
      </c>
      <c r="AG359" s="17">
        <v>0.26761777200502901</v>
      </c>
      <c r="AH359" s="17">
        <v>0.23861653808923899</v>
      </c>
      <c r="AI359" s="17">
        <v>0.27636670762561499</v>
      </c>
      <c r="AJ359" s="17">
        <v>0.244628083686419</v>
      </c>
      <c r="AK359" s="17"/>
      <c r="AL359" s="17">
        <v>0.28078040811787103</v>
      </c>
      <c r="AM359" s="17">
        <v>0.29252254559150398</v>
      </c>
      <c r="AN359" s="17">
        <v>0.30919261787366797</v>
      </c>
      <c r="AO359" s="17">
        <v>0.35578472455725701</v>
      </c>
      <c r="AP359" s="17">
        <v>0.31468223913121501</v>
      </c>
      <c r="AQ359" s="17">
        <v>0.24691827320795201</v>
      </c>
      <c r="AR359" s="17">
        <v>0.27942471063144603</v>
      </c>
      <c r="AS359" s="17"/>
      <c r="AT359" s="17">
        <v>0.31368137517494898</v>
      </c>
      <c r="AU359" s="17">
        <v>0.27810166501808697</v>
      </c>
      <c r="AV359" s="17"/>
      <c r="AW359" s="17">
        <v>0.249067532882605</v>
      </c>
      <c r="AX359" s="17">
        <v>0.23755789482220499</v>
      </c>
      <c r="AY359" s="17">
        <v>0.30119881332576598</v>
      </c>
      <c r="AZ359" s="17">
        <v>0.28835685957683999</v>
      </c>
      <c r="BA359" s="17">
        <v>0.27261091188406</v>
      </c>
      <c r="BB359" s="17">
        <v>0.293658634767482</v>
      </c>
      <c r="BC359" s="17">
        <v>0.30004406131308398</v>
      </c>
      <c r="BD359" s="17">
        <v>0.27622480707650998</v>
      </c>
      <c r="BE359" s="17"/>
      <c r="BF359" s="17">
        <v>0.31420604335896302</v>
      </c>
      <c r="BG359" s="17">
        <v>0.28409296552325197</v>
      </c>
      <c r="BH359" s="17">
        <v>0.24694905835418399</v>
      </c>
      <c r="BI359" s="17">
        <v>0.30942955083644202</v>
      </c>
      <c r="BJ359" s="17">
        <v>0.29320187170600698</v>
      </c>
      <c r="BK359" s="17">
        <v>0.26538804839656699</v>
      </c>
      <c r="BL359" s="17">
        <v>0.27399005225150003</v>
      </c>
      <c r="BM359" s="17"/>
      <c r="BN359" s="17">
        <v>0.23067572470811701</v>
      </c>
      <c r="BO359" s="17">
        <v>0.24765173477011901</v>
      </c>
      <c r="BP359" s="17">
        <v>0.26281270462641698</v>
      </c>
      <c r="BQ359" s="17">
        <v>0.25944659339225401</v>
      </c>
      <c r="BR359" s="17">
        <v>0.27075318832608197</v>
      </c>
      <c r="BS359" s="17">
        <v>0.294908413769077</v>
      </c>
      <c r="BT359" s="17">
        <v>0.272634052345123</v>
      </c>
      <c r="BU359" s="17">
        <v>0.29523439936083401</v>
      </c>
      <c r="BV359" s="17">
        <v>0.31806827819056199</v>
      </c>
      <c r="BW359" s="17">
        <v>0.28812666040186402</v>
      </c>
      <c r="BX359" s="17">
        <v>0.33242326025514302</v>
      </c>
      <c r="BY359" s="17">
        <v>0.32952238398988398</v>
      </c>
      <c r="BZ359" s="17">
        <v>0.298168043343643</v>
      </c>
      <c r="CA359" s="17">
        <v>0.33033177454754997</v>
      </c>
      <c r="CB359" s="17">
        <v>0.27960935392679398</v>
      </c>
      <c r="CC359" s="17">
        <v>0.348371989507963</v>
      </c>
      <c r="CD359" s="17">
        <v>0.284075416582103</v>
      </c>
    </row>
    <row r="360" spans="2:82" x14ac:dyDescent="0.35">
      <c r="B360" t="s">
        <v>272</v>
      </c>
      <c r="C360" s="17">
        <v>0.28113522648925399</v>
      </c>
      <c r="D360" s="17">
        <v>0.24532374437266799</v>
      </c>
      <c r="E360" s="17">
        <v>0.31606362585970998</v>
      </c>
      <c r="F360" s="17"/>
      <c r="G360" s="17">
        <v>0.204458699399967</v>
      </c>
      <c r="H360" s="17">
        <v>0.28216158404575797</v>
      </c>
      <c r="I360" s="17">
        <v>0.26923084363967198</v>
      </c>
      <c r="J360" s="17">
        <v>0.26887977991643802</v>
      </c>
      <c r="K360" s="17">
        <v>0.30859269908084702</v>
      </c>
      <c r="L360" s="17">
        <v>0.33224294760134199</v>
      </c>
      <c r="M360" s="17"/>
      <c r="N360" s="17">
        <v>0.28857282243846599</v>
      </c>
      <c r="O360" s="17">
        <v>0.27064116048794101</v>
      </c>
      <c r="P360" s="17">
        <v>0.27781618531820601</v>
      </c>
      <c r="Q360" s="17">
        <v>0.28784799168771802</v>
      </c>
      <c r="R360" s="17"/>
      <c r="S360" s="17">
        <v>0.32832200457924399</v>
      </c>
      <c r="T360" s="17">
        <v>0.26740463991603702</v>
      </c>
      <c r="U360" s="17">
        <v>0.26545164838463797</v>
      </c>
      <c r="V360" s="17">
        <v>0.266161639298927</v>
      </c>
      <c r="W360" s="17">
        <v>0.24888206342758501</v>
      </c>
      <c r="X360" s="17">
        <v>0.27190335457978598</v>
      </c>
      <c r="Y360" s="17">
        <v>0.27452642171717001</v>
      </c>
      <c r="Z360" s="17">
        <v>0.33698093887380898</v>
      </c>
      <c r="AA360" s="17">
        <v>0.27260525219593401</v>
      </c>
      <c r="AB360" s="17">
        <v>0.26087382192932301</v>
      </c>
      <c r="AC360" s="17">
        <v>0.30032495946093002</v>
      </c>
      <c r="AD360" s="17"/>
      <c r="AE360" s="17">
        <v>0.32574812624897498</v>
      </c>
      <c r="AF360" s="17">
        <v>0.25416528761519003</v>
      </c>
      <c r="AG360" s="17">
        <v>0.28846858418212501</v>
      </c>
      <c r="AH360" s="17">
        <v>0.26193424419862299</v>
      </c>
      <c r="AI360" s="17">
        <v>0.25309194881168301</v>
      </c>
      <c r="AJ360" s="17">
        <v>0.22620333341646401</v>
      </c>
      <c r="AK360" s="17"/>
      <c r="AL360" s="17">
        <v>0.28129754098744902</v>
      </c>
      <c r="AM360" s="17">
        <v>0.289067108935329</v>
      </c>
      <c r="AN360" s="17">
        <v>0.31140395034467899</v>
      </c>
      <c r="AO360" s="17">
        <v>0.29858048458914199</v>
      </c>
      <c r="AP360" s="17">
        <v>0.20620260446994901</v>
      </c>
      <c r="AQ360" s="17">
        <v>0.28218559949219102</v>
      </c>
      <c r="AR360" s="17">
        <v>0.37497488618649899</v>
      </c>
      <c r="AS360" s="17"/>
      <c r="AT360" s="17">
        <v>0.34504857960234903</v>
      </c>
      <c r="AU360" s="17">
        <v>0.27529717558317202</v>
      </c>
      <c r="AV360" s="17"/>
      <c r="AW360" s="17">
        <v>0.226915171415419</v>
      </c>
      <c r="AX360" s="17">
        <v>0.32919758163273999</v>
      </c>
      <c r="AY360" s="17">
        <v>0.24970569874579601</v>
      </c>
      <c r="AZ360" s="17">
        <v>0.25828642172337002</v>
      </c>
      <c r="BA360" s="17">
        <v>0.326943901783316</v>
      </c>
      <c r="BB360" s="17">
        <v>0.26672406745451799</v>
      </c>
      <c r="BC360" s="17">
        <v>0.324135076609956</v>
      </c>
      <c r="BD360" s="17">
        <v>0.262266936227049</v>
      </c>
      <c r="BE360" s="17"/>
      <c r="BF360" s="17">
        <v>0.24662340811721001</v>
      </c>
      <c r="BG360" s="17">
        <v>0.29282689349159102</v>
      </c>
      <c r="BH360" s="17">
        <v>0.26824456054523099</v>
      </c>
      <c r="BI360" s="17">
        <v>0.289654655036992</v>
      </c>
      <c r="BJ360" s="17">
        <v>0.287212870808572</v>
      </c>
      <c r="BK360" s="17">
        <v>0.32643924381817102</v>
      </c>
      <c r="BL360" s="17">
        <v>0.200778977217829</v>
      </c>
      <c r="BM360" s="17"/>
      <c r="BN360" s="17">
        <v>0.29443957541798599</v>
      </c>
      <c r="BO360" s="17">
        <v>0.29751297027957602</v>
      </c>
      <c r="BP360" s="17">
        <v>0.31126600410017402</v>
      </c>
      <c r="BQ360" s="17">
        <v>0.257947560111568</v>
      </c>
      <c r="BR360" s="17">
        <v>0.28868930073767102</v>
      </c>
      <c r="BS360" s="17">
        <v>0.26866292679622</v>
      </c>
      <c r="BT360" s="17">
        <v>0.28724006568556298</v>
      </c>
      <c r="BU360" s="17">
        <v>0.27386634904556201</v>
      </c>
      <c r="BV360" s="17">
        <v>0.25655822812718398</v>
      </c>
      <c r="BW360" s="17">
        <v>0.26593591266504901</v>
      </c>
      <c r="BX360" s="17">
        <v>0.22740420777168999</v>
      </c>
      <c r="BY360" s="17">
        <v>0.225392856459532</v>
      </c>
      <c r="BZ360" s="17">
        <v>0.24398193496758</v>
      </c>
      <c r="CA360" s="17">
        <v>0.29634111326491502</v>
      </c>
      <c r="CB360" s="17">
        <v>0.347512595112145</v>
      </c>
      <c r="CC360" s="17">
        <v>0.39320040666283901</v>
      </c>
      <c r="CD360" s="17">
        <v>0.439855646582828</v>
      </c>
    </row>
    <row r="361" spans="2:82" x14ac:dyDescent="0.35">
      <c r="B361" t="s">
        <v>138</v>
      </c>
      <c r="C361" s="17">
        <v>2.4095249677001902E-2</v>
      </c>
      <c r="D361" s="17">
        <v>1.98194377195559E-2</v>
      </c>
      <c r="E361" s="17">
        <v>2.7570212755090199E-2</v>
      </c>
      <c r="F361" s="17"/>
      <c r="G361" s="17">
        <v>3.21802413883805E-2</v>
      </c>
      <c r="H361" s="17">
        <v>3.33953275278027E-2</v>
      </c>
      <c r="I361" s="17">
        <v>2.3231320370845E-2</v>
      </c>
      <c r="J361" s="17">
        <v>2.3990925731929801E-2</v>
      </c>
      <c r="K361" s="17">
        <v>1.9087711342656001E-2</v>
      </c>
      <c r="L361" s="17">
        <v>1.5314526519871301E-2</v>
      </c>
      <c r="M361" s="17"/>
      <c r="N361" s="17">
        <v>1.5872538343427198E-2</v>
      </c>
      <c r="O361" s="17">
        <v>1.6671399194127301E-2</v>
      </c>
      <c r="P361" s="17">
        <v>2.1124233839903001E-2</v>
      </c>
      <c r="Q361" s="17">
        <v>4.2797830852943898E-2</v>
      </c>
      <c r="R361" s="17"/>
      <c r="S361" s="17">
        <v>2.6010890587985801E-2</v>
      </c>
      <c r="T361" s="17">
        <v>1.8679121334987701E-2</v>
      </c>
      <c r="U361" s="17">
        <v>2.8281268982526898E-2</v>
      </c>
      <c r="V361" s="17">
        <v>2.04325514829726E-2</v>
      </c>
      <c r="W361" s="17">
        <v>2.3917030714311002E-2</v>
      </c>
      <c r="X361" s="17">
        <v>3.2061888550147598E-2</v>
      </c>
      <c r="Y361" s="17">
        <v>2.0577286082444801E-2</v>
      </c>
      <c r="Z361" s="17">
        <v>1.18909599763335E-2</v>
      </c>
      <c r="AA361" s="17">
        <v>3.1220868529930602E-2</v>
      </c>
      <c r="AB361" s="17">
        <v>2.5127579001113901E-2</v>
      </c>
      <c r="AC361" s="17">
        <v>1.9247772756057799E-2</v>
      </c>
      <c r="AD361" s="17"/>
      <c r="AE361" s="17">
        <v>1.1016201886358899E-2</v>
      </c>
      <c r="AF361" s="17">
        <v>1.8095397733284401E-2</v>
      </c>
      <c r="AG361" s="17">
        <v>4.2808077040490701E-2</v>
      </c>
      <c r="AH361" s="17">
        <v>4.0833760617920503E-2</v>
      </c>
      <c r="AI361" s="17">
        <v>2.5588836319711799E-2</v>
      </c>
      <c r="AJ361" s="17">
        <v>5.94920004172751E-2</v>
      </c>
      <c r="AK361" s="17"/>
      <c r="AL361" s="17">
        <v>1.72107055317933E-2</v>
      </c>
      <c r="AM361" s="17">
        <v>1.7739728182792701E-2</v>
      </c>
      <c r="AN361" s="17">
        <v>2.60776173201905E-2</v>
      </c>
      <c r="AO361" s="17">
        <v>8.1594825107973393E-3</v>
      </c>
      <c r="AP361" s="17">
        <v>1.34747957294272E-2</v>
      </c>
      <c r="AQ361" s="17">
        <v>2.4373581893123199E-2</v>
      </c>
      <c r="AR361" s="17">
        <v>0</v>
      </c>
      <c r="AS361" s="17"/>
      <c r="AT361" s="17">
        <v>2.1805086466691201E-2</v>
      </c>
      <c r="AU361" s="17">
        <v>2.1145189222178201E-2</v>
      </c>
      <c r="AV361" s="17"/>
      <c r="AW361" s="17">
        <v>3.3402610806773203E-2</v>
      </c>
      <c r="AX361" s="17">
        <v>2.2512121164784901E-2</v>
      </c>
      <c r="AY361" s="17">
        <v>3.4834474591013999E-2</v>
      </c>
      <c r="AZ361" s="17">
        <v>3.00966330723649E-2</v>
      </c>
      <c r="BA361" s="17">
        <v>1.38115503532521E-2</v>
      </c>
      <c r="BB361" s="17">
        <v>1.8997454714194801E-2</v>
      </c>
      <c r="BC361" s="17">
        <v>1.9184600449628299E-2</v>
      </c>
      <c r="BD361" s="17">
        <v>2.63274310964479E-2</v>
      </c>
      <c r="BE361" s="17"/>
      <c r="BF361" s="17">
        <v>2.0821317343129201E-2</v>
      </c>
      <c r="BG361" s="17">
        <v>1.6624481513069E-2</v>
      </c>
      <c r="BH361" s="17">
        <v>2.4791207412814799E-2</v>
      </c>
      <c r="BI361" s="17">
        <v>2.0315124113015299E-2</v>
      </c>
      <c r="BJ361" s="17">
        <v>3.37033825520466E-2</v>
      </c>
      <c r="BK361" s="17">
        <v>2.8930418122269701E-2</v>
      </c>
      <c r="BL361" s="17">
        <v>3.2688881685010003E-2</v>
      </c>
      <c r="BM361" s="17"/>
      <c r="BN361" s="17">
        <v>6.5969073551759697E-2</v>
      </c>
      <c r="BO361" s="17">
        <v>4.24271123906668E-2</v>
      </c>
      <c r="BP361" s="17">
        <v>2.3040348946854201E-2</v>
      </c>
      <c r="BQ361" s="17">
        <v>2.31074276245746E-2</v>
      </c>
      <c r="BR361" s="17">
        <v>2.1869061927533399E-2</v>
      </c>
      <c r="BS361" s="17">
        <v>1.3752395446408199E-2</v>
      </c>
      <c r="BT361" s="17">
        <v>1.68531700308019E-2</v>
      </c>
      <c r="BU361" s="17">
        <v>1.10922610663318E-2</v>
      </c>
      <c r="BV361" s="17">
        <v>1.67062779261638E-2</v>
      </c>
      <c r="BW361" s="17">
        <v>1.8716173158284399E-2</v>
      </c>
      <c r="BX361" s="17">
        <v>9.1637379352666297E-3</v>
      </c>
      <c r="BY361" s="17">
        <v>9.9371254906795298E-3</v>
      </c>
      <c r="BZ361" s="17">
        <v>0</v>
      </c>
      <c r="CA361" s="17">
        <v>9.2810571510356793E-3</v>
      </c>
      <c r="CB361" s="17">
        <v>1.1584937892456701E-2</v>
      </c>
      <c r="CC361" s="17">
        <v>1.1993847565066299E-2</v>
      </c>
      <c r="CD361" s="17">
        <v>0</v>
      </c>
    </row>
    <row r="362" spans="2:82" x14ac:dyDescent="0.35">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row>
    <row r="363" spans="2:82" x14ac:dyDescent="0.35">
      <c r="B363" s="6" t="s">
        <v>275</v>
      </c>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row>
    <row r="364" spans="2:82" x14ac:dyDescent="0.35">
      <c r="B364" s="24" t="s">
        <v>118</v>
      </c>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row>
    <row r="365" spans="2:82" x14ac:dyDescent="0.35">
      <c r="B365" t="s">
        <v>268</v>
      </c>
      <c r="C365" s="17">
        <v>0.18569322893912299</v>
      </c>
      <c r="D365" s="17">
        <v>0.192789988601792</v>
      </c>
      <c r="E365" s="17">
        <v>0.178716192273604</v>
      </c>
      <c r="F365" s="17"/>
      <c r="G365" s="17">
        <v>0.16778880386871201</v>
      </c>
      <c r="H365" s="17">
        <v>0.13502825674048199</v>
      </c>
      <c r="I365" s="17">
        <v>0.152733842437516</v>
      </c>
      <c r="J365" s="17">
        <v>0.18926887834272799</v>
      </c>
      <c r="K365" s="17">
        <v>0.220434022862144</v>
      </c>
      <c r="L365" s="17">
        <v>0.239398389849756</v>
      </c>
      <c r="M365" s="17"/>
      <c r="N365" s="17">
        <v>0.15830101331768601</v>
      </c>
      <c r="O365" s="17">
        <v>0.189297938277394</v>
      </c>
      <c r="P365" s="17">
        <v>0.178865325247932</v>
      </c>
      <c r="Q365" s="17">
        <v>0.21577264981442901</v>
      </c>
      <c r="R365" s="17"/>
      <c r="S365" s="17">
        <v>0.13062942675343001</v>
      </c>
      <c r="T365" s="17">
        <v>0.19633308071869801</v>
      </c>
      <c r="U365" s="17">
        <v>0.22858225798561599</v>
      </c>
      <c r="V365" s="17">
        <v>0.18685586170360499</v>
      </c>
      <c r="W365" s="17">
        <v>0.20797468358202101</v>
      </c>
      <c r="X365" s="17">
        <v>0.16972386856973701</v>
      </c>
      <c r="Y365" s="17">
        <v>0.20072429722617499</v>
      </c>
      <c r="Z365" s="17">
        <v>0.20256387534348899</v>
      </c>
      <c r="AA365" s="17">
        <v>0.17860752722894699</v>
      </c>
      <c r="AB365" s="17">
        <v>0.19447597218785101</v>
      </c>
      <c r="AC365" s="17">
        <v>0.20589642323309101</v>
      </c>
      <c r="AD365" s="17"/>
      <c r="AE365" s="17">
        <v>0.179315147137356</v>
      </c>
      <c r="AF365" s="17">
        <v>0.15962465213792301</v>
      </c>
      <c r="AG365" s="17">
        <v>0.19706871011305399</v>
      </c>
      <c r="AH365" s="17">
        <v>0.22266044813340499</v>
      </c>
      <c r="AI365" s="17">
        <v>0.20129164014129999</v>
      </c>
      <c r="AJ365" s="17">
        <v>0.22315370736398099</v>
      </c>
      <c r="AK365" s="17"/>
      <c r="AL365" s="17">
        <v>0.197490882089979</v>
      </c>
      <c r="AM365" s="17">
        <v>0.16703424145982301</v>
      </c>
      <c r="AN365" s="17">
        <v>0.13409006969295501</v>
      </c>
      <c r="AO365" s="17">
        <v>0.166815116480206</v>
      </c>
      <c r="AP365" s="17">
        <v>0.237973789320789</v>
      </c>
      <c r="AQ365" s="17">
        <v>0.147002590659493</v>
      </c>
      <c r="AR365" s="17">
        <v>9.2199980229264497E-2</v>
      </c>
      <c r="AS365" s="17"/>
      <c r="AT365" s="17">
        <v>7.0476506643846207E-2</v>
      </c>
      <c r="AU365" s="17">
        <v>0.20063379745859899</v>
      </c>
      <c r="AV365" s="17"/>
      <c r="AW365" s="17">
        <v>0.242017711846475</v>
      </c>
      <c r="AX365" s="17">
        <v>0.28042406861149399</v>
      </c>
      <c r="AY365" s="17">
        <v>0.138502077094209</v>
      </c>
      <c r="AZ365" s="17">
        <v>0.17867111998789201</v>
      </c>
      <c r="BA365" s="17">
        <v>0.22428041703763801</v>
      </c>
      <c r="BB365" s="17">
        <v>0.15332716724156001</v>
      </c>
      <c r="BC365" s="17">
        <v>0.12818185652894501</v>
      </c>
      <c r="BD365" s="17">
        <v>0.173168539611181</v>
      </c>
      <c r="BE365" s="17"/>
      <c r="BF365" s="17">
        <v>0.153268333503676</v>
      </c>
      <c r="BG365" s="17">
        <v>0.161965062667424</v>
      </c>
      <c r="BH365" s="17">
        <v>0.21654735387037199</v>
      </c>
      <c r="BI365" s="17">
        <v>0.14280794638896299</v>
      </c>
      <c r="BJ365" s="17">
        <v>0.16223854661538101</v>
      </c>
      <c r="BK365" s="17">
        <v>0.22694136393238101</v>
      </c>
      <c r="BL365" s="17">
        <v>0.22616611787987401</v>
      </c>
      <c r="BM365" s="17"/>
      <c r="BN365" s="17">
        <v>0.20430388338994701</v>
      </c>
      <c r="BO365" s="17">
        <v>0.227750711388199</v>
      </c>
      <c r="BP365" s="17">
        <v>0.212226248392615</v>
      </c>
      <c r="BQ365" s="17">
        <v>0.23079113337058199</v>
      </c>
      <c r="BR365" s="17">
        <v>0.19198634739209999</v>
      </c>
      <c r="BS365" s="17">
        <v>0.20309527273532699</v>
      </c>
      <c r="BT365" s="17">
        <v>0.16466063047825499</v>
      </c>
      <c r="BU365" s="17">
        <v>0.18967997853347701</v>
      </c>
      <c r="BV365" s="17">
        <v>0.168909906220296</v>
      </c>
      <c r="BW365" s="17">
        <v>0.15272474472181</v>
      </c>
      <c r="BX365" s="17">
        <v>0.184901916765152</v>
      </c>
      <c r="BY365" s="17">
        <v>0.165545097711784</v>
      </c>
      <c r="BZ365" s="17">
        <v>0.140216753239637</v>
      </c>
      <c r="CA365" s="17">
        <v>0.17743499155432901</v>
      </c>
      <c r="CB365" s="17">
        <v>0.107003436899653</v>
      </c>
      <c r="CC365" s="17">
        <v>5.92709838213899E-2</v>
      </c>
      <c r="CD365" s="17">
        <v>7.8228594787712699E-2</v>
      </c>
    </row>
    <row r="366" spans="2:82" x14ac:dyDescent="0.35">
      <c r="B366" t="s">
        <v>269</v>
      </c>
      <c r="C366" s="17">
        <v>0.16002796614267201</v>
      </c>
      <c r="D366" s="17">
        <v>0.17316327846636001</v>
      </c>
      <c r="E366" s="17">
        <v>0.14719427013525199</v>
      </c>
      <c r="F366" s="17"/>
      <c r="G366" s="17">
        <v>0.192882786909919</v>
      </c>
      <c r="H366" s="17">
        <v>0.151552769044973</v>
      </c>
      <c r="I366" s="17">
        <v>0.15952744995027901</v>
      </c>
      <c r="J366" s="17">
        <v>0.16447351243894601</v>
      </c>
      <c r="K366" s="17">
        <v>0.140925506124431</v>
      </c>
      <c r="L366" s="17">
        <v>0.15478910968397899</v>
      </c>
      <c r="M366" s="17"/>
      <c r="N366" s="17">
        <v>0.164623983086467</v>
      </c>
      <c r="O366" s="17">
        <v>0.17470254706626501</v>
      </c>
      <c r="P366" s="17">
        <v>0.15207612727860401</v>
      </c>
      <c r="Q366" s="17">
        <v>0.147425027676274</v>
      </c>
      <c r="R366" s="17"/>
      <c r="S366" s="17">
        <v>0.137813070528466</v>
      </c>
      <c r="T366" s="17">
        <v>0.15634446907932001</v>
      </c>
      <c r="U366" s="17">
        <v>0.171278576794645</v>
      </c>
      <c r="V366" s="17">
        <v>0.16490687386790601</v>
      </c>
      <c r="W366" s="17">
        <v>0.17332084726806599</v>
      </c>
      <c r="X366" s="17">
        <v>0.158843085044377</v>
      </c>
      <c r="Y366" s="17">
        <v>0.16128481632845701</v>
      </c>
      <c r="Z366" s="17">
        <v>0.12076713470651</v>
      </c>
      <c r="AA366" s="17">
        <v>0.15774898792158301</v>
      </c>
      <c r="AB366" s="17">
        <v>0.19177139297269299</v>
      </c>
      <c r="AC366" s="17">
        <v>0.17789325754826399</v>
      </c>
      <c r="AD366" s="17"/>
      <c r="AE366" s="17">
        <v>0.15270629389818799</v>
      </c>
      <c r="AF366" s="17">
        <v>0.17723206664382499</v>
      </c>
      <c r="AG366" s="17">
        <v>0.136404039094009</v>
      </c>
      <c r="AH366" s="17">
        <v>0.153827024050049</v>
      </c>
      <c r="AI366" s="17">
        <v>0.15841253301649899</v>
      </c>
      <c r="AJ366" s="17">
        <v>0.229276133726807</v>
      </c>
      <c r="AK366" s="17"/>
      <c r="AL366" s="17">
        <v>0.16804952222983</v>
      </c>
      <c r="AM366" s="17">
        <v>0.15096538107238799</v>
      </c>
      <c r="AN366" s="17">
        <v>0.114242008938852</v>
      </c>
      <c r="AO366" s="17">
        <v>0.172272660078156</v>
      </c>
      <c r="AP366" s="17">
        <v>0.19719899849113201</v>
      </c>
      <c r="AQ366" s="17">
        <v>0.14053450118525501</v>
      </c>
      <c r="AR366" s="17">
        <v>0.14737878866489401</v>
      </c>
      <c r="AS366" s="17"/>
      <c r="AT366" s="17">
        <v>0.116373483947114</v>
      </c>
      <c r="AU366" s="17">
        <v>0.16510715266758799</v>
      </c>
      <c r="AV366" s="17"/>
      <c r="AW366" s="17">
        <v>0.15915254808559501</v>
      </c>
      <c r="AX366" s="17">
        <v>0.15450568077070201</v>
      </c>
      <c r="AY366" s="17">
        <v>0.18611352072443299</v>
      </c>
      <c r="AZ366" s="17">
        <v>0.170733115580639</v>
      </c>
      <c r="BA366" s="17">
        <v>0.15966448600076399</v>
      </c>
      <c r="BB366" s="17">
        <v>0.172128165260067</v>
      </c>
      <c r="BC366" s="17">
        <v>0.13042498366493099</v>
      </c>
      <c r="BD366" s="17">
        <v>0.131037241502723</v>
      </c>
      <c r="BE366" s="17"/>
      <c r="BF366" s="17">
        <v>0.16909202530720799</v>
      </c>
      <c r="BG366" s="17">
        <v>0.16371639126193899</v>
      </c>
      <c r="BH366" s="17">
        <v>0.171270429968303</v>
      </c>
      <c r="BI366" s="17">
        <v>0.158827923277952</v>
      </c>
      <c r="BJ366" s="17">
        <v>0.13562941167130799</v>
      </c>
      <c r="BK366" s="17">
        <v>0.14616789191170099</v>
      </c>
      <c r="BL366" s="17">
        <v>0.17749946291597499</v>
      </c>
      <c r="BM366" s="17"/>
      <c r="BN366" s="17">
        <v>0.14868336369631699</v>
      </c>
      <c r="BO366" s="17">
        <v>0.13903102101281201</v>
      </c>
      <c r="BP366" s="17">
        <v>0.15541660284283701</v>
      </c>
      <c r="BQ366" s="17">
        <v>0.14249400096218801</v>
      </c>
      <c r="BR366" s="17">
        <v>0.164822417407885</v>
      </c>
      <c r="BS366" s="17">
        <v>0.15577085493061699</v>
      </c>
      <c r="BT366" s="17">
        <v>0.16084025795384899</v>
      </c>
      <c r="BU366" s="17">
        <v>0.15607942171366099</v>
      </c>
      <c r="BV366" s="17">
        <v>0.17576811288348301</v>
      </c>
      <c r="BW366" s="17">
        <v>0.18790361802921199</v>
      </c>
      <c r="BX366" s="17">
        <v>0.181723158515528</v>
      </c>
      <c r="BY366" s="17">
        <v>0.19390081644116</v>
      </c>
      <c r="BZ366" s="17">
        <v>0.22034781962476699</v>
      </c>
      <c r="CA366" s="17">
        <v>0.15691308760543601</v>
      </c>
      <c r="CB366" s="17">
        <v>0.17119766586399901</v>
      </c>
      <c r="CC366" s="17">
        <v>0.14185619282467499</v>
      </c>
      <c r="CD366" s="17">
        <v>6.9671707039913294E-2</v>
      </c>
    </row>
    <row r="367" spans="2:82" x14ac:dyDescent="0.35">
      <c r="B367" t="s">
        <v>270</v>
      </c>
      <c r="C367" s="17">
        <v>0.25236309081842301</v>
      </c>
      <c r="D367" s="17">
        <v>0.255361962072508</v>
      </c>
      <c r="E367" s="17">
        <v>0.25033118619091099</v>
      </c>
      <c r="F367" s="17"/>
      <c r="G367" s="17">
        <v>0.249640625034485</v>
      </c>
      <c r="H367" s="17">
        <v>0.26402584260522799</v>
      </c>
      <c r="I367" s="17">
        <v>0.27880255306642499</v>
      </c>
      <c r="J367" s="17">
        <v>0.243885638607753</v>
      </c>
      <c r="K367" s="17">
        <v>0.25129446238400099</v>
      </c>
      <c r="L367" s="17">
        <v>0.23078841162154101</v>
      </c>
      <c r="M367" s="17"/>
      <c r="N367" s="17">
        <v>0.250974143683516</v>
      </c>
      <c r="O367" s="17">
        <v>0.25518048831919998</v>
      </c>
      <c r="P367" s="17">
        <v>0.26443200664840699</v>
      </c>
      <c r="Q367" s="17">
        <v>0.24045029378916699</v>
      </c>
      <c r="R367" s="17"/>
      <c r="S367" s="17">
        <v>0.22859300397610199</v>
      </c>
      <c r="T367" s="17">
        <v>0.26712534114706199</v>
      </c>
      <c r="U367" s="17">
        <v>0.26197981551292299</v>
      </c>
      <c r="V367" s="17">
        <v>0.25952363489317098</v>
      </c>
      <c r="W367" s="17">
        <v>0.26187130248139701</v>
      </c>
      <c r="X367" s="17">
        <v>0.26946322305172998</v>
      </c>
      <c r="Y367" s="17">
        <v>0.25355617080400999</v>
      </c>
      <c r="Z367" s="17">
        <v>0.267814331572581</v>
      </c>
      <c r="AA367" s="17">
        <v>0.235861001940112</v>
      </c>
      <c r="AB367" s="17">
        <v>0.25032283566381502</v>
      </c>
      <c r="AC367" s="17">
        <v>0.235295384580025</v>
      </c>
      <c r="AD367" s="17"/>
      <c r="AE367" s="17">
        <v>0.24169950793312001</v>
      </c>
      <c r="AF367" s="17">
        <v>0.27599976998272302</v>
      </c>
      <c r="AG367" s="17">
        <v>0.27053662886247298</v>
      </c>
      <c r="AH367" s="17">
        <v>0.24302857933602401</v>
      </c>
      <c r="AI367" s="17">
        <v>0.24696601253144801</v>
      </c>
      <c r="AJ367" s="17">
        <v>0.196431801328111</v>
      </c>
      <c r="AK367" s="17"/>
      <c r="AL367" s="17">
        <v>0.25888917833532699</v>
      </c>
      <c r="AM367" s="17">
        <v>0.24510677468244599</v>
      </c>
      <c r="AN367" s="17">
        <v>0.25081109440254501</v>
      </c>
      <c r="AO367" s="17">
        <v>0.19418530152396801</v>
      </c>
      <c r="AP367" s="17">
        <v>0.266854605779409</v>
      </c>
      <c r="AQ367" s="17">
        <v>0.26761741417397999</v>
      </c>
      <c r="AR367" s="17">
        <v>0.227827901398865</v>
      </c>
      <c r="AS367" s="17"/>
      <c r="AT367" s="17">
        <v>0.23112362238610401</v>
      </c>
      <c r="AU367" s="17">
        <v>0.25574397001367799</v>
      </c>
      <c r="AV367" s="17"/>
      <c r="AW367" s="17">
        <v>0.25039016135902697</v>
      </c>
      <c r="AX367" s="17">
        <v>0.192156257030839</v>
      </c>
      <c r="AY367" s="17">
        <v>0.25074077260445499</v>
      </c>
      <c r="AZ367" s="17">
        <v>0.262157557400022</v>
      </c>
      <c r="BA367" s="17">
        <v>0.241451123860801</v>
      </c>
      <c r="BB367" s="17">
        <v>0.25136905105483998</v>
      </c>
      <c r="BC367" s="17">
        <v>0.25859130460666202</v>
      </c>
      <c r="BD367" s="17">
        <v>0.32632542517486901</v>
      </c>
      <c r="BE367" s="17"/>
      <c r="BF367" s="17">
        <v>0.29225249121569602</v>
      </c>
      <c r="BG367" s="17">
        <v>0.25243755617211</v>
      </c>
      <c r="BH367" s="17">
        <v>0.240413085632385</v>
      </c>
      <c r="BI367" s="17">
        <v>0.25123301293392403</v>
      </c>
      <c r="BJ367" s="17">
        <v>0.27009753430711098</v>
      </c>
      <c r="BK367" s="17">
        <v>0.23045271126153699</v>
      </c>
      <c r="BL367" s="17">
        <v>0.24210250658174501</v>
      </c>
      <c r="BM367" s="17"/>
      <c r="BN367" s="17">
        <v>0.224156819328338</v>
      </c>
      <c r="BO367" s="17">
        <v>0.23988226187307399</v>
      </c>
      <c r="BP367" s="17">
        <v>0.235670915933887</v>
      </c>
      <c r="BQ367" s="17">
        <v>0.25380001478138697</v>
      </c>
      <c r="BR367" s="17">
        <v>0.246344813208033</v>
      </c>
      <c r="BS367" s="17">
        <v>0.25908284163897399</v>
      </c>
      <c r="BT367" s="17">
        <v>0.27894113728901399</v>
      </c>
      <c r="BU367" s="17">
        <v>0.25273882468043202</v>
      </c>
      <c r="BV367" s="17">
        <v>0.27800894879001897</v>
      </c>
      <c r="BW367" s="17">
        <v>0.262747419720888</v>
      </c>
      <c r="BX367" s="17">
        <v>0.28194270831991802</v>
      </c>
      <c r="BY367" s="17">
        <v>0.281912957671555</v>
      </c>
      <c r="BZ367" s="17">
        <v>0.29971054263559499</v>
      </c>
      <c r="CA367" s="17">
        <v>0.203712353120033</v>
      </c>
      <c r="CB367" s="17">
        <v>0.21348955908747699</v>
      </c>
      <c r="CC367" s="17">
        <v>0.20399355393830099</v>
      </c>
      <c r="CD367" s="17">
        <v>0.23247264707350701</v>
      </c>
    </row>
    <row r="368" spans="2:82" x14ac:dyDescent="0.35">
      <c r="B368" t="s">
        <v>271</v>
      </c>
      <c r="C368" s="17">
        <v>0.19228528834096101</v>
      </c>
      <c r="D368" s="17">
        <v>0.19417247912237701</v>
      </c>
      <c r="E368" s="17">
        <v>0.19038836997397099</v>
      </c>
      <c r="F368" s="17"/>
      <c r="G368" s="17">
        <v>0.20093016745278999</v>
      </c>
      <c r="H368" s="17">
        <v>0.21961275447445699</v>
      </c>
      <c r="I368" s="17">
        <v>0.20389384202910801</v>
      </c>
      <c r="J368" s="17">
        <v>0.20245805616580601</v>
      </c>
      <c r="K368" s="17">
        <v>0.16828286733703701</v>
      </c>
      <c r="L368" s="17">
        <v>0.162698859949961</v>
      </c>
      <c r="M368" s="17"/>
      <c r="N368" s="17">
        <v>0.22239275150725701</v>
      </c>
      <c r="O368" s="17">
        <v>0.19506106809695301</v>
      </c>
      <c r="P368" s="17">
        <v>0.19456154166237499</v>
      </c>
      <c r="Q368" s="17">
        <v>0.155969930238128</v>
      </c>
      <c r="R368" s="17"/>
      <c r="S368" s="17">
        <v>0.22696423244445499</v>
      </c>
      <c r="T368" s="17">
        <v>0.194756786207543</v>
      </c>
      <c r="U368" s="17">
        <v>0.15496739719338501</v>
      </c>
      <c r="V368" s="17">
        <v>0.19836053613638199</v>
      </c>
      <c r="W368" s="17">
        <v>0.18117481082725201</v>
      </c>
      <c r="X368" s="17">
        <v>0.19729804633238601</v>
      </c>
      <c r="Y368" s="17">
        <v>0.18148110569350001</v>
      </c>
      <c r="Z368" s="17">
        <v>0.15179888909165801</v>
      </c>
      <c r="AA368" s="17">
        <v>0.20812551637638799</v>
      </c>
      <c r="AB368" s="17">
        <v>0.18069973625386301</v>
      </c>
      <c r="AC368" s="17">
        <v>0.18308627742679701</v>
      </c>
      <c r="AD368" s="17"/>
      <c r="AE368" s="17">
        <v>0.196067539471979</v>
      </c>
      <c r="AF368" s="17">
        <v>0.20527495146630001</v>
      </c>
      <c r="AG368" s="17">
        <v>0.16747781360660999</v>
      </c>
      <c r="AH368" s="17">
        <v>0.179548533307789</v>
      </c>
      <c r="AI368" s="17">
        <v>0.194363606200601</v>
      </c>
      <c r="AJ368" s="17">
        <v>0.15625297698335699</v>
      </c>
      <c r="AK368" s="17"/>
      <c r="AL368" s="17">
        <v>0.18470610341516699</v>
      </c>
      <c r="AM368" s="17">
        <v>0.20515883564639301</v>
      </c>
      <c r="AN368" s="17">
        <v>0.243926510788364</v>
      </c>
      <c r="AO368" s="17">
        <v>0.268928034801242</v>
      </c>
      <c r="AP368" s="17">
        <v>0.17409343383310799</v>
      </c>
      <c r="AQ368" s="17">
        <v>0.19081228596623301</v>
      </c>
      <c r="AR368" s="17">
        <v>0.193180988725495</v>
      </c>
      <c r="AS368" s="17"/>
      <c r="AT368" s="17">
        <v>0.28722282779952002</v>
      </c>
      <c r="AU368" s="17">
        <v>0.18185063256921399</v>
      </c>
      <c r="AV368" s="17"/>
      <c r="AW368" s="17">
        <v>0.162592586776449</v>
      </c>
      <c r="AX368" s="17">
        <v>0.132367927051941</v>
      </c>
      <c r="AY368" s="17">
        <v>0.20314026938008001</v>
      </c>
      <c r="AZ368" s="17">
        <v>0.186744087155161</v>
      </c>
      <c r="BA368" s="17">
        <v>0.17176154093541601</v>
      </c>
      <c r="BB368" s="17">
        <v>0.22287113314863199</v>
      </c>
      <c r="BC368" s="17">
        <v>0.23562539879684299</v>
      </c>
      <c r="BD368" s="17">
        <v>0.17516824587844099</v>
      </c>
      <c r="BE368" s="17"/>
      <c r="BF368" s="17">
        <v>0.211317660501709</v>
      </c>
      <c r="BG368" s="17">
        <v>0.213789309580733</v>
      </c>
      <c r="BH368" s="17">
        <v>0.176579278148387</v>
      </c>
      <c r="BI368" s="17">
        <v>0.211489488811859</v>
      </c>
      <c r="BJ368" s="17">
        <v>0.20634396653777601</v>
      </c>
      <c r="BK368" s="17">
        <v>0.15164811308920201</v>
      </c>
      <c r="BL368" s="17">
        <v>0.18126129580494299</v>
      </c>
      <c r="BM368" s="17"/>
      <c r="BN368" s="17">
        <v>0.14610070436657599</v>
      </c>
      <c r="BO368" s="17">
        <v>0.163884978131731</v>
      </c>
      <c r="BP368" s="17">
        <v>0.16829763136277001</v>
      </c>
      <c r="BQ368" s="17">
        <v>0.177994045636652</v>
      </c>
      <c r="BR368" s="17">
        <v>0.191929983778621</v>
      </c>
      <c r="BS368" s="17">
        <v>0.21255599205487699</v>
      </c>
      <c r="BT368" s="17">
        <v>0.18978312529976801</v>
      </c>
      <c r="BU368" s="17">
        <v>0.21936814906010901</v>
      </c>
      <c r="BV368" s="17">
        <v>0.162914496288146</v>
      </c>
      <c r="BW368" s="17">
        <v>0.22317667168775501</v>
      </c>
      <c r="BX368" s="17">
        <v>0.187388011130218</v>
      </c>
      <c r="BY368" s="17">
        <v>0.19522493820661199</v>
      </c>
      <c r="BZ368" s="17">
        <v>0.18026895505236601</v>
      </c>
      <c r="CA368" s="17">
        <v>0.242963664828308</v>
      </c>
      <c r="CB368" s="17">
        <v>0.233682799982351</v>
      </c>
      <c r="CC368" s="17">
        <v>0.29440869871648101</v>
      </c>
      <c r="CD368" s="17">
        <v>0.24393320924613601</v>
      </c>
    </row>
    <row r="369" spans="2:82" x14ac:dyDescent="0.35">
      <c r="B369" t="s">
        <v>272</v>
      </c>
      <c r="C369" s="17">
        <v>0.176167033192451</v>
      </c>
      <c r="D369" s="17">
        <v>0.158035237803103</v>
      </c>
      <c r="E369" s="17">
        <v>0.19394641023213099</v>
      </c>
      <c r="F369" s="17"/>
      <c r="G369" s="17">
        <v>0.155188137724627</v>
      </c>
      <c r="H369" s="17">
        <v>0.191306411952367</v>
      </c>
      <c r="I369" s="17">
        <v>0.17731395509286499</v>
      </c>
      <c r="J369" s="17">
        <v>0.168772162986883</v>
      </c>
      <c r="K369" s="17">
        <v>0.189861474605867</v>
      </c>
      <c r="L369" s="17">
        <v>0.17361547313129599</v>
      </c>
      <c r="M369" s="17"/>
      <c r="N369" s="17">
        <v>0.181992868578426</v>
      </c>
      <c r="O369" s="17">
        <v>0.156435594007448</v>
      </c>
      <c r="P369" s="17">
        <v>0.18298739700437999</v>
      </c>
      <c r="Q369" s="17">
        <v>0.185086823749087</v>
      </c>
      <c r="R369" s="17"/>
      <c r="S369" s="17">
        <v>0.23881213065925599</v>
      </c>
      <c r="T369" s="17">
        <v>0.15584717794028399</v>
      </c>
      <c r="U369" s="17">
        <v>0.14250771661925299</v>
      </c>
      <c r="V369" s="17">
        <v>0.15842632191745901</v>
      </c>
      <c r="W369" s="17">
        <v>0.156031817295544</v>
      </c>
      <c r="X369" s="17">
        <v>0.16851247648927201</v>
      </c>
      <c r="Y369" s="17">
        <v>0.17433720015999299</v>
      </c>
      <c r="Z369" s="17">
        <v>0.23150443734897799</v>
      </c>
      <c r="AA369" s="17">
        <v>0.18017192287193201</v>
      </c>
      <c r="AB369" s="17">
        <v>0.14394238247494701</v>
      </c>
      <c r="AC369" s="17">
        <v>0.165938552124759</v>
      </c>
      <c r="AD369" s="17"/>
      <c r="AE369" s="17">
        <v>0.205777245654306</v>
      </c>
      <c r="AF369" s="17">
        <v>0.159260853376165</v>
      </c>
      <c r="AG369" s="17">
        <v>0.173970479550977</v>
      </c>
      <c r="AH369" s="17">
        <v>0.14755316608225899</v>
      </c>
      <c r="AI369" s="17">
        <v>0.16581353906959201</v>
      </c>
      <c r="AJ369" s="17">
        <v>0.134838519865662</v>
      </c>
      <c r="AK369" s="17"/>
      <c r="AL369" s="17">
        <v>0.16248672369563399</v>
      </c>
      <c r="AM369" s="17">
        <v>0.20442828094457599</v>
      </c>
      <c r="AN369" s="17">
        <v>0.238568658342587</v>
      </c>
      <c r="AO369" s="17">
        <v>0.177649318667532</v>
      </c>
      <c r="AP369" s="17">
        <v>0.11448570847327</v>
      </c>
      <c r="AQ369" s="17">
        <v>0.218020579591652</v>
      </c>
      <c r="AR369" s="17">
        <v>0.309723568906493</v>
      </c>
      <c r="AS369" s="17"/>
      <c r="AT369" s="17">
        <v>0.27790530552479398</v>
      </c>
      <c r="AU369" s="17">
        <v>0.16398809625251801</v>
      </c>
      <c r="AV369" s="17"/>
      <c r="AW369" s="17">
        <v>0.14217682483181901</v>
      </c>
      <c r="AX369" s="17">
        <v>0.18758605578313201</v>
      </c>
      <c r="AY369" s="17">
        <v>0.16630452043483701</v>
      </c>
      <c r="AZ369" s="17">
        <v>0.16320470071829801</v>
      </c>
      <c r="BA369" s="17">
        <v>0.17272443999707701</v>
      </c>
      <c r="BB369" s="17">
        <v>0.18036606670451399</v>
      </c>
      <c r="BC369" s="17">
        <v>0.22534433684600699</v>
      </c>
      <c r="BD369" s="17">
        <v>0.15506151346432601</v>
      </c>
      <c r="BE369" s="17"/>
      <c r="BF369" s="17">
        <v>0.14750681112429401</v>
      </c>
      <c r="BG369" s="17">
        <v>0.18730660521373099</v>
      </c>
      <c r="BH369" s="17">
        <v>0.167142942430484</v>
      </c>
      <c r="BI369" s="17">
        <v>0.20491959442258301</v>
      </c>
      <c r="BJ369" s="17">
        <v>0.187233109478254</v>
      </c>
      <c r="BK369" s="17">
        <v>0.189754071121393</v>
      </c>
      <c r="BL369" s="17">
        <v>0.13466261574420901</v>
      </c>
      <c r="BM369" s="17"/>
      <c r="BN369" s="17">
        <v>0.204032548458012</v>
      </c>
      <c r="BO369" s="17">
        <v>0.17515249815481401</v>
      </c>
      <c r="BP369" s="17">
        <v>0.18508004810131401</v>
      </c>
      <c r="BQ369" s="17">
        <v>0.162973094262027</v>
      </c>
      <c r="BR369" s="17">
        <v>0.170553839610881</v>
      </c>
      <c r="BS369" s="17">
        <v>0.14603438752506601</v>
      </c>
      <c r="BT369" s="17">
        <v>0.18058639621087899</v>
      </c>
      <c r="BU369" s="17">
        <v>0.16142694530316901</v>
      </c>
      <c r="BV369" s="17">
        <v>0.19416827358583699</v>
      </c>
      <c r="BW369" s="17">
        <v>0.15857299985197901</v>
      </c>
      <c r="BX369" s="17">
        <v>0.14632530708079899</v>
      </c>
      <c r="BY369" s="17">
        <v>0.15376777644717399</v>
      </c>
      <c r="BZ369" s="17">
        <v>0.13621097499823101</v>
      </c>
      <c r="CA369" s="17">
        <v>0.21349115682495401</v>
      </c>
      <c r="CB369" s="17">
        <v>0.25545327185706301</v>
      </c>
      <c r="CC369" s="17">
        <v>0.28805951052752299</v>
      </c>
      <c r="CD369" s="17">
        <v>0.361071278264257</v>
      </c>
    </row>
    <row r="370" spans="2:82" x14ac:dyDescent="0.35">
      <c r="B370" t="s">
        <v>138</v>
      </c>
      <c r="C370" s="17">
        <v>3.3463392566369599E-2</v>
      </c>
      <c r="D370" s="17">
        <v>2.6477053933860101E-2</v>
      </c>
      <c r="E370" s="17">
        <v>3.9423571194130501E-2</v>
      </c>
      <c r="F370" s="17"/>
      <c r="G370" s="17">
        <v>3.3569479009466302E-2</v>
      </c>
      <c r="H370" s="17">
        <v>3.84739651824937E-2</v>
      </c>
      <c r="I370" s="17">
        <v>2.7728357423805999E-2</v>
      </c>
      <c r="J370" s="17">
        <v>3.1141751457882401E-2</v>
      </c>
      <c r="K370" s="17">
        <v>2.92016666865197E-2</v>
      </c>
      <c r="L370" s="17">
        <v>3.87097557634676E-2</v>
      </c>
      <c r="M370" s="17"/>
      <c r="N370" s="17">
        <v>2.1715239826649298E-2</v>
      </c>
      <c r="O370" s="17">
        <v>2.9322364232739501E-2</v>
      </c>
      <c r="P370" s="17">
        <v>2.7077602158301801E-2</v>
      </c>
      <c r="Q370" s="17">
        <v>5.5295274732914998E-2</v>
      </c>
      <c r="R370" s="17"/>
      <c r="S370" s="17">
        <v>3.7188135638290203E-2</v>
      </c>
      <c r="T370" s="17">
        <v>2.9593144907091602E-2</v>
      </c>
      <c r="U370" s="17">
        <v>4.0684235894178203E-2</v>
      </c>
      <c r="V370" s="17">
        <v>3.19267714814769E-2</v>
      </c>
      <c r="W370" s="17">
        <v>1.96265385457196E-2</v>
      </c>
      <c r="X370" s="17">
        <v>3.6159300512497702E-2</v>
      </c>
      <c r="Y370" s="17">
        <v>2.8616409787865699E-2</v>
      </c>
      <c r="Z370" s="17">
        <v>2.55513319367844E-2</v>
      </c>
      <c r="AA370" s="17">
        <v>3.9485043661037701E-2</v>
      </c>
      <c r="AB370" s="17">
        <v>3.87876804468286E-2</v>
      </c>
      <c r="AC370" s="17">
        <v>3.1890105087064802E-2</v>
      </c>
      <c r="AD370" s="17"/>
      <c r="AE370" s="17">
        <v>2.44342659050516E-2</v>
      </c>
      <c r="AF370" s="17">
        <v>2.2607706393064898E-2</v>
      </c>
      <c r="AG370" s="17">
        <v>5.4542328772877298E-2</v>
      </c>
      <c r="AH370" s="17">
        <v>5.3382249090474898E-2</v>
      </c>
      <c r="AI370" s="17">
        <v>3.3152669040561203E-2</v>
      </c>
      <c r="AJ370" s="17">
        <v>6.0046860732081701E-2</v>
      </c>
      <c r="AK370" s="17"/>
      <c r="AL370" s="17">
        <v>2.8377590234062298E-2</v>
      </c>
      <c r="AM370" s="17">
        <v>2.7306486194373199E-2</v>
      </c>
      <c r="AN370" s="17">
        <v>1.8361657834697301E-2</v>
      </c>
      <c r="AO370" s="17">
        <v>2.01495684488972E-2</v>
      </c>
      <c r="AP370" s="17">
        <v>9.3934641022919898E-3</v>
      </c>
      <c r="AQ370" s="17">
        <v>3.6012628423386997E-2</v>
      </c>
      <c r="AR370" s="17">
        <v>2.9688772074988198E-2</v>
      </c>
      <c r="AS370" s="17"/>
      <c r="AT370" s="17">
        <v>1.6898253698622301E-2</v>
      </c>
      <c r="AU370" s="17">
        <v>3.2676351038402399E-2</v>
      </c>
      <c r="AV370" s="17"/>
      <c r="AW370" s="17">
        <v>4.3670167100634899E-2</v>
      </c>
      <c r="AX370" s="17">
        <v>5.2960010751890697E-2</v>
      </c>
      <c r="AY370" s="17">
        <v>5.51988397619858E-2</v>
      </c>
      <c r="AZ370" s="17">
        <v>3.84894191579878E-2</v>
      </c>
      <c r="BA370" s="17">
        <v>3.01179921683036E-2</v>
      </c>
      <c r="BB370" s="17">
        <v>1.99384165903852E-2</v>
      </c>
      <c r="BC370" s="17">
        <v>2.1832119556611702E-2</v>
      </c>
      <c r="BD370" s="17">
        <v>3.9239034368459401E-2</v>
      </c>
      <c r="BE370" s="17"/>
      <c r="BF370" s="17">
        <v>2.65626783474175E-2</v>
      </c>
      <c r="BG370" s="17">
        <v>2.07850751040639E-2</v>
      </c>
      <c r="BH370" s="17">
        <v>2.8046909950068699E-2</v>
      </c>
      <c r="BI370" s="17">
        <v>3.0722034164718599E-2</v>
      </c>
      <c r="BJ370" s="17">
        <v>3.8457431390171E-2</v>
      </c>
      <c r="BK370" s="17">
        <v>5.5035848683785901E-2</v>
      </c>
      <c r="BL370" s="17">
        <v>3.8308001073254001E-2</v>
      </c>
      <c r="BM370" s="17"/>
      <c r="BN370" s="17">
        <v>7.2722680760809705E-2</v>
      </c>
      <c r="BO370" s="17">
        <v>5.4298529439371801E-2</v>
      </c>
      <c r="BP370" s="17">
        <v>4.3308553366576699E-2</v>
      </c>
      <c r="BQ370" s="17">
        <v>3.19477109871633E-2</v>
      </c>
      <c r="BR370" s="17">
        <v>3.43625986024809E-2</v>
      </c>
      <c r="BS370" s="17">
        <v>2.3460651115137801E-2</v>
      </c>
      <c r="BT370" s="17">
        <v>2.5188452768234601E-2</v>
      </c>
      <c r="BU370" s="17">
        <v>2.0706680709151298E-2</v>
      </c>
      <c r="BV370" s="17">
        <v>2.0230262232219201E-2</v>
      </c>
      <c r="BW370" s="17">
        <v>1.4874545988355199E-2</v>
      </c>
      <c r="BX370" s="17">
        <v>1.77188981883852E-2</v>
      </c>
      <c r="BY370" s="17">
        <v>9.6484135217150997E-3</v>
      </c>
      <c r="BZ370" s="17">
        <v>2.3244954449403801E-2</v>
      </c>
      <c r="CA370" s="17">
        <v>5.4847460669409601E-3</v>
      </c>
      <c r="CB370" s="17">
        <v>1.9173266309457499E-2</v>
      </c>
      <c r="CC370" s="17">
        <v>1.24110601716297E-2</v>
      </c>
      <c r="CD370" s="17">
        <v>1.4622563588473801E-2</v>
      </c>
    </row>
    <row r="371" spans="2:82" x14ac:dyDescent="0.35">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row>
    <row r="372" spans="2:82" x14ac:dyDescent="0.35">
      <c r="B372" s="6" t="s">
        <v>276</v>
      </c>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row>
    <row r="373" spans="2:82" x14ac:dyDescent="0.35">
      <c r="B373" s="24" t="s">
        <v>118</v>
      </c>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row>
    <row r="374" spans="2:82" x14ac:dyDescent="0.35">
      <c r="B374" t="s">
        <v>268</v>
      </c>
      <c r="C374" s="17">
        <v>0.10861014783096699</v>
      </c>
      <c r="D374" s="17">
        <v>0.12619061824980499</v>
      </c>
      <c r="E374" s="17">
        <v>9.1221591565639901E-2</v>
      </c>
      <c r="F374" s="17"/>
      <c r="G374" s="17">
        <v>7.7704507194659905E-2</v>
      </c>
      <c r="H374" s="17">
        <v>8.2811782004352893E-2</v>
      </c>
      <c r="I374" s="17">
        <v>9.1622934035305095E-2</v>
      </c>
      <c r="J374" s="17">
        <v>0.113383178593184</v>
      </c>
      <c r="K374" s="17">
        <v>0.146287554306615</v>
      </c>
      <c r="L374" s="17">
        <v>0.134752597299412</v>
      </c>
      <c r="M374" s="17"/>
      <c r="N374" s="17">
        <v>0.112958955789774</v>
      </c>
      <c r="O374" s="17">
        <v>0.11820664180184801</v>
      </c>
      <c r="P374" s="17">
        <v>0.100241788679355</v>
      </c>
      <c r="Q374" s="17">
        <v>9.9359666169586899E-2</v>
      </c>
      <c r="R374" s="17"/>
      <c r="S374" s="17">
        <v>7.7441047841920199E-2</v>
      </c>
      <c r="T374" s="17">
        <v>0.12748927534646301</v>
      </c>
      <c r="U374" s="17">
        <v>0.15111188000790801</v>
      </c>
      <c r="V374" s="17">
        <v>0.115982903889063</v>
      </c>
      <c r="W374" s="17">
        <v>0.119982128211605</v>
      </c>
      <c r="X374" s="17">
        <v>9.6388057154967705E-2</v>
      </c>
      <c r="Y374" s="17">
        <v>0.113630413261239</v>
      </c>
      <c r="Z374" s="17">
        <v>0.111409491808712</v>
      </c>
      <c r="AA374" s="17">
        <v>9.2696805206070695E-2</v>
      </c>
      <c r="AB374" s="17">
        <v>0.109393610368345</v>
      </c>
      <c r="AC374" s="17">
        <v>9.9561480831897295E-2</v>
      </c>
      <c r="AD374" s="17"/>
      <c r="AE374" s="17">
        <v>0.113800697080566</v>
      </c>
      <c r="AF374" s="17">
        <v>0.116382585663488</v>
      </c>
      <c r="AG374" s="17">
        <v>7.4311672678351801E-2</v>
      </c>
      <c r="AH374" s="17">
        <v>0.114683255828417</v>
      </c>
      <c r="AI374" s="17">
        <v>0.10386448531839999</v>
      </c>
      <c r="AJ374" s="17">
        <v>9.2403895406018094E-2</v>
      </c>
      <c r="AK374" s="17"/>
      <c r="AL374" s="17">
        <v>0.114673872261998</v>
      </c>
      <c r="AM374" s="17">
        <v>9.0413937616325699E-2</v>
      </c>
      <c r="AN374" s="17">
        <v>6.6929124311754407E-2</v>
      </c>
      <c r="AO374" s="17">
        <v>0.10944320669516901</v>
      </c>
      <c r="AP374" s="17">
        <v>0.18031017505679101</v>
      </c>
      <c r="AQ374" s="17">
        <v>0.158769950913911</v>
      </c>
      <c r="AR374" s="17">
        <v>8.7473051625610102E-2</v>
      </c>
      <c r="AS374" s="17"/>
      <c r="AT374" s="17">
        <v>5.7017197778858802E-2</v>
      </c>
      <c r="AU374" s="17">
        <v>0.115263452269044</v>
      </c>
      <c r="AV374" s="17"/>
      <c r="AW374" s="17">
        <v>0.154641395917619</v>
      </c>
      <c r="AX374" s="17">
        <v>0.1696310714616</v>
      </c>
      <c r="AY374" s="17">
        <v>8.3305334526072597E-2</v>
      </c>
      <c r="AZ374" s="17">
        <v>0.10724501953326</v>
      </c>
      <c r="BA374" s="17">
        <v>0.12825353880428</v>
      </c>
      <c r="BB374" s="17">
        <v>7.7553104968869704E-2</v>
      </c>
      <c r="BC374" s="17">
        <v>7.4189009788917307E-2</v>
      </c>
      <c r="BD374" s="17">
        <v>7.7577387591424005E-2</v>
      </c>
      <c r="BE374" s="17"/>
      <c r="BF374" s="17">
        <v>0.11362980579257</v>
      </c>
      <c r="BG374" s="17">
        <v>9.0956136966897902E-2</v>
      </c>
      <c r="BH374" s="17">
        <v>0.128453517635498</v>
      </c>
      <c r="BI374" s="17">
        <v>8.9567902794557994E-2</v>
      </c>
      <c r="BJ374" s="17">
        <v>7.6544371067755204E-2</v>
      </c>
      <c r="BK374" s="17">
        <v>0.126371343634049</v>
      </c>
      <c r="BL374" s="17">
        <v>0.136811983397195</v>
      </c>
      <c r="BM374" s="17"/>
      <c r="BN374" s="17">
        <v>7.7868362434487998E-2</v>
      </c>
      <c r="BO374" s="17">
        <v>0.12909886176392699</v>
      </c>
      <c r="BP374" s="17">
        <v>0.117282167181278</v>
      </c>
      <c r="BQ374" s="17">
        <v>0.120951477167053</v>
      </c>
      <c r="BR374" s="17">
        <v>0.101597167904718</v>
      </c>
      <c r="BS374" s="17">
        <v>0.113060892369478</v>
      </c>
      <c r="BT374" s="17">
        <v>0.100116841904567</v>
      </c>
      <c r="BU374" s="17">
        <v>0.108017879062326</v>
      </c>
      <c r="BV374" s="17">
        <v>0.11023118143916</v>
      </c>
      <c r="BW374" s="17">
        <v>0.115820294301478</v>
      </c>
      <c r="BX374" s="17">
        <v>0.15381957145043901</v>
      </c>
      <c r="BY374" s="17">
        <v>0.10165928746122201</v>
      </c>
      <c r="BZ374" s="17">
        <v>0.11012723266513801</v>
      </c>
      <c r="CA374" s="17">
        <v>9.6625461467726603E-2</v>
      </c>
      <c r="CB374" s="17">
        <v>8.1636610671269094E-2</v>
      </c>
      <c r="CC374" s="17">
        <v>6.2665120201748303E-2</v>
      </c>
      <c r="CD374" s="17">
        <v>4.5175688905986403E-2</v>
      </c>
    </row>
    <row r="375" spans="2:82" x14ac:dyDescent="0.35">
      <c r="B375" t="s">
        <v>269</v>
      </c>
      <c r="C375" s="17">
        <v>0.14263599275521699</v>
      </c>
      <c r="D375" s="17">
        <v>0.15463162819895099</v>
      </c>
      <c r="E375" s="17">
        <v>0.13106643382306599</v>
      </c>
      <c r="F375" s="17"/>
      <c r="G375" s="17">
        <v>0.15147990509162301</v>
      </c>
      <c r="H375" s="17">
        <v>0.110232143012159</v>
      </c>
      <c r="I375" s="17">
        <v>0.133237851623113</v>
      </c>
      <c r="J375" s="17">
        <v>0.146917742832568</v>
      </c>
      <c r="K375" s="17">
        <v>0.15704297209588</v>
      </c>
      <c r="L375" s="17">
        <v>0.157684981176166</v>
      </c>
      <c r="M375" s="17"/>
      <c r="N375" s="17">
        <v>0.15484508936148</v>
      </c>
      <c r="O375" s="17">
        <v>0.15458536943853801</v>
      </c>
      <c r="P375" s="17">
        <v>0.13602207186123499</v>
      </c>
      <c r="Q375" s="17">
        <v>0.122465530335556</v>
      </c>
      <c r="R375" s="17"/>
      <c r="S375" s="17">
        <v>0.11503546814688</v>
      </c>
      <c r="T375" s="17">
        <v>0.14820007975337801</v>
      </c>
      <c r="U375" s="17">
        <v>0.16836378550209299</v>
      </c>
      <c r="V375" s="17">
        <v>0.16829307386453901</v>
      </c>
      <c r="W375" s="17">
        <v>0.14609548673467701</v>
      </c>
      <c r="X375" s="17">
        <v>0.14389754145665101</v>
      </c>
      <c r="Y375" s="17">
        <v>0.13945204750902301</v>
      </c>
      <c r="Z375" s="17">
        <v>0.117712216957245</v>
      </c>
      <c r="AA375" s="17">
        <v>0.129578844280683</v>
      </c>
      <c r="AB375" s="17">
        <v>0.14949728096397999</v>
      </c>
      <c r="AC375" s="17">
        <v>0.163537815233049</v>
      </c>
      <c r="AD375" s="17"/>
      <c r="AE375" s="17">
        <v>0.147216307295222</v>
      </c>
      <c r="AF375" s="17">
        <v>0.170089675440868</v>
      </c>
      <c r="AG375" s="17">
        <v>0.10366547664390501</v>
      </c>
      <c r="AH375" s="17">
        <v>0.11795874754831299</v>
      </c>
      <c r="AI375" s="17">
        <v>0.12861296364299599</v>
      </c>
      <c r="AJ375" s="17">
        <v>0.14518936949052</v>
      </c>
      <c r="AK375" s="17"/>
      <c r="AL375" s="17">
        <v>0.15574472726517599</v>
      </c>
      <c r="AM375" s="17">
        <v>0.114746889195057</v>
      </c>
      <c r="AN375" s="17">
        <v>0.13372930294864099</v>
      </c>
      <c r="AO375" s="17">
        <v>0.113930010722431</v>
      </c>
      <c r="AP375" s="17">
        <v>0.19848650702582801</v>
      </c>
      <c r="AQ375" s="17">
        <v>9.5872950297826304E-2</v>
      </c>
      <c r="AR375" s="17">
        <v>2.91068941507228E-2</v>
      </c>
      <c r="AS375" s="17"/>
      <c r="AT375" s="17">
        <v>0.10229659949282099</v>
      </c>
      <c r="AU375" s="17">
        <v>0.14814727502049699</v>
      </c>
      <c r="AV375" s="17"/>
      <c r="AW375" s="17">
        <v>0.15082820952176401</v>
      </c>
      <c r="AX375" s="17">
        <v>0.147798267540239</v>
      </c>
      <c r="AY375" s="17">
        <v>0.139676132644662</v>
      </c>
      <c r="AZ375" s="17">
        <v>0.15034822187098201</v>
      </c>
      <c r="BA375" s="17">
        <v>0.15269390453961099</v>
      </c>
      <c r="BB375" s="17">
        <v>0.135820278355821</v>
      </c>
      <c r="BC375" s="17">
        <v>0.118769502881551</v>
      </c>
      <c r="BD375" s="17">
        <v>0.12774653219520901</v>
      </c>
      <c r="BE375" s="17"/>
      <c r="BF375" s="17">
        <v>0.15307173262130899</v>
      </c>
      <c r="BG375" s="17">
        <v>0.13956164918394501</v>
      </c>
      <c r="BH375" s="17">
        <v>0.17284939296934901</v>
      </c>
      <c r="BI375" s="17">
        <v>0.12523281024926899</v>
      </c>
      <c r="BJ375" s="17">
        <v>0.124334924253517</v>
      </c>
      <c r="BK375" s="17">
        <v>0.13699760370500599</v>
      </c>
      <c r="BL375" s="17">
        <v>0.14233905663801</v>
      </c>
      <c r="BM375" s="17"/>
      <c r="BN375" s="17">
        <v>0.115913713987373</v>
      </c>
      <c r="BO375" s="17">
        <v>0.113381752363281</v>
      </c>
      <c r="BP375" s="17">
        <v>0.141511481623879</v>
      </c>
      <c r="BQ375" s="17">
        <v>0.14298808874095001</v>
      </c>
      <c r="BR375" s="17">
        <v>0.14207542212954399</v>
      </c>
      <c r="BS375" s="17">
        <v>0.14827901474225899</v>
      </c>
      <c r="BT375" s="17">
        <v>0.15018400341317101</v>
      </c>
      <c r="BU375" s="17">
        <v>0.16095033479830001</v>
      </c>
      <c r="BV375" s="17">
        <v>0.15211457104265</v>
      </c>
      <c r="BW375" s="17">
        <v>0.15789920200042601</v>
      </c>
      <c r="BX375" s="17">
        <v>0.16249891888731699</v>
      </c>
      <c r="BY375" s="17">
        <v>0.13956303665913</v>
      </c>
      <c r="BZ375" s="17">
        <v>0.225959422068578</v>
      </c>
      <c r="CA375" s="17">
        <v>0.16657738682224801</v>
      </c>
      <c r="CB375" s="17">
        <v>0.145643415375039</v>
      </c>
      <c r="CC375" s="17">
        <v>9.6700468856617802E-2</v>
      </c>
      <c r="CD375" s="17">
        <v>7.4621577849975598E-2</v>
      </c>
    </row>
    <row r="376" spans="2:82" x14ac:dyDescent="0.35">
      <c r="B376" t="s">
        <v>270</v>
      </c>
      <c r="C376" s="17">
        <v>0.26677853209378799</v>
      </c>
      <c r="D376" s="17">
        <v>0.26529099108346499</v>
      </c>
      <c r="E376" s="17">
        <v>0.26899440518491302</v>
      </c>
      <c r="F376" s="17"/>
      <c r="G376" s="17">
        <v>0.297375325062326</v>
      </c>
      <c r="H376" s="17">
        <v>0.238767632203393</v>
      </c>
      <c r="I376" s="17">
        <v>0.283264894967797</v>
      </c>
      <c r="J376" s="17">
        <v>0.27607515259617998</v>
      </c>
      <c r="K376" s="17">
        <v>0.25183520721838298</v>
      </c>
      <c r="L376" s="17">
        <v>0.25842017091270097</v>
      </c>
      <c r="M376" s="17"/>
      <c r="N376" s="17">
        <v>0.26324912926617999</v>
      </c>
      <c r="O376" s="17">
        <v>0.27829411888282302</v>
      </c>
      <c r="P376" s="17">
        <v>0.26551688595938799</v>
      </c>
      <c r="Q376" s="17">
        <v>0.26169634256736701</v>
      </c>
      <c r="R376" s="17"/>
      <c r="S376" s="17">
        <v>0.26505513357827798</v>
      </c>
      <c r="T376" s="17">
        <v>0.29384117169471702</v>
      </c>
      <c r="U376" s="17">
        <v>0.27314400878094602</v>
      </c>
      <c r="V376" s="17">
        <v>0.25421765866353402</v>
      </c>
      <c r="W376" s="17">
        <v>0.28182940002703899</v>
      </c>
      <c r="X376" s="17">
        <v>0.24830552292611699</v>
      </c>
      <c r="Y376" s="17">
        <v>0.265583170515716</v>
      </c>
      <c r="Z376" s="17">
        <v>0.234930630894849</v>
      </c>
      <c r="AA376" s="17">
        <v>0.26071220989351301</v>
      </c>
      <c r="AB376" s="17">
        <v>0.27462546962610301</v>
      </c>
      <c r="AC376" s="17">
        <v>0.259376867999627</v>
      </c>
      <c r="AD376" s="17"/>
      <c r="AE376" s="17">
        <v>0.261952433912923</v>
      </c>
      <c r="AF376" s="17">
        <v>0.26950463884763998</v>
      </c>
      <c r="AG376" s="17">
        <v>0.27076843677866202</v>
      </c>
      <c r="AH376" s="17">
        <v>0.26414835340102799</v>
      </c>
      <c r="AI376" s="17">
        <v>0.27129304333461501</v>
      </c>
      <c r="AJ376" s="17">
        <v>0.285189292234025</v>
      </c>
      <c r="AK376" s="17"/>
      <c r="AL376" s="17">
        <v>0.268348144532079</v>
      </c>
      <c r="AM376" s="17">
        <v>0.26743828300571298</v>
      </c>
      <c r="AN376" s="17">
        <v>0.26567134172805401</v>
      </c>
      <c r="AO376" s="17">
        <v>0.18009074817082299</v>
      </c>
      <c r="AP376" s="17">
        <v>0.27924908630551298</v>
      </c>
      <c r="AQ376" s="17">
        <v>0.29482228762277801</v>
      </c>
      <c r="AR376" s="17">
        <v>0.27691301861229201</v>
      </c>
      <c r="AS376" s="17"/>
      <c r="AT376" s="17">
        <v>0.22186286404446101</v>
      </c>
      <c r="AU376" s="17">
        <v>0.27263690752226799</v>
      </c>
      <c r="AV376" s="17"/>
      <c r="AW376" s="17">
        <v>0.25881254777079099</v>
      </c>
      <c r="AX376" s="17">
        <v>0.246392498888205</v>
      </c>
      <c r="AY376" s="17">
        <v>0.27238243772791898</v>
      </c>
      <c r="AZ376" s="17">
        <v>0.28988475550268999</v>
      </c>
      <c r="BA376" s="17">
        <v>0.25425641629323598</v>
      </c>
      <c r="BB376" s="17">
        <v>0.268399579854884</v>
      </c>
      <c r="BC376" s="17">
        <v>0.24745479423043801</v>
      </c>
      <c r="BD376" s="17">
        <v>0.24861610480560301</v>
      </c>
      <c r="BE376" s="17"/>
      <c r="BF376" s="17">
        <v>0.26067692493016897</v>
      </c>
      <c r="BG376" s="17">
        <v>0.26751990364754302</v>
      </c>
      <c r="BH376" s="17">
        <v>0.24528537647491799</v>
      </c>
      <c r="BI376" s="17">
        <v>0.28750538778138801</v>
      </c>
      <c r="BJ376" s="17">
        <v>0.28739414486845599</v>
      </c>
      <c r="BK376" s="17">
        <v>0.25848412314806901</v>
      </c>
      <c r="BL376" s="17">
        <v>0.28293231824245602</v>
      </c>
      <c r="BM376" s="17"/>
      <c r="BN376" s="17">
        <v>0.26168576717610698</v>
      </c>
      <c r="BO376" s="17">
        <v>0.26935170741519898</v>
      </c>
      <c r="BP376" s="17">
        <v>0.25488952745589</v>
      </c>
      <c r="BQ376" s="17">
        <v>0.27735006505628601</v>
      </c>
      <c r="BR376" s="17">
        <v>0.27495065086309001</v>
      </c>
      <c r="BS376" s="17">
        <v>0.27655222888222702</v>
      </c>
      <c r="BT376" s="17">
        <v>0.27154612362877401</v>
      </c>
      <c r="BU376" s="17">
        <v>0.25042500278306601</v>
      </c>
      <c r="BV376" s="17">
        <v>0.29469672159925703</v>
      </c>
      <c r="BW376" s="17">
        <v>0.27343889903745899</v>
      </c>
      <c r="BX376" s="17">
        <v>0.25888392869098498</v>
      </c>
      <c r="BY376" s="17">
        <v>0.28025743964604799</v>
      </c>
      <c r="BZ376" s="17">
        <v>0.28281878334009902</v>
      </c>
      <c r="CA376" s="17">
        <v>0.271890261476397</v>
      </c>
      <c r="CB376" s="17">
        <v>0.22224840286831399</v>
      </c>
      <c r="CC376" s="17">
        <v>0.20948053495675401</v>
      </c>
      <c r="CD376" s="17">
        <v>0.18927387812173099</v>
      </c>
    </row>
    <row r="377" spans="2:82" x14ac:dyDescent="0.35">
      <c r="B377" t="s">
        <v>271</v>
      </c>
      <c r="C377" s="17">
        <v>0.23510972332069999</v>
      </c>
      <c r="D377" s="17">
        <v>0.23185597119863199</v>
      </c>
      <c r="E377" s="17">
        <v>0.23821442641559601</v>
      </c>
      <c r="F377" s="17"/>
      <c r="G377" s="17">
        <v>0.230796469948193</v>
      </c>
      <c r="H377" s="17">
        <v>0.28983579738001702</v>
      </c>
      <c r="I377" s="17">
        <v>0.25457120781359199</v>
      </c>
      <c r="J377" s="17">
        <v>0.22176651458082</v>
      </c>
      <c r="K377" s="17">
        <v>0.20340840578555</v>
      </c>
      <c r="L377" s="17">
        <v>0.20964933168463101</v>
      </c>
      <c r="M377" s="17"/>
      <c r="N377" s="17">
        <v>0.23031877943225301</v>
      </c>
      <c r="O377" s="17">
        <v>0.23469014560097701</v>
      </c>
      <c r="P377" s="17">
        <v>0.25185120700824798</v>
      </c>
      <c r="Q377" s="17">
        <v>0.22730924004064201</v>
      </c>
      <c r="R377" s="17"/>
      <c r="S377" s="17">
        <v>0.25135269134242899</v>
      </c>
      <c r="T377" s="17">
        <v>0.20914814762471601</v>
      </c>
      <c r="U377" s="17">
        <v>0.203258594506941</v>
      </c>
      <c r="V377" s="17">
        <v>0.245653295914706</v>
      </c>
      <c r="W377" s="17">
        <v>0.23153029826532101</v>
      </c>
      <c r="X377" s="17">
        <v>0.24509072439945601</v>
      </c>
      <c r="Y377" s="17">
        <v>0.22983811110959901</v>
      </c>
      <c r="Z377" s="17">
        <v>0.244641859738053</v>
      </c>
      <c r="AA377" s="17">
        <v>0.259351548808681</v>
      </c>
      <c r="AB377" s="17">
        <v>0.22830455459849</v>
      </c>
      <c r="AC377" s="17">
        <v>0.23184248323336701</v>
      </c>
      <c r="AD377" s="17"/>
      <c r="AE377" s="17">
        <v>0.22731476436647799</v>
      </c>
      <c r="AF377" s="17">
        <v>0.236404605682352</v>
      </c>
      <c r="AG377" s="17">
        <v>0.25558325697936701</v>
      </c>
      <c r="AH377" s="17">
        <v>0.229544743708301</v>
      </c>
      <c r="AI377" s="17">
        <v>0.25102515340460702</v>
      </c>
      <c r="AJ377" s="17">
        <v>0.196666858573388</v>
      </c>
      <c r="AK377" s="17"/>
      <c r="AL377" s="17">
        <v>0.233123089697822</v>
      </c>
      <c r="AM377" s="17">
        <v>0.24989327202782</v>
      </c>
      <c r="AN377" s="17">
        <v>0.262674368702428</v>
      </c>
      <c r="AO377" s="17">
        <v>0.30686399378804202</v>
      </c>
      <c r="AP377" s="17">
        <v>0.18395567287249101</v>
      </c>
      <c r="AQ377" s="17">
        <v>0.214215160165977</v>
      </c>
      <c r="AR377" s="17">
        <v>0.29085732769197198</v>
      </c>
      <c r="AS377" s="17"/>
      <c r="AT377" s="17">
        <v>0.30181016918884301</v>
      </c>
      <c r="AU377" s="17">
        <v>0.22777159396421501</v>
      </c>
      <c r="AV377" s="17"/>
      <c r="AW377" s="17">
        <v>0.212314967331768</v>
      </c>
      <c r="AX377" s="17">
        <v>0.21426767166963401</v>
      </c>
      <c r="AY377" s="17">
        <v>0.27699670343515198</v>
      </c>
      <c r="AZ377" s="17">
        <v>0.22258775111031301</v>
      </c>
      <c r="BA377" s="17">
        <v>0.22140357130733901</v>
      </c>
      <c r="BB377" s="17">
        <v>0.27315218984964001</v>
      </c>
      <c r="BC377" s="17">
        <v>0.25156371706084701</v>
      </c>
      <c r="BD377" s="17">
        <v>0.26169314948626099</v>
      </c>
      <c r="BE377" s="17"/>
      <c r="BF377" s="17">
        <v>0.26233133134390202</v>
      </c>
      <c r="BG377" s="17">
        <v>0.240699916798853</v>
      </c>
      <c r="BH377" s="17">
        <v>0.24944754387711299</v>
      </c>
      <c r="BI377" s="17">
        <v>0.22444354154398499</v>
      </c>
      <c r="BJ377" s="17">
        <v>0.241086875526966</v>
      </c>
      <c r="BK377" s="17">
        <v>0.20976352115945801</v>
      </c>
      <c r="BL377" s="17">
        <v>0.218769381147389</v>
      </c>
      <c r="BM377" s="17"/>
      <c r="BN377" s="17">
        <v>0.21502115036990499</v>
      </c>
      <c r="BO377" s="17">
        <v>0.22933589434414201</v>
      </c>
      <c r="BP377" s="17">
        <v>0.22160649939287899</v>
      </c>
      <c r="BQ377" s="17">
        <v>0.225573539648347</v>
      </c>
      <c r="BR377" s="17">
        <v>0.24340360472684799</v>
      </c>
      <c r="BS377" s="17">
        <v>0.24640220924751</v>
      </c>
      <c r="BT377" s="17">
        <v>0.254685558371329</v>
      </c>
      <c r="BU377" s="17">
        <v>0.25196247104198799</v>
      </c>
      <c r="BV377" s="17">
        <v>0.19606964295950899</v>
      </c>
      <c r="BW377" s="17">
        <v>0.237048503179595</v>
      </c>
      <c r="BX377" s="17">
        <v>0.24588106698136999</v>
      </c>
      <c r="BY377" s="17">
        <v>0.26015588580418803</v>
      </c>
      <c r="BZ377" s="17">
        <v>0.196319820296804</v>
      </c>
      <c r="CA377" s="17">
        <v>0.24023955652251699</v>
      </c>
      <c r="CB377" s="17">
        <v>0.28088986302677599</v>
      </c>
      <c r="CC377" s="17">
        <v>0.25823779205226499</v>
      </c>
      <c r="CD377" s="17">
        <v>0.22915505731587199</v>
      </c>
    </row>
    <row r="378" spans="2:82" x14ac:dyDescent="0.35">
      <c r="B378" t="s">
        <v>272</v>
      </c>
      <c r="C378" s="17">
        <v>0.22027735720057401</v>
      </c>
      <c r="D378" s="17">
        <v>0.198215667966578</v>
      </c>
      <c r="E378" s="17">
        <v>0.24168331787365199</v>
      </c>
      <c r="F378" s="17"/>
      <c r="G378" s="17">
        <v>0.206405473766678</v>
      </c>
      <c r="H378" s="17">
        <v>0.24235339045290999</v>
      </c>
      <c r="I378" s="17">
        <v>0.21178367713011401</v>
      </c>
      <c r="J378" s="17">
        <v>0.215130343529395</v>
      </c>
      <c r="K378" s="17">
        <v>0.22442116974915</v>
      </c>
      <c r="L378" s="17">
        <v>0.21977776841296701</v>
      </c>
      <c r="M378" s="17"/>
      <c r="N378" s="17">
        <v>0.22451786333571</v>
      </c>
      <c r="O378" s="17">
        <v>0.19301366629635699</v>
      </c>
      <c r="P378" s="17">
        <v>0.22327624612535499</v>
      </c>
      <c r="Q378" s="17">
        <v>0.24173661289561801</v>
      </c>
      <c r="R378" s="17"/>
      <c r="S378" s="17">
        <v>0.26413411678535498</v>
      </c>
      <c r="T378" s="17">
        <v>0.19604414163026501</v>
      </c>
      <c r="U378" s="17">
        <v>0.17182821379572</v>
      </c>
      <c r="V378" s="17">
        <v>0.19393189684041801</v>
      </c>
      <c r="W378" s="17">
        <v>0.19932775011648601</v>
      </c>
      <c r="X378" s="17">
        <v>0.23108984055398801</v>
      </c>
      <c r="Y378" s="17">
        <v>0.23648709495001</v>
      </c>
      <c r="Z378" s="17">
        <v>0.26915571527015397</v>
      </c>
      <c r="AA378" s="17">
        <v>0.22394179846885001</v>
      </c>
      <c r="AB378" s="17">
        <v>0.21284531732546</v>
      </c>
      <c r="AC378" s="17">
        <v>0.213800623704822</v>
      </c>
      <c r="AD378" s="17"/>
      <c r="AE378" s="17">
        <v>0.235506703608719</v>
      </c>
      <c r="AF378" s="17">
        <v>0.187116250178607</v>
      </c>
      <c r="AG378" s="17">
        <v>0.25663964140094297</v>
      </c>
      <c r="AH378" s="17">
        <v>0.22930275507044501</v>
      </c>
      <c r="AI378" s="17">
        <v>0.21539112275816799</v>
      </c>
      <c r="AJ378" s="17">
        <v>0.228473793701786</v>
      </c>
      <c r="AK378" s="17"/>
      <c r="AL378" s="17">
        <v>0.207558913927925</v>
      </c>
      <c r="AM378" s="17">
        <v>0.256427492223122</v>
      </c>
      <c r="AN378" s="17">
        <v>0.25570889795916502</v>
      </c>
      <c r="AO378" s="17">
        <v>0.23931553298699401</v>
      </c>
      <c r="AP378" s="17">
        <v>0.143486843275895</v>
      </c>
      <c r="AQ378" s="17">
        <v>0.217827441124783</v>
      </c>
      <c r="AR378" s="17">
        <v>0.315649707919403</v>
      </c>
      <c r="AS378" s="17"/>
      <c r="AT378" s="17">
        <v>0.29281982107489402</v>
      </c>
      <c r="AU378" s="17">
        <v>0.21281425884614999</v>
      </c>
      <c r="AV378" s="17"/>
      <c r="AW378" s="17">
        <v>0.18885496821845499</v>
      </c>
      <c r="AX378" s="17">
        <v>0.19150501228021499</v>
      </c>
      <c r="AY378" s="17">
        <v>0.200106714496361</v>
      </c>
      <c r="AZ378" s="17">
        <v>0.19769895748701799</v>
      </c>
      <c r="BA378" s="17">
        <v>0.228049303675395</v>
      </c>
      <c r="BB378" s="17">
        <v>0.22387832310015901</v>
      </c>
      <c r="BC378" s="17">
        <v>0.28501473606620897</v>
      </c>
      <c r="BD378" s="17">
        <v>0.240591235806209</v>
      </c>
      <c r="BE378" s="17"/>
      <c r="BF378" s="17">
        <v>0.190055574099113</v>
      </c>
      <c r="BG378" s="17">
        <v>0.241361584828098</v>
      </c>
      <c r="BH378" s="17">
        <v>0.18096484725554199</v>
      </c>
      <c r="BI378" s="17">
        <v>0.24507118949124199</v>
      </c>
      <c r="BJ378" s="17">
        <v>0.236058111018945</v>
      </c>
      <c r="BK378" s="17">
        <v>0.23302055486175599</v>
      </c>
      <c r="BL378" s="17">
        <v>0.18711531868994899</v>
      </c>
      <c r="BM378" s="17"/>
      <c r="BN378" s="17">
        <v>0.26104981860790299</v>
      </c>
      <c r="BO378" s="17">
        <v>0.222096450792345</v>
      </c>
      <c r="BP378" s="17">
        <v>0.23421506652836699</v>
      </c>
      <c r="BQ378" s="17">
        <v>0.20556028270563001</v>
      </c>
      <c r="BR378" s="17">
        <v>0.211872667414264</v>
      </c>
      <c r="BS378" s="17">
        <v>0.199455841414719</v>
      </c>
      <c r="BT378" s="17">
        <v>0.20212984000461401</v>
      </c>
      <c r="BU378" s="17">
        <v>0.21245105778304399</v>
      </c>
      <c r="BV378" s="17">
        <v>0.230389234045945</v>
      </c>
      <c r="BW378" s="17">
        <v>0.19828586614760699</v>
      </c>
      <c r="BX378" s="17">
        <v>0.171655515775374</v>
      </c>
      <c r="BY378" s="17">
        <v>0.20464290136850899</v>
      </c>
      <c r="BZ378" s="17">
        <v>0.18477474162938001</v>
      </c>
      <c r="CA378" s="17">
        <v>0.21918258764417001</v>
      </c>
      <c r="CB378" s="17">
        <v>0.25098599313884801</v>
      </c>
      <c r="CC378" s="17">
        <v>0.36627429619389601</v>
      </c>
      <c r="CD378" s="17">
        <v>0.45252017408386003</v>
      </c>
    </row>
    <row r="379" spans="2:82" x14ac:dyDescent="0.35">
      <c r="B379" t="s">
        <v>138</v>
      </c>
      <c r="C379" s="17">
        <v>2.6588246798754E-2</v>
      </c>
      <c r="D379" s="17">
        <v>2.3815123302568301E-2</v>
      </c>
      <c r="E379" s="17">
        <v>2.8819825137132899E-2</v>
      </c>
      <c r="F379" s="17"/>
      <c r="G379" s="17">
        <v>3.62383189365207E-2</v>
      </c>
      <c r="H379" s="17">
        <v>3.5999254947168102E-2</v>
      </c>
      <c r="I379" s="17">
        <v>2.55194344300789E-2</v>
      </c>
      <c r="J379" s="17">
        <v>2.67270678678533E-2</v>
      </c>
      <c r="K379" s="17">
        <v>1.70046908444219E-2</v>
      </c>
      <c r="L379" s="17">
        <v>1.9715150514123599E-2</v>
      </c>
      <c r="M379" s="17"/>
      <c r="N379" s="17">
        <v>1.41101828146027E-2</v>
      </c>
      <c r="O379" s="17">
        <v>2.1210057979456499E-2</v>
      </c>
      <c r="P379" s="17">
        <v>2.3091800366418801E-2</v>
      </c>
      <c r="Q379" s="17">
        <v>4.7432607991230301E-2</v>
      </c>
      <c r="R379" s="17"/>
      <c r="S379" s="17">
        <v>2.69815423051382E-2</v>
      </c>
      <c r="T379" s="17">
        <v>2.5277183950461999E-2</v>
      </c>
      <c r="U379" s="17">
        <v>3.2293517406390797E-2</v>
      </c>
      <c r="V379" s="17">
        <v>2.1921170827739599E-2</v>
      </c>
      <c r="W379" s="17">
        <v>2.1234936644872499E-2</v>
      </c>
      <c r="X379" s="17">
        <v>3.5228313508820497E-2</v>
      </c>
      <c r="Y379" s="17">
        <v>1.5009162654412E-2</v>
      </c>
      <c r="Z379" s="17">
        <v>2.2150085330986301E-2</v>
      </c>
      <c r="AA379" s="17">
        <v>3.3718793342202201E-2</v>
      </c>
      <c r="AB379" s="17">
        <v>2.5333767117621999E-2</v>
      </c>
      <c r="AC379" s="17">
        <v>3.18807289972379E-2</v>
      </c>
      <c r="AD379" s="17"/>
      <c r="AE379" s="17">
        <v>1.4209093736092899E-2</v>
      </c>
      <c r="AF379" s="17">
        <v>2.0502244187044799E-2</v>
      </c>
      <c r="AG379" s="17">
        <v>3.9031515518772202E-2</v>
      </c>
      <c r="AH379" s="17">
        <v>4.4362144443495698E-2</v>
      </c>
      <c r="AI379" s="17">
        <v>2.9813231541214E-2</v>
      </c>
      <c r="AJ379" s="17">
        <v>5.2076790594261901E-2</v>
      </c>
      <c r="AK379" s="17"/>
      <c r="AL379" s="17">
        <v>2.0551252314999401E-2</v>
      </c>
      <c r="AM379" s="17">
        <v>2.1080125931963001E-2</v>
      </c>
      <c r="AN379" s="17">
        <v>1.52869643499586E-2</v>
      </c>
      <c r="AO379" s="17">
        <v>5.0356507636541897E-2</v>
      </c>
      <c r="AP379" s="17">
        <v>1.45117154634819E-2</v>
      </c>
      <c r="AQ379" s="17">
        <v>1.8492209874725399E-2</v>
      </c>
      <c r="AR379" s="17">
        <v>0</v>
      </c>
      <c r="AS379" s="17"/>
      <c r="AT379" s="17">
        <v>2.4193348420121899E-2</v>
      </c>
      <c r="AU379" s="17">
        <v>2.3366512377826401E-2</v>
      </c>
      <c r="AV379" s="17"/>
      <c r="AW379" s="17">
        <v>3.4547911239601901E-2</v>
      </c>
      <c r="AX379" s="17">
        <v>3.0405478160105501E-2</v>
      </c>
      <c r="AY379" s="17">
        <v>2.7532677169834801E-2</v>
      </c>
      <c r="AZ379" s="17">
        <v>3.2235294495736803E-2</v>
      </c>
      <c r="BA379" s="17">
        <v>1.5343265380138599E-2</v>
      </c>
      <c r="BB379" s="17">
        <v>2.1196523870626E-2</v>
      </c>
      <c r="BC379" s="17">
        <v>2.3008239972037998E-2</v>
      </c>
      <c r="BD379" s="17">
        <v>4.3775590115294603E-2</v>
      </c>
      <c r="BE379" s="17"/>
      <c r="BF379" s="17">
        <v>2.02346312129374E-2</v>
      </c>
      <c r="BG379" s="17">
        <v>1.99008085746619E-2</v>
      </c>
      <c r="BH379" s="17">
        <v>2.29993217875798E-2</v>
      </c>
      <c r="BI379" s="17">
        <v>2.81791681395589E-2</v>
      </c>
      <c r="BJ379" s="17">
        <v>3.4581573264360399E-2</v>
      </c>
      <c r="BK379" s="17">
        <v>3.5362853491662301E-2</v>
      </c>
      <c r="BL379" s="17">
        <v>3.2031941885000401E-2</v>
      </c>
      <c r="BM379" s="17"/>
      <c r="BN379" s="17">
        <v>6.8461187424223899E-2</v>
      </c>
      <c r="BO379" s="17">
        <v>3.6735333321106303E-2</v>
      </c>
      <c r="BP379" s="17">
        <v>3.0495257817706501E-2</v>
      </c>
      <c r="BQ379" s="17">
        <v>2.7576546681733899E-2</v>
      </c>
      <c r="BR379" s="17">
        <v>2.6100486961536998E-2</v>
      </c>
      <c r="BS379" s="17">
        <v>1.6249813343806999E-2</v>
      </c>
      <c r="BT379" s="17">
        <v>2.1337632677545001E-2</v>
      </c>
      <c r="BU379" s="17">
        <v>1.61932545312767E-2</v>
      </c>
      <c r="BV379" s="17">
        <v>1.64986489134793E-2</v>
      </c>
      <c r="BW379" s="17">
        <v>1.7507235333435602E-2</v>
      </c>
      <c r="BX379" s="17">
        <v>7.26099821451492E-3</v>
      </c>
      <c r="BY379" s="17">
        <v>1.3721449060902601E-2</v>
      </c>
      <c r="BZ379" s="17">
        <v>0</v>
      </c>
      <c r="CA379" s="17">
        <v>5.4847460669409601E-3</v>
      </c>
      <c r="CB379" s="17">
        <v>1.85957149197543E-2</v>
      </c>
      <c r="CC379" s="17">
        <v>6.6417877387192096E-3</v>
      </c>
      <c r="CD379" s="17">
        <v>9.2536237225750492E-3</v>
      </c>
    </row>
    <row r="380" spans="2:82" x14ac:dyDescent="0.35">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row>
    <row r="381" spans="2:82" x14ac:dyDescent="0.35">
      <c r="B381" s="6" t="s">
        <v>277</v>
      </c>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row>
    <row r="382" spans="2:82" x14ac:dyDescent="0.35">
      <c r="B382" s="24" t="s">
        <v>118</v>
      </c>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row>
    <row r="383" spans="2:82" x14ac:dyDescent="0.35">
      <c r="B383" t="s">
        <v>268</v>
      </c>
      <c r="C383" s="17">
        <v>1.9234182607361899E-2</v>
      </c>
      <c r="D383" s="17">
        <v>1.94273138777925E-2</v>
      </c>
      <c r="E383" s="17">
        <v>1.8747103747449999E-2</v>
      </c>
      <c r="F383" s="17"/>
      <c r="G383" s="17">
        <v>2.2709180554792801E-2</v>
      </c>
      <c r="H383" s="17">
        <v>2.2037693480588299E-2</v>
      </c>
      <c r="I383" s="17">
        <v>1.0944973431896401E-2</v>
      </c>
      <c r="J383" s="17">
        <v>1.7753443804755902E-2</v>
      </c>
      <c r="K383" s="17">
        <v>1.6167142990109799E-2</v>
      </c>
      <c r="L383" s="17">
        <v>2.4641827949275798E-2</v>
      </c>
      <c r="M383" s="17"/>
      <c r="N383" s="17">
        <v>1.1611281134229901E-2</v>
      </c>
      <c r="O383" s="17">
        <v>1.65606415886476E-2</v>
      </c>
      <c r="P383" s="17">
        <v>2.1482941877679799E-2</v>
      </c>
      <c r="Q383" s="17">
        <v>2.8199608570228601E-2</v>
      </c>
      <c r="R383" s="17"/>
      <c r="S383" s="17">
        <v>2.03446389305551E-2</v>
      </c>
      <c r="T383" s="17">
        <v>2.01597554332094E-2</v>
      </c>
      <c r="U383" s="17">
        <v>1.8394662069585802E-2</v>
      </c>
      <c r="V383" s="17">
        <v>1.48921634756763E-2</v>
      </c>
      <c r="W383" s="17">
        <v>2.4118157030253998E-2</v>
      </c>
      <c r="X383" s="17">
        <v>1.9796792991317601E-2</v>
      </c>
      <c r="Y383" s="17">
        <v>1.5345896763649501E-2</v>
      </c>
      <c r="Z383" s="17">
        <v>2.7814760478095901E-2</v>
      </c>
      <c r="AA383" s="17">
        <v>2.2128315549783499E-2</v>
      </c>
      <c r="AB383" s="17">
        <v>1.9884035865861901E-2</v>
      </c>
      <c r="AC383" s="17">
        <v>5.6861681235371797E-3</v>
      </c>
      <c r="AD383" s="17"/>
      <c r="AE383" s="17">
        <v>1.536165029294E-2</v>
      </c>
      <c r="AF383" s="17">
        <v>1.09791386514639E-2</v>
      </c>
      <c r="AG383" s="17">
        <v>2.23444035039994E-2</v>
      </c>
      <c r="AH383" s="17">
        <v>3.1695086759416999E-2</v>
      </c>
      <c r="AI383" s="17">
        <v>2.7150372149937201E-2</v>
      </c>
      <c r="AJ383" s="17">
        <v>2.3656161916624101E-2</v>
      </c>
      <c r="AK383" s="17"/>
      <c r="AL383" s="17">
        <v>1.79444632824402E-2</v>
      </c>
      <c r="AM383" s="17">
        <v>1.9696772553557399E-2</v>
      </c>
      <c r="AN383" s="17">
        <v>1.5155961099080901E-2</v>
      </c>
      <c r="AO383" s="17">
        <v>2.9811018818021302E-2</v>
      </c>
      <c r="AP383" s="17">
        <v>1.0268831422620899E-2</v>
      </c>
      <c r="AQ383" s="17">
        <v>1.85315442668713E-2</v>
      </c>
      <c r="AR383" s="17">
        <v>9.3286789581447593E-2</v>
      </c>
      <c r="AS383" s="17"/>
      <c r="AT383" s="17">
        <v>1.4952404455148199E-2</v>
      </c>
      <c r="AU383" s="17">
        <v>1.9616072232317601E-2</v>
      </c>
      <c r="AV383" s="17"/>
      <c r="AW383" s="17">
        <v>2.9340085157045101E-2</v>
      </c>
      <c r="AX383" s="17">
        <v>4.1627789146320898E-2</v>
      </c>
      <c r="AY383" s="17">
        <v>6.8998890422207601E-3</v>
      </c>
      <c r="AZ383" s="17">
        <v>1.41788198367472E-2</v>
      </c>
      <c r="BA383" s="17">
        <v>2.0215501170676602E-2</v>
      </c>
      <c r="BB383" s="17">
        <v>1.5596031020700601E-2</v>
      </c>
      <c r="BC383" s="17">
        <v>1.8016057616856099E-2</v>
      </c>
      <c r="BD383" s="17">
        <v>2.5668085469813098E-2</v>
      </c>
      <c r="BE383" s="17"/>
      <c r="BF383" s="17">
        <v>8.3021290512456398E-3</v>
      </c>
      <c r="BG383" s="17">
        <v>1.6541554388786399E-2</v>
      </c>
      <c r="BH383" s="17">
        <v>1.3262516820553599E-2</v>
      </c>
      <c r="BI383" s="17">
        <v>1.7878208985861399E-2</v>
      </c>
      <c r="BJ383" s="17">
        <v>2.2917909731637601E-2</v>
      </c>
      <c r="BK383" s="17">
        <v>2.92037246750117E-2</v>
      </c>
      <c r="BL383" s="17">
        <v>2.5347892110067199E-2</v>
      </c>
      <c r="BM383" s="17"/>
      <c r="BN383" s="17">
        <v>3.3323001307492703E-2</v>
      </c>
      <c r="BO383" s="17">
        <v>4.30175958994021E-2</v>
      </c>
      <c r="BP383" s="17">
        <v>2.7663832211928099E-2</v>
      </c>
      <c r="BQ383" s="17">
        <v>3.1823013038764197E-2</v>
      </c>
      <c r="BR383" s="17">
        <v>1.40745837956719E-2</v>
      </c>
      <c r="BS383" s="17">
        <v>2.1304860033575301E-2</v>
      </c>
      <c r="BT383" s="17">
        <v>1.10142674759229E-2</v>
      </c>
      <c r="BU383" s="17">
        <v>1.0919933617926701E-2</v>
      </c>
      <c r="BV383" s="17">
        <v>1.76404596246942E-2</v>
      </c>
      <c r="BW383" s="17">
        <v>6.5200925401590198E-3</v>
      </c>
      <c r="BX383" s="17">
        <v>1.2497408679952301E-2</v>
      </c>
      <c r="BY383" s="17">
        <v>3.0381096854343302E-3</v>
      </c>
      <c r="BZ383" s="17">
        <v>3.36427394220305E-3</v>
      </c>
      <c r="CA383" s="17">
        <v>1.22497297408085E-2</v>
      </c>
      <c r="CB383" s="17">
        <v>2.3203374326379301E-2</v>
      </c>
      <c r="CC383" s="17">
        <v>5.9198250854649503E-3</v>
      </c>
      <c r="CD383" s="17">
        <v>8.2401887080124706E-3</v>
      </c>
    </row>
    <row r="384" spans="2:82" x14ac:dyDescent="0.35">
      <c r="B384" t="s">
        <v>269</v>
      </c>
      <c r="C384" s="17">
        <v>2.4203033775345301E-2</v>
      </c>
      <c r="D384" s="17">
        <v>2.6705216629427E-2</v>
      </c>
      <c r="E384" s="17">
        <v>2.1885056473514301E-2</v>
      </c>
      <c r="F384" s="17"/>
      <c r="G384" s="17">
        <v>4.1051365035193098E-2</v>
      </c>
      <c r="H384" s="17">
        <v>2.2989330060224099E-2</v>
      </c>
      <c r="I384" s="17">
        <v>2.4454974960585001E-2</v>
      </c>
      <c r="J384" s="17">
        <v>2.1704098637922001E-2</v>
      </c>
      <c r="K384" s="17">
        <v>1.99419652083801E-2</v>
      </c>
      <c r="L384" s="17">
        <v>1.87259609547595E-2</v>
      </c>
      <c r="M384" s="17"/>
      <c r="N384" s="17">
        <v>2.0509568030123999E-2</v>
      </c>
      <c r="O384" s="17">
        <v>2.5002782050380999E-2</v>
      </c>
      <c r="P384" s="17">
        <v>2.4278191166224899E-2</v>
      </c>
      <c r="Q384" s="17">
        <v>2.7693410503940901E-2</v>
      </c>
      <c r="R384" s="17"/>
      <c r="S384" s="17">
        <v>2.1823590405400901E-2</v>
      </c>
      <c r="T384" s="17">
        <v>3.0883963630361399E-2</v>
      </c>
      <c r="U384" s="17">
        <v>3.2301608005240103E-2</v>
      </c>
      <c r="V384" s="17">
        <v>3.2697859321410498E-2</v>
      </c>
      <c r="W384" s="17">
        <v>2.0021894059617702E-2</v>
      </c>
      <c r="X384" s="17">
        <v>3.2133355750327497E-2</v>
      </c>
      <c r="Y384" s="17">
        <v>2.21360331936735E-2</v>
      </c>
      <c r="Z384" s="17">
        <v>1.2506152525240399E-2</v>
      </c>
      <c r="AA384" s="17">
        <v>1.3337497921999E-2</v>
      </c>
      <c r="AB384" s="17">
        <v>2.0120047486036002E-2</v>
      </c>
      <c r="AC384" s="17">
        <v>2.3959907661646698E-2</v>
      </c>
      <c r="AD384" s="17"/>
      <c r="AE384" s="17">
        <v>1.8348001649963499E-2</v>
      </c>
      <c r="AF384" s="17">
        <v>1.8052746386440499E-2</v>
      </c>
      <c r="AG384" s="17">
        <v>3.14365425192209E-2</v>
      </c>
      <c r="AH384" s="17">
        <v>3.8564300930317597E-2</v>
      </c>
      <c r="AI384" s="17">
        <v>3.3305097063506699E-2</v>
      </c>
      <c r="AJ384" s="17">
        <v>1.8951625807070601E-2</v>
      </c>
      <c r="AK384" s="17"/>
      <c r="AL384" s="17">
        <v>1.9460114150618098E-2</v>
      </c>
      <c r="AM384" s="17">
        <v>3.4916641279044702E-2</v>
      </c>
      <c r="AN384" s="17">
        <v>3.4373805234707497E-2</v>
      </c>
      <c r="AO384" s="17">
        <v>1.8402626267800402E-2</v>
      </c>
      <c r="AP384" s="17">
        <v>2.8739464579675002E-2</v>
      </c>
      <c r="AQ384" s="17">
        <v>1.10674775149417E-2</v>
      </c>
      <c r="AR384" s="17">
        <v>0</v>
      </c>
      <c r="AS384" s="17"/>
      <c r="AT384" s="17">
        <v>2.9982853283579101E-2</v>
      </c>
      <c r="AU384" s="17">
        <v>2.2881782991883801E-2</v>
      </c>
      <c r="AV384" s="17"/>
      <c r="AW384" s="17">
        <v>2.5837439500873201E-2</v>
      </c>
      <c r="AX384" s="17">
        <v>2.7389841198415199E-2</v>
      </c>
      <c r="AY384" s="17">
        <v>4.15035342614214E-2</v>
      </c>
      <c r="AZ384" s="17">
        <v>2.4314288630689899E-2</v>
      </c>
      <c r="BA384" s="17">
        <v>1.4457754833197899E-2</v>
      </c>
      <c r="BB384" s="17">
        <v>2.84912291768285E-2</v>
      </c>
      <c r="BC384" s="17">
        <v>2.3774513839794498E-2</v>
      </c>
      <c r="BD384" s="17">
        <v>3.3462794571047103E-2</v>
      </c>
      <c r="BE384" s="17"/>
      <c r="BF384" s="17">
        <v>2.9574026029270999E-2</v>
      </c>
      <c r="BG384" s="17">
        <v>2.1195322284215501E-2</v>
      </c>
      <c r="BH384" s="17">
        <v>2.1207841743099001E-2</v>
      </c>
      <c r="BI384" s="17">
        <v>4.3044994801632201E-2</v>
      </c>
      <c r="BJ384" s="17">
        <v>2.8337228197340001E-2</v>
      </c>
      <c r="BK384" s="17">
        <v>1.7335097723956201E-2</v>
      </c>
      <c r="BL384" s="17">
        <v>2.82440691642457E-2</v>
      </c>
      <c r="BM384" s="17"/>
      <c r="BN384" s="17">
        <v>3.1095641395367999E-2</v>
      </c>
      <c r="BO384" s="17">
        <v>1.74738250033247E-2</v>
      </c>
      <c r="BP384" s="17">
        <v>3.3097432741400597E-2</v>
      </c>
      <c r="BQ384" s="17">
        <v>3.3517902563409502E-2</v>
      </c>
      <c r="BR384" s="17">
        <v>2.7067569159254502E-2</v>
      </c>
      <c r="BS384" s="17">
        <v>2.13180527269007E-2</v>
      </c>
      <c r="BT384" s="17">
        <v>2.4013551616918798E-2</v>
      </c>
      <c r="BU384" s="17">
        <v>2.1052546679971799E-2</v>
      </c>
      <c r="BV384" s="17">
        <v>1.34580167443356E-2</v>
      </c>
      <c r="BW384" s="17">
        <v>2.8775350859370202E-2</v>
      </c>
      <c r="BX384" s="17">
        <v>2.89872908535934E-2</v>
      </c>
      <c r="BY384" s="17">
        <v>1.23805739619633E-2</v>
      </c>
      <c r="BZ384" s="17">
        <v>2.2862228247842301E-2</v>
      </c>
      <c r="CA384" s="17">
        <v>2.8758946877508702E-2</v>
      </c>
      <c r="CB384" s="17">
        <v>4.0539184211122901E-3</v>
      </c>
      <c r="CC384" s="17">
        <v>1.69270086968447E-2</v>
      </c>
      <c r="CD384" s="17">
        <v>2.4092376680952699E-2</v>
      </c>
    </row>
    <row r="385" spans="2:82" x14ac:dyDescent="0.35">
      <c r="B385" t="s">
        <v>270</v>
      </c>
      <c r="C385" s="17">
        <v>0.132149766695769</v>
      </c>
      <c r="D385" s="17">
        <v>0.12869031019711599</v>
      </c>
      <c r="E385" s="17">
        <v>0.13473974065859401</v>
      </c>
      <c r="F385" s="17"/>
      <c r="G385" s="17">
        <v>0.19121699730890299</v>
      </c>
      <c r="H385" s="17">
        <v>0.145985395841224</v>
      </c>
      <c r="I385" s="17">
        <v>0.14174468720649899</v>
      </c>
      <c r="J385" s="17">
        <v>0.10875996833284</v>
      </c>
      <c r="K385" s="17">
        <v>9.7097075051742907E-2</v>
      </c>
      <c r="L385" s="17">
        <v>0.116484675255439</v>
      </c>
      <c r="M385" s="17"/>
      <c r="N385" s="17">
        <v>0.119827134970742</v>
      </c>
      <c r="O385" s="17">
        <v>0.128282945901736</v>
      </c>
      <c r="P385" s="17">
        <v>0.13860855975132599</v>
      </c>
      <c r="Q385" s="17">
        <v>0.14478073037869599</v>
      </c>
      <c r="R385" s="17"/>
      <c r="S385" s="17">
        <v>0.125656434714017</v>
      </c>
      <c r="T385" s="17">
        <v>0.124874560660377</v>
      </c>
      <c r="U385" s="17">
        <v>0.118462317532445</v>
      </c>
      <c r="V385" s="17">
        <v>0.13553144065457601</v>
      </c>
      <c r="W385" s="17">
        <v>0.136847509543671</v>
      </c>
      <c r="X385" s="17">
        <v>0.14790647219101899</v>
      </c>
      <c r="Y385" s="17">
        <v>0.13237366308050599</v>
      </c>
      <c r="Z385" s="17">
        <v>0.122473389846127</v>
      </c>
      <c r="AA385" s="17">
        <v>0.13417579630756199</v>
      </c>
      <c r="AB385" s="17">
        <v>0.14167541321452501</v>
      </c>
      <c r="AC385" s="17">
        <v>0.139125897983924</v>
      </c>
      <c r="AD385" s="17"/>
      <c r="AE385" s="17">
        <v>0.102676122513309</v>
      </c>
      <c r="AF385" s="17">
        <v>0.12755598464790899</v>
      </c>
      <c r="AG385" s="17">
        <v>0.17354190767715</v>
      </c>
      <c r="AH385" s="17">
        <v>0.14322878305814399</v>
      </c>
      <c r="AI385" s="17">
        <v>0.16819304063523799</v>
      </c>
      <c r="AJ385" s="17">
        <v>0.15234599712876201</v>
      </c>
      <c r="AK385" s="17"/>
      <c r="AL385" s="17">
        <v>0.12156896718742401</v>
      </c>
      <c r="AM385" s="17">
        <v>0.146062728956983</v>
      </c>
      <c r="AN385" s="17">
        <v>0.18923168591348999</v>
      </c>
      <c r="AO385" s="17">
        <v>0.104820900422968</v>
      </c>
      <c r="AP385" s="17">
        <v>0.14121380956200599</v>
      </c>
      <c r="AQ385" s="17">
        <v>0.168924975245033</v>
      </c>
      <c r="AR385" s="17">
        <v>0.15161507954881101</v>
      </c>
      <c r="AS385" s="17"/>
      <c r="AT385" s="17">
        <v>0.13808480806290899</v>
      </c>
      <c r="AU385" s="17">
        <v>0.13093552056582999</v>
      </c>
      <c r="AV385" s="17"/>
      <c r="AW385" s="17">
        <v>0.16074272859622499</v>
      </c>
      <c r="AX385" s="17">
        <v>0.13475506286022801</v>
      </c>
      <c r="AY385" s="17">
        <v>0.14733114955523999</v>
      </c>
      <c r="AZ385" s="17">
        <v>0.13103905313346401</v>
      </c>
      <c r="BA385" s="17">
        <v>0.11638196893139</v>
      </c>
      <c r="BB385" s="17">
        <v>0.14198572516341501</v>
      </c>
      <c r="BC385" s="17">
        <v>0.112630886772892</v>
      </c>
      <c r="BD385" s="17">
        <v>0.170660307747317</v>
      </c>
      <c r="BE385" s="17"/>
      <c r="BF385" s="17">
        <v>0.118536017059124</v>
      </c>
      <c r="BG385" s="17">
        <v>0.13119714932830501</v>
      </c>
      <c r="BH385" s="17">
        <v>0.13054068674629399</v>
      </c>
      <c r="BI385" s="17">
        <v>0.13869484511297001</v>
      </c>
      <c r="BJ385" s="17">
        <v>0.158858439950637</v>
      </c>
      <c r="BK385" s="17">
        <v>0.12029994463782</v>
      </c>
      <c r="BL385" s="17">
        <v>0.15004999157474999</v>
      </c>
      <c r="BM385" s="17"/>
      <c r="BN385" s="17">
        <v>0.18182658729013701</v>
      </c>
      <c r="BO385" s="17">
        <v>0.146730866538552</v>
      </c>
      <c r="BP385" s="17">
        <v>0.14506810418968699</v>
      </c>
      <c r="BQ385" s="17">
        <v>0.177860190336214</v>
      </c>
      <c r="BR385" s="17">
        <v>0.118058073069671</v>
      </c>
      <c r="BS385" s="17">
        <v>0.145478002653878</v>
      </c>
      <c r="BT385" s="17">
        <v>0.104234234442348</v>
      </c>
      <c r="BU385" s="17">
        <v>0.15111962663755801</v>
      </c>
      <c r="BV385" s="17">
        <v>0.14291836392587401</v>
      </c>
      <c r="BW385" s="17">
        <v>0.118384029696064</v>
      </c>
      <c r="BX385" s="17">
        <v>0.119437655783563</v>
      </c>
      <c r="BY385" s="17">
        <v>0.105699415245035</v>
      </c>
      <c r="BZ385" s="17">
        <v>0.113235751252144</v>
      </c>
      <c r="CA385" s="17">
        <v>0.11418098145160201</v>
      </c>
      <c r="CB385" s="17">
        <v>7.9243399396237604E-2</v>
      </c>
      <c r="CC385" s="17">
        <v>3.7868913667032503E-2</v>
      </c>
      <c r="CD385" s="17">
        <v>0.11260586910109099</v>
      </c>
    </row>
    <row r="386" spans="2:82" x14ac:dyDescent="0.35">
      <c r="B386" t="s">
        <v>271</v>
      </c>
      <c r="C386" s="17">
        <v>0.27949022244295202</v>
      </c>
      <c r="D386" s="17">
        <v>0.29020610835703903</v>
      </c>
      <c r="E386" s="17">
        <v>0.26963371901946798</v>
      </c>
      <c r="F386" s="17"/>
      <c r="G386" s="17">
        <v>0.29176727737043601</v>
      </c>
      <c r="H386" s="17">
        <v>0.28530875598737399</v>
      </c>
      <c r="I386" s="17">
        <v>0.307080594083603</v>
      </c>
      <c r="J386" s="17">
        <v>0.28107288425127602</v>
      </c>
      <c r="K386" s="17">
        <v>0.26125315576180402</v>
      </c>
      <c r="L386" s="17">
        <v>0.25514837617501601</v>
      </c>
      <c r="M386" s="17"/>
      <c r="N386" s="17">
        <v>0.28132501624747203</v>
      </c>
      <c r="O386" s="17">
        <v>0.30075167645990297</v>
      </c>
      <c r="P386" s="17">
        <v>0.27801013849893003</v>
      </c>
      <c r="Q386" s="17">
        <v>0.25674898592438</v>
      </c>
      <c r="R386" s="17"/>
      <c r="S386" s="17">
        <v>0.29512316597840199</v>
      </c>
      <c r="T386" s="17">
        <v>0.26566244464814098</v>
      </c>
      <c r="U386" s="17">
        <v>0.27960963811338502</v>
      </c>
      <c r="V386" s="17">
        <v>0.30183443986932101</v>
      </c>
      <c r="W386" s="17">
        <v>0.29970375466688798</v>
      </c>
      <c r="X386" s="17">
        <v>0.28910011130631202</v>
      </c>
      <c r="Y386" s="17">
        <v>0.28945430572606501</v>
      </c>
      <c r="Z386" s="17">
        <v>0.25044867727307801</v>
      </c>
      <c r="AA386" s="17">
        <v>0.27228242453441698</v>
      </c>
      <c r="AB386" s="17">
        <v>0.25064305843157902</v>
      </c>
      <c r="AC386" s="17">
        <v>0.26144067020647999</v>
      </c>
      <c r="AD386" s="17"/>
      <c r="AE386" s="17">
        <v>0.26881332725053497</v>
      </c>
      <c r="AF386" s="17">
        <v>0.29663324284814802</v>
      </c>
      <c r="AG386" s="17">
        <v>0.279065872205157</v>
      </c>
      <c r="AH386" s="17">
        <v>0.263421331449463</v>
      </c>
      <c r="AI386" s="17">
        <v>0.28342019765102</v>
      </c>
      <c r="AJ386" s="17">
        <v>0.29694158486615602</v>
      </c>
      <c r="AK386" s="17"/>
      <c r="AL386" s="17">
        <v>0.28288797580957498</v>
      </c>
      <c r="AM386" s="17">
        <v>0.290684007604395</v>
      </c>
      <c r="AN386" s="17">
        <v>0.25759244573611301</v>
      </c>
      <c r="AO386" s="17">
        <v>0.29787122478859401</v>
      </c>
      <c r="AP386" s="17">
        <v>0.25504834835592499</v>
      </c>
      <c r="AQ386" s="17">
        <v>0.25071117684796101</v>
      </c>
      <c r="AR386" s="17">
        <v>6.4850403757564901E-2</v>
      </c>
      <c r="AS386" s="17"/>
      <c r="AT386" s="17">
        <v>0.30567497988257503</v>
      </c>
      <c r="AU386" s="17">
        <v>0.27678581426742599</v>
      </c>
      <c r="AV386" s="17"/>
      <c r="AW386" s="17">
        <v>0.293003505910994</v>
      </c>
      <c r="AX386" s="17">
        <v>0.25211559989066501</v>
      </c>
      <c r="AY386" s="17">
        <v>0.29372090053177002</v>
      </c>
      <c r="AZ386" s="17">
        <v>0.28563179165992503</v>
      </c>
      <c r="BA386" s="17">
        <v>0.26235333919083598</v>
      </c>
      <c r="BB386" s="17">
        <v>0.28909969756236098</v>
      </c>
      <c r="BC386" s="17">
        <v>0.27070923627061499</v>
      </c>
      <c r="BD386" s="17">
        <v>0.295579155182918</v>
      </c>
      <c r="BE386" s="17"/>
      <c r="BF386" s="17">
        <v>0.303516274543146</v>
      </c>
      <c r="BG386" s="17">
        <v>0.28301500211957797</v>
      </c>
      <c r="BH386" s="17">
        <v>0.29245103377079101</v>
      </c>
      <c r="BI386" s="17">
        <v>0.263356947897745</v>
      </c>
      <c r="BJ386" s="17">
        <v>0.29116631130229598</v>
      </c>
      <c r="BK386" s="17">
        <v>0.25537757620870999</v>
      </c>
      <c r="BL386" s="17">
        <v>0.27049782918697302</v>
      </c>
      <c r="BM386" s="17"/>
      <c r="BN386" s="17">
        <v>0.26293352899461397</v>
      </c>
      <c r="BO386" s="17">
        <v>0.27693162219419698</v>
      </c>
      <c r="BP386" s="17">
        <v>0.24457226536820401</v>
      </c>
      <c r="BQ386" s="17">
        <v>0.26963930081749399</v>
      </c>
      <c r="BR386" s="17">
        <v>0.27980881120284601</v>
      </c>
      <c r="BS386" s="17">
        <v>0.31994412704758302</v>
      </c>
      <c r="BT386" s="17">
        <v>0.26446961021170301</v>
      </c>
      <c r="BU386" s="17">
        <v>0.25270738887755001</v>
      </c>
      <c r="BV386" s="17">
        <v>0.294660326990277</v>
      </c>
      <c r="BW386" s="17">
        <v>0.31116304207421702</v>
      </c>
      <c r="BX386" s="17">
        <v>0.32059307073145898</v>
      </c>
      <c r="BY386" s="17">
        <v>0.27966778130811798</v>
      </c>
      <c r="BZ386" s="17">
        <v>0.26285415639477899</v>
      </c>
      <c r="CA386" s="17">
        <v>0.30096813641619402</v>
      </c>
      <c r="CB386" s="17">
        <v>0.28889930300408001</v>
      </c>
      <c r="CC386" s="17">
        <v>0.234274663039054</v>
      </c>
      <c r="CD386" s="17">
        <v>0.21454248285844699</v>
      </c>
    </row>
    <row r="387" spans="2:82" x14ac:dyDescent="0.35">
      <c r="B387" t="s">
        <v>272</v>
      </c>
      <c r="C387" s="17">
        <v>0.52377318941845097</v>
      </c>
      <c r="D387" s="17">
        <v>0.51662237838492997</v>
      </c>
      <c r="E387" s="17">
        <v>0.53161366716287595</v>
      </c>
      <c r="F387" s="17"/>
      <c r="G387" s="17">
        <v>0.425409931851777</v>
      </c>
      <c r="H387" s="17">
        <v>0.49902784561872598</v>
      </c>
      <c r="I387" s="17">
        <v>0.49558920021406599</v>
      </c>
      <c r="J387" s="17">
        <v>0.54695142179559098</v>
      </c>
      <c r="K387" s="17">
        <v>0.59069215941758801</v>
      </c>
      <c r="L387" s="17">
        <v>0.56824445926372502</v>
      </c>
      <c r="M387" s="17"/>
      <c r="N387" s="17">
        <v>0.55430176537727704</v>
      </c>
      <c r="O387" s="17">
        <v>0.51497533940468299</v>
      </c>
      <c r="P387" s="17">
        <v>0.52207926181415598</v>
      </c>
      <c r="Q387" s="17">
        <v>0.50063910874155504</v>
      </c>
      <c r="R387" s="17"/>
      <c r="S387" s="17">
        <v>0.51395440511234303</v>
      </c>
      <c r="T387" s="17">
        <v>0.53811767688166301</v>
      </c>
      <c r="U387" s="17">
        <v>0.52490873359212797</v>
      </c>
      <c r="V387" s="17">
        <v>0.49559650763861701</v>
      </c>
      <c r="W387" s="17">
        <v>0.50175449589254895</v>
      </c>
      <c r="X387" s="17">
        <v>0.48184494386243498</v>
      </c>
      <c r="Y387" s="17">
        <v>0.52953592486384204</v>
      </c>
      <c r="Z387" s="17">
        <v>0.5655023969845</v>
      </c>
      <c r="AA387" s="17">
        <v>0.53315302517440699</v>
      </c>
      <c r="AB387" s="17">
        <v>0.54813689116265996</v>
      </c>
      <c r="AC387" s="17">
        <v>0.554502691389122</v>
      </c>
      <c r="AD387" s="17"/>
      <c r="AE387" s="17">
        <v>0.58419550053727898</v>
      </c>
      <c r="AF387" s="17">
        <v>0.53453853803037998</v>
      </c>
      <c r="AG387" s="17">
        <v>0.45243229210337998</v>
      </c>
      <c r="AH387" s="17">
        <v>0.48556282967167902</v>
      </c>
      <c r="AI387" s="17">
        <v>0.46628104748032401</v>
      </c>
      <c r="AJ387" s="17">
        <v>0.46374519759177302</v>
      </c>
      <c r="AK387" s="17"/>
      <c r="AL387" s="17">
        <v>0.542367230872696</v>
      </c>
      <c r="AM387" s="17">
        <v>0.492502823264515</v>
      </c>
      <c r="AN387" s="17">
        <v>0.484602770947682</v>
      </c>
      <c r="AO387" s="17">
        <v>0.529874353714202</v>
      </c>
      <c r="AP387" s="17">
        <v>0.55533608197748097</v>
      </c>
      <c r="AQ387" s="17">
        <v>0.54431744059534104</v>
      </c>
      <c r="AR387" s="17">
        <v>0.69024772711217597</v>
      </c>
      <c r="AS387" s="17"/>
      <c r="AT387" s="17">
        <v>0.49246124525340201</v>
      </c>
      <c r="AU387" s="17">
        <v>0.531284575580801</v>
      </c>
      <c r="AV387" s="17"/>
      <c r="AW387" s="17">
        <v>0.46434129700691601</v>
      </c>
      <c r="AX387" s="17">
        <v>0.52360576784302404</v>
      </c>
      <c r="AY387" s="17">
        <v>0.480207389554065</v>
      </c>
      <c r="AZ387" s="17">
        <v>0.51747472238217396</v>
      </c>
      <c r="BA387" s="17">
        <v>0.573843258557731</v>
      </c>
      <c r="BB387" s="17">
        <v>0.50706065173594395</v>
      </c>
      <c r="BC387" s="17">
        <v>0.56067357737321</v>
      </c>
      <c r="BD387" s="17">
        <v>0.44139428056798802</v>
      </c>
      <c r="BE387" s="17"/>
      <c r="BF387" s="17">
        <v>0.52757915249015597</v>
      </c>
      <c r="BG387" s="17">
        <v>0.53382178297335803</v>
      </c>
      <c r="BH387" s="17">
        <v>0.52374649201766799</v>
      </c>
      <c r="BI387" s="17">
        <v>0.51528339247814903</v>
      </c>
      <c r="BJ387" s="17">
        <v>0.47226044963680402</v>
      </c>
      <c r="BK387" s="17">
        <v>0.54621093161847001</v>
      </c>
      <c r="BL387" s="17">
        <v>0.49714398772643698</v>
      </c>
      <c r="BM387" s="17"/>
      <c r="BN387" s="17">
        <v>0.43094193713903001</v>
      </c>
      <c r="BO387" s="17">
        <v>0.48231764206252498</v>
      </c>
      <c r="BP387" s="17">
        <v>0.51803446888000704</v>
      </c>
      <c r="BQ387" s="17">
        <v>0.46634324105368102</v>
      </c>
      <c r="BR387" s="17">
        <v>0.54022681743391698</v>
      </c>
      <c r="BS387" s="17">
        <v>0.484088417404136</v>
      </c>
      <c r="BT387" s="17">
        <v>0.58813954132067603</v>
      </c>
      <c r="BU387" s="17">
        <v>0.55433512728656198</v>
      </c>
      <c r="BV387" s="17">
        <v>0.51334087688813401</v>
      </c>
      <c r="BW387" s="17">
        <v>0.52515919037565495</v>
      </c>
      <c r="BX387" s="17">
        <v>0.50924715908477203</v>
      </c>
      <c r="BY387" s="17">
        <v>0.59385000205685401</v>
      </c>
      <c r="BZ387" s="17">
        <v>0.59768359016303096</v>
      </c>
      <c r="CA387" s="17">
        <v>0.53044931193284695</v>
      </c>
      <c r="CB387" s="17">
        <v>0.59286670508616401</v>
      </c>
      <c r="CC387" s="17">
        <v>0.69836780177288504</v>
      </c>
      <c r="CD387" s="17">
        <v>0.64051908265149704</v>
      </c>
    </row>
    <row r="388" spans="2:82" x14ac:dyDescent="0.35">
      <c r="B388" t="s">
        <v>138</v>
      </c>
      <c r="C388" s="17">
        <v>2.1149605060120799E-2</v>
      </c>
      <c r="D388" s="17">
        <v>1.8348672553695301E-2</v>
      </c>
      <c r="E388" s="17">
        <v>2.3380712938097702E-2</v>
      </c>
      <c r="F388" s="17"/>
      <c r="G388" s="17">
        <v>2.78452478788987E-2</v>
      </c>
      <c r="H388" s="17">
        <v>2.4650979011864499E-2</v>
      </c>
      <c r="I388" s="17">
        <v>2.0185570103350901E-2</v>
      </c>
      <c r="J388" s="17">
        <v>2.3758183177614599E-2</v>
      </c>
      <c r="K388" s="17">
        <v>1.48485015703749E-2</v>
      </c>
      <c r="L388" s="17">
        <v>1.6754700401784402E-2</v>
      </c>
      <c r="M388" s="17"/>
      <c r="N388" s="17">
        <v>1.24252342401546E-2</v>
      </c>
      <c r="O388" s="17">
        <v>1.4426614594649599E-2</v>
      </c>
      <c r="P388" s="17">
        <v>1.5540906891683999E-2</v>
      </c>
      <c r="Q388" s="17">
        <v>4.1938155881200298E-2</v>
      </c>
      <c r="R388" s="17"/>
      <c r="S388" s="17">
        <v>2.3097764859282201E-2</v>
      </c>
      <c r="T388" s="17">
        <v>2.0301598746248501E-2</v>
      </c>
      <c r="U388" s="17">
        <v>2.6323040687215801E-2</v>
      </c>
      <c r="V388" s="17">
        <v>1.9447589040400001E-2</v>
      </c>
      <c r="W388" s="17">
        <v>1.75541888070203E-2</v>
      </c>
      <c r="X388" s="17">
        <v>2.9218323898587899E-2</v>
      </c>
      <c r="Y388" s="17">
        <v>1.1154176372264299E-2</v>
      </c>
      <c r="Z388" s="17">
        <v>2.12546228929586E-2</v>
      </c>
      <c r="AA388" s="17">
        <v>2.4922940511832199E-2</v>
      </c>
      <c r="AB388" s="17">
        <v>1.9540553839339E-2</v>
      </c>
      <c r="AC388" s="17">
        <v>1.5284664635290201E-2</v>
      </c>
      <c r="AD388" s="17"/>
      <c r="AE388" s="17">
        <v>1.06053977559741E-2</v>
      </c>
      <c r="AF388" s="17">
        <v>1.2240349435658901E-2</v>
      </c>
      <c r="AG388" s="17">
        <v>4.1178981991091997E-2</v>
      </c>
      <c r="AH388" s="17">
        <v>3.7527668130980199E-2</v>
      </c>
      <c r="AI388" s="17">
        <v>2.1650245019973698E-2</v>
      </c>
      <c r="AJ388" s="17">
        <v>4.4359432689614897E-2</v>
      </c>
      <c r="AK388" s="17"/>
      <c r="AL388" s="17">
        <v>1.5771248697246599E-2</v>
      </c>
      <c r="AM388" s="17">
        <v>1.61370263415044E-2</v>
      </c>
      <c r="AN388" s="17">
        <v>1.9043331068927302E-2</v>
      </c>
      <c r="AO388" s="17">
        <v>1.9219875988414199E-2</v>
      </c>
      <c r="AP388" s="17">
        <v>9.3934641022919898E-3</v>
      </c>
      <c r="AQ388" s="17">
        <v>6.4473855298528204E-3</v>
      </c>
      <c r="AR388" s="17">
        <v>0</v>
      </c>
      <c r="AS388" s="17"/>
      <c r="AT388" s="17">
        <v>1.8843709062387099E-2</v>
      </c>
      <c r="AU388" s="17">
        <v>1.8496234361741502E-2</v>
      </c>
      <c r="AV388" s="17"/>
      <c r="AW388" s="17">
        <v>2.6734943827945699E-2</v>
      </c>
      <c r="AX388" s="17">
        <v>2.0505939061347199E-2</v>
      </c>
      <c r="AY388" s="17">
        <v>3.0337137055282602E-2</v>
      </c>
      <c r="AZ388" s="17">
        <v>2.73613243570002E-2</v>
      </c>
      <c r="BA388" s="17">
        <v>1.27481773161678E-2</v>
      </c>
      <c r="BB388" s="17">
        <v>1.77666653407519E-2</v>
      </c>
      <c r="BC388" s="17">
        <v>1.41957281266321E-2</v>
      </c>
      <c r="BD388" s="17">
        <v>3.3235376460916698E-2</v>
      </c>
      <c r="BE388" s="17"/>
      <c r="BF388" s="17">
        <v>1.24924008270576E-2</v>
      </c>
      <c r="BG388" s="17">
        <v>1.42291889057577E-2</v>
      </c>
      <c r="BH388" s="17">
        <v>1.8791428901594898E-2</v>
      </c>
      <c r="BI388" s="17">
        <v>2.17416107236422E-2</v>
      </c>
      <c r="BJ388" s="17">
        <v>2.6459661181284701E-2</v>
      </c>
      <c r="BK388" s="17">
        <v>3.1572725136032299E-2</v>
      </c>
      <c r="BL388" s="17">
        <v>2.8716230237527202E-2</v>
      </c>
      <c r="BM388" s="17"/>
      <c r="BN388" s="17">
        <v>5.9879303873359199E-2</v>
      </c>
      <c r="BO388" s="17">
        <v>3.3528448301998699E-2</v>
      </c>
      <c r="BP388" s="17">
        <v>3.1563896608772901E-2</v>
      </c>
      <c r="BQ388" s="17">
        <v>2.0816352190437301E-2</v>
      </c>
      <c r="BR388" s="17">
        <v>2.0764145338639298E-2</v>
      </c>
      <c r="BS388" s="17">
        <v>7.86654013392688E-3</v>
      </c>
      <c r="BT388" s="17">
        <v>8.1287949324312294E-3</v>
      </c>
      <c r="BU388" s="17">
        <v>9.8653769004317902E-3</v>
      </c>
      <c r="BV388" s="17">
        <v>1.7981955826686099E-2</v>
      </c>
      <c r="BW388" s="17">
        <v>9.9982944545340194E-3</v>
      </c>
      <c r="BX388" s="17">
        <v>9.2374148666602603E-3</v>
      </c>
      <c r="BY388" s="17">
        <v>5.3641177425956402E-3</v>
      </c>
      <c r="BZ388" s="17">
        <v>0</v>
      </c>
      <c r="CA388" s="17">
        <v>1.33928935810399E-2</v>
      </c>
      <c r="CB388" s="17">
        <v>1.17332997660268E-2</v>
      </c>
      <c r="CC388" s="17">
        <v>6.6417877387192096E-3</v>
      </c>
      <c r="CD388" s="17">
        <v>0</v>
      </c>
    </row>
    <row r="389" spans="2:82" x14ac:dyDescent="0.35">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row>
    <row r="390" spans="2:82" x14ac:dyDescent="0.35">
      <c r="B390" s="6" t="s">
        <v>278</v>
      </c>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row>
    <row r="391" spans="2:82" x14ac:dyDescent="0.35">
      <c r="B391" s="24" t="s">
        <v>118</v>
      </c>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row>
    <row r="392" spans="2:82" x14ac:dyDescent="0.35">
      <c r="B392" t="s">
        <v>268</v>
      </c>
      <c r="C392" s="17">
        <v>1.7951947996558301E-2</v>
      </c>
      <c r="D392" s="17">
        <v>1.8070257513778401E-2</v>
      </c>
      <c r="E392" s="17">
        <v>1.7724162996427598E-2</v>
      </c>
      <c r="F392" s="17"/>
      <c r="G392" s="17">
        <v>1.76205510008254E-2</v>
      </c>
      <c r="H392" s="17">
        <v>2.0870006405341399E-2</v>
      </c>
      <c r="I392" s="17">
        <v>1.33493163019949E-2</v>
      </c>
      <c r="J392" s="17">
        <v>8.1690419093952294E-3</v>
      </c>
      <c r="K392" s="17">
        <v>1.9139117107577298E-2</v>
      </c>
      <c r="L392" s="17">
        <v>2.6680545919274701E-2</v>
      </c>
      <c r="M392" s="17"/>
      <c r="N392" s="17">
        <v>2.3297503379006199E-2</v>
      </c>
      <c r="O392" s="17">
        <v>1.2737665271603501E-2</v>
      </c>
      <c r="P392" s="17">
        <v>2.0870286587132102E-2</v>
      </c>
      <c r="Q392" s="17">
        <v>1.44816791325388E-2</v>
      </c>
      <c r="R392" s="17"/>
      <c r="S392" s="17">
        <v>2.2321814381273401E-2</v>
      </c>
      <c r="T392" s="17">
        <v>2.0088507808954201E-2</v>
      </c>
      <c r="U392" s="17">
        <v>1.2437341796226801E-2</v>
      </c>
      <c r="V392" s="17">
        <v>1.2900260945331501E-2</v>
      </c>
      <c r="W392" s="17">
        <v>1.53500293146656E-2</v>
      </c>
      <c r="X392" s="17">
        <v>1.6760647733210499E-2</v>
      </c>
      <c r="Y392" s="17">
        <v>1.8824499668692801E-2</v>
      </c>
      <c r="Z392" s="17">
        <v>2.77853879838076E-2</v>
      </c>
      <c r="AA392" s="17">
        <v>1.64749360621902E-2</v>
      </c>
      <c r="AB392" s="17">
        <v>1.5499554655785E-2</v>
      </c>
      <c r="AC392" s="17">
        <v>1.9242467894260099E-2</v>
      </c>
      <c r="AD392" s="17"/>
      <c r="AE392" s="17">
        <v>2.6325538489396699E-2</v>
      </c>
      <c r="AF392" s="17">
        <v>1.06834103314172E-2</v>
      </c>
      <c r="AG392" s="17">
        <v>1.5607330601714301E-2</v>
      </c>
      <c r="AH392" s="17">
        <v>1.5939144373900201E-2</v>
      </c>
      <c r="AI392" s="17">
        <v>1.4310114112207201E-2</v>
      </c>
      <c r="AJ392" s="17">
        <v>1.3899581744105501E-2</v>
      </c>
      <c r="AK392" s="17"/>
      <c r="AL392" s="17">
        <v>1.73904436221296E-2</v>
      </c>
      <c r="AM392" s="17">
        <v>1.5091226864230299E-2</v>
      </c>
      <c r="AN392" s="17">
        <v>2.7921232282501401E-2</v>
      </c>
      <c r="AO392" s="17">
        <v>1.00355242306356E-2</v>
      </c>
      <c r="AP392" s="17">
        <v>1.3998059692599801E-2</v>
      </c>
      <c r="AQ392" s="17">
        <v>3.0542434715947801E-2</v>
      </c>
      <c r="AR392" s="17">
        <v>5.8698541240376101E-2</v>
      </c>
      <c r="AS392" s="17"/>
      <c r="AT392" s="17">
        <v>1.6327157173937401E-2</v>
      </c>
      <c r="AU392" s="17">
        <v>1.8221431113387299E-2</v>
      </c>
      <c r="AV392" s="17"/>
      <c r="AW392" s="17">
        <v>1.82662111043898E-2</v>
      </c>
      <c r="AX392" s="17">
        <v>3.2609936678252703E-2</v>
      </c>
      <c r="AY392" s="17">
        <v>1.39048886417742E-2</v>
      </c>
      <c r="AZ392" s="17">
        <v>1.18352813164842E-2</v>
      </c>
      <c r="BA392" s="17">
        <v>2.5035938109201999E-2</v>
      </c>
      <c r="BB392" s="17">
        <v>1.8077504912285301E-2</v>
      </c>
      <c r="BC392" s="17">
        <v>1.67232877228101E-2</v>
      </c>
      <c r="BD392" s="17">
        <v>3.3246954109430897E-2</v>
      </c>
      <c r="BE392" s="17"/>
      <c r="BF392" s="17">
        <v>1.20085886486459E-2</v>
      </c>
      <c r="BG392" s="17">
        <v>1.7484271846307901E-2</v>
      </c>
      <c r="BH392" s="17">
        <v>2.0164538898371501E-2</v>
      </c>
      <c r="BI392" s="17">
        <v>2.0592654292318699E-2</v>
      </c>
      <c r="BJ392" s="17">
        <v>1.74809251407161E-2</v>
      </c>
      <c r="BK392" s="17">
        <v>2.2474613333587301E-2</v>
      </c>
      <c r="BL392" s="17">
        <v>1.39584587787924E-2</v>
      </c>
      <c r="BM392" s="17"/>
      <c r="BN392" s="17">
        <v>1.9803426264692E-2</v>
      </c>
      <c r="BO392" s="17">
        <v>8.6271266611466103E-3</v>
      </c>
      <c r="BP392" s="17">
        <v>7.4468874280520497E-3</v>
      </c>
      <c r="BQ392" s="17">
        <v>2.5147486850586501E-2</v>
      </c>
      <c r="BR392" s="17">
        <v>1.8857144791355199E-2</v>
      </c>
      <c r="BS392" s="17">
        <v>1.4814230924163599E-2</v>
      </c>
      <c r="BT392" s="17">
        <v>1.3468151138331099E-2</v>
      </c>
      <c r="BU392" s="17">
        <v>1.2731539709231601E-2</v>
      </c>
      <c r="BV392" s="17">
        <v>2.4800270607479399E-2</v>
      </c>
      <c r="BW392" s="17">
        <v>1.38226184062462E-2</v>
      </c>
      <c r="BX392" s="17">
        <v>2.5691687522713801E-2</v>
      </c>
      <c r="BY392" s="17">
        <v>3.4436104335085302E-2</v>
      </c>
      <c r="BZ392" s="17">
        <v>1.53554788198111E-2</v>
      </c>
      <c r="CA392" s="17">
        <v>1.6890833118383301E-2</v>
      </c>
      <c r="CB392" s="17">
        <v>4.3273944740555702E-2</v>
      </c>
      <c r="CC392" s="17">
        <v>1.3495725852575E-2</v>
      </c>
      <c r="CD392" s="17">
        <v>2.2450000230747301E-2</v>
      </c>
    </row>
    <row r="393" spans="2:82" x14ac:dyDescent="0.35">
      <c r="B393" t="s">
        <v>269</v>
      </c>
      <c r="C393" s="17">
        <v>3.2410791827915897E-2</v>
      </c>
      <c r="D393" s="17">
        <v>3.7485665540887697E-2</v>
      </c>
      <c r="E393" s="17">
        <v>2.76248947698805E-2</v>
      </c>
      <c r="F393" s="17"/>
      <c r="G393" s="17">
        <v>4.7791986299275203E-2</v>
      </c>
      <c r="H393" s="17">
        <v>3.80176069438736E-2</v>
      </c>
      <c r="I393" s="17">
        <v>2.46141041710639E-2</v>
      </c>
      <c r="J393" s="17">
        <v>2.02586018808621E-2</v>
      </c>
      <c r="K393" s="17">
        <v>3.2036715722664401E-2</v>
      </c>
      <c r="L393" s="17">
        <v>3.4121705132049797E-2</v>
      </c>
      <c r="M393" s="17"/>
      <c r="N393" s="17">
        <v>4.5412142620602697E-2</v>
      </c>
      <c r="O393" s="17">
        <v>2.8749789990425999E-2</v>
      </c>
      <c r="P393" s="17">
        <v>3.52623844473774E-2</v>
      </c>
      <c r="Q393" s="17">
        <v>2.01981668036403E-2</v>
      </c>
      <c r="R393" s="17"/>
      <c r="S393" s="17">
        <v>4.5628058161318298E-2</v>
      </c>
      <c r="T393" s="17">
        <v>3.3854661126944102E-2</v>
      </c>
      <c r="U393" s="17">
        <v>2.5843940121630899E-2</v>
      </c>
      <c r="V393" s="17">
        <v>3.1791286037909601E-2</v>
      </c>
      <c r="W393" s="17">
        <v>3.1799255883659797E-2</v>
      </c>
      <c r="X393" s="17">
        <v>3.86356249873245E-2</v>
      </c>
      <c r="Y393" s="17">
        <v>1.9701043015184602E-2</v>
      </c>
      <c r="Z393" s="17">
        <v>2.83700345619105E-2</v>
      </c>
      <c r="AA393" s="17">
        <v>1.4436688273008501E-2</v>
      </c>
      <c r="AB393" s="17">
        <v>4.47545558376106E-2</v>
      </c>
      <c r="AC393" s="17">
        <v>3.4504653128059899E-2</v>
      </c>
      <c r="AD393" s="17"/>
      <c r="AE393" s="17">
        <v>4.30618550342017E-2</v>
      </c>
      <c r="AF393" s="17">
        <v>2.83378153079622E-2</v>
      </c>
      <c r="AG393" s="17">
        <v>3.0460635016692099E-2</v>
      </c>
      <c r="AH393" s="17">
        <v>2.1136234936994101E-2</v>
      </c>
      <c r="AI393" s="17">
        <v>2.3843353105762601E-2</v>
      </c>
      <c r="AJ393" s="17">
        <v>3.1608920287853601E-2</v>
      </c>
      <c r="AK393" s="17"/>
      <c r="AL393" s="17">
        <v>2.80461936656385E-2</v>
      </c>
      <c r="AM393" s="17">
        <v>3.9199455499430998E-2</v>
      </c>
      <c r="AN393" s="17">
        <v>5.5680153048616003E-2</v>
      </c>
      <c r="AO393" s="17">
        <v>6.6147301706448905E-2</v>
      </c>
      <c r="AP393" s="17">
        <v>2.7676949352797599E-2</v>
      </c>
      <c r="AQ393" s="17">
        <v>4.5663161047110698E-2</v>
      </c>
      <c r="AR393" s="17">
        <v>6.5182606291645601E-2</v>
      </c>
      <c r="AS393" s="17"/>
      <c r="AT393" s="17">
        <v>6.0318548961783999E-2</v>
      </c>
      <c r="AU393" s="17">
        <v>2.89610307579845E-2</v>
      </c>
      <c r="AV393" s="17"/>
      <c r="AW393" s="17">
        <v>2.1385186220979499E-2</v>
      </c>
      <c r="AX393" s="17">
        <v>3.2720644039000303E-2</v>
      </c>
      <c r="AY393" s="17">
        <v>4.6046088042259702E-2</v>
      </c>
      <c r="AZ393" s="17">
        <v>3.1134876032258299E-2</v>
      </c>
      <c r="BA393" s="17">
        <v>3.4029149735381001E-2</v>
      </c>
      <c r="BB393" s="17">
        <v>4.2773560877674401E-2</v>
      </c>
      <c r="BC393" s="17">
        <v>3.10717876212263E-2</v>
      </c>
      <c r="BD393" s="17">
        <v>1.8674167486507E-2</v>
      </c>
      <c r="BE393" s="17"/>
      <c r="BF393" s="17">
        <v>3.8994808115966097E-2</v>
      </c>
      <c r="BG393" s="17">
        <v>3.1970183431129999E-2</v>
      </c>
      <c r="BH393" s="17">
        <v>3.5985716063474803E-2</v>
      </c>
      <c r="BI393" s="17">
        <v>4.04463878164113E-2</v>
      </c>
      <c r="BJ393" s="17">
        <v>2.4322213248535299E-2</v>
      </c>
      <c r="BK393" s="17">
        <v>2.6676612486615101E-2</v>
      </c>
      <c r="BL393" s="17">
        <v>3.5659434373729003E-2</v>
      </c>
      <c r="BM393" s="17"/>
      <c r="BN393" s="17">
        <v>2.3032371357601999E-2</v>
      </c>
      <c r="BO393" s="17">
        <v>1.8389162520214899E-2</v>
      </c>
      <c r="BP393" s="17">
        <v>1.8124902806098499E-2</v>
      </c>
      <c r="BQ393" s="17">
        <v>1.9302198654927601E-2</v>
      </c>
      <c r="BR393" s="17">
        <v>2.14788124177674E-2</v>
      </c>
      <c r="BS393" s="17">
        <v>3.2917083635114301E-2</v>
      </c>
      <c r="BT393" s="17">
        <v>2.1562875491722099E-2</v>
      </c>
      <c r="BU393" s="17">
        <v>3.35127078097021E-2</v>
      </c>
      <c r="BV393" s="17">
        <v>2.5106808884410001E-2</v>
      </c>
      <c r="BW393" s="17">
        <v>4.5926469806107997E-2</v>
      </c>
      <c r="BX393" s="17">
        <v>5.06644036089232E-2</v>
      </c>
      <c r="BY393" s="17">
        <v>5.41254985154076E-2</v>
      </c>
      <c r="BZ393" s="17">
        <v>5.8936130351649199E-2</v>
      </c>
      <c r="CA393" s="17">
        <v>4.4690773331135102E-2</v>
      </c>
      <c r="CB393" s="17">
        <v>4.3028868636448898E-2</v>
      </c>
      <c r="CC393" s="17">
        <v>7.9991302166340303E-2</v>
      </c>
      <c r="CD393" s="17">
        <v>8.5594268672144702E-2</v>
      </c>
    </row>
    <row r="394" spans="2:82" x14ac:dyDescent="0.35">
      <c r="B394" t="s">
        <v>270</v>
      </c>
      <c r="C394" s="17">
        <v>0.15162440680575501</v>
      </c>
      <c r="D394" s="17">
        <v>0.161933677284678</v>
      </c>
      <c r="E394" s="17">
        <v>0.14156964875462399</v>
      </c>
      <c r="F394" s="17"/>
      <c r="G394" s="17">
        <v>0.214530168364371</v>
      </c>
      <c r="H394" s="17">
        <v>0.15841548038152301</v>
      </c>
      <c r="I394" s="17">
        <v>0.15289473686733701</v>
      </c>
      <c r="J394" s="17">
        <v>0.135192109852317</v>
      </c>
      <c r="K394" s="17">
        <v>0.13307619447316399</v>
      </c>
      <c r="L394" s="17">
        <v>0.12921968078894799</v>
      </c>
      <c r="M394" s="17"/>
      <c r="N394" s="17">
        <v>0.16273999553304999</v>
      </c>
      <c r="O394" s="17">
        <v>0.156861825340184</v>
      </c>
      <c r="P394" s="17">
        <v>0.15696541321464499</v>
      </c>
      <c r="Q394" s="17">
        <v>0.12995272853640399</v>
      </c>
      <c r="R394" s="17"/>
      <c r="S394" s="17">
        <v>0.14458417894077999</v>
      </c>
      <c r="T394" s="17">
        <v>0.14721313321601101</v>
      </c>
      <c r="U394" s="17">
        <v>0.17503579864139401</v>
      </c>
      <c r="V394" s="17">
        <v>0.14825351669069001</v>
      </c>
      <c r="W394" s="17">
        <v>0.175624705037048</v>
      </c>
      <c r="X394" s="17">
        <v>0.147828635554134</v>
      </c>
      <c r="Y394" s="17">
        <v>0.156050507275143</v>
      </c>
      <c r="Z394" s="17">
        <v>0.14280050920876</v>
      </c>
      <c r="AA394" s="17">
        <v>0.13935782224783499</v>
      </c>
      <c r="AB394" s="17">
        <v>0.14184735560380701</v>
      </c>
      <c r="AC394" s="17">
        <v>0.17147511729543899</v>
      </c>
      <c r="AD394" s="17"/>
      <c r="AE394" s="17">
        <v>0.15745736939035501</v>
      </c>
      <c r="AF394" s="17">
        <v>0.16243807674365099</v>
      </c>
      <c r="AG394" s="17">
        <v>0.14034070463486001</v>
      </c>
      <c r="AH394" s="17">
        <v>0.13312741918470999</v>
      </c>
      <c r="AI394" s="17">
        <v>0.13857176037476199</v>
      </c>
      <c r="AJ394" s="17">
        <v>0.145129460077149</v>
      </c>
      <c r="AK394" s="17"/>
      <c r="AL394" s="17">
        <v>0.14511975942053501</v>
      </c>
      <c r="AM394" s="17">
        <v>0.15602706881016801</v>
      </c>
      <c r="AN394" s="17">
        <v>0.18689206079052501</v>
      </c>
      <c r="AO394" s="17">
        <v>0.11756176569202299</v>
      </c>
      <c r="AP394" s="17">
        <v>0.217118098994977</v>
      </c>
      <c r="AQ394" s="17">
        <v>0.22598307121133501</v>
      </c>
      <c r="AR394" s="17">
        <v>6.0312933324985801E-2</v>
      </c>
      <c r="AS394" s="17"/>
      <c r="AT394" s="17">
        <v>0.187521222864447</v>
      </c>
      <c r="AU394" s="17">
        <v>0.14658823245977301</v>
      </c>
      <c r="AV394" s="17"/>
      <c r="AW394" s="17">
        <v>0.133197522448149</v>
      </c>
      <c r="AX394" s="17">
        <v>8.4692153423021194E-2</v>
      </c>
      <c r="AY394" s="17">
        <v>0.13498979854113399</v>
      </c>
      <c r="AZ394" s="17">
        <v>0.160615329682577</v>
      </c>
      <c r="BA394" s="17">
        <v>0.140442058112873</v>
      </c>
      <c r="BB394" s="17">
        <v>0.17710896147980601</v>
      </c>
      <c r="BC394" s="17">
        <v>0.162989500695846</v>
      </c>
      <c r="BD394" s="17">
        <v>0.11971397908685</v>
      </c>
      <c r="BE394" s="17"/>
      <c r="BF394" s="17">
        <v>0.15243194941600799</v>
      </c>
      <c r="BG394" s="17">
        <v>0.160836598362883</v>
      </c>
      <c r="BH394" s="17">
        <v>0.14931109794644801</v>
      </c>
      <c r="BI394" s="17">
        <v>0.162709360937352</v>
      </c>
      <c r="BJ394" s="17">
        <v>0.14979275768337</v>
      </c>
      <c r="BK394" s="17">
        <v>0.13517391864030801</v>
      </c>
      <c r="BL394" s="17">
        <v>0.15550745702760199</v>
      </c>
      <c r="BM394" s="17"/>
      <c r="BN394" s="17">
        <v>0.11990754185807199</v>
      </c>
      <c r="BO394" s="17">
        <v>0.13353438026158301</v>
      </c>
      <c r="BP394" s="17">
        <v>0.111470829157583</v>
      </c>
      <c r="BQ394" s="17">
        <v>0.15642962900699001</v>
      </c>
      <c r="BR394" s="17">
        <v>0.14800817382171699</v>
      </c>
      <c r="BS394" s="17">
        <v>0.14990624008588799</v>
      </c>
      <c r="BT394" s="17">
        <v>0.14692096432298701</v>
      </c>
      <c r="BU394" s="17">
        <v>0.15676175646191201</v>
      </c>
      <c r="BV394" s="17">
        <v>0.15174048214545599</v>
      </c>
      <c r="BW394" s="17">
        <v>0.18353501074577899</v>
      </c>
      <c r="BX394" s="17">
        <v>0.16053010453413299</v>
      </c>
      <c r="BY394" s="17">
        <v>0.17694390027482701</v>
      </c>
      <c r="BZ394" s="17">
        <v>0.20568812046505</v>
      </c>
      <c r="CA394" s="17">
        <v>0.162555691474872</v>
      </c>
      <c r="CB394" s="17">
        <v>0.204696190305443</v>
      </c>
      <c r="CC394" s="17">
        <v>0.16203685532088699</v>
      </c>
      <c r="CD394" s="17">
        <v>8.4799574324671001E-2</v>
      </c>
    </row>
    <row r="395" spans="2:82" x14ac:dyDescent="0.35">
      <c r="B395" t="s">
        <v>271</v>
      </c>
      <c r="C395" s="17">
        <v>0.27235029278735401</v>
      </c>
      <c r="D395" s="17">
        <v>0.29290866638437302</v>
      </c>
      <c r="E395" s="17">
        <v>0.25244472155258602</v>
      </c>
      <c r="F395" s="17"/>
      <c r="G395" s="17">
        <v>0.32328906794694201</v>
      </c>
      <c r="H395" s="17">
        <v>0.305395328281722</v>
      </c>
      <c r="I395" s="17">
        <v>0.26636593802644798</v>
      </c>
      <c r="J395" s="17">
        <v>0.25816699398672499</v>
      </c>
      <c r="K395" s="17">
        <v>0.241887370266375</v>
      </c>
      <c r="L395" s="17">
        <v>0.24852582440344501</v>
      </c>
      <c r="M395" s="17"/>
      <c r="N395" s="17">
        <v>0.30662341104774998</v>
      </c>
      <c r="O395" s="17">
        <v>0.28604015734384503</v>
      </c>
      <c r="P395" s="17">
        <v>0.26624001432397498</v>
      </c>
      <c r="Q395" s="17">
        <v>0.22767388378653899</v>
      </c>
      <c r="R395" s="17"/>
      <c r="S395" s="17">
        <v>0.28838905063237202</v>
      </c>
      <c r="T395" s="17">
        <v>0.26806155019689298</v>
      </c>
      <c r="U395" s="17">
        <v>0.24964254986061499</v>
      </c>
      <c r="V395" s="17">
        <v>0.28893187453903502</v>
      </c>
      <c r="W395" s="17">
        <v>0.28806280212844099</v>
      </c>
      <c r="X395" s="17">
        <v>0.28351976862588402</v>
      </c>
      <c r="Y395" s="17">
        <v>0.26077678250476199</v>
      </c>
      <c r="Z395" s="17">
        <v>0.23617332472667399</v>
      </c>
      <c r="AA395" s="17">
        <v>0.26871556117199602</v>
      </c>
      <c r="AB395" s="17">
        <v>0.28195370009830201</v>
      </c>
      <c r="AC395" s="17">
        <v>0.247521106566372</v>
      </c>
      <c r="AD395" s="17"/>
      <c r="AE395" s="17">
        <v>0.27987927051106298</v>
      </c>
      <c r="AF395" s="17">
        <v>0.305487222385109</v>
      </c>
      <c r="AG395" s="17">
        <v>0.216998671881132</v>
      </c>
      <c r="AH395" s="17">
        <v>0.23089559529478301</v>
      </c>
      <c r="AI395" s="17">
        <v>0.26776843410914197</v>
      </c>
      <c r="AJ395" s="17">
        <v>0.27953908700074498</v>
      </c>
      <c r="AK395" s="17"/>
      <c r="AL395" s="17">
        <v>0.26865791015663498</v>
      </c>
      <c r="AM395" s="17">
        <v>0.27896938605325799</v>
      </c>
      <c r="AN395" s="17">
        <v>0.31649880246704998</v>
      </c>
      <c r="AO395" s="17">
        <v>0.36037395297873198</v>
      </c>
      <c r="AP395" s="17">
        <v>0.266258977898715</v>
      </c>
      <c r="AQ395" s="17">
        <v>0.21610537129438201</v>
      </c>
      <c r="AR395" s="17">
        <v>0.21511227271123001</v>
      </c>
      <c r="AS395" s="17"/>
      <c r="AT395" s="17">
        <v>0.313796801314143</v>
      </c>
      <c r="AU395" s="17">
        <v>0.26871393626797702</v>
      </c>
      <c r="AV395" s="17"/>
      <c r="AW395" s="17">
        <v>0.24808558525576199</v>
      </c>
      <c r="AX395" s="17">
        <v>0.20746047828672201</v>
      </c>
      <c r="AY395" s="17">
        <v>0.257304207213708</v>
      </c>
      <c r="AZ395" s="17">
        <v>0.28530830235920401</v>
      </c>
      <c r="BA395" s="17">
        <v>0.26329108409441798</v>
      </c>
      <c r="BB395" s="17">
        <v>0.29333177000356703</v>
      </c>
      <c r="BC395" s="17">
        <v>0.27867900339010998</v>
      </c>
      <c r="BD395" s="17">
        <v>0.27082007322396501</v>
      </c>
      <c r="BE395" s="17"/>
      <c r="BF395" s="17">
        <v>0.29538532891326702</v>
      </c>
      <c r="BG395" s="17">
        <v>0.28585856536426901</v>
      </c>
      <c r="BH395" s="17">
        <v>0.299449917104543</v>
      </c>
      <c r="BI395" s="17">
        <v>0.27284436156490499</v>
      </c>
      <c r="BJ395" s="17">
        <v>0.26715024807125398</v>
      </c>
      <c r="BK395" s="17">
        <v>0.22939942547099099</v>
      </c>
      <c r="BL395" s="17">
        <v>0.26406850625620898</v>
      </c>
      <c r="BM395" s="17"/>
      <c r="BN395" s="17">
        <v>0.234669144131125</v>
      </c>
      <c r="BO395" s="17">
        <v>0.19167643452921801</v>
      </c>
      <c r="BP395" s="17">
        <v>0.23874762683815801</v>
      </c>
      <c r="BQ395" s="17">
        <v>0.24372747473183201</v>
      </c>
      <c r="BR395" s="17">
        <v>0.249428759728933</v>
      </c>
      <c r="BS395" s="17">
        <v>0.272501533986299</v>
      </c>
      <c r="BT395" s="17">
        <v>0.29046751804433002</v>
      </c>
      <c r="BU395" s="17">
        <v>0.28498948503932398</v>
      </c>
      <c r="BV395" s="17">
        <v>0.29158127678065299</v>
      </c>
      <c r="BW395" s="17">
        <v>0.30916679906890199</v>
      </c>
      <c r="BX395" s="17">
        <v>0.34103991470302297</v>
      </c>
      <c r="BY395" s="17">
        <v>0.301710290991275</v>
      </c>
      <c r="BZ395" s="17">
        <v>0.33293817597835201</v>
      </c>
      <c r="CA395" s="17">
        <v>0.31497358589067498</v>
      </c>
      <c r="CB395" s="17">
        <v>0.35621481835097801</v>
      </c>
      <c r="CC395" s="17">
        <v>0.30926884264604498</v>
      </c>
      <c r="CD395" s="17">
        <v>0.26479606191708299</v>
      </c>
    </row>
    <row r="396" spans="2:82" x14ac:dyDescent="0.35">
      <c r="B396" t="s">
        <v>272</v>
      </c>
      <c r="C396" s="17">
        <v>0.50615242754742296</v>
      </c>
      <c r="D396" s="17">
        <v>0.47171667351582802</v>
      </c>
      <c r="E396" s="17">
        <v>0.54026044298863096</v>
      </c>
      <c r="F396" s="17"/>
      <c r="G396" s="17">
        <v>0.36806522227940403</v>
      </c>
      <c r="H396" s="17">
        <v>0.45267945061448001</v>
      </c>
      <c r="I396" s="17">
        <v>0.52802560412586097</v>
      </c>
      <c r="J396" s="17">
        <v>0.55757476947921503</v>
      </c>
      <c r="K396" s="17">
        <v>0.56237161608679198</v>
      </c>
      <c r="L396" s="17">
        <v>0.54386351423590695</v>
      </c>
      <c r="M396" s="17"/>
      <c r="N396" s="17">
        <v>0.45085962205277702</v>
      </c>
      <c r="O396" s="17">
        <v>0.50517577212824905</v>
      </c>
      <c r="P396" s="17">
        <v>0.50397288358001402</v>
      </c>
      <c r="Q396" s="17">
        <v>0.56856292006709497</v>
      </c>
      <c r="R396" s="17"/>
      <c r="S396" s="17">
        <v>0.47459525772803302</v>
      </c>
      <c r="T396" s="17">
        <v>0.51292037092353704</v>
      </c>
      <c r="U396" s="17">
        <v>0.51713583247818196</v>
      </c>
      <c r="V396" s="17">
        <v>0.497347735104199</v>
      </c>
      <c r="W396" s="17">
        <v>0.47440093785250298</v>
      </c>
      <c r="X396" s="17">
        <v>0.49116790229095902</v>
      </c>
      <c r="Y396" s="17">
        <v>0.53097451296435905</v>
      </c>
      <c r="Z396" s="17">
        <v>0.55325866863255602</v>
      </c>
      <c r="AA396" s="17">
        <v>0.53824840982941302</v>
      </c>
      <c r="AB396" s="17">
        <v>0.49773403413280998</v>
      </c>
      <c r="AC396" s="17">
        <v>0.505695930622729</v>
      </c>
      <c r="AD396" s="17"/>
      <c r="AE396" s="17">
        <v>0.483807235176614</v>
      </c>
      <c r="AF396" s="17">
        <v>0.48260189243120899</v>
      </c>
      <c r="AG396" s="17">
        <v>0.56476256636566202</v>
      </c>
      <c r="AH396" s="17">
        <v>0.55861310559546395</v>
      </c>
      <c r="AI396" s="17">
        <v>0.53718764085973603</v>
      </c>
      <c r="AJ396" s="17">
        <v>0.47291781219478302</v>
      </c>
      <c r="AK396" s="17"/>
      <c r="AL396" s="17">
        <v>0.52729438926318395</v>
      </c>
      <c r="AM396" s="17">
        <v>0.49883852972431098</v>
      </c>
      <c r="AN396" s="17">
        <v>0.39500564592995802</v>
      </c>
      <c r="AO396" s="17">
        <v>0.43461038515719302</v>
      </c>
      <c r="AP396" s="17">
        <v>0.46579515567261898</v>
      </c>
      <c r="AQ396" s="17">
        <v>0.46277902467771798</v>
      </c>
      <c r="AR396" s="17">
        <v>0.56920975184446998</v>
      </c>
      <c r="AS396" s="17"/>
      <c r="AT396" s="17">
        <v>0.40103125966090702</v>
      </c>
      <c r="AU396" s="17">
        <v>0.52129227969713499</v>
      </c>
      <c r="AV396" s="17"/>
      <c r="AW396" s="17">
        <v>0.55564787060582399</v>
      </c>
      <c r="AX396" s="17">
        <v>0.61818958219605702</v>
      </c>
      <c r="AY396" s="17">
        <v>0.52053338380675196</v>
      </c>
      <c r="AZ396" s="17">
        <v>0.48487176193460002</v>
      </c>
      <c r="BA396" s="17">
        <v>0.52602272495959501</v>
      </c>
      <c r="BB396" s="17">
        <v>0.45351175555489298</v>
      </c>
      <c r="BC396" s="17">
        <v>0.49656597476043302</v>
      </c>
      <c r="BD396" s="17">
        <v>0.54415890058323702</v>
      </c>
      <c r="BE396" s="17"/>
      <c r="BF396" s="17">
        <v>0.48959265918146899</v>
      </c>
      <c r="BG396" s="17">
        <v>0.491272820133073</v>
      </c>
      <c r="BH396" s="17">
        <v>0.479677796668873</v>
      </c>
      <c r="BI396" s="17">
        <v>0.47476976720453501</v>
      </c>
      <c r="BJ396" s="17">
        <v>0.51255145601420904</v>
      </c>
      <c r="BK396" s="17">
        <v>0.55787860089053198</v>
      </c>
      <c r="BL396" s="17">
        <v>0.50851762771465203</v>
      </c>
      <c r="BM396" s="17"/>
      <c r="BN396" s="17">
        <v>0.54816492684372797</v>
      </c>
      <c r="BO396" s="17">
        <v>0.61688136822647999</v>
      </c>
      <c r="BP396" s="17">
        <v>0.60155251963414602</v>
      </c>
      <c r="BQ396" s="17">
        <v>0.53395832866720405</v>
      </c>
      <c r="BR396" s="17">
        <v>0.54467419932547601</v>
      </c>
      <c r="BS396" s="17">
        <v>0.51512967756115402</v>
      </c>
      <c r="BT396" s="17">
        <v>0.51631346517879895</v>
      </c>
      <c r="BU396" s="17">
        <v>0.51023747808939102</v>
      </c>
      <c r="BV396" s="17">
        <v>0.49050940584929598</v>
      </c>
      <c r="BW396" s="17">
        <v>0.43906981729654898</v>
      </c>
      <c r="BX396" s="17">
        <v>0.41643385335521999</v>
      </c>
      <c r="BY396" s="17">
        <v>0.43016304347300199</v>
      </c>
      <c r="BZ396" s="17">
        <v>0.383010510232903</v>
      </c>
      <c r="CA396" s="17">
        <v>0.446651743049579</v>
      </c>
      <c r="CB396" s="17">
        <v>0.33706827927655703</v>
      </c>
      <c r="CC396" s="17">
        <v>0.428565486275434</v>
      </c>
      <c r="CD396" s="17">
        <v>0.54236009485535397</v>
      </c>
    </row>
    <row r="397" spans="2:82" x14ac:dyDescent="0.35">
      <c r="B397" t="s">
        <v>138</v>
      </c>
      <c r="C397" s="17">
        <v>1.9510133034994701E-2</v>
      </c>
      <c r="D397" s="17">
        <v>1.7885059760455499E-2</v>
      </c>
      <c r="E397" s="17">
        <v>2.0376128937850499E-2</v>
      </c>
      <c r="F397" s="17"/>
      <c r="G397" s="17">
        <v>2.87030041091824E-2</v>
      </c>
      <c r="H397" s="17">
        <v>2.46221273730599E-2</v>
      </c>
      <c r="I397" s="17">
        <v>1.4750300507294801E-2</v>
      </c>
      <c r="J397" s="17">
        <v>2.06384828914862E-2</v>
      </c>
      <c r="K397" s="17">
        <v>1.14889863434264E-2</v>
      </c>
      <c r="L397" s="17">
        <v>1.7588729520375702E-2</v>
      </c>
      <c r="M397" s="17"/>
      <c r="N397" s="17">
        <v>1.1067325366814E-2</v>
      </c>
      <c r="O397" s="17">
        <v>1.0434789925692E-2</v>
      </c>
      <c r="P397" s="17">
        <v>1.6689017846857099E-2</v>
      </c>
      <c r="Q397" s="17">
        <v>3.9130621673782902E-2</v>
      </c>
      <c r="R397" s="17"/>
      <c r="S397" s="17">
        <v>2.4481640156223901E-2</v>
      </c>
      <c r="T397" s="17">
        <v>1.78617767276609E-2</v>
      </c>
      <c r="U397" s="17">
        <v>1.9904537101950601E-2</v>
      </c>
      <c r="V397" s="17">
        <v>2.0775326682834699E-2</v>
      </c>
      <c r="W397" s="17">
        <v>1.4762269783683101E-2</v>
      </c>
      <c r="X397" s="17">
        <v>2.2087420808488901E-2</v>
      </c>
      <c r="Y397" s="17">
        <v>1.36726545718586E-2</v>
      </c>
      <c r="Z397" s="17">
        <v>1.1612074886291599E-2</v>
      </c>
      <c r="AA397" s="17">
        <v>2.27665824155566E-2</v>
      </c>
      <c r="AB397" s="17">
        <v>1.82107996716863E-2</v>
      </c>
      <c r="AC397" s="17">
        <v>2.15607244931404E-2</v>
      </c>
      <c r="AD397" s="17"/>
      <c r="AE397" s="17">
        <v>9.4687313983696005E-3</v>
      </c>
      <c r="AF397" s="17">
        <v>1.04515828006517E-2</v>
      </c>
      <c r="AG397" s="17">
        <v>3.1830091499938797E-2</v>
      </c>
      <c r="AH397" s="17">
        <v>4.0288500614148598E-2</v>
      </c>
      <c r="AI397" s="17">
        <v>1.8318697438389601E-2</v>
      </c>
      <c r="AJ397" s="17">
        <v>5.6905138695363698E-2</v>
      </c>
      <c r="AK397" s="17"/>
      <c r="AL397" s="17">
        <v>1.3491303871878401E-2</v>
      </c>
      <c r="AM397" s="17">
        <v>1.18743330486025E-2</v>
      </c>
      <c r="AN397" s="17">
        <v>1.8002105481348899E-2</v>
      </c>
      <c r="AO397" s="17">
        <v>1.1271070234967101E-2</v>
      </c>
      <c r="AP397" s="17">
        <v>9.1527583882921003E-3</v>
      </c>
      <c r="AQ397" s="17">
        <v>1.89269370535066E-2</v>
      </c>
      <c r="AR397" s="17">
        <v>3.1483894587292602E-2</v>
      </c>
      <c r="AS397" s="17"/>
      <c r="AT397" s="17">
        <v>2.1005010024781601E-2</v>
      </c>
      <c r="AU397" s="17">
        <v>1.6223089703743102E-2</v>
      </c>
      <c r="AV397" s="17"/>
      <c r="AW397" s="17">
        <v>2.3417624364896601E-2</v>
      </c>
      <c r="AX397" s="17">
        <v>2.4327205376946801E-2</v>
      </c>
      <c r="AY397" s="17">
        <v>2.7221633754372001E-2</v>
      </c>
      <c r="AZ397" s="17">
        <v>2.62344486748766E-2</v>
      </c>
      <c r="BA397" s="17">
        <v>1.1179044988531501E-2</v>
      </c>
      <c r="BB397" s="17">
        <v>1.5196447171774E-2</v>
      </c>
      <c r="BC397" s="17">
        <v>1.3970445809574499E-2</v>
      </c>
      <c r="BD397" s="17">
        <v>1.3385925510010501E-2</v>
      </c>
      <c r="BE397" s="17"/>
      <c r="BF397" s="17">
        <v>1.1586665724644301E-2</v>
      </c>
      <c r="BG397" s="17">
        <v>1.25775608623367E-2</v>
      </c>
      <c r="BH397" s="17">
        <v>1.54109333182894E-2</v>
      </c>
      <c r="BI397" s="17">
        <v>2.8637468184477901E-2</v>
      </c>
      <c r="BJ397" s="17">
        <v>2.8702399841915201E-2</v>
      </c>
      <c r="BK397" s="17">
        <v>2.8396829177966501E-2</v>
      </c>
      <c r="BL397" s="17">
        <v>2.2288515849015401E-2</v>
      </c>
      <c r="BM397" s="17"/>
      <c r="BN397" s="17">
        <v>5.4422589544781803E-2</v>
      </c>
      <c r="BO397" s="17">
        <v>3.0891527801357399E-2</v>
      </c>
      <c r="BP397" s="17">
        <v>2.26572341359625E-2</v>
      </c>
      <c r="BQ397" s="17">
        <v>2.14348820884602E-2</v>
      </c>
      <c r="BR397" s="17">
        <v>1.7552909914751402E-2</v>
      </c>
      <c r="BS397" s="17">
        <v>1.47312338073815E-2</v>
      </c>
      <c r="BT397" s="17">
        <v>1.12670258238316E-2</v>
      </c>
      <c r="BU397" s="17">
        <v>1.76703289043912E-3</v>
      </c>
      <c r="BV397" s="17">
        <v>1.6261755732705201E-2</v>
      </c>
      <c r="BW397" s="17">
        <v>8.4792846764157499E-3</v>
      </c>
      <c r="BX397" s="17">
        <v>5.6400362759868499E-3</v>
      </c>
      <c r="BY397" s="17">
        <v>2.6211624104027298E-3</v>
      </c>
      <c r="BZ397" s="17">
        <v>4.0715841522349101E-3</v>
      </c>
      <c r="CA397" s="17">
        <v>1.4237373135355001E-2</v>
      </c>
      <c r="CB397" s="17">
        <v>1.5717898690017201E-2</v>
      </c>
      <c r="CC397" s="17">
        <v>6.6417877387192096E-3</v>
      </c>
      <c r="CD397" s="17">
        <v>0</v>
      </c>
    </row>
    <row r="398" spans="2:82" x14ac:dyDescent="0.35">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row>
    <row r="399" spans="2:82" x14ac:dyDescent="0.35">
      <c r="B399" s="6" t="s">
        <v>279</v>
      </c>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row>
    <row r="400" spans="2:82" x14ac:dyDescent="0.35">
      <c r="B400" s="24" t="s">
        <v>118</v>
      </c>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row>
    <row r="401" spans="2:82" x14ac:dyDescent="0.35">
      <c r="B401" t="s">
        <v>268</v>
      </c>
      <c r="C401" s="17">
        <v>1.00610259753046E-2</v>
      </c>
      <c r="D401" s="17">
        <v>1.1984251045529901E-2</v>
      </c>
      <c r="E401" s="17">
        <v>8.0325695318945196E-3</v>
      </c>
      <c r="F401" s="17"/>
      <c r="G401" s="17">
        <v>1.7109636044211E-2</v>
      </c>
      <c r="H401" s="17">
        <v>1.5134307677283E-2</v>
      </c>
      <c r="I401" s="17">
        <v>5.0719563214040499E-3</v>
      </c>
      <c r="J401" s="17">
        <v>5.8762778387466503E-3</v>
      </c>
      <c r="K401" s="17">
        <v>7.7703292653496002E-3</v>
      </c>
      <c r="L401" s="17">
        <v>1.02517629989638E-2</v>
      </c>
      <c r="M401" s="17"/>
      <c r="N401" s="17">
        <v>9.4197099327590992E-3</v>
      </c>
      <c r="O401" s="17">
        <v>8.0812324851320793E-3</v>
      </c>
      <c r="P401" s="17">
        <v>1.1990805942725301E-2</v>
      </c>
      <c r="Q401" s="17">
        <v>1.0892352024555499E-2</v>
      </c>
      <c r="R401" s="17"/>
      <c r="S401" s="17">
        <v>1.0086047001658899E-2</v>
      </c>
      <c r="T401" s="17">
        <v>1.2037600913409399E-2</v>
      </c>
      <c r="U401" s="17">
        <v>7.28245449759029E-3</v>
      </c>
      <c r="V401" s="17">
        <v>1.3964654271837299E-2</v>
      </c>
      <c r="W401" s="17">
        <v>3.9638509768863701E-3</v>
      </c>
      <c r="X401" s="17">
        <v>9.0518906664584804E-3</v>
      </c>
      <c r="Y401" s="17">
        <v>7.0823997334649802E-3</v>
      </c>
      <c r="Z401" s="17">
        <v>1.12272395345198E-2</v>
      </c>
      <c r="AA401" s="17">
        <v>9.8996880387533792E-3</v>
      </c>
      <c r="AB401" s="17">
        <v>1.2834940328150199E-2</v>
      </c>
      <c r="AC401" s="17">
        <v>1.2175455450783201E-2</v>
      </c>
      <c r="AD401" s="17"/>
      <c r="AE401" s="17">
        <v>1.08375602379325E-2</v>
      </c>
      <c r="AF401" s="17">
        <v>5.6964433100951499E-3</v>
      </c>
      <c r="AG401" s="17">
        <v>7.50184590881887E-3</v>
      </c>
      <c r="AH401" s="17">
        <v>1.15077594557524E-2</v>
      </c>
      <c r="AI401" s="17">
        <v>1.0205027793355701E-2</v>
      </c>
      <c r="AJ401" s="17">
        <v>2.69142665849533E-2</v>
      </c>
      <c r="AK401" s="17"/>
      <c r="AL401" s="17">
        <v>7.8830564658485206E-3</v>
      </c>
      <c r="AM401" s="17">
        <v>1.074625700741E-2</v>
      </c>
      <c r="AN401" s="17">
        <v>2.2251375458940799E-2</v>
      </c>
      <c r="AO401" s="17">
        <v>2.1105359456254299E-2</v>
      </c>
      <c r="AP401" s="17">
        <v>0</v>
      </c>
      <c r="AQ401" s="17">
        <v>6.9780421572061702E-3</v>
      </c>
      <c r="AR401" s="17">
        <v>3.0058960673758201E-2</v>
      </c>
      <c r="AS401" s="17"/>
      <c r="AT401" s="17">
        <v>1.58297324979981E-2</v>
      </c>
      <c r="AU401" s="17">
        <v>9.1237749328121308E-3</v>
      </c>
      <c r="AV401" s="17"/>
      <c r="AW401" s="17">
        <v>7.0642582553372803E-3</v>
      </c>
      <c r="AX401" s="17">
        <v>8.0241247117949499E-3</v>
      </c>
      <c r="AY401" s="17">
        <v>1.2574391414777E-2</v>
      </c>
      <c r="AZ401" s="17">
        <v>7.0392115057268303E-3</v>
      </c>
      <c r="BA401" s="17">
        <v>1.23453144226888E-2</v>
      </c>
      <c r="BB401" s="17">
        <v>1.13015029501313E-2</v>
      </c>
      <c r="BC401" s="17">
        <v>1.51860982861862E-2</v>
      </c>
      <c r="BD401" s="17">
        <v>5.9951521454998701E-3</v>
      </c>
      <c r="BE401" s="17"/>
      <c r="BF401" s="17">
        <v>8.1788378323706407E-3</v>
      </c>
      <c r="BG401" s="17">
        <v>8.7418011140234994E-3</v>
      </c>
      <c r="BH401" s="17">
        <v>1.19512916092548E-2</v>
      </c>
      <c r="BI401" s="17">
        <v>1.25576537873015E-2</v>
      </c>
      <c r="BJ401" s="17">
        <v>1.03476443570155E-2</v>
      </c>
      <c r="BK401" s="17">
        <v>9.4167974280514304E-3</v>
      </c>
      <c r="BL401" s="17">
        <v>1.38191750669264E-2</v>
      </c>
      <c r="BM401" s="17"/>
      <c r="BN401" s="17">
        <v>2.25846552323841E-2</v>
      </c>
      <c r="BO401" s="17">
        <v>1.37721340454874E-2</v>
      </c>
      <c r="BP401" s="17">
        <v>7.4079493402909998E-3</v>
      </c>
      <c r="BQ401" s="17">
        <v>1.1568005475208301E-2</v>
      </c>
      <c r="BR401" s="17">
        <v>7.7193557522628204E-3</v>
      </c>
      <c r="BS401" s="17">
        <v>1.24545495602466E-2</v>
      </c>
      <c r="BT401" s="17">
        <v>0</v>
      </c>
      <c r="BU401" s="17">
        <v>1.33170214081595E-3</v>
      </c>
      <c r="BV401" s="17">
        <v>1.04165345243298E-2</v>
      </c>
      <c r="BW401" s="17">
        <v>4.7970346875803298E-3</v>
      </c>
      <c r="BX401" s="17">
        <v>1.2602027585489801E-2</v>
      </c>
      <c r="BY401" s="17">
        <v>4.4845748738031998E-3</v>
      </c>
      <c r="BZ401" s="17">
        <v>1.44846765999175E-2</v>
      </c>
      <c r="CA401" s="17">
        <v>1.25584762531625E-2</v>
      </c>
      <c r="CB401" s="17">
        <v>1.9892396940853999E-2</v>
      </c>
      <c r="CC401" s="17">
        <v>5.9198250854649503E-3</v>
      </c>
      <c r="CD401" s="17">
        <v>4.8592663122165203E-2</v>
      </c>
    </row>
    <row r="402" spans="2:82" x14ac:dyDescent="0.35">
      <c r="B402" t="s">
        <v>269</v>
      </c>
      <c r="C402" s="17">
        <v>1.5338436527407099E-2</v>
      </c>
      <c r="D402" s="17">
        <v>1.6959538268047698E-2</v>
      </c>
      <c r="E402" s="17">
        <v>1.3834941030215099E-2</v>
      </c>
      <c r="F402" s="17"/>
      <c r="G402" s="17">
        <v>3.4065768119260299E-2</v>
      </c>
      <c r="H402" s="17">
        <v>2.72030345722542E-2</v>
      </c>
      <c r="I402" s="17">
        <v>9.5755848553469702E-3</v>
      </c>
      <c r="J402" s="17">
        <v>8.2581060473686692E-3</v>
      </c>
      <c r="K402" s="17">
        <v>9.7095277333756093E-3</v>
      </c>
      <c r="L402" s="17">
        <v>7.4896980954614403E-3</v>
      </c>
      <c r="M402" s="17"/>
      <c r="N402" s="17">
        <v>1.83790935072141E-2</v>
      </c>
      <c r="O402" s="17">
        <v>1.0090883817494199E-2</v>
      </c>
      <c r="P402" s="17">
        <v>1.7406949286131401E-2</v>
      </c>
      <c r="Q402" s="17">
        <v>1.5944833796192499E-2</v>
      </c>
      <c r="R402" s="17"/>
      <c r="S402" s="17">
        <v>1.49974163385596E-2</v>
      </c>
      <c r="T402" s="17">
        <v>1.70280782322072E-2</v>
      </c>
      <c r="U402" s="17">
        <v>1.12486671305683E-2</v>
      </c>
      <c r="V402" s="17">
        <v>1.1653909434811999E-2</v>
      </c>
      <c r="W402" s="17">
        <v>1.8964039048506701E-2</v>
      </c>
      <c r="X402" s="17">
        <v>2.4742997087710002E-2</v>
      </c>
      <c r="Y402" s="17">
        <v>1.07335350010577E-2</v>
      </c>
      <c r="Z402" s="17">
        <v>1.8293393284220499E-2</v>
      </c>
      <c r="AA402" s="17">
        <v>9.3415693802683508E-3</v>
      </c>
      <c r="AB402" s="17">
        <v>1.9223835332297701E-2</v>
      </c>
      <c r="AC402" s="17">
        <v>1.46725390413344E-2</v>
      </c>
      <c r="AD402" s="17"/>
      <c r="AE402" s="17">
        <v>1.537169637487E-2</v>
      </c>
      <c r="AF402" s="17">
        <v>1.32000555559819E-2</v>
      </c>
      <c r="AG402" s="17">
        <v>2.0331666720525401E-2</v>
      </c>
      <c r="AH402" s="17">
        <v>1.4375232162043901E-2</v>
      </c>
      <c r="AI402" s="17">
        <v>1.5633784754059198E-2</v>
      </c>
      <c r="AJ402" s="17">
        <v>2.0496708343450201E-2</v>
      </c>
      <c r="AK402" s="17"/>
      <c r="AL402" s="17">
        <v>1.01398819873214E-2</v>
      </c>
      <c r="AM402" s="17">
        <v>1.9465871504048899E-2</v>
      </c>
      <c r="AN402" s="17">
        <v>3.3801387530977001E-2</v>
      </c>
      <c r="AO402" s="17">
        <v>3.8363384919705597E-2</v>
      </c>
      <c r="AP402" s="17">
        <v>1.40399371816394E-2</v>
      </c>
      <c r="AQ402" s="17">
        <v>5.73757835252049E-2</v>
      </c>
      <c r="AR402" s="17">
        <v>6.4616467323041493E-2</v>
      </c>
      <c r="AS402" s="17"/>
      <c r="AT402" s="17">
        <v>3.91264820631613E-2</v>
      </c>
      <c r="AU402" s="17">
        <v>1.24135259456801E-2</v>
      </c>
      <c r="AV402" s="17"/>
      <c r="AW402" s="17">
        <v>1.63304651126727E-2</v>
      </c>
      <c r="AX402" s="17">
        <v>2.2165207164755599E-3</v>
      </c>
      <c r="AY402" s="17">
        <v>1.10928450278038E-2</v>
      </c>
      <c r="AZ402" s="17">
        <v>1.50590888769844E-2</v>
      </c>
      <c r="BA402" s="17">
        <v>8.3665477342091295E-3</v>
      </c>
      <c r="BB402" s="17">
        <v>1.82393532479386E-2</v>
      </c>
      <c r="BC402" s="17">
        <v>2.43853971022743E-2</v>
      </c>
      <c r="BD402" s="17">
        <v>1.24928239428837E-2</v>
      </c>
      <c r="BE402" s="17"/>
      <c r="BF402" s="17">
        <v>1.52244838612473E-2</v>
      </c>
      <c r="BG402" s="17">
        <v>1.47450136411496E-2</v>
      </c>
      <c r="BH402" s="17">
        <v>1.45516730556223E-2</v>
      </c>
      <c r="BI402" s="17">
        <v>2.2990149585385498E-2</v>
      </c>
      <c r="BJ402" s="17">
        <v>2.2492849871046699E-2</v>
      </c>
      <c r="BK402" s="17">
        <v>8.0794280177269705E-3</v>
      </c>
      <c r="BL402" s="17">
        <v>2.1769244998885998E-2</v>
      </c>
      <c r="BM402" s="17"/>
      <c r="BN402" s="17">
        <v>1.9371434353978999E-2</v>
      </c>
      <c r="BO402" s="17">
        <v>1.19606462426877E-2</v>
      </c>
      <c r="BP402" s="17">
        <v>1.7469133315826502E-2</v>
      </c>
      <c r="BQ402" s="17">
        <v>2.2396814486185801E-2</v>
      </c>
      <c r="BR402" s="17">
        <v>1.3319614574580399E-2</v>
      </c>
      <c r="BS402" s="17">
        <v>9.9094787131599905E-3</v>
      </c>
      <c r="BT402" s="17">
        <v>6.1642294390592796E-3</v>
      </c>
      <c r="BU402" s="17">
        <v>1.15603171866018E-2</v>
      </c>
      <c r="BV402" s="17">
        <v>1.47948004029587E-2</v>
      </c>
      <c r="BW402" s="17">
        <v>1.3745057039446699E-2</v>
      </c>
      <c r="BX402" s="17">
        <v>2.26649211398019E-2</v>
      </c>
      <c r="BY402" s="17">
        <v>1.9673058959277699E-2</v>
      </c>
      <c r="BZ402" s="17">
        <v>1.1700579386954801E-2</v>
      </c>
      <c r="CA402" s="17">
        <v>1.57250000383918E-2</v>
      </c>
      <c r="CB402" s="17">
        <v>1.8325739330882499E-2</v>
      </c>
      <c r="CC402" s="17">
        <v>3.1543517030851502E-2</v>
      </c>
      <c r="CD402" s="17">
        <v>3.8374976335644503E-2</v>
      </c>
    </row>
    <row r="403" spans="2:82" x14ac:dyDescent="0.35">
      <c r="B403" t="s">
        <v>270</v>
      </c>
      <c r="C403" s="17">
        <v>0.101602158480704</v>
      </c>
      <c r="D403" s="17">
        <v>0.108910367700901</v>
      </c>
      <c r="E403" s="17">
        <v>9.4626578677650994E-2</v>
      </c>
      <c r="F403" s="17"/>
      <c r="G403" s="17">
        <v>0.15519535167597101</v>
      </c>
      <c r="H403" s="17">
        <v>0.12161126896157801</v>
      </c>
      <c r="I403" s="17">
        <v>0.123682778173343</v>
      </c>
      <c r="J403" s="17">
        <v>8.8943880152477103E-2</v>
      </c>
      <c r="K403" s="17">
        <v>7.3802370828729494E-2</v>
      </c>
      <c r="L403" s="17">
        <v>6.0820066610870402E-2</v>
      </c>
      <c r="M403" s="17"/>
      <c r="N403" s="17">
        <v>0.10084848295354799</v>
      </c>
      <c r="O403" s="17">
        <v>0.103501564754594</v>
      </c>
      <c r="P403" s="17">
        <v>0.116899186922824</v>
      </c>
      <c r="Q403" s="17">
        <v>8.7454845654928004E-2</v>
      </c>
      <c r="R403" s="17"/>
      <c r="S403" s="17">
        <v>0.114378855660992</v>
      </c>
      <c r="T403" s="17">
        <v>8.62479903400548E-2</v>
      </c>
      <c r="U403" s="17">
        <v>0.100384555330452</v>
      </c>
      <c r="V403" s="17">
        <v>8.6601520173325106E-2</v>
      </c>
      <c r="W403" s="17">
        <v>0.115764563926261</v>
      </c>
      <c r="X403" s="17">
        <v>0.11479600386847499</v>
      </c>
      <c r="Y403" s="17">
        <v>8.5956312245390201E-2</v>
      </c>
      <c r="Z403" s="17">
        <v>9.4212590213326702E-2</v>
      </c>
      <c r="AA403" s="17">
        <v>0.10178794282455</v>
      </c>
      <c r="AB403" s="17">
        <v>0.11387587865424</v>
      </c>
      <c r="AC403" s="17">
        <v>0.10162497089080499</v>
      </c>
      <c r="AD403" s="17"/>
      <c r="AE403" s="17">
        <v>9.7390974822947604E-2</v>
      </c>
      <c r="AF403" s="17">
        <v>0.10401872520216</v>
      </c>
      <c r="AG403" s="17">
        <v>0.108483655639548</v>
      </c>
      <c r="AH403" s="17">
        <v>8.62325028347872E-2</v>
      </c>
      <c r="AI403" s="17">
        <v>0.11274161277319</v>
      </c>
      <c r="AJ403" s="17">
        <v>0.11107423706858401</v>
      </c>
      <c r="AK403" s="17"/>
      <c r="AL403" s="17">
        <v>9.0188476869744696E-2</v>
      </c>
      <c r="AM403" s="17">
        <v>0.123629390221144</v>
      </c>
      <c r="AN403" s="17">
        <v>0.132863801295969</v>
      </c>
      <c r="AO403" s="17">
        <v>0.106371654065716</v>
      </c>
      <c r="AP403" s="17">
        <v>0.112072027192201</v>
      </c>
      <c r="AQ403" s="17">
        <v>0.12889751966642199</v>
      </c>
      <c r="AR403" s="17">
        <v>5.9701252101296801E-2</v>
      </c>
      <c r="AS403" s="17"/>
      <c r="AT403" s="17">
        <v>0.149622799980272</v>
      </c>
      <c r="AU403" s="17">
        <v>9.4618309726274399E-2</v>
      </c>
      <c r="AV403" s="17"/>
      <c r="AW403" s="17">
        <v>0.11128407859567201</v>
      </c>
      <c r="AX403" s="17">
        <v>4.53299613783835E-2</v>
      </c>
      <c r="AY403" s="17">
        <v>8.4806075226747393E-2</v>
      </c>
      <c r="AZ403" s="17">
        <v>0.10840999743101901</v>
      </c>
      <c r="BA403" s="17">
        <v>6.8515620582612694E-2</v>
      </c>
      <c r="BB403" s="17">
        <v>0.112787890740447</v>
      </c>
      <c r="BC403" s="17">
        <v>0.121713381301202</v>
      </c>
      <c r="BD403" s="17">
        <v>0.12706251790477699</v>
      </c>
      <c r="BE403" s="17"/>
      <c r="BF403" s="17">
        <v>0.10000131907040601</v>
      </c>
      <c r="BG403" s="17">
        <v>0.11559063458898999</v>
      </c>
      <c r="BH403" s="17">
        <v>0.101974638889699</v>
      </c>
      <c r="BI403" s="17">
        <v>0.119901766220394</v>
      </c>
      <c r="BJ403" s="17">
        <v>9.7594551547603103E-2</v>
      </c>
      <c r="BK403" s="17">
        <v>7.0709046561857794E-2</v>
      </c>
      <c r="BL403" s="17">
        <v>0.119520287226837</v>
      </c>
      <c r="BM403" s="17"/>
      <c r="BN403" s="17">
        <v>0.117288569266291</v>
      </c>
      <c r="BO403" s="17">
        <v>6.6764544705128895E-2</v>
      </c>
      <c r="BP403" s="17">
        <v>7.8073910945785294E-2</v>
      </c>
      <c r="BQ403" s="17">
        <v>0.11045657836915999</v>
      </c>
      <c r="BR403" s="17">
        <v>9.9115494146636896E-2</v>
      </c>
      <c r="BS403" s="17">
        <v>9.0650402397272206E-2</v>
      </c>
      <c r="BT403" s="17">
        <v>8.4354653633630594E-2</v>
      </c>
      <c r="BU403" s="17">
        <v>0.13073520412616299</v>
      </c>
      <c r="BV403" s="17">
        <v>0.108946734110203</v>
      </c>
      <c r="BW403" s="17">
        <v>9.9361816793175697E-2</v>
      </c>
      <c r="BX403" s="17">
        <v>0.11798704539652299</v>
      </c>
      <c r="BY403" s="17">
        <v>9.3637772722287196E-2</v>
      </c>
      <c r="BZ403" s="17">
        <v>0.16829805980819901</v>
      </c>
      <c r="CA403" s="17">
        <v>0.103313261384268</v>
      </c>
      <c r="CB403" s="17">
        <v>0.111227884393045</v>
      </c>
      <c r="CC403" s="17">
        <v>0.14547711630160501</v>
      </c>
      <c r="CD403" s="17">
        <v>0.16549914146759201</v>
      </c>
    </row>
    <row r="404" spans="2:82" x14ac:dyDescent="0.35">
      <c r="B404" t="s">
        <v>271</v>
      </c>
      <c r="C404" s="17">
        <v>0.25920038680844498</v>
      </c>
      <c r="D404" s="17">
        <v>0.27538838318689701</v>
      </c>
      <c r="E404" s="17">
        <v>0.24326257901350701</v>
      </c>
      <c r="F404" s="17"/>
      <c r="G404" s="17">
        <v>0.31295415145410699</v>
      </c>
      <c r="H404" s="17">
        <v>0.29310383310724603</v>
      </c>
      <c r="I404" s="17">
        <v>0.25084073401628298</v>
      </c>
      <c r="J404" s="17">
        <v>0.25464330837735</v>
      </c>
      <c r="K404" s="17">
        <v>0.229628786504322</v>
      </c>
      <c r="L404" s="17">
        <v>0.22633302260786001</v>
      </c>
      <c r="M404" s="17"/>
      <c r="N404" s="17">
        <v>0.29006295196863102</v>
      </c>
      <c r="O404" s="17">
        <v>0.263235114728949</v>
      </c>
      <c r="P404" s="17">
        <v>0.26128928825403003</v>
      </c>
      <c r="Q404" s="17">
        <v>0.22037142790269501</v>
      </c>
      <c r="R404" s="17"/>
      <c r="S404" s="17">
        <v>0.29538637225534897</v>
      </c>
      <c r="T404" s="17">
        <v>0.25996022534762597</v>
      </c>
      <c r="U404" s="17">
        <v>0.24323814062246901</v>
      </c>
      <c r="V404" s="17">
        <v>0.246647396623147</v>
      </c>
      <c r="W404" s="17">
        <v>0.27127371080978901</v>
      </c>
      <c r="X404" s="17">
        <v>0.26297850260962102</v>
      </c>
      <c r="Y404" s="17">
        <v>0.24205665410952801</v>
      </c>
      <c r="Z404" s="17">
        <v>0.24349425085711701</v>
      </c>
      <c r="AA404" s="17">
        <v>0.25347575370658498</v>
      </c>
      <c r="AB404" s="17">
        <v>0.27030989683776002</v>
      </c>
      <c r="AC404" s="17">
        <v>0.21225186600610499</v>
      </c>
      <c r="AD404" s="17"/>
      <c r="AE404" s="17">
        <v>0.25519258855947602</v>
      </c>
      <c r="AF404" s="17">
        <v>0.29933448569503801</v>
      </c>
      <c r="AG404" s="17">
        <v>0.21476518744046899</v>
      </c>
      <c r="AH404" s="17">
        <v>0.240512195144823</v>
      </c>
      <c r="AI404" s="17">
        <v>0.252194051872068</v>
      </c>
      <c r="AJ404" s="17">
        <v>0.23079137757215501</v>
      </c>
      <c r="AK404" s="17"/>
      <c r="AL404" s="17">
        <v>0.25668294321204399</v>
      </c>
      <c r="AM404" s="17">
        <v>0.26348577755910702</v>
      </c>
      <c r="AN404" s="17">
        <v>0.30720446307703198</v>
      </c>
      <c r="AO404" s="17">
        <v>0.33410303517221701</v>
      </c>
      <c r="AP404" s="17">
        <v>0.24673774646982</v>
      </c>
      <c r="AQ404" s="17">
        <v>0.22135341811426901</v>
      </c>
      <c r="AR404" s="17">
        <v>0.17691906147981701</v>
      </c>
      <c r="AS404" s="17"/>
      <c r="AT404" s="17">
        <v>0.32332747951847002</v>
      </c>
      <c r="AU404" s="17">
        <v>0.25150840363485399</v>
      </c>
      <c r="AV404" s="17"/>
      <c r="AW404" s="17">
        <v>0.248013080643228</v>
      </c>
      <c r="AX404" s="17">
        <v>0.18228181212354699</v>
      </c>
      <c r="AY404" s="17">
        <v>0.27036965762288401</v>
      </c>
      <c r="AZ404" s="17">
        <v>0.260452536372896</v>
      </c>
      <c r="BA404" s="17">
        <v>0.241718657797444</v>
      </c>
      <c r="BB404" s="17">
        <v>0.30532599407859801</v>
      </c>
      <c r="BC404" s="17">
        <v>0.26276636151222199</v>
      </c>
      <c r="BD404" s="17">
        <v>0.25825384395468698</v>
      </c>
      <c r="BE404" s="17"/>
      <c r="BF404" s="17">
        <v>0.29475235043753401</v>
      </c>
      <c r="BG404" s="17">
        <v>0.27119858522158802</v>
      </c>
      <c r="BH404" s="17">
        <v>0.26973008656728298</v>
      </c>
      <c r="BI404" s="17">
        <v>0.257890549786843</v>
      </c>
      <c r="BJ404" s="17">
        <v>0.28020555562103899</v>
      </c>
      <c r="BK404" s="17">
        <v>0.21062306011828399</v>
      </c>
      <c r="BL404" s="17">
        <v>0.24554262563967399</v>
      </c>
      <c r="BM404" s="17"/>
      <c r="BN404" s="17">
        <v>0.21185962110808901</v>
      </c>
      <c r="BO404" s="17">
        <v>0.22142577470201499</v>
      </c>
      <c r="BP404" s="17">
        <v>0.20082016302722899</v>
      </c>
      <c r="BQ404" s="17">
        <v>0.21868147261812601</v>
      </c>
      <c r="BR404" s="17">
        <v>0.24138273620226799</v>
      </c>
      <c r="BS404" s="17">
        <v>0.25648576166839698</v>
      </c>
      <c r="BT404" s="17">
        <v>0.26454296610795502</v>
      </c>
      <c r="BU404" s="17">
        <v>0.28982049147192901</v>
      </c>
      <c r="BV404" s="17">
        <v>0.25770664075934702</v>
      </c>
      <c r="BW404" s="17">
        <v>0.31307895238622802</v>
      </c>
      <c r="BX404" s="17">
        <v>0.30268545319701901</v>
      </c>
      <c r="BY404" s="17">
        <v>0.30808834649327099</v>
      </c>
      <c r="BZ404" s="17">
        <v>0.29141947617851999</v>
      </c>
      <c r="CA404" s="17">
        <v>0.31994795607892101</v>
      </c>
      <c r="CB404" s="17">
        <v>0.377562230046743</v>
      </c>
      <c r="CC404" s="17">
        <v>0.29304773694559999</v>
      </c>
      <c r="CD404" s="17">
        <v>0.20866230687383699</v>
      </c>
    </row>
    <row r="405" spans="2:82" x14ac:dyDescent="0.35">
      <c r="B405" t="s">
        <v>272</v>
      </c>
      <c r="C405" s="17">
        <v>0.59586724777240696</v>
      </c>
      <c r="D405" s="17">
        <v>0.57197919282620002</v>
      </c>
      <c r="E405" s="17">
        <v>0.61975489324720301</v>
      </c>
      <c r="F405" s="17"/>
      <c r="G405" s="17">
        <v>0.45649219519154999</v>
      </c>
      <c r="H405" s="17">
        <v>0.51911398016718602</v>
      </c>
      <c r="I405" s="17">
        <v>0.59666447573469295</v>
      </c>
      <c r="J405" s="17">
        <v>0.62215584117659195</v>
      </c>
      <c r="K405" s="17">
        <v>0.66620719530680705</v>
      </c>
      <c r="L405" s="17">
        <v>0.68145576771428096</v>
      </c>
      <c r="M405" s="17"/>
      <c r="N405" s="17">
        <v>0.57152779435924195</v>
      </c>
      <c r="O405" s="17">
        <v>0.60315622360877896</v>
      </c>
      <c r="P405" s="17">
        <v>0.57537547032820902</v>
      </c>
      <c r="Q405" s="17">
        <v>0.632178251051842</v>
      </c>
      <c r="R405" s="17"/>
      <c r="S405" s="17">
        <v>0.54740623120883503</v>
      </c>
      <c r="T405" s="17">
        <v>0.60934684689018104</v>
      </c>
      <c r="U405" s="17">
        <v>0.61678939879982997</v>
      </c>
      <c r="V405" s="17">
        <v>0.62402168567169802</v>
      </c>
      <c r="W405" s="17">
        <v>0.58267820476166599</v>
      </c>
      <c r="X405" s="17">
        <v>0.56671391832495799</v>
      </c>
      <c r="Y405" s="17">
        <v>0.63682404620146904</v>
      </c>
      <c r="Z405" s="17">
        <v>0.61883190966287005</v>
      </c>
      <c r="AA405" s="17">
        <v>0.59983587349631595</v>
      </c>
      <c r="AB405" s="17">
        <v>0.56556063961745695</v>
      </c>
      <c r="AC405" s="17">
        <v>0.64211897695935405</v>
      </c>
      <c r="AD405" s="17"/>
      <c r="AE405" s="17">
        <v>0.61269060756969396</v>
      </c>
      <c r="AF405" s="17">
        <v>0.56663812331927199</v>
      </c>
      <c r="AG405" s="17">
        <v>0.61235933009862598</v>
      </c>
      <c r="AH405" s="17">
        <v>0.61765055659173695</v>
      </c>
      <c r="AI405" s="17">
        <v>0.59293797905765999</v>
      </c>
      <c r="AJ405" s="17">
        <v>0.56260279226143695</v>
      </c>
      <c r="AK405" s="17"/>
      <c r="AL405" s="17">
        <v>0.62184941017773798</v>
      </c>
      <c r="AM405" s="17">
        <v>0.57333712089339794</v>
      </c>
      <c r="AN405" s="17">
        <v>0.49092226207647</v>
      </c>
      <c r="AO405" s="17">
        <v>0.50005656638610696</v>
      </c>
      <c r="AP405" s="17">
        <v>0.62263263446513994</v>
      </c>
      <c r="AQ405" s="17">
        <v>0.57894785100704504</v>
      </c>
      <c r="AR405" s="17">
        <v>0.66870425842208603</v>
      </c>
      <c r="AS405" s="17"/>
      <c r="AT405" s="17">
        <v>0.455804781994537</v>
      </c>
      <c r="AU405" s="17">
        <v>0.61700169241799896</v>
      </c>
      <c r="AV405" s="17"/>
      <c r="AW405" s="17">
        <v>0.59188931608180795</v>
      </c>
      <c r="AX405" s="17">
        <v>0.74196726464975804</v>
      </c>
      <c r="AY405" s="17">
        <v>0.59484075628276301</v>
      </c>
      <c r="AZ405" s="17">
        <v>0.58609800647654697</v>
      </c>
      <c r="BA405" s="17">
        <v>0.65848193784860798</v>
      </c>
      <c r="BB405" s="17">
        <v>0.53900724421059898</v>
      </c>
      <c r="BC405" s="17">
        <v>0.56376139138372805</v>
      </c>
      <c r="BD405" s="17">
        <v>0.57694933080678701</v>
      </c>
      <c r="BE405" s="17"/>
      <c r="BF405" s="17">
        <v>0.57094608228803101</v>
      </c>
      <c r="BG405" s="17">
        <v>0.57556452827093396</v>
      </c>
      <c r="BH405" s="17">
        <v>0.58859811849759902</v>
      </c>
      <c r="BI405" s="17">
        <v>0.55930981210545805</v>
      </c>
      <c r="BJ405" s="17">
        <v>0.56735219641920798</v>
      </c>
      <c r="BK405" s="17">
        <v>0.67615068960813596</v>
      </c>
      <c r="BL405" s="17">
        <v>0.57986224790794405</v>
      </c>
      <c r="BM405" s="17"/>
      <c r="BN405" s="17">
        <v>0.57301502309212105</v>
      </c>
      <c r="BO405" s="17">
        <v>0.660985741810862</v>
      </c>
      <c r="BP405" s="17">
        <v>0.67788466227661703</v>
      </c>
      <c r="BQ405" s="17">
        <v>0.61697579642740097</v>
      </c>
      <c r="BR405" s="17">
        <v>0.62106714117548301</v>
      </c>
      <c r="BS405" s="17">
        <v>0.624479662944185</v>
      </c>
      <c r="BT405" s="17">
        <v>0.63539701628215095</v>
      </c>
      <c r="BU405" s="17">
        <v>0.56478525218405096</v>
      </c>
      <c r="BV405" s="17">
        <v>0.59352377113112398</v>
      </c>
      <c r="BW405" s="17">
        <v>0.56039805894354999</v>
      </c>
      <c r="BX405" s="17">
        <v>0.53842051640517996</v>
      </c>
      <c r="BY405" s="17">
        <v>0.56341746163091599</v>
      </c>
      <c r="BZ405" s="17">
        <v>0.51409720802640801</v>
      </c>
      <c r="CA405" s="17">
        <v>0.53885751704698903</v>
      </c>
      <c r="CB405" s="17">
        <v>0.46495523235230402</v>
      </c>
      <c r="CC405" s="17">
        <v>0.51737001689775897</v>
      </c>
      <c r="CD405" s="17">
        <v>0.53095572120515599</v>
      </c>
    </row>
    <row r="406" spans="2:82" x14ac:dyDescent="0.35">
      <c r="B406" t="s">
        <v>138</v>
      </c>
      <c r="C406" s="17">
        <v>1.79307444357324E-2</v>
      </c>
      <c r="D406" s="17">
        <v>1.47782669724241E-2</v>
      </c>
      <c r="E406" s="17">
        <v>2.0488438499529998E-2</v>
      </c>
      <c r="F406" s="17"/>
      <c r="G406" s="17">
        <v>2.4182897514901401E-2</v>
      </c>
      <c r="H406" s="17">
        <v>2.38335755144524E-2</v>
      </c>
      <c r="I406" s="17">
        <v>1.41644708989297E-2</v>
      </c>
      <c r="J406" s="17">
        <v>2.0122586407466302E-2</v>
      </c>
      <c r="K406" s="17">
        <v>1.28817903614163E-2</v>
      </c>
      <c r="L406" s="17">
        <v>1.36496819725637E-2</v>
      </c>
      <c r="M406" s="17"/>
      <c r="N406" s="17">
        <v>9.7619672786057599E-3</v>
      </c>
      <c r="O406" s="17">
        <v>1.1934980605052201E-2</v>
      </c>
      <c r="P406" s="17">
        <v>1.70382992660803E-2</v>
      </c>
      <c r="Q406" s="17">
        <v>3.3158289569785997E-2</v>
      </c>
      <c r="R406" s="17"/>
      <c r="S406" s="17">
        <v>1.7745077534605601E-2</v>
      </c>
      <c r="T406" s="17">
        <v>1.53792582765221E-2</v>
      </c>
      <c r="U406" s="17">
        <v>2.1056783619090701E-2</v>
      </c>
      <c r="V406" s="17">
        <v>1.7110833825180499E-2</v>
      </c>
      <c r="W406" s="17">
        <v>7.3556304768913503E-3</v>
      </c>
      <c r="X406" s="17">
        <v>2.17166874427786E-2</v>
      </c>
      <c r="Y406" s="17">
        <v>1.7347052709090399E-2</v>
      </c>
      <c r="Z406" s="17">
        <v>1.39406164479456E-2</v>
      </c>
      <c r="AA406" s="17">
        <v>2.56591725535276E-2</v>
      </c>
      <c r="AB406" s="17">
        <v>1.8194809230095199E-2</v>
      </c>
      <c r="AC406" s="17">
        <v>1.7156191651618399E-2</v>
      </c>
      <c r="AD406" s="17"/>
      <c r="AE406" s="17">
        <v>8.5165724350800293E-3</v>
      </c>
      <c r="AF406" s="17">
        <v>1.11121669174535E-2</v>
      </c>
      <c r="AG406" s="17">
        <v>3.6558314192013101E-2</v>
      </c>
      <c r="AH406" s="17">
        <v>2.9721753810856798E-2</v>
      </c>
      <c r="AI406" s="17">
        <v>1.62875437496664E-2</v>
      </c>
      <c r="AJ406" s="17">
        <v>4.81206181694201E-2</v>
      </c>
      <c r="AK406" s="17"/>
      <c r="AL406" s="17">
        <v>1.3256231287303801E-2</v>
      </c>
      <c r="AM406" s="17">
        <v>9.3355828148919302E-3</v>
      </c>
      <c r="AN406" s="17">
        <v>1.2956710560610801E-2</v>
      </c>
      <c r="AO406" s="17">
        <v>0</v>
      </c>
      <c r="AP406" s="17">
        <v>4.5176546911994703E-3</v>
      </c>
      <c r="AQ406" s="17">
        <v>6.4473855298528204E-3</v>
      </c>
      <c r="AR406" s="17">
        <v>0</v>
      </c>
      <c r="AS406" s="17"/>
      <c r="AT406" s="17">
        <v>1.6288723945560399E-2</v>
      </c>
      <c r="AU406" s="17">
        <v>1.53342933423798E-2</v>
      </c>
      <c r="AV406" s="17"/>
      <c r="AW406" s="17">
        <v>2.5418801311281401E-2</v>
      </c>
      <c r="AX406" s="17">
        <v>2.0180316420041401E-2</v>
      </c>
      <c r="AY406" s="17">
        <v>2.6316274425024301E-2</v>
      </c>
      <c r="AZ406" s="17">
        <v>2.29411593368277E-2</v>
      </c>
      <c r="BA406" s="17">
        <v>1.05719216144374E-2</v>
      </c>
      <c r="BB406" s="17">
        <v>1.3338014772285901E-2</v>
      </c>
      <c r="BC406" s="17">
        <v>1.21873704143871E-2</v>
      </c>
      <c r="BD406" s="17">
        <v>1.9246331245365501E-2</v>
      </c>
      <c r="BE406" s="17"/>
      <c r="BF406" s="17">
        <v>1.08969265104114E-2</v>
      </c>
      <c r="BG406" s="17">
        <v>1.41594371633151E-2</v>
      </c>
      <c r="BH406" s="17">
        <v>1.31941913805417E-2</v>
      </c>
      <c r="BI406" s="17">
        <v>2.73500685146181E-2</v>
      </c>
      <c r="BJ406" s="17">
        <v>2.2007202184088501E-2</v>
      </c>
      <c r="BK406" s="17">
        <v>2.5020978265943499E-2</v>
      </c>
      <c r="BL406" s="17">
        <v>1.9486419159731899E-2</v>
      </c>
      <c r="BM406" s="17"/>
      <c r="BN406" s="17">
        <v>5.5880696947135301E-2</v>
      </c>
      <c r="BO406" s="17">
        <v>2.5091158493818901E-2</v>
      </c>
      <c r="BP406" s="17">
        <v>1.83441810942504E-2</v>
      </c>
      <c r="BQ406" s="17">
        <v>1.9921332623918601E-2</v>
      </c>
      <c r="BR406" s="17">
        <v>1.7395658148768499E-2</v>
      </c>
      <c r="BS406" s="17">
        <v>6.0201447167389397E-3</v>
      </c>
      <c r="BT406" s="17">
        <v>9.5411345372042392E-3</v>
      </c>
      <c r="BU406" s="17">
        <v>1.76703289043912E-3</v>
      </c>
      <c r="BV406" s="17">
        <v>1.4611519072037201E-2</v>
      </c>
      <c r="BW406" s="17">
        <v>8.6190801500198606E-3</v>
      </c>
      <c r="BX406" s="17">
        <v>5.6400362759868499E-3</v>
      </c>
      <c r="BY406" s="17">
        <v>1.0698785320445299E-2</v>
      </c>
      <c r="BZ406" s="17">
        <v>0</v>
      </c>
      <c r="CA406" s="17">
        <v>9.5977891982678108E-3</v>
      </c>
      <c r="CB406" s="17">
        <v>8.0365169361711099E-3</v>
      </c>
      <c r="CC406" s="17">
        <v>6.6417877387192096E-3</v>
      </c>
      <c r="CD406" s="17">
        <v>7.9151909956051997E-3</v>
      </c>
    </row>
    <row r="407" spans="2:82" x14ac:dyDescent="0.35">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row>
    <row r="408" spans="2:82" x14ac:dyDescent="0.35">
      <c r="B408" s="6" t="s">
        <v>289</v>
      </c>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row>
    <row r="409" spans="2:82" x14ac:dyDescent="0.35">
      <c r="B409" s="24" t="s">
        <v>191</v>
      </c>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row>
    <row r="410" spans="2:82" x14ac:dyDescent="0.35">
      <c r="B410" t="s">
        <v>280</v>
      </c>
      <c r="C410" s="17">
        <v>0.104937371025579</v>
      </c>
      <c r="D410" s="17">
        <v>0.101788858031891</v>
      </c>
      <c r="E410" s="17">
        <v>0.107516306768259</v>
      </c>
      <c r="F410" s="17"/>
      <c r="G410" s="17">
        <v>8.8415745575592397E-2</v>
      </c>
      <c r="H410" s="17">
        <v>8.7628142169367401E-2</v>
      </c>
      <c r="I410" s="17">
        <v>0.122267218309199</v>
      </c>
      <c r="J410" s="17">
        <v>0.12779447111964301</v>
      </c>
      <c r="K410" s="17">
        <v>0.123303163085817</v>
      </c>
      <c r="L410" s="17">
        <v>8.6157933576007595E-2</v>
      </c>
      <c r="M410" s="17"/>
      <c r="N410" s="17">
        <v>0.116385061758404</v>
      </c>
      <c r="O410" s="17">
        <v>9.7607427184096499E-2</v>
      </c>
      <c r="P410" s="17">
        <v>0.110190858540507</v>
      </c>
      <c r="Q410" s="17">
        <v>9.58184035446705E-2</v>
      </c>
      <c r="R410" s="17"/>
      <c r="S410" s="17">
        <v>0.109259602352863</v>
      </c>
      <c r="T410" s="17">
        <v>0.103130154499311</v>
      </c>
      <c r="U410" s="17">
        <v>0.120140763605683</v>
      </c>
      <c r="V410" s="17">
        <v>0.123112485833884</v>
      </c>
      <c r="W410" s="17">
        <v>8.4225954532520103E-2</v>
      </c>
      <c r="X410" s="17">
        <v>0.12549451862883401</v>
      </c>
      <c r="Y410" s="17">
        <v>0.10268604802107301</v>
      </c>
      <c r="Z410" s="17">
        <v>0.16399622036181899</v>
      </c>
      <c r="AA410" s="17">
        <v>8.7074529380614094E-2</v>
      </c>
      <c r="AB410" s="17">
        <v>7.2588241922719704E-2</v>
      </c>
      <c r="AC410" s="17">
        <v>6.6148505139678501E-2</v>
      </c>
      <c r="AD410" s="17"/>
      <c r="AE410" s="17">
        <v>9.7259818795162906E-2</v>
      </c>
      <c r="AF410" s="17">
        <v>8.20625792488376E-2</v>
      </c>
      <c r="AG410" s="17">
        <v>0.11209714933205001</v>
      </c>
      <c r="AH410" s="17">
        <v>0.12908307461762999</v>
      </c>
      <c r="AI410" s="17">
        <v>0.118167783964045</v>
      </c>
      <c r="AJ410" s="17">
        <v>0.18095163405906101</v>
      </c>
      <c r="AK410" s="17"/>
      <c r="AL410" s="17">
        <v>9.9491669608076497E-2</v>
      </c>
      <c r="AM410" s="17">
        <v>0.103576168416776</v>
      </c>
      <c r="AN410" s="17">
        <v>0.12936908800913899</v>
      </c>
      <c r="AO410" s="17">
        <v>0.12419524284632</v>
      </c>
      <c r="AP410" s="17">
        <v>0.179473773059383</v>
      </c>
      <c r="AQ410" s="17">
        <v>0.170710169610444</v>
      </c>
      <c r="AR410" s="17">
        <v>0.23238731943290999</v>
      </c>
      <c r="AS410" s="17"/>
      <c r="AT410" s="17">
        <v>0.114301583185224</v>
      </c>
      <c r="AU410" s="17">
        <v>0.10448248509265699</v>
      </c>
      <c r="AV410" s="17"/>
      <c r="AW410" s="17">
        <v>0.13787842728873401</v>
      </c>
      <c r="AX410" s="17">
        <v>8.6348668060774805E-2</v>
      </c>
      <c r="AY410" s="17">
        <v>9.1846183871754403E-2</v>
      </c>
      <c r="AZ410" s="17">
        <v>9.7868848183624096E-2</v>
      </c>
      <c r="BA410" s="17">
        <v>8.9047285996097805E-2</v>
      </c>
      <c r="BB410" s="17">
        <v>0.11554680344481499</v>
      </c>
      <c r="BC410" s="17">
        <v>0.103610673495185</v>
      </c>
      <c r="BD410" s="17">
        <v>0.18108101235014001</v>
      </c>
      <c r="BE410" s="17"/>
      <c r="BF410" s="17">
        <v>9.0603301697814206E-2</v>
      </c>
      <c r="BG410" s="17">
        <v>0.124413655887729</v>
      </c>
      <c r="BH410" s="17">
        <v>0.11051013007086299</v>
      </c>
      <c r="BI410" s="17">
        <v>7.2897620482633693E-2</v>
      </c>
      <c r="BJ410" s="17">
        <v>0.102843763040126</v>
      </c>
      <c r="BK410" s="17">
        <v>9.4024716192563806E-2</v>
      </c>
      <c r="BL410" s="17">
        <v>0.107031601591303</v>
      </c>
      <c r="BM410" s="17"/>
      <c r="BN410" s="17">
        <v>0.110668346174426</v>
      </c>
      <c r="BO410" s="17">
        <v>8.42053988820302E-2</v>
      </c>
      <c r="BP410" s="17">
        <v>0.122120284231534</v>
      </c>
      <c r="BQ410" s="17">
        <v>0.12693489790149501</v>
      </c>
      <c r="BR410" s="17">
        <v>0.12483403899316201</v>
      </c>
      <c r="BS410" s="17">
        <v>9.8331966576166094E-2</v>
      </c>
      <c r="BT410" s="17">
        <v>8.6947351791417396E-2</v>
      </c>
      <c r="BU410" s="17">
        <v>9.3117963613367993E-2</v>
      </c>
      <c r="BV410" s="17">
        <v>9.0162966683045701E-2</v>
      </c>
      <c r="BW410" s="17">
        <v>0.13536317798643499</v>
      </c>
      <c r="BX410" s="17">
        <v>8.7746804120731103E-2</v>
      </c>
      <c r="BY410" s="17">
        <v>0.110523078967132</v>
      </c>
      <c r="BZ410" s="17">
        <v>8.9625966019247799E-2</v>
      </c>
      <c r="CA410" s="17">
        <v>0.107266999067054</v>
      </c>
      <c r="CB410" s="17">
        <v>0.141728524388613</v>
      </c>
      <c r="CC410" s="17">
        <v>0.14806075385020001</v>
      </c>
      <c r="CD410" s="17">
        <v>5.5972097032001199E-2</v>
      </c>
    </row>
    <row r="411" spans="2:82" x14ac:dyDescent="0.35">
      <c r="B411" t="s">
        <v>281</v>
      </c>
      <c r="C411" s="17">
        <v>8.6940372304692301E-2</v>
      </c>
      <c r="D411" s="17">
        <v>9.7454340950761595E-2</v>
      </c>
      <c r="E411" s="17">
        <v>7.70488342968835E-2</v>
      </c>
      <c r="F411" s="17"/>
      <c r="G411" s="17">
        <v>0.121493212551622</v>
      </c>
      <c r="H411" s="17">
        <v>0.101131351292563</v>
      </c>
      <c r="I411" s="17">
        <v>6.5065888301136396E-2</v>
      </c>
      <c r="J411" s="17">
        <v>9.2700541741171497E-2</v>
      </c>
      <c r="K411" s="17">
        <v>7.32009378999747E-2</v>
      </c>
      <c r="L411" s="17">
        <v>7.4125558698277999E-2</v>
      </c>
      <c r="M411" s="17"/>
      <c r="N411" s="17">
        <v>9.2428746152895896E-2</v>
      </c>
      <c r="O411" s="17">
        <v>8.3645941232950799E-2</v>
      </c>
      <c r="P411" s="17">
        <v>8.8590288917549595E-2</v>
      </c>
      <c r="Q411" s="17">
        <v>8.3342044876865501E-2</v>
      </c>
      <c r="R411" s="17"/>
      <c r="S411" s="17">
        <v>8.3561061226122904E-2</v>
      </c>
      <c r="T411" s="17">
        <v>9.7411224512168298E-2</v>
      </c>
      <c r="U411" s="17">
        <v>8.8495216643627098E-2</v>
      </c>
      <c r="V411" s="17">
        <v>8.1369065272323404E-2</v>
      </c>
      <c r="W411" s="17">
        <v>7.4678993336953894E-2</v>
      </c>
      <c r="X411" s="17">
        <v>8.2086785535392795E-2</v>
      </c>
      <c r="Y411" s="17">
        <v>6.3463713874868904E-2</v>
      </c>
      <c r="Z411" s="17">
        <v>3.8882573701295303E-2</v>
      </c>
      <c r="AA411" s="17">
        <v>0.11021400990348</v>
      </c>
      <c r="AB411" s="17">
        <v>0.119124167374082</v>
      </c>
      <c r="AC411" s="17">
        <v>9.1016123502728294E-2</v>
      </c>
      <c r="AD411" s="17"/>
      <c r="AE411" s="17">
        <v>7.7097566933457803E-2</v>
      </c>
      <c r="AF411" s="17">
        <v>0.101102077920099</v>
      </c>
      <c r="AG411" s="17">
        <v>9.9035343749450597E-2</v>
      </c>
      <c r="AH411" s="17">
        <v>5.6182755581222002E-2</v>
      </c>
      <c r="AI411" s="17">
        <v>8.6169597182679802E-2</v>
      </c>
      <c r="AJ411" s="17">
        <v>0.154516799251081</v>
      </c>
      <c r="AK411" s="17"/>
      <c r="AL411" s="17">
        <v>7.7753004093420994E-2</v>
      </c>
      <c r="AM411" s="17">
        <v>9.7110324927936406E-2</v>
      </c>
      <c r="AN411" s="17">
        <v>0.111511133055704</v>
      </c>
      <c r="AO411" s="17">
        <v>0.10934475422006699</v>
      </c>
      <c r="AP411" s="17">
        <v>0.14380951903360301</v>
      </c>
      <c r="AQ411" s="17">
        <v>8.5820086964250794E-2</v>
      </c>
      <c r="AR411" s="17">
        <v>0</v>
      </c>
      <c r="AS411" s="17"/>
      <c r="AT411" s="17">
        <v>0.13558915477192099</v>
      </c>
      <c r="AU411" s="17">
        <v>8.1178986973753295E-2</v>
      </c>
      <c r="AV411" s="17"/>
      <c r="AW411" s="17">
        <v>8.0666187165565506E-2</v>
      </c>
      <c r="AX411" s="17">
        <v>8.7901153876388402E-2</v>
      </c>
      <c r="AY411" s="17">
        <v>0.114658002913056</v>
      </c>
      <c r="AZ411" s="17">
        <v>8.8002872204322097E-2</v>
      </c>
      <c r="BA411" s="17">
        <v>6.5564439753162104E-2</v>
      </c>
      <c r="BB411" s="17">
        <v>9.9877718512874705E-2</v>
      </c>
      <c r="BC411" s="17">
        <v>9.1584402219852604E-2</v>
      </c>
      <c r="BD411" s="17">
        <v>0.12577001143229</v>
      </c>
      <c r="BE411" s="17"/>
      <c r="BF411" s="17">
        <v>7.3913915025050805E-2</v>
      </c>
      <c r="BG411" s="17">
        <v>0.10679244197989</v>
      </c>
      <c r="BH411" s="17">
        <v>8.4891529269488203E-2</v>
      </c>
      <c r="BI411" s="17">
        <v>0.10850979945558099</v>
      </c>
      <c r="BJ411" s="17">
        <v>6.2215238927078899E-2</v>
      </c>
      <c r="BK411" s="17">
        <v>7.9622343967535994E-2</v>
      </c>
      <c r="BL411" s="17">
        <v>8.1180760765306198E-2</v>
      </c>
      <c r="BM411" s="17"/>
      <c r="BN411" s="17">
        <v>6.8902979741785303E-2</v>
      </c>
      <c r="BO411" s="17">
        <v>0.117564305453448</v>
      </c>
      <c r="BP411" s="17">
        <v>4.9161658472224E-2</v>
      </c>
      <c r="BQ411" s="17">
        <v>6.3789247840114804E-2</v>
      </c>
      <c r="BR411" s="17">
        <v>8.1380919769791393E-2</v>
      </c>
      <c r="BS411" s="17">
        <v>8.9971274352468503E-2</v>
      </c>
      <c r="BT411" s="17">
        <v>0.102352027992273</v>
      </c>
      <c r="BU411" s="17">
        <v>5.1112649990429297E-2</v>
      </c>
      <c r="BV411" s="17">
        <v>0.10634769017797401</v>
      </c>
      <c r="BW411" s="17">
        <v>0.108466212108903</v>
      </c>
      <c r="BX411" s="17">
        <v>9.3132570556513999E-2</v>
      </c>
      <c r="BY411" s="17">
        <v>9.8742252536510006E-2</v>
      </c>
      <c r="BZ411" s="17">
        <v>0.186627934626453</v>
      </c>
      <c r="CA411" s="17">
        <v>7.6799156338859698E-2</v>
      </c>
      <c r="CB411" s="17">
        <v>0.12556638681725299</v>
      </c>
      <c r="CC411" s="17">
        <v>4.0424276048052897E-2</v>
      </c>
      <c r="CD411" s="17">
        <v>0.123838898469549</v>
      </c>
    </row>
    <row r="412" spans="2:82" x14ac:dyDescent="0.35">
      <c r="B412" t="s">
        <v>282</v>
      </c>
      <c r="C412" s="17">
        <v>0.41041310929751201</v>
      </c>
      <c r="D412" s="17">
        <v>0.40012868803724699</v>
      </c>
      <c r="E412" s="17">
        <v>0.42095331319189999</v>
      </c>
      <c r="F412" s="17"/>
      <c r="G412" s="17">
        <v>0.26057905284661798</v>
      </c>
      <c r="H412" s="17">
        <v>0.269268799983788</v>
      </c>
      <c r="I412" s="17">
        <v>0.36814056882720703</v>
      </c>
      <c r="J412" s="17">
        <v>0.42649143516695998</v>
      </c>
      <c r="K412" s="17">
        <v>0.51880134155204605</v>
      </c>
      <c r="L412" s="17">
        <v>0.57553401752476696</v>
      </c>
      <c r="M412" s="17"/>
      <c r="N412" s="17">
        <v>0.36865586376339099</v>
      </c>
      <c r="O412" s="17">
        <v>0.39956177641697899</v>
      </c>
      <c r="P412" s="17">
        <v>0.454417706247292</v>
      </c>
      <c r="Q412" s="17">
        <v>0.42552233819926299</v>
      </c>
      <c r="R412" s="17"/>
      <c r="S412" s="17">
        <v>0.303837875718241</v>
      </c>
      <c r="T412" s="17">
        <v>0.46531709891159601</v>
      </c>
      <c r="U412" s="17">
        <v>0.39931628338888298</v>
      </c>
      <c r="V412" s="17">
        <v>0.41909149565710602</v>
      </c>
      <c r="W412" s="17">
        <v>0.46065980210781599</v>
      </c>
      <c r="X412" s="17">
        <v>0.43922414905702301</v>
      </c>
      <c r="Y412" s="17">
        <v>0.405244336025743</v>
      </c>
      <c r="Z412" s="17">
        <v>0.47235812676319699</v>
      </c>
      <c r="AA412" s="17">
        <v>0.37427941256083203</v>
      </c>
      <c r="AB412" s="17">
        <v>0.42028139596105202</v>
      </c>
      <c r="AC412" s="17">
        <v>0.49473661259826401</v>
      </c>
      <c r="AD412" s="17"/>
      <c r="AE412" s="17">
        <v>0.50127848508912598</v>
      </c>
      <c r="AF412" s="17">
        <v>0.433623562934142</v>
      </c>
      <c r="AG412" s="17">
        <v>0.33323732392503902</v>
      </c>
      <c r="AH412" s="17">
        <v>0.35711073265108301</v>
      </c>
      <c r="AI412" s="17">
        <v>0.29318081283311298</v>
      </c>
      <c r="AJ412" s="17">
        <v>0.33222399168107603</v>
      </c>
      <c r="AK412" s="17"/>
      <c r="AL412" s="17">
        <v>0.52144948057778095</v>
      </c>
      <c r="AM412" s="17">
        <v>0.22232304675164599</v>
      </c>
      <c r="AN412" s="17">
        <v>0.119774088235179</v>
      </c>
      <c r="AO412" s="17">
        <v>0.23265193890372701</v>
      </c>
      <c r="AP412" s="17">
        <v>0.238970220000704</v>
      </c>
      <c r="AQ412" s="17">
        <v>0.28714835640868003</v>
      </c>
      <c r="AR412" s="17">
        <v>0.130481175219652</v>
      </c>
      <c r="AS412" s="17"/>
      <c r="AT412" s="17">
        <v>0.246847374230377</v>
      </c>
      <c r="AU412" s="17">
        <v>0.43324763018152102</v>
      </c>
      <c r="AV412" s="17"/>
      <c r="AW412" s="17">
        <v>0.41091934552800602</v>
      </c>
      <c r="AX412" s="17">
        <v>0.51093877649737096</v>
      </c>
      <c r="AY412" s="17">
        <v>0.26491867625080001</v>
      </c>
      <c r="AZ412" s="17">
        <v>0.419909460010015</v>
      </c>
      <c r="BA412" s="17">
        <v>0.57356032884400099</v>
      </c>
      <c r="BB412" s="17">
        <v>0.36086028793267999</v>
      </c>
      <c r="BC412" s="17">
        <v>0.26567876069829499</v>
      </c>
      <c r="BD412" s="17">
        <v>0.30766142212886999</v>
      </c>
      <c r="BE412" s="17"/>
      <c r="BF412" s="17">
        <v>0.35620600087451898</v>
      </c>
      <c r="BG412" s="17">
        <v>0.37241316075780501</v>
      </c>
      <c r="BH412" s="17">
        <v>0.45329204745917201</v>
      </c>
      <c r="BI412" s="17">
        <v>0.40566863290111899</v>
      </c>
      <c r="BJ412" s="17">
        <v>0.40094835213665703</v>
      </c>
      <c r="BK412" s="17">
        <v>0.49792568651158903</v>
      </c>
      <c r="BL412" s="17">
        <v>0.36950163881708498</v>
      </c>
      <c r="BM412" s="17"/>
      <c r="BN412" s="17">
        <v>0.37507440330092501</v>
      </c>
      <c r="BO412" s="17">
        <v>0.36152741872342498</v>
      </c>
      <c r="BP412" s="17">
        <v>0.431156475816314</v>
      </c>
      <c r="BQ412" s="17">
        <v>0.44061451298144999</v>
      </c>
      <c r="BR412" s="17">
        <v>0.39689442847296103</v>
      </c>
      <c r="BS412" s="17">
        <v>0.45262323213755401</v>
      </c>
      <c r="BT412" s="17">
        <v>0.46740346159188001</v>
      </c>
      <c r="BU412" s="17">
        <v>0.470820967981329</v>
      </c>
      <c r="BV412" s="17">
        <v>0.41562439219931802</v>
      </c>
      <c r="BW412" s="17">
        <v>0.348352265730482</v>
      </c>
      <c r="BX412" s="17">
        <v>0.45537864482782098</v>
      </c>
      <c r="BY412" s="17">
        <v>0.309118683901698</v>
      </c>
      <c r="BZ412" s="17">
        <v>0.38477073787400701</v>
      </c>
      <c r="CA412" s="17">
        <v>0.33717220849236901</v>
      </c>
      <c r="CB412" s="17">
        <v>0.31311570306741099</v>
      </c>
      <c r="CC412" s="17">
        <v>0.19280288966186901</v>
      </c>
      <c r="CD412" s="17">
        <v>0.171072909527094</v>
      </c>
    </row>
    <row r="413" spans="2:82" x14ac:dyDescent="0.35">
      <c r="B413" t="s">
        <v>283</v>
      </c>
      <c r="C413" s="17">
        <v>9.4762661656129593E-2</v>
      </c>
      <c r="D413" s="17">
        <v>9.3325318925600503E-2</v>
      </c>
      <c r="E413" s="17">
        <v>9.5631330574585505E-2</v>
      </c>
      <c r="F413" s="17"/>
      <c r="G413" s="17">
        <v>0.10705658837722599</v>
      </c>
      <c r="H413" s="17">
        <v>0.13298483097622499</v>
      </c>
      <c r="I413" s="17">
        <v>0.102585729180875</v>
      </c>
      <c r="J413" s="17">
        <v>9.3181193710499197E-2</v>
      </c>
      <c r="K413" s="17">
        <v>8.5310762661095094E-2</v>
      </c>
      <c r="L413" s="17">
        <v>5.6222814466085597E-2</v>
      </c>
      <c r="M413" s="17"/>
      <c r="N413" s="17">
        <v>0.102295516539869</v>
      </c>
      <c r="O413" s="17">
        <v>9.5538349562891603E-2</v>
      </c>
      <c r="P413" s="17">
        <v>7.1771379689549802E-2</v>
      </c>
      <c r="Q413" s="17">
        <v>0.108852193613642</v>
      </c>
      <c r="R413" s="17"/>
      <c r="S413" s="17">
        <v>0.127174329928851</v>
      </c>
      <c r="T413" s="17">
        <v>8.8269391143276199E-2</v>
      </c>
      <c r="U413" s="17">
        <v>6.4178452436204902E-2</v>
      </c>
      <c r="V413" s="17">
        <v>0.11366496714494299</v>
      </c>
      <c r="W413" s="17">
        <v>8.7294533986063599E-2</v>
      </c>
      <c r="X413" s="17">
        <v>8.9104016289013904E-2</v>
      </c>
      <c r="Y413" s="17">
        <v>0.108308739006687</v>
      </c>
      <c r="Z413" s="17">
        <v>6.5073916219981001E-2</v>
      </c>
      <c r="AA413" s="17">
        <v>0.100299327318289</v>
      </c>
      <c r="AB413" s="17">
        <v>6.5845019041678901E-2</v>
      </c>
      <c r="AC413" s="17">
        <v>7.8307472871633602E-2</v>
      </c>
      <c r="AD413" s="17"/>
      <c r="AE413" s="17">
        <v>7.4771121379365493E-2</v>
      </c>
      <c r="AF413" s="17">
        <v>9.6766831015802302E-2</v>
      </c>
      <c r="AG413" s="17">
        <v>0.13490530785763299</v>
      </c>
      <c r="AH413" s="17">
        <v>0.10642590202813899</v>
      </c>
      <c r="AI413" s="17">
        <v>0.108034198084274</v>
      </c>
      <c r="AJ413" s="17">
        <v>7.7770862132216095E-2</v>
      </c>
      <c r="AK413" s="17"/>
      <c r="AL413" s="17">
        <v>8.0950113524466794E-2</v>
      </c>
      <c r="AM413" s="17">
        <v>0.13719673527536599</v>
      </c>
      <c r="AN413" s="17">
        <v>0.14675438779385899</v>
      </c>
      <c r="AO413" s="17">
        <v>4.8055156006798799E-2</v>
      </c>
      <c r="AP413" s="17">
        <v>0</v>
      </c>
      <c r="AQ413" s="17">
        <v>4.73114488895406E-2</v>
      </c>
      <c r="AR413" s="17">
        <v>0</v>
      </c>
      <c r="AS413" s="17"/>
      <c r="AT413" s="17">
        <v>0.13513399867547099</v>
      </c>
      <c r="AU413" s="17">
        <v>9.0515039972777295E-2</v>
      </c>
      <c r="AV413" s="17"/>
      <c r="AW413" s="17">
        <v>7.8837480655528994E-2</v>
      </c>
      <c r="AX413" s="17">
        <v>4.7815528220074302E-2</v>
      </c>
      <c r="AY413" s="17">
        <v>0.13542391991295499</v>
      </c>
      <c r="AZ413" s="17">
        <v>9.2731677034301796E-2</v>
      </c>
      <c r="BA413" s="17">
        <v>6.9805658406267096E-2</v>
      </c>
      <c r="BB413" s="17">
        <v>0.112998676999121</v>
      </c>
      <c r="BC413" s="17">
        <v>0.130870112437695</v>
      </c>
      <c r="BD413" s="17">
        <v>5.9885078279798998E-2</v>
      </c>
      <c r="BE413" s="17"/>
      <c r="BF413" s="17">
        <v>0.102812442384647</v>
      </c>
      <c r="BG413" s="17">
        <v>8.93867299054244E-2</v>
      </c>
      <c r="BH413" s="17">
        <v>6.1074892509630101E-2</v>
      </c>
      <c r="BI413" s="17">
        <v>9.2824315200733601E-2</v>
      </c>
      <c r="BJ413" s="17">
        <v>0.13136510954547101</v>
      </c>
      <c r="BK413" s="17">
        <v>9.9045091027177803E-2</v>
      </c>
      <c r="BL413" s="17">
        <v>8.8710583428578599E-2</v>
      </c>
      <c r="BM413" s="17"/>
      <c r="BN413" s="17">
        <v>0.10091680550913799</v>
      </c>
      <c r="BO413" s="17">
        <v>9.92512465441589E-2</v>
      </c>
      <c r="BP413" s="17">
        <v>9.6040727192068298E-2</v>
      </c>
      <c r="BQ413" s="17">
        <v>7.7784370091641797E-2</v>
      </c>
      <c r="BR413" s="17">
        <v>8.1869051988986002E-2</v>
      </c>
      <c r="BS413" s="17">
        <v>9.0493692398769796E-2</v>
      </c>
      <c r="BT413" s="17">
        <v>6.39012054298011E-2</v>
      </c>
      <c r="BU413" s="17">
        <v>0.113984421298946</v>
      </c>
      <c r="BV413" s="17">
        <v>0.13355535218912201</v>
      </c>
      <c r="BW413" s="17">
        <v>8.5066507393847898E-2</v>
      </c>
      <c r="BX413" s="17">
        <v>8.9379837985045799E-2</v>
      </c>
      <c r="BY413" s="17">
        <v>8.8209987015392094E-2</v>
      </c>
      <c r="BZ413" s="17">
        <v>9.9270910920985306E-2</v>
      </c>
      <c r="CA413" s="17">
        <v>0.112535995089335</v>
      </c>
      <c r="CB413" s="17">
        <v>8.9041935051138194E-2</v>
      </c>
      <c r="CC413" s="17">
        <v>0.118012042552622</v>
      </c>
      <c r="CD413" s="17">
        <v>9.6751616064429599E-2</v>
      </c>
    </row>
    <row r="414" spans="2:82" x14ac:dyDescent="0.35">
      <c r="B414" t="s">
        <v>284</v>
      </c>
      <c r="C414" s="17">
        <v>6.3029520504217798E-2</v>
      </c>
      <c r="D414" s="17">
        <v>6.3671427359377405E-2</v>
      </c>
      <c r="E414" s="17">
        <v>6.1717240459460601E-2</v>
      </c>
      <c r="F414" s="17"/>
      <c r="G414" s="17">
        <v>0.108026469449051</v>
      </c>
      <c r="H414" s="17">
        <v>8.7368073608210597E-2</v>
      </c>
      <c r="I414" s="17">
        <v>5.9094672162697197E-2</v>
      </c>
      <c r="J414" s="17">
        <v>3.7450811297637103E-2</v>
      </c>
      <c r="K414" s="17">
        <v>4.9229806868987397E-2</v>
      </c>
      <c r="L414" s="17">
        <v>4.6209917177407203E-2</v>
      </c>
      <c r="M414" s="17"/>
      <c r="N414" s="17">
        <v>7.4486589508015497E-2</v>
      </c>
      <c r="O414" s="17">
        <v>5.4475507995563499E-2</v>
      </c>
      <c r="P414" s="17">
        <v>5.9029939618514E-2</v>
      </c>
      <c r="Q414" s="17">
        <v>5.9465898995387199E-2</v>
      </c>
      <c r="R414" s="17"/>
      <c r="S414" s="17">
        <v>8.4620061112895703E-2</v>
      </c>
      <c r="T414" s="17">
        <v>5.18208071034316E-2</v>
      </c>
      <c r="U414" s="17">
        <v>6.3836596879901897E-2</v>
      </c>
      <c r="V414" s="17">
        <v>5.29497203893056E-2</v>
      </c>
      <c r="W414" s="17">
        <v>5.5081491762214899E-2</v>
      </c>
      <c r="X414" s="17">
        <v>4.5532677087290703E-2</v>
      </c>
      <c r="Y414" s="17">
        <v>8.4898284335279295E-2</v>
      </c>
      <c r="Z414" s="17">
        <v>3.9277031514679497E-2</v>
      </c>
      <c r="AA414" s="17">
        <v>7.75337758588132E-2</v>
      </c>
      <c r="AB414" s="17">
        <v>5.3475665524869299E-2</v>
      </c>
      <c r="AC414" s="17">
        <v>5.0619355699617598E-2</v>
      </c>
      <c r="AD414" s="17"/>
      <c r="AE414" s="17">
        <v>6.2341645432796799E-2</v>
      </c>
      <c r="AF414" s="17">
        <v>4.5795658135164299E-2</v>
      </c>
      <c r="AG414" s="17">
        <v>7.3983473834074498E-2</v>
      </c>
      <c r="AH414" s="17">
        <v>6.4814651891483693E-2</v>
      </c>
      <c r="AI414" s="17">
        <v>7.7565202362722893E-2</v>
      </c>
      <c r="AJ414" s="17">
        <v>2.92673153974056E-2</v>
      </c>
      <c r="AK414" s="17"/>
      <c r="AL414" s="17">
        <v>3.7818546814875197E-2</v>
      </c>
      <c r="AM414" s="17">
        <v>0.125104429133959</v>
      </c>
      <c r="AN414" s="17">
        <v>9.4986407268639494E-2</v>
      </c>
      <c r="AO414" s="17">
        <v>0.147698521611973</v>
      </c>
      <c r="AP414" s="17">
        <v>5.7519617278945397E-2</v>
      </c>
      <c r="AQ414" s="17">
        <v>0.10407283731535399</v>
      </c>
      <c r="AR414" s="17">
        <v>0</v>
      </c>
      <c r="AS414" s="17"/>
      <c r="AT414" s="17">
        <v>7.6133732666899795E-2</v>
      </c>
      <c r="AU414" s="17">
        <v>6.0384963091079102E-2</v>
      </c>
      <c r="AV414" s="17"/>
      <c r="AW414" s="17">
        <v>6.5517761377004102E-2</v>
      </c>
      <c r="AX414" s="17">
        <v>7.9986362792063906E-2</v>
      </c>
      <c r="AY414" s="17">
        <v>6.19210712326538E-2</v>
      </c>
      <c r="AZ414" s="17">
        <v>5.8310081729499398E-2</v>
      </c>
      <c r="BA414" s="17">
        <v>3.5580744755738802E-2</v>
      </c>
      <c r="BB414" s="17">
        <v>4.7658020840163698E-2</v>
      </c>
      <c r="BC414" s="17">
        <v>0.104306540119371</v>
      </c>
      <c r="BD414" s="17">
        <v>0.115885626449677</v>
      </c>
      <c r="BE414" s="17"/>
      <c r="BF414" s="17">
        <v>7.2487309553277299E-2</v>
      </c>
      <c r="BG414" s="17">
        <v>6.5791222226218804E-2</v>
      </c>
      <c r="BH414" s="17">
        <v>6.0063501542240903E-2</v>
      </c>
      <c r="BI414" s="17">
        <v>5.9608316613737201E-2</v>
      </c>
      <c r="BJ414" s="17">
        <v>6.6542511453635295E-2</v>
      </c>
      <c r="BK414" s="17">
        <v>5.3681547853952002E-2</v>
      </c>
      <c r="BL414" s="17">
        <v>6.3866425998427304E-2</v>
      </c>
      <c r="BM414" s="17"/>
      <c r="BN414" s="17">
        <v>5.8023608620336002E-2</v>
      </c>
      <c r="BO414" s="17">
        <v>4.3205317089399002E-2</v>
      </c>
      <c r="BP414" s="17">
        <v>3.91978152359031E-2</v>
      </c>
      <c r="BQ414" s="17">
        <v>7.2370892544534299E-2</v>
      </c>
      <c r="BR414" s="17">
        <v>8.0666559345022495E-2</v>
      </c>
      <c r="BS414" s="17">
        <v>5.8515636655906901E-2</v>
      </c>
      <c r="BT414" s="17">
        <v>7.0297332117620501E-2</v>
      </c>
      <c r="BU414" s="17">
        <v>3.7054141387577302E-2</v>
      </c>
      <c r="BV414" s="17">
        <v>8.0306131896278402E-2</v>
      </c>
      <c r="BW414" s="17">
        <v>8.6337239945007596E-2</v>
      </c>
      <c r="BX414" s="17">
        <v>6.3206957554680698E-2</v>
      </c>
      <c r="BY414" s="17">
        <v>5.71979361142596E-2</v>
      </c>
      <c r="BZ414" s="17">
        <v>4.5942645460339902E-2</v>
      </c>
      <c r="CA414" s="17">
        <v>5.8778558048019902E-2</v>
      </c>
      <c r="CB414" s="17">
        <v>0.100042699877099</v>
      </c>
      <c r="CC414" s="17">
        <v>3.8463961177025198E-2</v>
      </c>
      <c r="CD414" s="17">
        <v>0.124503677892493</v>
      </c>
    </row>
    <row r="415" spans="2:82" x14ac:dyDescent="0.35">
      <c r="B415" t="s">
        <v>285</v>
      </c>
      <c r="C415" s="17">
        <v>5.1921069277009103E-2</v>
      </c>
      <c r="D415" s="17">
        <v>5.5376323755889599E-2</v>
      </c>
      <c r="E415" s="17">
        <v>4.8749669129305603E-2</v>
      </c>
      <c r="F415" s="17"/>
      <c r="G415" s="17">
        <v>6.0132746286896098E-2</v>
      </c>
      <c r="H415" s="17">
        <v>9.5014648533814194E-2</v>
      </c>
      <c r="I415" s="17">
        <v>8.3566951312638194E-2</v>
      </c>
      <c r="J415" s="17">
        <v>3.5432127279474999E-2</v>
      </c>
      <c r="K415" s="17">
        <v>2.09817616162058E-2</v>
      </c>
      <c r="L415" s="17">
        <v>1.9076175688983499E-2</v>
      </c>
      <c r="M415" s="17"/>
      <c r="N415" s="17">
        <v>6.9100785103557202E-2</v>
      </c>
      <c r="O415" s="17">
        <v>3.8409413820240997E-2</v>
      </c>
      <c r="P415" s="17">
        <v>5.4349467328556902E-2</v>
      </c>
      <c r="Q415" s="17">
        <v>4.6518601828423697E-2</v>
      </c>
      <c r="R415" s="17"/>
      <c r="S415" s="17">
        <v>8.6268064014684995E-2</v>
      </c>
      <c r="T415" s="17">
        <v>3.8215883957411399E-2</v>
      </c>
      <c r="U415" s="17">
        <v>5.45345844547497E-2</v>
      </c>
      <c r="V415" s="17">
        <v>4.2040084545092601E-2</v>
      </c>
      <c r="W415" s="17">
        <v>4.5677442203580401E-2</v>
      </c>
      <c r="X415" s="17">
        <v>3.0694301574706401E-2</v>
      </c>
      <c r="Y415" s="17">
        <v>5.39323558991332E-2</v>
      </c>
      <c r="Z415" s="17">
        <v>6.5548333468058703E-2</v>
      </c>
      <c r="AA415" s="17">
        <v>4.1954520394000501E-2</v>
      </c>
      <c r="AB415" s="17">
        <v>5.40210016669243E-2</v>
      </c>
      <c r="AC415" s="17">
        <v>4.3699643640934302E-2</v>
      </c>
      <c r="AD415" s="17"/>
      <c r="AE415" s="17">
        <v>4.1365221690902697E-2</v>
      </c>
      <c r="AF415" s="17">
        <v>5.6605763340743603E-2</v>
      </c>
      <c r="AG415" s="17">
        <v>5.5259189128661297E-2</v>
      </c>
      <c r="AH415" s="17">
        <v>6.5351330476388705E-2</v>
      </c>
      <c r="AI415" s="17">
        <v>6.1580485877969701E-2</v>
      </c>
      <c r="AJ415" s="17">
        <v>3.0148752134558501E-2</v>
      </c>
      <c r="AK415" s="17"/>
      <c r="AL415" s="17">
        <v>3.6330917024770801E-2</v>
      </c>
      <c r="AM415" s="17">
        <v>6.1572452108553999E-2</v>
      </c>
      <c r="AN415" s="17">
        <v>0.171185259142042</v>
      </c>
      <c r="AO415" s="17">
        <v>4.6475088984018302E-2</v>
      </c>
      <c r="AP415" s="17">
        <v>5.5351031604465598E-2</v>
      </c>
      <c r="AQ415" s="17">
        <v>7.8163643054293394E-2</v>
      </c>
      <c r="AR415" s="17">
        <v>0</v>
      </c>
      <c r="AS415" s="17"/>
      <c r="AT415" s="17">
        <v>9.7884632519460099E-2</v>
      </c>
      <c r="AU415" s="17">
        <v>4.5851272479704497E-2</v>
      </c>
      <c r="AV415" s="17"/>
      <c r="AW415" s="17">
        <v>3.6533613087405999E-2</v>
      </c>
      <c r="AX415" s="17">
        <v>2.3430944786751399E-2</v>
      </c>
      <c r="AY415" s="17">
        <v>7.5214958322303696E-2</v>
      </c>
      <c r="AZ415" s="17">
        <v>4.9204639725699703E-2</v>
      </c>
      <c r="BA415" s="17">
        <v>1.6494527664554899E-2</v>
      </c>
      <c r="BB415" s="17">
        <v>7.1360275046733701E-2</v>
      </c>
      <c r="BC415" s="17">
        <v>9.4942317033898299E-2</v>
      </c>
      <c r="BD415" s="17">
        <v>3.0915573988274901E-2</v>
      </c>
      <c r="BE415" s="17"/>
      <c r="BF415" s="17">
        <v>7.6925537197746002E-2</v>
      </c>
      <c r="BG415" s="17">
        <v>6.5987906933920995E-2</v>
      </c>
      <c r="BH415" s="17">
        <v>2.7101551947691E-2</v>
      </c>
      <c r="BI415" s="17">
        <v>5.95116232769883E-2</v>
      </c>
      <c r="BJ415" s="17">
        <v>5.6155209567174701E-2</v>
      </c>
      <c r="BK415" s="17">
        <v>2.3928987214321799E-2</v>
      </c>
      <c r="BL415" s="17">
        <v>5.6958536633540502E-2</v>
      </c>
      <c r="BM415" s="17"/>
      <c r="BN415" s="17">
        <v>4.9843592138181701E-2</v>
      </c>
      <c r="BO415" s="17">
        <v>4.07275839013947E-2</v>
      </c>
      <c r="BP415" s="17">
        <v>4.7494403569399803E-2</v>
      </c>
      <c r="BQ415" s="17">
        <v>4.1961777389631999E-2</v>
      </c>
      <c r="BR415" s="17">
        <v>4.0022713981223298E-2</v>
      </c>
      <c r="BS415" s="17">
        <v>1.9052022422707201E-2</v>
      </c>
      <c r="BT415" s="17">
        <v>6.0534538131134401E-2</v>
      </c>
      <c r="BU415" s="17">
        <v>8.2491994477604302E-2</v>
      </c>
      <c r="BV415" s="17">
        <v>3.3328101964934902E-2</v>
      </c>
      <c r="BW415" s="17">
        <v>6.2513219197601E-2</v>
      </c>
      <c r="BX415" s="17">
        <v>1.40838344623369E-2</v>
      </c>
      <c r="BY415" s="17">
        <v>0.10114410277109</v>
      </c>
      <c r="BZ415" s="17">
        <v>6.38772247263375E-2</v>
      </c>
      <c r="CA415" s="17">
        <v>9.3173301525564106E-2</v>
      </c>
      <c r="CB415" s="17">
        <v>4.5587956459920101E-2</v>
      </c>
      <c r="CC415" s="17">
        <v>0.15895164895139</v>
      </c>
      <c r="CD415" s="17">
        <v>0.21049348538506901</v>
      </c>
    </row>
    <row r="416" spans="2:82" x14ac:dyDescent="0.35">
      <c r="B416" t="s">
        <v>286</v>
      </c>
      <c r="C416" s="17">
        <v>6.0630330642515003E-2</v>
      </c>
      <c r="D416" s="17">
        <v>5.9308161512205401E-2</v>
      </c>
      <c r="E416" s="17">
        <v>6.2117278614500997E-2</v>
      </c>
      <c r="F416" s="17"/>
      <c r="G416" s="17">
        <v>0.11026127302262</v>
      </c>
      <c r="H416" s="17">
        <v>0.104922991216138</v>
      </c>
      <c r="I416" s="17">
        <v>4.2858337196667803E-2</v>
      </c>
      <c r="J416" s="17">
        <v>5.2460098164928998E-2</v>
      </c>
      <c r="K416" s="17">
        <v>2.88605858172983E-2</v>
      </c>
      <c r="L416" s="17">
        <v>3.2620654803968398E-2</v>
      </c>
      <c r="M416" s="17"/>
      <c r="N416" s="17">
        <v>6.5593992341312399E-2</v>
      </c>
      <c r="O416" s="17">
        <v>6.8371273742642402E-2</v>
      </c>
      <c r="P416" s="17">
        <v>4.4934244184132797E-2</v>
      </c>
      <c r="Q416" s="17">
        <v>6.0595924909377902E-2</v>
      </c>
      <c r="R416" s="17"/>
      <c r="S416" s="17">
        <v>7.7631268332804398E-2</v>
      </c>
      <c r="T416" s="17">
        <v>4.1621257317699299E-2</v>
      </c>
      <c r="U416" s="17">
        <v>7.8514500983725796E-2</v>
      </c>
      <c r="V416" s="17">
        <v>5.5024713492176899E-2</v>
      </c>
      <c r="W416" s="17">
        <v>6.1690567287910503E-2</v>
      </c>
      <c r="X416" s="17">
        <v>6.9089794929697995E-2</v>
      </c>
      <c r="Y416" s="17">
        <v>3.7482458888367001E-2</v>
      </c>
      <c r="Z416" s="17">
        <v>3.8120528455933299E-2</v>
      </c>
      <c r="AA416" s="17">
        <v>7.00975965488288E-2</v>
      </c>
      <c r="AB416" s="17">
        <v>7.3133239301582095E-2</v>
      </c>
      <c r="AC416" s="17">
        <v>4.82814417600659E-2</v>
      </c>
      <c r="AD416" s="17"/>
      <c r="AE416" s="17">
        <v>5.2964455385581401E-2</v>
      </c>
      <c r="AF416" s="17">
        <v>4.2545809624469903E-2</v>
      </c>
      <c r="AG416" s="17">
        <v>7.2690502422937106E-2</v>
      </c>
      <c r="AH416" s="17">
        <v>8.8892449801495799E-2</v>
      </c>
      <c r="AI416" s="17">
        <v>7.3377274037189202E-2</v>
      </c>
      <c r="AJ416" s="17">
        <v>0.10324298587764701</v>
      </c>
      <c r="AK416" s="17"/>
      <c r="AL416" s="17">
        <v>3.9561370733661103E-2</v>
      </c>
      <c r="AM416" s="17">
        <v>9.7641661003832703E-2</v>
      </c>
      <c r="AN416" s="17">
        <v>9.0215133409953296E-2</v>
      </c>
      <c r="AO416" s="17">
        <v>0.15091151155936</v>
      </c>
      <c r="AP416" s="17">
        <v>5.7339284777650601E-2</v>
      </c>
      <c r="AQ416" s="17">
        <v>5.0262102498402898E-2</v>
      </c>
      <c r="AR416" s="17">
        <v>0.24650952967973899</v>
      </c>
      <c r="AS416" s="17"/>
      <c r="AT416" s="17">
        <v>7.5911897963931899E-2</v>
      </c>
      <c r="AU416" s="17">
        <v>5.6901348411009599E-2</v>
      </c>
      <c r="AV416" s="17"/>
      <c r="AW416" s="17">
        <v>5.9141534097326601E-2</v>
      </c>
      <c r="AX416" s="17">
        <v>3.9710743777987403E-2</v>
      </c>
      <c r="AY416" s="17">
        <v>7.0730582826261795E-2</v>
      </c>
      <c r="AZ416" s="17">
        <v>6.5761081819854197E-2</v>
      </c>
      <c r="BA416" s="17">
        <v>3.5383827234850902E-2</v>
      </c>
      <c r="BB416" s="17">
        <v>7.4304223638123904E-2</v>
      </c>
      <c r="BC416" s="17">
        <v>6.8425727565343097E-2</v>
      </c>
      <c r="BD416" s="17">
        <v>8.88682161083372E-2</v>
      </c>
      <c r="BE416" s="17"/>
      <c r="BF416" s="17">
        <v>5.4233841558152397E-2</v>
      </c>
      <c r="BG416" s="17">
        <v>5.8887057284500097E-2</v>
      </c>
      <c r="BH416" s="17">
        <v>5.2746736521251003E-2</v>
      </c>
      <c r="BI416" s="17">
        <v>7.4806361832864196E-2</v>
      </c>
      <c r="BJ416" s="17">
        <v>8.3204575492575095E-2</v>
      </c>
      <c r="BK416" s="17">
        <v>4.6140759666805503E-2</v>
      </c>
      <c r="BL416" s="17">
        <v>8.0950371413185604E-2</v>
      </c>
      <c r="BM416" s="17"/>
      <c r="BN416" s="17">
        <v>0.12458887082766</v>
      </c>
      <c r="BO416" s="17">
        <v>8.4897601581765403E-2</v>
      </c>
      <c r="BP416" s="17">
        <v>8.9778666642566396E-2</v>
      </c>
      <c r="BQ416" s="17">
        <v>5.3294746879185499E-2</v>
      </c>
      <c r="BR416" s="17">
        <v>6.66920727416042E-2</v>
      </c>
      <c r="BS416" s="17">
        <v>1.6591295894371499E-2</v>
      </c>
      <c r="BT416" s="17">
        <v>6.3036003232183502E-2</v>
      </c>
      <c r="BU416" s="17">
        <v>5.5789350733672798E-2</v>
      </c>
      <c r="BV416" s="17">
        <v>2.5484017812779002E-2</v>
      </c>
      <c r="BW416" s="17">
        <v>4.1228258324839201E-2</v>
      </c>
      <c r="BX416" s="17">
        <v>5.2065188120535601E-2</v>
      </c>
      <c r="BY416" s="17">
        <v>4.8180327525755302E-2</v>
      </c>
      <c r="BZ416" s="17">
        <v>4.86139298153377E-2</v>
      </c>
      <c r="CA416" s="17">
        <v>0.136768670732895</v>
      </c>
      <c r="CB416" s="17">
        <v>5.0183785007231398E-2</v>
      </c>
      <c r="CC416" s="17">
        <v>7.2728747911539396E-2</v>
      </c>
      <c r="CD416" s="17">
        <v>0.12066230099335699</v>
      </c>
    </row>
    <row r="417" spans="2:82" x14ac:dyDescent="0.35">
      <c r="B417" t="s">
        <v>287</v>
      </c>
      <c r="C417" s="17">
        <v>7.64947387153775E-2</v>
      </c>
      <c r="D417" s="17">
        <v>7.6290335886737198E-2</v>
      </c>
      <c r="E417" s="17">
        <v>7.6952581436025402E-2</v>
      </c>
      <c r="F417" s="17"/>
      <c r="G417" s="17">
        <v>7.1451913216621296E-2</v>
      </c>
      <c r="H417" s="17">
        <v>7.3485137166018094E-2</v>
      </c>
      <c r="I417" s="17">
        <v>9.0425799311526694E-2</v>
      </c>
      <c r="J417" s="17">
        <v>9.4291427587150395E-2</v>
      </c>
      <c r="K417" s="17">
        <v>6.20207568621753E-2</v>
      </c>
      <c r="L417" s="17">
        <v>6.6253059811609102E-2</v>
      </c>
      <c r="M417" s="17"/>
      <c r="N417" s="17">
        <v>6.4430051489465096E-2</v>
      </c>
      <c r="O417" s="17">
        <v>9.5451190429055199E-2</v>
      </c>
      <c r="P417" s="17">
        <v>7.1303404743659607E-2</v>
      </c>
      <c r="Q417" s="17">
        <v>7.6435566666858301E-2</v>
      </c>
      <c r="R417" s="17"/>
      <c r="S417" s="17">
        <v>7.89948241305969E-2</v>
      </c>
      <c r="T417" s="17">
        <v>7.2823353882426195E-2</v>
      </c>
      <c r="U417" s="17">
        <v>9.4467122614386695E-2</v>
      </c>
      <c r="V417" s="17">
        <v>7.2607375121282305E-2</v>
      </c>
      <c r="W417" s="17">
        <v>8.91211836968855E-2</v>
      </c>
      <c r="X417" s="17">
        <v>6.3219463453669397E-2</v>
      </c>
      <c r="Y417" s="17">
        <v>8.2911231146988507E-2</v>
      </c>
      <c r="Z417" s="17">
        <v>6.8804867057381106E-2</v>
      </c>
      <c r="AA417" s="17">
        <v>7.3390952761095196E-2</v>
      </c>
      <c r="AB417" s="17">
        <v>7.1180523577195801E-2</v>
      </c>
      <c r="AC417" s="17">
        <v>7.6923555988669207E-2</v>
      </c>
      <c r="AD417" s="17"/>
      <c r="AE417" s="17">
        <v>5.39515414878022E-2</v>
      </c>
      <c r="AF417" s="17">
        <v>9.6492836619531897E-2</v>
      </c>
      <c r="AG417" s="17">
        <v>6.1427228635482001E-2</v>
      </c>
      <c r="AH417" s="17">
        <v>8.2702400507217805E-2</v>
      </c>
      <c r="AI417" s="17">
        <v>0.102418969999274</v>
      </c>
      <c r="AJ417" s="17">
        <v>4.7490762656846902E-2</v>
      </c>
      <c r="AK417" s="17"/>
      <c r="AL417" s="17">
        <v>6.5031531152171099E-2</v>
      </c>
      <c r="AM417" s="17">
        <v>8.8154000951562603E-2</v>
      </c>
      <c r="AN417" s="17">
        <v>7.8154199992542597E-2</v>
      </c>
      <c r="AO417" s="17">
        <v>9.2284429905432494E-2</v>
      </c>
      <c r="AP417" s="17">
        <v>0.160544142005837</v>
      </c>
      <c r="AQ417" s="17">
        <v>0.15463089659281201</v>
      </c>
      <c r="AR417" s="17">
        <v>0.39062197566769802</v>
      </c>
      <c r="AS417" s="17"/>
      <c r="AT417" s="17">
        <v>5.2550685778715099E-2</v>
      </c>
      <c r="AU417" s="17">
        <v>7.8849843960721797E-2</v>
      </c>
      <c r="AV417" s="17"/>
      <c r="AW417" s="17">
        <v>7.57411227335473E-2</v>
      </c>
      <c r="AX417" s="17">
        <v>7.7807978212626194E-2</v>
      </c>
      <c r="AY417" s="17">
        <v>0.119479495782209</v>
      </c>
      <c r="AZ417" s="17">
        <v>7.2939190755744607E-2</v>
      </c>
      <c r="BA417" s="17">
        <v>7.0994459595834405E-2</v>
      </c>
      <c r="BB417" s="17">
        <v>6.7472366830368696E-2</v>
      </c>
      <c r="BC417" s="17">
        <v>9.1629381827041598E-2</v>
      </c>
      <c r="BD417" s="17">
        <v>6.0802749132507598E-2</v>
      </c>
      <c r="BE417" s="17"/>
      <c r="BF417" s="17">
        <v>0.106622039229144</v>
      </c>
      <c r="BG417" s="17">
        <v>7.2120050613879896E-2</v>
      </c>
      <c r="BH417" s="17">
        <v>0.10516162843622601</v>
      </c>
      <c r="BI417" s="17">
        <v>6.7435665885306001E-2</v>
      </c>
      <c r="BJ417" s="17">
        <v>4.8960042336279999E-2</v>
      </c>
      <c r="BK417" s="17">
        <v>6.5325021992642895E-2</v>
      </c>
      <c r="BL417" s="17">
        <v>7.5303788613448996E-2</v>
      </c>
      <c r="BM417" s="17"/>
      <c r="BN417" s="17">
        <v>4.4509748720209998E-2</v>
      </c>
      <c r="BO417" s="17">
        <v>8.4133379268908307E-2</v>
      </c>
      <c r="BP417" s="17">
        <v>6.7183889490792695E-2</v>
      </c>
      <c r="BQ417" s="17">
        <v>6.7088309922506098E-2</v>
      </c>
      <c r="BR417" s="17">
        <v>8.2477710035251894E-2</v>
      </c>
      <c r="BS417" s="17">
        <v>0.12190442401764499</v>
      </c>
      <c r="BT417" s="17">
        <v>6.1361987533891299E-2</v>
      </c>
      <c r="BU417" s="17">
        <v>6.5212483720220593E-2</v>
      </c>
      <c r="BV417" s="17">
        <v>7.4139620637736797E-2</v>
      </c>
      <c r="BW417" s="17">
        <v>6.56413999360589E-2</v>
      </c>
      <c r="BX417" s="17">
        <v>7.6810021751311894E-2</v>
      </c>
      <c r="BY417" s="17">
        <v>0.138767821875034</v>
      </c>
      <c r="BZ417" s="17">
        <v>3.1918591862539002E-2</v>
      </c>
      <c r="CA417" s="17">
        <v>7.7505110705903005E-2</v>
      </c>
      <c r="CB417" s="17">
        <v>7.4907384178536401E-2</v>
      </c>
      <c r="CC417" s="17">
        <v>0.11440344863707</v>
      </c>
      <c r="CD417" s="17">
        <v>3.3386964048515697E-2</v>
      </c>
    </row>
    <row r="418" spans="2:82" x14ac:dyDescent="0.35">
      <c r="B418" t="s">
        <v>288</v>
      </c>
      <c r="C418" s="17">
        <v>5.0870826576967197E-2</v>
      </c>
      <c r="D418" s="17">
        <v>5.2656545540290797E-2</v>
      </c>
      <c r="E418" s="17">
        <v>4.9313445529079097E-2</v>
      </c>
      <c r="F418" s="17"/>
      <c r="G418" s="17">
        <v>7.2582998673752799E-2</v>
      </c>
      <c r="H418" s="17">
        <v>4.8196025053874901E-2</v>
      </c>
      <c r="I418" s="17">
        <v>6.5994835398053106E-2</v>
      </c>
      <c r="J418" s="17">
        <v>4.0197893932534902E-2</v>
      </c>
      <c r="K418" s="17">
        <v>3.82908836364005E-2</v>
      </c>
      <c r="L418" s="17">
        <v>4.3799868252893302E-2</v>
      </c>
      <c r="M418" s="17"/>
      <c r="N418" s="17">
        <v>4.6623393343089098E-2</v>
      </c>
      <c r="O418" s="17">
        <v>6.6939119615580203E-2</v>
      </c>
      <c r="P418" s="17">
        <v>4.5412710730238302E-2</v>
      </c>
      <c r="Q418" s="17">
        <v>4.3449027365512698E-2</v>
      </c>
      <c r="R418" s="17"/>
      <c r="S418" s="17">
        <v>4.8652913182939399E-2</v>
      </c>
      <c r="T418" s="17">
        <v>4.139082867268E-2</v>
      </c>
      <c r="U418" s="17">
        <v>3.6516478992838303E-2</v>
      </c>
      <c r="V418" s="17">
        <v>4.0140092543885002E-2</v>
      </c>
      <c r="W418" s="17">
        <v>4.1570031086055101E-2</v>
      </c>
      <c r="X418" s="17">
        <v>5.5554293444371898E-2</v>
      </c>
      <c r="Y418" s="17">
        <v>6.1072832801860301E-2</v>
      </c>
      <c r="Z418" s="17">
        <v>4.7938402457655099E-2</v>
      </c>
      <c r="AA418" s="17">
        <v>6.5155875274047897E-2</v>
      </c>
      <c r="AB418" s="17">
        <v>7.0350745629896697E-2</v>
      </c>
      <c r="AC418" s="17">
        <v>5.0267288798408201E-2</v>
      </c>
      <c r="AD418" s="17"/>
      <c r="AE418" s="17">
        <v>3.8970143805804901E-2</v>
      </c>
      <c r="AF418" s="17">
        <v>4.5004881161209202E-2</v>
      </c>
      <c r="AG418" s="17">
        <v>5.7364481114672697E-2</v>
      </c>
      <c r="AH418" s="17">
        <v>4.9436702445340402E-2</v>
      </c>
      <c r="AI418" s="17">
        <v>7.9505675658731997E-2</v>
      </c>
      <c r="AJ418" s="17">
        <v>4.4386896810108503E-2</v>
      </c>
      <c r="AK418" s="17"/>
      <c r="AL418" s="17">
        <v>4.1613366470776597E-2</v>
      </c>
      <c r="AM418" s="17">
        <v>6.7321181430367805E-2</v>
      </c>
      <c r="AN418" s="17">
        <v>5.8050303092941499E-2</v>
      </c>
      <c r="AO418" s="17">
        <v>4.8383355962302997E-2</v>
      </c>
      <c r="AP418" s="17">
        <v>0.106992412239411</v>
      </c>
      <c r="AQ418" s="17">
        <v>2.1880458666222801E-2</v>
      </c>
      <c r="AR418" s="17">
        <v>0</v>
      </c>
      <c r="AS418" s="17"/>
      <c r="AT418" s="17">
        <v>6.5646940207999799E-2</v>
      </c>
      <c r="AU418" s="17">
        <v>4.8588429836776498E-2</v>
      </c>
      <c r="AV418" s="17"/>
      <c r="AW418" s="17">
        <v>5.4764528066881098E-2</v>
      </c>
      <c r="AX418" s="17">
        <v>4.6059843775962499E-2</v>
      </c>
      <c r="AY418" s="17">
        <v>6.5807108888005894E-2</v>
      </c>
      <c r="AZ418" s="17">
        <v>5.5272148536939701E-2</v>
      </c>
      <c r="BA418" s="17">
        <v>4.3568727749493302E-2</v>
      </c>
      <c r="BB418" s="17">
        <v>4.99216267551187E-2</v>
      </c>
      <c r="BC418" s="17">
        <v>4.8952084603317798E-2</v>
      </c>
      <c r="BD418" s="17">
        <v>2.9130310130104801E-2</v>
      </c>
      <c r="BE418" s="17"/>
      <c r="BF418" s="17">
        <v>6.6195612479647906E-2</v>
      </c>
      <c r="BG418" s="17">
        <v>4.42077744106327E-2</v>
      </c>
      <c r="BH418" s="17">
        <v>4.5157982243437797E-2</v>
      </c>
      <c r="BI418" s="17">
        <v>5.8737664351037402E-2</v>
      </c>
      <c r="BJ418" s="17">
        <v>4.7765197501002998E-2</v>
      </c>
      <c r="BK418" s="17">
        <v>4.0305845573411103E-2</v>
      </c>
      <c r="BL418" s="17">
        <v>7.6496292739124103E-2</v>
      </c>
      <c r="BM418" s="17"/>
      <c r="BN418" s="17">
        <v>6.7471644967337194E-2</v>
      </c>
      <c r="BO418" s="17">
        <v>8.4487748555471406E-2</v>
      </c>
      <c r="BP418" s="17">
        <v>5.7866079349197803E-2</v>
      </c>
      <c r="BQ418" s="17">
        <v>5.6161244449440803E-2</v>
      </c>
      <c r="BR418" s="17">
        <v>4.5162504671997797E-2</v>
      </c>
      <c r="BS418" s="17">
        <v>5.2516455544410701E-2</v>
      </c>
      <c r="BT418" s="17">
        <v>2.4166092179798902E-2</v>
      </c>
      <c r="BU418" s="17">
        <v>3.04160267968526E-2</v>
      </c>
      <c r="BV418" s="17">
        <v>4.1051726438811602E-2</v>
      </c>
      <c r="BW418" s="17">
        <v>6.7031719376825102E-2</v>
      </c>
      <c r="BX418" s="17">
        <v>6.8196140621023402E-2</v>
      </c>
      <c r="BY418" s="17">
        <v>4.8115809293129502E-2</v>
      </c>
      <c r="BZ418" s="17">
        <v>4.9352058694752801E-2</v>
      </c>
      <c r="CA418" s="17">
        <v>0</v>
      </c>
      <c r="CB418" s="17">
        <v>5.9825625152798198E-2</v>
      </c>
      <c r="CC418" s="17">
        <v>0.11615223121023199</v>
      </c>
      <c r="CD418" s="17">
        <v>6.3318050587490807E-2</v>
      </c>
    </row>
    <row r="419" spans="2:82" x14ac:dyDescent="0.35">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row>
    <row r="420" spans="2:82" x14ac:dyDescent="0.35">
      <c r="B420" s="6" t="s">
        <v>289</v>
      </c>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row>
    <row r="421" spans="2:82" x14ac:dyDescent="0.35">
      <c r="B421" s="24" t="s">
        <v>191</v>
      </c>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row>
    <row r="422" spans="2:82" x14ac:dyDescent="0.35">
      <c r="B422" t="s">
        <v>280</v>
      </c>
      <c r="C422" s="17">
        <v>0.19008862056178399</v>
      </c>
      <c r="D422" s="17">
        <v>0.17973054397537699</v>
      </c>
      <c r="E422" s="17">
        <v>0.198865559585579</v>
      </c>
      <c r="F422" s="17"/>
      <c r="G422" s="17">
        <v>0.15656720295770901</v>
      </c>
      <c r="H422" s="17">
        <v>0.17104296654371201</v>
      </c>
      <c r="I422" s="17">
        <v>0.187100676986001</v>
      </c>
      <c r="J422" s="17">
        <v>0.17597262925746199</v>
      </c>
      <c r="K422" s="17">
        <v>0.21610645800273601</v>
      </c>
      <c r="L422" s="17">
        <v>0.22363682075326699</v>
      </c>
      <c r="M422" s="17"/>
      <c r="N422" s="17">
        <v>0.18765914166421199</v>
      </c>
      <c r="O422" s="17">
        <v>0.18232892228737799</v>
      </c>
      <c r="P422" s="17">
        <v>0.187526333054396</v>
      </c>
      <c r="Q422" s="17">
        <v>0.20209090973864299</v>
      </c>
      <c r="R422" s="17"/>
      <c r="S422" s="17">
        <v>0.18990140423058899</v>
      </c>
      <c r="T422" s="17">
        <v>0.19285282668141701</v>
      </c>
      <c r="U422" s="17">
        <v>0.222432766803661</v>
      </c>
      <c r="V422" s="17">
        <v>0.219370871396389</v>
      </c>
      <c r="W422" s="17">
        <v>0.19647997835626799</v>
      </c>
      <c r="X422" s="17">
        <v>0.171715160783175</v>
      </c>
      <c r="Y422" s="17">
        <v>0.15877789199502701</v>
      </c>
      <c r="Z422" s="17">
        <v>0.16691432583545901</v>
      </c>
      <c r="AA422" s="17">
        <v>0.170625554202817</v>
      </c>
      <c r="AB422" s="17">
        <v>0.19103226038002</v>
      </c>
      <c r="AC422" s="17">
        <v>0.20471907763778099</v>
      </c>
      <c r="AD422" s="17"/>
      <c r="AE422" s="17">
        <v>0.204808514224044</v>
      </c>
      <c r="AF422" s="17">
        <v>0.15826450338540199</v>
      </c>
      <c r="AG422" s="17">
        <v>0.21518219524667101</v>
      </c>
      <c r="AH422" s="17">
        <v>0.20442577076652099</v>
      </c>
      <c r="AI422" s="17">
        <v>0.18387310882004401</v>
      </c>
      <c r="AJ422" s="17">
        <v>0.21694051432765299</v>
      </c>
      <c r="AK422" s="17"/>
      <c r="AL422" s="17">
        <v>0.193347138584962</v>
      </c>
      <c r="AM422" s="17">
        <v>0.149494185695252</v>
      </c>
      <c r="AN422" s="17">
        <v>0.29400577478886403</v>
      </c>
      <c r="AO422" s="17">
        <v>0.17217413068232201</v>
      </c>
      <c r="AP422" s="17">
        <v>0.27560684410564201</v>
      </c>
      <c r="AQ422" s="17">
        <v>0.13143587234018</v>
      </c>
      <c r="AR422" s="17">
        <v>0</v>
      </c>
      <c r="AS422" s="17"/>
      <c r="AT422" s="17">
        <v>0.140753708304901</v>
      </c>
      <c r="AU422" s="17">
        <v>0.19806659434606</v>
      </c>
      <c r="AV422" s="17"/>
      <c r="AW422" s="17">
        <v>0.19301351248408199</v>
      </c>
      <c r="AX422" s="17">
        <v>0.255682455676985</v>
      </c>
      <c r="AY422" s="17">
        <v>0.13047394991869199</v>
      </c>
      <c r="AZ422" s="17">
        <v>0.193000920060551</v>
      </c>
      <c r="BA422" s="17">
        <v>0.216124804676848</v>
      </c>
      <c r="BB422" s="17">
        <v>0.182024126488432</v>
      </c>
      <c r="BC422" s="17">
        <v>0.15119252253896101</v>
      </c>
      <c r="BD422" s="17">
        <v>0.213687033211172</v>
      </c>
      <c r="BE422" s="17"/>
      <c r="BF422" s="17">
        <v>0.19541989866305201</v>
      </c>
      <c r="BG422" s="17">
        <v>0.18663517332754601</v>
      </c>
      <c r="BH422" s="17">
        <v>0.20484867761188</v>
      </c>
      <c r="BI422" s="17">
        <v>0.139712846689931</v>
      </c>
      <c r="BJ422" s="17">
        <v>0.195806110371296</v>
      </c>
      <c r="BK422" s="17">
        <v>0.199088426271678</v>
      </c>
      <c r="BL422" s="17">
        <v>0.18577848923256099</v>
      </c>
      <c r="BM422" s="17"/>
      <c r="BN422" s="17">
        <v>0.19644242811349399</v>
      </c>
      <c r="BO422" s="17">
        <v>0.24231713328417101</v>
      </c>
      <c r="BP422" s="17">
        <v>0.219171694843033</v>
      </c>
      <c r="BQ422" s="17">
        <v>0.153669559511495</v>
      </c>
      <c r="BR422" s="17">
        <v>0.22796198312199001</v>
      </c>
      <c r="BS422" s="17">
        <v>0.146155161020222</v>
      </c>
      <c r="BT422" s="17">
        <v>0.15183221190419699</v>
      </c>
      <c r="BU422" s="17">
        <v>0.140766690291911</v>
      </c>
      <c r="BV422" s="17">
        <v>0.21325523758496001</v>
      </c>
      <c r="BW422" s="17">
        <v>0.15919802356767199</v>
      </c>
      <c r="BX422" s="17">
        <v>0.212248805148498</v>
      </c>
      <c r="BY422" s="17">
        <v>0.249644754030514</v>
      </c>
      <c r="BZ422" s="17">
        <v>0.202352158294758</v>
      </c>
      <c r="CA422" s="17">
        <v>0.195874556252673</v>
      </c>
      <c r="CB422" s="17">
        <v>0.206161066930971</v>
      </c>
      <c r="CC422" s="17">
        <v>0.114401015503523</v>
      </c>
      <c r="CD422" s="17">
        <v>0.30670396580437598</v>
      </c>
    </row>
    <row r="423" spans="2:82" x14ac:dyDescent="0.35">
      <c r="B423" t="s">
        <v>281</v>
      </c>
      <c r="C423" s="17">
        <v>0.14921590878569699</v>
      </c>
      <c r="D423" s="17">
        <v>0.17206174376210101</v>
      </c>
      <c r="E423" s="17">
        <v>0.128199182734446</v>
      </c>
      <c r="F423" s="17"/>
      <c r="G423" s="17">
        <v>0.12728928075306101</v>
      </c>
      <c r="H423" s="17">
        <v>0.15719493647358501</v>
      </c>
      <c r="I423" s="17">
        <v>0.162314215057551</v>
      </c>
      <c r="J423" s="17">
        <v>0.17511888289261801</v>
      </c>
      <c r="K423" s="17">
        <v>0.14571504248610201</v>
      </c>
      <c r="L423" s="17">
        <v>0.12681975306853099</v>
      </c>
      <c r="M423" s="17"/>
      <c r="N423" s="17">
        <v>0.15211929539043001</v>
      </c>
      <c r="O423" s="17">
        <v>0.15044521303646499</v>
      </c>
      <c r="P423" s="17">
        <v>0.15514363452951099</v>
      </c>
      <c r="Q423" s="17">
        <v>0.13780379352911601</v>
      </c>
      <c r="R423" s="17"/>
      <c r="S423" s="17">
        <v>0.15948619597868299</v>
      </c>
      <c r="T423" s="17">
        <v>0.167867370704635</v>
      </c>
      <c r="U423" s="17">
        <v>0.16933027529578401</v>
      </c>
      <c r="V423" s="17">
        <v>0.15033123407721199</v>
      </c>
      <c r="W423" s="17">
        <v>0.14996392793803401</v>
      </c>
      <c r="X423" s="17">
        <v>0.15511210375867199</v>
      </c>
      <c r="Y423" s="17">
        <v>0.12713495281578999</v>
      </c>
      <c r="Z423" s="17">
        <v>9.70059579346675E-2</v>
      </c>
      <c r="AA423" s="17">
        <v>0.121486708269666</v>
      </c>
      <c r="AB423" s="17">
        <v>0.160363909340069</v>
      </c>
      <c r="AC423" s="17">
        <v>0.14413118886273599</v>
      </c>
      <c r="AD423" s="17"/>
      <c r="AE423" s="17">
        <v>0.14152370483724699</v>
      </c>
      <c r="AF423" s="17">
        <v>0.17144980121422401</v>
      </c>
      <c r="AG423" s="17">
        <v>0.13202284618243601</v>
      </c>
      <c r="AH423" s="17">
        <v>0.15759789054576701</v>
      </c>
      <c r="AI423" s="17">
        <v>0.14291258233899401</v>
      </c>
      <c r="AJ423" s="17">
        <v>0.13269162605589199</v>
      </c>
      <c r="AK423" s="17"/>
      <c r="AL423" s="17">
        <v>0.148021213973965</v>
      </c>
      <c r="AM423" s="17">
        <v>0.12962750678864299</v>
      </c>
      <c r="AN423" s="17">
        <v>0.21465254654178201</v>
      </c>
      <c r="AO423" s="17">
        <v>0.10866306758618199</v>
      </c>
      <c r="AP423" s="17">
        <v>0.214222481326758</v>
      </c>
      <c r="AQ423" s="17">
        <v>0.20714933193839299</v>
      </c>
      <c r="AR423" s="17">
        <v>0.33092990006150602</v>
      </c>
      <c r="AS423" s="17"/>
      <c r="AT423" s="17">
        <v>0.188778405764054</v>
      </c>
      <c r="AU423" s="17">
        <v>0.14497908430775899</v>
      </c>
      <c r="AV423" s="17"/>
      <c r="AW423" s="17">
        <v>0.142245320720219</v>
      </c>
      <c r="AX423" s="17">
        <v>0.13594116926088001</v>
      </c>
      <c r="AY423" s="17">
        <v>9.9670074558290703E-2</v>
      </c>
      <c r="AZ423" s="17">
        <v>0.12753280126879701</v>
      </c>
      <c r="BA423" s="17">
        <v>0.13891172233811899</v>
      </c>
      <c r="BB423" s="17">
        <v>0.14338747844848501</v>
      </c>
      <c r="BC423" s="17">
        <v>0.221122006620109</v>
      </c>
      <c r="BD423" s="17">
        <v>0.15139830649944899</v>
      </c>
      <c r="BE423" s="17"/>
      <c r="BF423" s="17">
        <v>0.17108607323804501</v>
      </c>
      <c r="BG423" s="17">
        <v>0.14197206042520399</v>
      </c>
      <c r="BH423" s="17">
        <v>0.163160460187599</v>
      </c>
      <c r="BI423" s="17">
        <v>0.16020391295332601</v>
      </c>
      <c r="BJ423" s="17">
        <v>0.12837505453465001</v>
      </c>
      <c r="BK423" s="17">
        <v>0.147579334946836</v>
      </c>
      <c r="BL423" s="17">
        <v>0.14152210804471099</v>
      </c>
      <c r="BM423" s="17"/>
      <c r="BN423" s="17">
        <v>0.14236806577188699</v>
      </c>
      <c r="BO423" s="17">
        <v>0.13114185165550901</v>
      </c>
      <c r="BP423" s="17">
        <v>0.132583790847799</v>
      </c>
      <c r="BQ423" s="17">
        <v>0.17437706114505</v>
      </c>
      <c r="BR423" s="17">
        <v>0.113597745196547</v>
      </c>
      <c r="BS423" s="17">
        <v>0.153882780706704</v>
      </c>
      <c r="BT423" s="17">
        <v>0.16721162783066601</v>
      </c>
      <c r="BU423" s="17">
        <v>0.16081786751818</v>
      </c>
      <c r="BV423" s="17">
        <v>0.113133279785835</v>
      </c>
      <c r="BW423" s="17">
        <v>0.16227255685949599</v>
      </c>
      <c r="BX423" s="17">
        <v>0.15086885228420099</v>
      </c>
      <c r="BY423" s="17">
        <v>0.19495476363846201</v>
      </c>
      <c r="BZ423" s="17">
        <v>0.12481656330070499</v>
      </c>
      <c r="CA423" s="17">
        <v>0.21542334951591499</v>
      </c>
      <c r="CB423" s="17">
        <v>0.13800273905004501</v>
      </c>
      <c r="CC423" s="17">
        <v>0.19820041240881001</v>
      </c>
      <c r="CD423" s="17">
        <v>0.15434730131992599</v>
      </c>
    </row>
    <row r="424" spans="2:82" x14ac:dyDescent="0.35">
      <c r="B424" t="s">
        <v>282</v>
      </c>
      <c r="C424" s="17">
        <v>0</v>
      </c>
      <c r="D424" s="17">
        <v>0</v>
      </c>
      <c r="E424" s="17">
        <v>0</v>
      </c>
      <c r="F424" s="17"/>
      <c r="G424" s="17">
        <v>0</v>
      </c>
      <c r="H424" s="17">
        <v>0</v>
      </c>
      <c r="I424" s="17">
        <v>0</v>
      </c>
      <c r="J424" s="17">
        <v>0</v>
      </c>
      <c r="K424" s="17">
        <v>0</v>
      </c>
      <c r="L424" s="17">
        <v>0</v>
      </c>
      <c r="M424" s="17"/>
      <c r="N424" s="17">
        <v>0</v>
      </c>
      <c r="O424" s="17">
        <v>0</v>
      </c>
      <c r="P424" s="17">
        <v>0</v>
      </c>
      <c r="Q424" s="17">
        <v>0</v>
      </c>
      <c r="R424" s="17"/>
      <c r="S424" s="17">
        <v>0</v>
      </c>
      <c r="T424" s="17">
        <v>0</v>
      </c>
      <c r="U424" s="17">
        <v>0</v>
      </c>
      <c r="V424" s="17">
        <v>0</v>
      </c>
      <c r="W424" s="17">
        <v>0</v>
      </c>
      <c r="X424" s="17">
        <v>0</v>
      </c>
      <c r="Y424" s="17">
        <v>0</v>
      </c>
      <c r="Z424" s="17">
        <v>0</v>
      </c>
      <c r="AA424" s="17">
        <v>0</v>
      </c>
      <c r="AB424" s="17">
        <v>0</v>
      </c>
      <c r="AC424" s="17">
        <v>0</v>
      </c>
      <c r="AD424" s="17"/>
      <c r="AE424" s="17">
        <v>0</v>
      </c>
      <c r="AF424" s="17">
        <v>0</v>
      </c>
      <c r="AG424" s="17">
        <v>0</v>
      </c>
      <c r="AH424" s="17">
        <v>0</v>
      </c>
      <c r="AI424" s="17">
        <v>0</v>
      </c>
      <c r="AJ424" s="17">
        <v>0</v>
      </c>
      <c r="AK424" s="17"/>
      <c r="AL424" s="17">
        <v>0</v>
      </c>
      <c r="AM424" s="17">
        <v>0</v>
      </c>
      <c r="AN424" s="17">
        <v>0</v>
      </c>
      <c r="AO424" s="17">
        <v>0</v>
      </c>
      <c r="AP424" s="17">
        <v>0</v>
      </c>
      <c r="AQ424" s="17">
        <v>0</v>
      </c>
      <c r="AR424" s="17">
        <v>0</v>
      </c>
      <c r="AS424" s="17"/>
      <c r="AT424" s="17">
        <v>0</v>
      </c>
      <c r="AU424" s="17">
        <v>0</v>
      </c>
      <c r="AV424" s="17"/>
      <c r="AW424" s="17">
        <v>0</v>
      </c>
      <c r="AX424" s="17">
        <v>0</v>
      </c>
      <c r="AY424" s="17">
        <v>0</v>
      </c>
      <c r="AZ424" s="17">
        <v>0</v>
      </c>
      <c r="BA424" s="17">
        <v>0</v>
      </c>
      <c r="BB424" s="17">
        <v>0</v>
      </c>
      <c r="BC424" s="17">
        <v>0</v>
      </c>
      <c r="BD424" s="17">
        <v>0</v>
      </c>
      <c r="BE424" s="17"/>
      <c r="BF424" s="17">
        <v>0</v>
      </c>
      <c r="BG424" s="17">
        <v>0</v>
      </c>
      <c r="BH424" s="17">
        <v>0</v>
      </c>
      <c r="BI424" s="17">
        <v>0</v>
      </c>
      <c r="BJ424" s="17">
        <v>0</v>
      </c>
      <c r="BK424" s="17">
        <v>0</v>
      </c>
      <c r="BL424" s="17">
        <v>0</v>
      </c>
      <c r="BM424" s="17"/>
      <c r="BN424" s="17">
        <v>0</v>
      </c>
      <c r="BO424" s="17">
        <v>0</v>
      </c>
      <c r="BP424" s="17">
        <v>0</v>
      </c>
      <c r="BQ424" s="17">
        <v>0</v>
      </c>
      <c r="BR424" s="17">
        <v>0</v>
      </c>
      <c r="BS424" s="17">
        <v>0</v>
      </c>
      <c r="BT424" s="17">
        <v>0</v>
      </c>
      <c r="BU424" s="17">
        <v>0</v>
      </c>
      <c r="BV424" s="17">
        <v>0</v>
      </c>
      <c r="BW424" s="17">
        <v>0</v>
      </c>
      <c r="BX424" s="17">
        <v>0</v>
      </c>
      <c r="BY424" s="17">
        <v>0</v>
      </c>
      <c r="BZ424" s="17">
        <v>0</v>
      </c>
      <c r="CA424" s="17">
        <v>0</v>
      </c>
      <c r="CB424" s="17">
        <v>0</v>
      </c>
      <c r="CC424" s="17">
        <v>0</v>
      </c>
      <c r="CD424" s="17">
        <v>0</v>
      </c>
    </row>
    <row r="425" spans="2:82" x14ac:dyDescent="0.35">
      <c r="B425" t="s">
        <v>283</v>
      </c>
      <c r="C425" s="17">
        <v>0.20798909599770901</v>
      </c>
      <c r="D425" s="17">
        <v>0.18479942741807501</v>
      </c>
      <c r="E425" s="17">
        <v>0.23021121529338601</v>
      </c>
      <c r="F425" s="17"/>
      <c r="G425" s="17">
        <v>0.301045769874561</v>
      </c>
      <c r="H425" s="17">
        <v>0.215561066175816</v>
      </c>
      <c r="I425" s="17">
        <v>0.207345278534805</v>
      </c>
      <c r="J425" s="17">
        <v>0.20409041130258901</v>
      </c>
      <c r="K425" s="17">
        <v>0.18848925888045601</v>
      </c>
      <c r="L425" s="17">
        <v>0.16024771981147501</v>
      </c>
      <c r="M425" s="17"/>
      <c r="N425" s="17">
        <v>0.18694968224420899</v>
      </c>
      <c r="O425" s="17">
        <v>0.205616281267817</v>
      </c>
      <c r="P425" s="17">
        <v>0.22269736105159799</v>
      </c>
      <c r="Q425" s="17">
        <v>0.21999104286822199</v>
      </c>
      <c r="R425" s="17"/>
      <c r="S425" s="17">
        <v>0.208446009159417</v>
      </c>
      <c r="T425" s="17">
        <v>0.22254415392399901</v>
      </c>
      <c r="U425" s="17">
        <v>0.20188260713161199</v>
      </c>
      <c r="V425" s="17">
        <v>0.18972540636406701</v>
      </c>
      <c r="W425" s="17">
        <v>0.22992188233292399</v>
      </c>
      <c r="X425" s="17">
        <v>0.20480033530676101</v>
      </c>
      <c r="Y425" s="17">
        <v>0.18809471659226101</v>
      </c>
      <c r="Z425" s="17">
        <v>0.30020584974403602</v>
      </c>
      <c r="AA425" s="17">
        <v>0.19766909002205599</v>
      </c>
      <c r="AB425" s="17">
        <v>0.178527675890918</v>
      </c>
      <c r="AC425" s="17">
        <v>0.21341426728061899</v>
      </c>
      <c r="AD425" s="17"/>
      <c r="AE425" s="17">
        <v>0.195326846267775</v>
      </c>
      <c r="AF425" s="17">
        <v>0.235208547763222</v>
      </c>
      <c r="AG425" s="17">
        <v>0.242771693572297</v>
      </c>
      <c r="AH425" s="17">
        <v>0.19060553669073599</v>
      </c>
      <c r="AI425" s="17">
        <v>0.18091539036635501</v>
      </c>
      <c r="AJ425" s="17">
        <v>0.25234548356770098</v>
      </c>
      <c r="AK425" s="17"/>
      <c r="AL425" s="17">
        <v>0.20084596403616101</v>
      </c>
      <c r="AM425" s="17">
        <v>0.24857495047775799</v>
      </c>
      <c r="AN425" s="17">
        <v>0.17515486213503501</v>
      </c>
      <c r="AO425" s="17">
        <v>0.200626600486906</v>
      </c>
      <c r="AP425" s="17">
        <v>0.16841573522488601</v>
      </c>
      <c r="AQ425" s="17">
        <v>9.6876344336772294E-2</v>
      </c>
      <c r="AR425" s="17">
        <v>0.12555348973448299</v>
      </c>
      <c r="AS425" s="17"/>
      <c r="AT425" s="17">
        <v>0.19500855551982799</v>
      </c>
      <c r="AU425" s="17">
        <v>0.20671682369688901</v>
      </c>
      <c r="AV425" s="17"/>
      <c r="AW425" s="17">
        <v>0.19046883687006499</v>
      </c>
      <c r="AX425" s="17">
        <v>0.104344449058692</v>
      </c>
      <c r="AY425" s="17">
        <v>0.27930965064716501</v>
      </c>
      <c r="AZ425" s="17">
        <v>0.222374367803125</v>
      </c>
      <c r="BA425" s="17">
        <v>0.16949955125875599</v>
      </c>
      <c r="BB425" s="17">
        <v>0.27545102127467602</v>
      </c>
      <c r="BC425" s="17">
        <v>0.19622702111093099</v>
      </c>
      <c r="BD425" s="17">
        <v>0.176319941295768</v>
      </c>
      <c r="BE425" s="17"/>
      <c r="BF425" s="17">
        <v>0.18296091465949199</v>
      </c>
      <c r="BG425" s="17">
        <v>0.22417224196563901</v>
      </c>
      <c r="BH425" s="17">
        <v>0.17875573539439901</v>
      </c>
      <c r="BI425" s="17">
        <v>0.23256508197165501</v>
      </c>
      <c r="BJ425" s="17">
        <v>0.239993779244803</v>
      </c>
      <c r="BK425" s="17">
        <v>0.17961755693888401</v>
      </c>
      <c r="BL425" s="17">
        <v>0.23418448984088899</v>
      </c>
      <c r="BM425" s="17"/>
      <c r="BN425" s="17">
        <v>0.224653579248874</v>
      </c>
      <c r="BO425" s="17">
        <v>0.28145421576406399</v>
      </c>
      <c r="BP425" s="17">
        <v>0.15670438292282199</v>
      </c>
      <c r="BQ425" s="17">
        <v>0.16916622202920101</v>
      </c>
      <c r="BR425" s="17">
        <v>0.219995110997879</v>
      </c>
      <c r="BS425" s="17">
        <v>0.23559579091782701</v>
      </c>
      <c r="BT425" s="17">
        <v>0.163988451925273</v>
      </c>
      <c r="BU425" s="17">
        <v>0.23195964416797599</v>
      </c>
      <c r="BV425" s="17">
        <v>0.20394110942506999</v>
      </c>
      <c r="BW425" s="17">
        <v>0.223769985840751</v>
      </c>
      <c r="BX425" s="17">
        <v>0.22855414129714299</v>
      </c>
      <c r="BY425" s="17">
        <v>0.160055494387217</v>
      </c>
      <c r="BZ425" s="17">
        <v>0.219973925938038</v>
      </c>
      <c r="CA425" s="17">
        <v>0.18091673136844399</v>
      </c>
      <c r="CB425" s="17">
        <v>0.21348265759596699</v>
      </c>
      <c r="CC425" s="17">
        <v>0.11686687117142799</v>
      </c>
      <c r="CD425" s="17">
        <v>0.17676950635154001</v>
      </c>
    </row>
    <row r="426" spans="2:82" x14ac:dyDescent="0.35">
      <c r="B426" t="s">
        <v>284</v>
      </c>
      <c r="C426" s="17">
        <v>9.9954610454602993E-2</v>
      </c>
      <c r="D426" s="17">
        <v>0.102926092011124</v>
      </c>
      <c r="E426" s="17">
        <v>9.6911408741125596E-2</v>
      </c>
      <c r="F426" s="17"/>
      <c r="G426" s="17">
        <v>0.12290973531181899</v>
      </c>
      <c r="H426" s="17">
        <v>0.12632689337245101</v>
      </c>
      <c r="I426" s="17">
        <v>9.4254317768171905E-2</v>
      </c>
      <c r="J426" s="17">
        <v>9.8144020274006594E-2</v>
      </c>
      <c r="K426" s="17">
        <v>5.7861270641661897E-2</v>
      </c>
      <c r="L426" s="17">
        <v>9.7248783319037496E-2</v>
      </c>
      <c r="M426" s="17"/>
      <c r="N426" s="17">
        <v>0.103366517206362</v>
      </c>
      <c r="O426" s="17">
        <v>9.7178040948119701E-2</v>
      </c>
      <c r="P426" s="17">
        <v>0.104742336573279</v>
      </c>
      <c r="Q426" s="17">
        <v>9.54235570972084E-2</v>
      </c>
      <c r="R426" s="17"/>
      <c r="S426" s="17">
        <v>0.13991268418552</v>
      </c>
      <c r="T426" s="17">
        <v>7.89711852602102E-2</v>
      </c>
      <c r="U426" s="17">
        <v>0.100819555414343</v>
      </c>
      <c r="V426" s="17">
        <v>9.86998700353795E-2</v>
      </c>
      <c r="W426" s="17">
        <v>0.12586879266551501</v>
      </c>
      <c r="X426" s="17">
        <v>7.22314161064916E-2</v>
      </c>
      <c r="Y426" s="17">
        <v>0.110699128965906</v>
      </c>
      <c r="Z426" s="17">
        <v>7.0874217090149405E-2</v>
      </c>
      <c r="AA426" s="17">
        <v>0.103591866623746</v>
      </c>
      <c r="AB426" s="17">
        <v>9.9382391338602702E-2</v>
      </c>
      <c r="AC426" s="17">
        <v>6.3978091237148205E-2</v>
      </c>
      <c r="AD426" s="17"/>
      <c r="AE426" s="17">
        <v>8.7076015916620397E-2</v>
      </c>
      <c r="AF426" s="17">
        <v>6.7251112527756202E-2</v>
      </c>
      <c r="AG426" s="17">
        <v>9.84829885529757E-2</v>
      </c>
      <c r="AH426" s="17">
        <v>0.11396180828778001</v>
      </c>
      <c r="AI426" s="17">
        <v>0.159030399728085</v>
      </c>
      <c r="AJ426" s="17">
        <v>7.3323689010196494E-2</v>
      </c>
      <c r="AK426" s="17"/>
      <c r="AL426" s="17">
        <v>7.5360321416076098E-2</v>
      </c>
      <c r="AM426" s="17">
        <v>0.17718180381051901</v>
      </c>
      <c r="AN426" s="17">
        <v>3.4255405825825903E-2</v>
      </c>
      <c r="AO426" s="17">
        <v>3.4029668142419998E-2</v>
      </c>
      <c r="AP426" s="17">
        <v>8.80260087809564E-2</v>
      </c>
      <c r="AQ426" s="17">
        <v>0.131794052321238</v>
      </c>
      <c r="AR426" s="17">
        <v>0.21270713856658499</v>
      </c>
      <c r="AS426" s="17"/>
      <c r="AT426" s="17">
        <v>0.13121333201739599</v>
      </c>
      <c r="AU426" s="17">
        <v>9.5411379582436007E-2</v>
      </c>
      <c r="AV426" s="17"/>
      <c r="AW426" s="17">
        <v>0.12666864061189601</v>
      </c>
      <c r="AX426" s="17">
        <v>0.11979214388325</v>
      </c>
      <c r="AY426" s="17">
        <v>0.134552518028667</v>
      </c>
      <c r="AZ426" s="17">
        <v>0.100053681035033</v>
      </c>
      <c r="BA426" s="17">
        <v>8.5689710114956394E-2</v>
      </c>
      <c r="BB426" s="17">
        <v>9.7858467214121794E-2</v>
      </c>
      <c r="BC426" s="17">
        <v>8.8866142369603801E-2</v>
      </c>
      <c r="BD426" s="17">
        <v>5.3381304432738801E-2</v>
      </c>
      <c r="BE426" s="17"/>
      <c r="BF426" s="17">
        <v>0.101619354244362</v>
      </c>
      <c r="BG426" s="17">
        <v>0.11173535026429</v>
      </c>
      <c r="BH426" s="17">
        <v>5.6572719284327E-2</v>
      </c>
      <c r="BI426" s="17">
        <v>0.137206302135535</v>
      </c>
      <c r="BJ426" s="17">
        <v>8.3299573753999698E-2</v>
      </c>
      <c r="BK426" s="17">
        <v>9.4994736892451803E-2</v>
      </c>
      <c r="BL426" s="17">
        <v>0.118594591410255</v>
      </c>
      <c r="BM426" s="17"/>
      <c r="BN426" s="17">
        <v>9.5830991369770899E-2</v>
      </c>
      <c r="BO426" s="17">
        <v>7.9486277750631204E-2</v>
      </c>
      <c r="BP426" s="17">
        <v>0.15912998716590501</v>
      </c>
      <c r="BQ426" s="17">
        <v>0.11252434366622099</v>
      </c>
      <c r="BR426" s="17">
        <v>9.2454285703045105E-2</v>
      </c>
      <c r="BS426" s="17">
        <v>0.13954889489724201</v>
      </c>
      <c r="BT426" s="17">
        <v>0.137440030164973</v>
      </c>
      <c r="BU426" s="17">
        <v>5.8280874268130299E-2</v>
      </c>
      <c r="BV426" s="17">
        <v>0.11256898419023199</v>
      </c>
      <c r="BW426" s="17">
        <v>7.6819405806289404E-2</v>
      </c>
      <c r="BX426" s="17">
        <v>9.42856816125138E-2</v>
      </c>
      <c r="BY426" s="17">
        <v>4.5380221481181801E-2</v>
      </c>
      <c r="BZ426" s="17">
        <v>4.1254112093273503E-2</v>
      </c>
      <c r="CA426" s="17">
        <v>5.9524036583153701E-2</v>
      </c>
      <c r="CB426" s="17">
        <v>0.13295266576887699</v>
      </c>
      <c r="CC426" s="17">
        <v>0.157412061612897</v>
      </c>
      <c r="CD426" s="17">
        <v>7.9095350331937597E-2</v>
      </c>
    </row>
    <row r="427" spans="2:82" x14ac:dyDescent="0.35">
      <c r="B427" t="s">
        <v>285</v>
      </c>
      <c r="C427" s="17">
        <v>0</v>
      </c>
      <c r="D427" s="17">
        <v>0</v>
      </c>
      <c r="E427" s="17">
        <v>0</v>
      </c>
      <c r="F427" s="17"/>
      <c r="G427" s="17">
        <v>0</v>
      </c>
      <c r="H427" s="17">
        <v>0</v>
      </c>
      <c r="I427" s="17">
        <v>0</v>
      </c>
      <c r="J427" s="17">
        <v>0</v>
      </c>
      <c r="K427" s="17">
        <v>0</v>
      </c>
      <c r="L427" s="17">
        <v>0</v>
      </c>
      <c r="M427" s="17"/>
      <c r="N427" s="17">
        <v>0</v>
      </c>
      <c r="O427" s="17">
        <v>0</v>
      </c>
      <c r="P427" s="17">
        <v>0</v>
      </c>
      <c r="Q427" s="17">
        <v>0</v>
      </c>
      <c r="R427" s="17"/>
      <c r="S427" s="17">
        <v>0</v>
      </c>
      <c r="T427" s="17">
        <v>0</v>
      </c>
      <c r="U427" s="17">
        <v>0</v>
      </c>
      <c r="V427" s="17">
        <v>0</v>
      </c>
      <c r="W427" s="17">
        <v>0</v>
      </c>
      <c r="X427" s="17">
        <v>0</v>
      </c>
      <c r="Y427" s="17">
        <v>0</v>
      </c>
      <c r="Z427" s="17">
        <v>0</v>
      </c>
      <c r="AA427" s="17">
        <v>0</v>
      </c>
      <c r="AB427" s="17">
        <v>0</v>
      </c>
      <c r="AC427" s="17">
        <v>0</v>
      </c>
      <c r="AD427" s="17"/>
      <c r="AE427" s="17">
        <v>0</v>
      </c>
      <c r="AF427" s="17">
        <v>0</v>
      </c>
      <c r="AG427" s="17">
        <v>0</v>
      </c>
      <c r="AH427" s="17">
        <v>0</v>
      </c>
      <c r="AI427" s="17">
        <v>0</v>
      </c>
      <c r="AJ427" s="17">
        <v>0</v>
      </c>
      <c r="AK427" s="17"/>
      <c r="AL427" s="17">
        <v>0</v>
      </c>
      <c r="AM427" s="17">
        <v>0</v>
      </c>
      <c r="AN427" s="17">
        <v>0</v>
      </c>
      <c r="AO427" s="17">
        <v>0</v>
      </c>
      <c r="AP427" s="17">
        <v>0</v>
      </c>
      <c r="AQ427" s="17">
        <v>0</v>
      </c>
      <c r="AR427" s="17">
        <v>0</v>
      </c>
      <c r="AS427" s="17"/>
      <c r="AT427" s="17">
        <v>0</v>
      </c>
      <c r="AU427" s="17">
        <v>0</v>
      </c>
      <c r="AV427" s="17"/>
      <c r="AW427" s="17">
        <v>0</v>
      </c>
      <c r="AX427" s="17">
        <v>0</v>
      </c>
      <c r="AY427" s="17">
        <v>0</v>
      </c>
      <c r="AZ427" s="17">
        <v>0</v>
      </c>
      <c r="BA427" s="17">
        <v>0</v>
      </c>
      <c r="BB427" s="17">
        <v>0</v>
      </c>
      <c r="BC427" s="17">
        <v>0</v>
      </c>
      <c r="BD427" s="17">
        <v>0</v>
      </c>
      <c r="BE427" s="17"/>
      <c r="BF427" s="17">
        <v>0</v>
      </c>
      <c r="BG427" s="17">
        <v>0</v>
      </c>
      <c r="BH427" s="17">
        <v>0</v>
      </c>
      <c r="BI427" s="17">
        <v>0</v>
      </c>
      <c r="BJ427" s="17">
        <v>0</v>
      </c>
      <c r="BK427" s="17">
        <v>0</v>
      </c>
      <c r="BL427" s="17">
        <v>0</v>
      </c>
      <c r="BM427" s="17"/>
      <c r="BN427" s="17">
        <v>0</v>
      </c>
      <c r="BO427" s="17">
        <v>0</v>
      </c>
      <c r="BP427" s="17">
        <v>0</v>
      </c>
      <c r="BQ427" s="17">
        <v>0</v>
      </c>
      <c r="BR427" s="17">
        <v>0</v>
      </c>
      <c r="BS427" s="17">
        <v>0</v>
      </c>
      <c r="BT427" s="17">
        <v>0</v>
      </c>
      <c r="BU427" s="17">
        <v>0</v>
      </c>
      <c r="BV427" s="17">
        <v>0</v>
      </c>
      <c r="BW427" s="17">
        <v>0</v>
      </c>
      <c r="BX427" s="17">
        <v>0</v>
      </c>
      <c r="BY427" s="17">
        <v>0</v>
      </c>
      <c r="BZ427" s="17">
        <v>0</v>
      </c>
      <c r="CA427" s="17">
        <v>0</v>
      </c>
      <c r="CB427" s="17">
        <v>0</v>
      </c>
      <c r="CC427" s="17">
        <v>0</v>
      </c>
      <c r="CD427" s="17">
        <v>0</v>
      </c>
    </row>
    <row r="428" spans="2:82" x14ac:dyDescent="0.35">
      <c r="B428" t="s">
        <v>286</v>
      </c>
      <c r="C428" s="17">
        <v>8.7854321212819206E-2</v>
      </c>
      <c r="D428" s="17">
        <v>8.3586201586275E-2</v>
      </c>
      <c r="E428" s="17">
        <v>9.2174022613490406E-2</v>
      </c>
      <c r="F428" s="17"/>
      <c r="G428" s="17">
        <v>0.118855530194277</v>
      </c>
      <c r="H428" s="17">
        <v>0.119589629317625</v>
      </c>
      <c r="I428" s="17">
        <v>9.7663383837162193E-2</v>
      </c>
      <c r="J428" s="17">
        <v>7.3414957862056596E-2</v>
      </c>
      <c r="K428" s="17">
        <v>7.8303911485416905E-2</v>
      </c>
      <c r="L428" s="17">
        <v>4.9429017198065202E-2</v>
      </c>
      <c r="M428" s="17"/>
      <c r="N428" s="17">
        <v>7.5056050230049201E-2</v>
      </c>
      <c r="O428" s="17">
        <v>0.101150237682066</v>
      </c>
      <c r="P428" s="17">
        <v>9.2861940283306105E-2</v>
      </c>
      <c r="Q428" s="17">
        <v>8.3798555860851401E-2</v>
      </c>
      <c r="R428" s="17"/>
      <c r="S428" s="17">
        <v>0.109093598800501</v>
      </c>
      <c r="T428" s="17">
        <v>5.6098930386819901E-2</v>
      </c>
      <c r="U428" s="17">
        <v>6.6988606300456E-2</v>
      </c>
      <c r="V428" s="17">
        <v>8.78886749749659E-2</v>
      </c>
      <c r="W428" s="17">
        <v>7.0947049750127597E-2</v>
      </c>
      <c r="X428" s="17">
        <v>7.7316118017096397E-2</v>
      </c>
      <c r="Y428" s="17">
        <v>0.12325679241913701</v>
      </c>
      <c r="Z428" s="17">
        <v>0.10828461816660299</v>
      </c>
      <c r="AA428" s="17">
        <v>0.116073919899755</v>
      </c>
      <c r="AB428" s="17">
        <v>6.1996472105000998E-2</v>
      </c>
      <c r="AC428" s="17">
        <v>0.10188149156488099</v>
      </c>
      <c r="AD428" s="17"/>
      <c r="AE428" s="17">
        <v>6.7232449690189003E-2</v>
      </c>
      <c r="AF428" s="17">
        <v>8.25555917454905E-2</v>
      </c>
      <c r="AG428" s="17">
        <v>0.107004340418734</v>
      </c>
      <c r="AH428" s="17">
        <v>7.1685220892407295E-2</v>
      </c>
      <c r="AI428" s="17">
        <v>0.117684474248673</v>
      </c>
      <c r="AJ428" s="17">
        <v>0.148070260176247</v>
      </c>
      <c r="AK428" s="17"/>
      <c r="AL428" s="17">
        <v>8.3416654317246194E-2</v>
      </c>
      <c r="AM428" s="17">
        <v>0.10102524085268801</v>
      </c>
      <c r="AN428" s="17">
        <v>0.10102591576778699</v>
      </c>
      <c r="AO428" s="17">
        <v>0.105752057554758</v>
      </c>
      <c r="AP428" s="17">
        <v>0</v>
      </c>
      <c r="AQ428" s="17">
        <v>7.6615025436516798E-2</v>
      </c>
      <c r="AR428" s="17">
        <v>0</v>
      </c>
      <c r="AS428" s="17"/>
      <c r="AT428" s="17">
        <v>8.6469939020950098E-2</v>
      </c>
      <c r="AU428" s="17">
        <v>8.7646118210533697E-2</v>
      </c>
      <c r="AV428" s="17"/>
      <c r="AW428" s="17">
        <v>0.109855078888105</v>
      </c>
      <c r="AX428" s="17">
        <v>2.9812198933008099E-2</v>
      </c>
      <c r="AY428" s="17">
        <v>7.9202028010756195E-2</v>
      </c>
      <c r="AZ428" s="17">
        <v>9.3045913618250195E-2</v>
      </c>
      <c r="BA428" s="17">
        <v>5.8048176549338699E-2</v>
      </c>
      <c r="BB428" s="17">
        <v>7.8765496619726497E-2</v>
      </c>
      <c r="BC428" s="17">
        <v>0.120187093591154</v>
      </c>
      <c r="BD428" s="17">
        <v>5.1914476182310799E-2</v>
      </c>
      <c r="BE428" s="17"/>
      <c r="BF428" s="17">
        <v>8.1096874968045699E-2</v>
      </c>
      <c r="BG428" s="17">
        <v>0.106638429281943</v>
      </c>
      <c r="BH428" s="17">
        <v>6.3309115722144704E-2</v>
      </c>
      <c r="BI428" s="17">
        <v>7.8301365984479898E-2</v>
      </c>
      <c r="BJ428" s="17">
        <v>7.8823929192370606E-2</v>
      </c>
      <c r="BK428" s="17">
        <v>7.6120163210605593E-2</v>
      </c>
      <c r="BL428" s="17">
        <v>0.108696806310598</v>
      </c>
      <c r="BM428" s="17"/>
      <c r="BN428" s="17">
        <v>0.102171340979386</v>
      </c>
      <c r="BO428" s="17">
        <v>7.0509486367704793E-2</v>
      </c>
      <c r="BP428" s="17">
        <v>9.3943983955779395E-2</v>
      </c>
      <c r="BQ428" s="17">
        <v>0.126814210226845</v>
      </c>
      <c r="BR428" s="17">
        <v>0.10235330019297099</v>
      </c>
      <c r="BS428" s="17">
        <v>5.92152811693821E-2</v>
      </c>
      <c r="BT428" s="17">
        <v>0.103869614988821</v>
      </c>
      <c r="BU428" s="17">
        <v>9.6153928171098205E-2</v>
      </c>
      <c r="BV428" s="17">
        <v>7.8763716496199496E-2</v>
      </c>
      <c r="BW428" s="17">
        <v>0.116206015358908</v>
      </c>
      <c r="BX428" s="17">
        <v>6.6851776355385098E-2</v>
      </c>
      <c r="BY428" s="17">
        <v>3.7193161332188203E-2</v>
      </c>
      <c r="BZ428" s="17">
        <v>2.7585137554308099E-2</v>
      </c>
      <c r="CA428" s="17">
        <v>7.2680019762019599E-2</v>
      </c>
      <c r="CB428" s="17">
        <v>0.112517384549893</v>
      </c>
      <c r="CC428" s="17">
        <v>4.38786900621961E-2</v>
      </c>
      <c r="CD428" s="17">
        <v>6.6186262256317394E-2</v>
      </c>
    </row>
    <row r="429" spans="2:82" x14ac:dyDescent="0.35">
      <c r="B429" t="s">
        <v>287</v>
      </c>
      <c r="C429" s="17">
        <v>0.14929310420900799</v>
      </c>
      <c r="D429" s="17">
        <v>0.15480047851384299</v>
      </c>
      <c r="E429" s="17">
        <v>0.143449327747764</v>
      </c>
      <c r="F429" s="17"/>
      <c r="G429" s="17">
        <v>0.111103031616593</v>
      </c>
      <c r="H429" s="17">
        <v>0.124378329707676</v>
      </c>
      <c r="I429" s="17">
        <v>0.16743735601241899</v>
      </c>
      <c r="J429" s="17">
        <v>0.14248569020232099</v>
      </c>
      <c r="K429" s="17">
        <v>0.16714093331681701</v>
      </c>
      <c r="L429" s="17">
        <v>0.17279469558609101</v>
      </c>
      <c r="M429" s="17"/>
      <c r="N429" s="17">
        <v>0.16655196153823201</v>
      </c>
      <c r="O429" s="17">
        <v>0.14972770087106099</v>
      </c>
      <c r="P429" s="17">
        <v>0.13224206001936201</v>
      </c>
      <c r="Q429" s="17">
        <v>0.14661321286873699</v>
      </c>
      <c r="R429" s="17"/>
      <c r="S429" s="17">
        <v>0.11693087544002199</v>
      </c>
      <c r="T429" s="17">
        <v>0.150614877917294</v>
      </c>
      <c r="U429" s="17">
        <v>0.116786323063175</v>
      </c>
      <c r="V429" s="17">
        <v>0.164489211427778</v>
      </c>
      <c r="W429" s="17">
        <v>0.142808235884856</v>
      </c>
      <c r="X429" s="17">
        <v>0.18041037356849501</v>
      </c>
      <c r="Y429" s="17">
        <v>0.16767029811164799</v>
      </c>
      <c r="Z429" s="17">
        <v>0.141327047745161</v>
      </c>
      <c r="AA429" s="17">
        <v>0.141286903160078</v>
      </c>
      <c r="AB429" s="17">
        <v>0.17542389383609799</v>
      </c>
      <c r="AC429" s="17">
        <v>0.16100262003288801</v>
      </c>
      <c r="AD429" s="17"/>
      <c r="AE429" s="17">
        <v>0.147843395587827</v>
      </c>
      <c r="AF429" s="17">
        <v>0.17273479999998101</v>
      </c>
      <c r="AG429" s="17">
        <v>0.139546992799194</v>
      </c>
      <c r="AH429" s="17">
        <v>0.171581034984326</v>
      </c>
      <c r="AI429" s="17">
        <v>0.121295174149813</v>
      </c>
      <c r="AJ429" s="17">
        <v>0.133085462268208</v>
      </c>
      <c r="AK429" s="17"/>
      <c r="AL429" s="17">
        <v>0.16358631001992899</v>
      </c>
      <c r="AM429" s="17">
        <v>0.116539747419499</v>
      </c>
      <c r="AN429" s="17">
        <v>0.113198800640491</v>
      </c>
      <c r="AO429" s="17">
        <v>0.34680475919713299</v>
      </c>
      <c r="AP429" s="17">
        <v>0.17097389427590501</v>
      </c>
      <c r="AQ429" s="17">
        <v>0.17988853815550701</v>
      </c>
      <c r="AR429" s="17">
        <v>0.33080947163742602</v>
      </c>
      <c r="AS429" s="17"/>
      <c r="AT429" s="17">
        <v>0.143932777424049</v>
      </c>
      <c r="AU429" s="17">
        <v>0.15165269838457901</v>
      </c>
      <c r="AV429" s="17"/>
      <c r="AW429" s="17">
        <v>0.147112823597535</v>
      </c>
      <c r="AX429" s="17">
        <v>0.18890215867375301</v>
      </c>
      <c r="AY429" s="17">
        <v>0.150384370223689</v>
      </c>
      <c r="AZ429" s="17">
        <v>0.14355524493236599</v>
      </c>
      <c r="BA429" s="17">
        <v>0.15395991756007499</v>
      </c>
      <c r="BB429" s="17">
        <v>0.147912574794658</v>
      </c>
      <c r="BC429" s="17">
        <v>0.13638330366545001</v>
      </c>
      <c r="BD429" s="17">
        <v>0.25450788870749702</v>
      </c>
      <c r="BE429" s="17"/>
      <c r="BF429" s="17">
        <v>0.17174008568647101</v>
      </c>
      <c r="BG429" s="17">
        <v>0.13563412400692099</v>
      </c>
      <c r="BH429" s="17">
        <v>0.184499085183606</v>
      </c>
      <c r="BI429" s="17">
        <v>0.13620252895251</v>
      </c>
      <c r="BJ429" s="17">
        <v>0.172939506517895</v>
      </c>
      <c r="BK429" s="17">
        <v>0.14200699466799999</v>
      </c>
      <c r="BL429" s="17">
        <v>0.11731567264943001</v>
      </c>
      <c r="BM429" s="17"/>
      <c r="BN429" s="17">
        <v>0.122836503403544</v>
      </c>
      <c r="BO429" s="17">
        <v>9.6807382274367096E-2</v>
      </c>
      <c r="BP429" s="17">
        <v>0.150466626772604</v>
      </c>
      <c r="BQ429" s="17">
        <v>0.16036135931617099</v>
      </c>
      <c r="BR429" s="17">
        <v>0.124342024190829</v>
      </c>
      <c r="BS429" s="17">
        <v>0.15801086442012499</v>
      </c>
      <c r="BT429" s="17">
        <v>0.174033082818321</v>
      </c>
      <c r="BU429" s="17">
        <v>0.159644000790785</v>
      </c>
      <c r="BV429" s="17">
        <v>0.13811927219325501</v>
      </c>
      <c r="BW429" s="17">
        <v>0.13668517332016999</v>
      </c>
      <c r="BX429" s="17">
        <v>0.14836214256708399</v>
      </c>
      <c r="BY429" s="17">
        <v>0.148594979486878</v>
      </c>
      <c r="BZ429" s="17">
        <v>0.25672127814024898</v>
      </c>
      <c r="CA429" s="17">
        <v>0.189002094234692</v>
      </c>
      <c r="CB429" s="17">
        <v>0.105522466379828</v>
      </c>
      <c r="CC429" s="17">
        <v>0.20407649973577799</v>
      </c>
      <c r="CD429" s="17">
        <v>0.21689761393590301</v>
      </c>
    </row>
    <row r="430" spans="2:82" x14ac:dyDescent="0.35">
      <c r="B430" t="s">
        <v>288</v>
      </c>
      <c r="C430" s="17">
        <v>0.11560433877838</v>
      </c>
      <c r="D430" s="17">
        <v>0.122095512733205</v>
      </c>
      <c r="E430" s="17">
        <v>0.110189283284209</v>
      </c>
      <c r="F430" s="17"/>
      <c r="G430" s="17">
        <v>6.22294492919803E-2</v>
      </c>
      <c r="H430" s="17">
        <v>8.5906178409134795E-2</v>
      </c>
      <c r="I430" s="17">
        <v>8.3884771803889202E-2</v>
      </c>
      <c r="J430" s="17">
        <v>0.13077340820894601</v>
      </c>
      <c r="K430" s="17">
        <v>0.14638312518680999</v>
      </c>
      <c r="L430" s="17">
        <v>0.169823210263534</v>
      </c>
      <c r="M430" s="17"/>
      <c r="N430" s="17">
        <v>0.128297351726506</v>
      </c>
      <c r="O430" s="17">
        <v>0.113553603907093</v>
      </c>
      <c r="P430" s="17">
        <v>0.104786334488549</v>
      </c>
      <c r="Q430" s="17">
        <v>0.11427892803722201</v>
      </c>
      <c r="R430" s="17"/>
      <c r="S430" s="17">
        <v>7.6229232205266104E-2</v>
      </c>
      <c r="T430" s="17">
        <v>0.131050655125625</v>
      </c>
      <c r="U430" s="17">
        <v>0.12175986599097</v>
      </c>
      <c r="V430" s="17">
        <v>8.9494731724207494E-2</v>
      </c>
      <c r="W430" s="17">
        <v>8.4010133072274396E-2</v>
      </c>
      <c r="X430" s="17">
        <v>0.13841449245930801</v>
      </c>
      <c r="Y430" s="17">
        <v>0.124366219100232</v>
      </c>
      <c r="Z430" s="17">
        <v>0.115387983483925</v>
      </c>
      <c r="AA430" s="17">
        <v>0.14926595782188201</v>
      </c>
      <c r="AB430" s="17">
        <v>0.13327339710929201</v>
      </c>
      <c r="AC430" s="17">
        <v>0.110873263383946</v>
      </c>
      <c r="AD430" s="17"/>
      <c r="AE430" s="17">
        <v>0.15618907347629801</v>
      </c>
      <c r="AF430" s="17">
        <v>0.11253564336392501</v>
      </c>
      <c r="AG430" s="17">
        <v>6.4988943227691304E-2</v>
      </c>
      <c r="AH430" s="17">
        <v>9.0142737832463002E-2</v>
      </c>
      <c r="AI430" s="17">
        <v>9.4288870348034307E-2</v>
      </c>
      <c r="AJ430" s="17">
        <v>4.3542964594103201E-2</v>
      </c>
      <c r="AK430" s="17"/>
      <c r="AL430" s="17">
        <v>0.135422397651661</v>
      </c>
      <c r="AM430" s="17">
        <v>7.7556564955640395E-2</v>
      </c>
      <c r="AN430" s="17">
        <v>6.7706694300213699E-2</v>
      </c>
      <c r="AO430" s="17">
        <v>3.1949716350278497E-2</v>
      </c>
      <c r="AP430" s="17">
        <v>8.2755036285851596E-2</v>
      </c>
      <c r="AQ430" s="17">
        <v>0.17624083547139299</v>
      </c>
      <c r="AR430" s="17">
        <v>0</v>
      </c>
      <c r="AS430" s="17"/>
      <c r="AT430" s="17">
        <v>0.113843281948822</v>
      </c>
      <c r="AU430" s="17">
        <v>0.115527301471743</v>
      </c>
      <c r="AV430" s="17"/>
      <c r="AW430" s="17">
        <v>9.06357868280986E-2</v>
      </c>
      <c r="AX430" s="17">
        <v>0.165525424513431</v>
      </c>
      <c r="AY430" s="17">
        <v>0.12640740861274</v>
      </c>
      <c r="AZ430" s="17">
        <v>0.120437071281877</v>
      </c>
      <c r="BA430" s="17">
        <v>0.17776611750190699</v>
      </c>
      <c r="BB430" s="17">
        <v>7.4600835159901596E-2</v>
      </c>
      <c r="BC430" s="17">
        <v>8.6021910103790303E-2</v>
      </c>
      <c r="BD430" s="17">
        <v>9.8791049671064404E-2</v>
      </c>
      <c r="BE430" s="17"/>
      <c r="BF430" s="17">
        <v>9.6076798540532193E-2</v>
      </c>
      <c r="BG430" s="17">
        <v>9.3212620728457804E-2</v>
      </c>
      <c r="BH430" s="17">
        <v>0.14885420661604501</v>
      </c>
      <c r="BI430" s="17">
        <v>0.115807961312564</v>
      </c>
      <c r="BJ430" s="17">
        <v>0.100762046384985</v>
      </c>
      <c r="BK430" s="17">
        <v>0.16059278707154401</v>
      </c>
      <c r="BL430" s="17">
        <v>9.3907842511555303E-2</v>
      </c>
      <c r="BM430" s="17"/>
      <c r="BN430" s="17">
        <v>0.11569709111304401</v>
      </c>
      <c r="BO430" s="17">
        <v>9.8283652903553495E-2</v>
      </c>
      <c r="BP430" s="17">
        <v>8.7999533492056706E-2</v>
      </c>
      <c r="BQ430" s="17">
        <v>0.103087244105018</v>
      </c>
      <c r="BR430" s="17">
        <v>0.11929555059673901</v>
      </c>
      <c r="BS430" s="17">
        <v>0.10759122686849699</v>
      </c>
      <c r="BT430" s="17">
        <v>0.101624980367749</v>
      </c>
      <c r="BU430" s="17">
        <v>0.15237699479191899</v>
      </c>
      <c r="BV430" s="17">
        <v>0.14021840032444899</v>
      </c>
      <c r="BW430" s="17">
        <v>0.12504883924671401</v>
      </c>
      <c r="BX430" s="17">
        <v>9.8828600735175895E-2</v>
      </c>
      <c r="BY430" s="17">
        <v>0.164176625643559</v>
      </c>
      <c r="BZ430" s="17">
        <v>0.12729682467866901</v>
      </c>
      <c r="CA430" s="17">
        <v>8.6579212283102794E-2</v>
      </c>
      <c r="CB430" s="17">
        <v>9.1361019724419207E-2</v>
      </c>
      <c r="CC430" s="17">
        <v>0.16516444950536899</v>
      </c>
      <c r="CD430" s="17">
        <v>0</v>
      </c>
    </row>
    <row r="431" spans="2:82" x14ac:dyDescent="0.35">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row>
    <row r="432" spans="2:82" x14ac:dyDescent="0.35">
      <c r="B432" s="6" t="s">
        <v>289</v>
      </c>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row>
    <row r="433" spans="2:82" x14ac:dyDescent="0.35">
      <c r="B433" s="24" t="s">
        <v>191</v>
      </c>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row>
    <row r="434" spans="2:82" x14ac:dyDescent="0.35">
      <c r="B434" t="s">
        <v>290</v>
      </c>
      <c r="C434" s="17">
        <v>0.152716523999578</v>
      </c>
      <c r="D434" s="17">
        <v>0.15226326550842001</v>
      </c>
      <c r="E434" s="17">
        <v>0.151684995863025</v>
      </c>
      <c r="F434" s="17"/>
      <c r="G434" s="17">
        <v>0.15202200941154301</v>
      </c>
      <c r="H434" s="17">
        <v>0.13775562470038799</v>
      </c>
      <c r="I434" s="17">
        <v>0.126560744748834</v>
      </c>
      <c r="J434" s="17">
        <v>0.173971716518142</v>
      </c>
      <c r="K434" s="17">
        <v>0.19231302396820499</v>
      </c>
      <c r="L434" s="17">
        <v>0.14167639750503599</v>
      </c>
      <c r="M434" s="17"/>
      <c r="N434" s="17">
        <v>0.157331564207217</v>
      </c>
      <c r="O434" s="17">
        <v>0.166149962306674</v>
      </c>
      <c r="P434" s="17">
        <v>0.125147339396353</v>
      </c>
      <c r="Q434" s="17">
        <v>0.15752574974761699</v>
      </c>
      <c r="R434" s="17"/>
      <c r="S434" s="17">
        <v>0.13863901069557599</v>
      </c>
      <c r="T434" s="17">
        <v>0.14836493878487</v>
      </c>
      <c r="U434" s="17">
        <v>0.19299219263679401</v>
      </c>
      <c r="V434" s="17">
        <v>0.124243626150135</v>
      </c>
      <c r="W434" s="17">
        <v>0.14750579272064501</v>
      </c>
      <c r="X434" s="17">
        <v>0.15097196681429001</v>
      </c>
      <c r="Y434" s="17">
        <v>0.17590915345296801</v>
      </c>
      <c r="Z434" s="17">
        <v>0.120487724265219</v>
      </c>
      <c r="AA434" s="17">
        <v>0.147124766076973</v>
      </c>
      <c r="AB434" s="17">
        <v>0.137801445180048</v>
      </c>
      <c r="AC434" s="17">
        <v>0.24414534587508599</v>
      </c>
      <c r="AD434" s="17"/>
      <c r="AE434" s="17">
        <v>0.13702047993517999</v>
      </c>
      <c r="AF434" s="17">
        <v>0.16332954328306401</v>
      </c>
      <c r="AG434" s="17">
        <v>0.164606367363794</v>
      </c>
      <c r="AH434" s="17">
        <v>0.17015295151085599</v>
      </c>
      <c r="AI434" s="17">
        <v>0.15976456342819001</v>
      </c>
      <c r="AJ434" s="17">
        <v>0.15028737703261899</v>
      </c>
      <c r="AK434" s="17"/>
      <c r="AL434" s="17">
        <v>0.156529452016124</v>
      </c>
      <c r="AM434" s="17">
        <v>0.136447508987801</v>
      </c>
      <c r="AN434" s="17">
        <v>0.17345520015920299</v>
      </c>
      <c r="AO434" s="17">
        <v>0.16877708929847701</v>
      </c>
      <c r="AP434" s="17">
        <v>0.13881738409437799</v>
      </c>
      <c r="AQ434" s="17">
        <v>0.114520978631502</v>
      </c>
      <c r="AR434" s="17">
        <v>0</v>
      </c>
      <c r="AS434" s="17"/>
      <c r="AT434" s="17">
        <v>0.147145777083137</v>
      </c>
      <c r="AU434" s="17">
        <v>0.15172510960424199</v>
      </c>
      <c r="AV434" s="17"/>
      <c r="AW434" s="17">
        <v>0.198867710285869</v>
      </c>
      <c r="AX434" s="17">
        <v>0.12961179364546299</v>
      </c>
      <c r="AY434" s="17">
        <v>0.116926609317569</v>
      </c>
      <c r="AZ434" s="17">
        <v>0.157116824093404</v>
      </c>
      <c r="BA434" s="17">
        <v>0.158886557456239</v>
      </c>
      <c r="BB434" s="17">
        <v>0.14516481081392199</v>
      </c>
      <c r="BC434" s="17">
        <v>0.13431204350767301</v>
      </c>
      <c r="BD434" s="17">
        <v>3.27286548705462E-2</v>
      </c>
      <c r="BE434" s="17"/>
      <c r="BF434" s="17">
        <v>0.188221473240132</v>
      </c>
      <c r="BG434" s="17">
        <v>0.13906195180252801</v>
      </c>
      <c r="BH434" s="17">
        <v>0.116031489543509</v>
      </c>
      <c r="BI434" s="17">
        <v>0.152808224289329</v>
      </c>
      <c r="BJ434" s="17">
        <v>0.203205072729047</v>
      </c>
      <c r="BK434" s="17">
        <v>0.15232464428599701</v>
      </c>
      <c r="BL434" s="17">
        <v>0.14778789231877301</v>
      </c>
      <c r="BM434" s="17"/>
      <c r="BN434" s="17">
        <v>0.19559078510390601</v>
      </c>
      <c r="BO434" s="17">
        <v>0.14448431365911499</v>
      </c>
      <c r="BP434" s="17">
        <v>0.10394311934573899</v>
      </c>
      <c r="BQ434" s="17">
        <v>0.14139553222444501</v>
      </c>
      <c r="BR434" s="17">
        <v>0.15864479908645299</v>
      </c>
      <c r="BS434" s="17">
        <v>0.13367084136750201</v>
      </c>
      <c r="BT434" s="17">
        <v>0.17089657141908901</v>
      </c>
      <c r="BU434" s="17">
        <v>0.17902942366149899</v>
      </c>
      <c r="BV434" s="17">
        <v>0.15746031508063299</v>
      </c>
      <c r="BW434" s="17">
        <v>0.17344489705004201</v>
      </c>
      <c r="BX434" s="17">
        <v>0.16540078334209601</v>
      </c>
      <c r="BY434" s="17">
        <v>0.167195410260088</v>
      </c>
      <c r="BZ434" s="17">
        <v>0.16976098428231301</v>
      </c>
      <c r="CA434" s="17">
        <v>0.147124078781774</v>
      </c>
      <c r="CB434" s="17">
        <v>0.21951681289781</v>
      </c>
      <c r="CC434" s="17">
        <v>0.12231949720322401</v>
      </c>
      <c r="CD434" s="17">
        <v>0.134967844699975</v>
      </c>
    </row>
    <row r="435" spans="2:82" x14ac:dyDescent="0.35">
      <c r="B435" t="s">
        <v>291</v>
      </c>
      <c r="C435" s="17">
        <v>9.2642810617170904E-2</v>
      </c>
      <c r="D435" s="17">
        <v>0.11102630085656599</v>
      </c>
      <c r="E435" s="17">
        <v>7.4531620390554498E-2</v>
      </c>
      <c r="F435" s="17"/>
      <c r="G435" s="17">
        <v>8.8120762823267196E-2</v>
      </c>
      <c r="H435" s="17">
        <v>0.113979879868772</v>
      </c>
      <c r="I435" s="17">
        <v>0.114466604248388</v>
      </c>
      <c r="J435" s="17">
        <v>8.6774685203370394E-2</v>
      </c>
      <c r="K435" s="17">
        <v>9.0707573784228196E-2</v>
      </c>
      <c r="L435" s="17">
        <v>6.8801565019415298E-2</v>
      </c>
      <c r="M435" s="17"/>
      <c r="N435" s="17">
        <v>0.11079042078682499</v>
      </c>
      <c r="O435" s="17">
        <v>7.5200752040065696E-2</v>
      </c>
      <c r="P435" s="17">
        <v>7.6224992157669993E-2</v>
      </c>
      <c r="Q435" s="17">
        <v>0.10364205303936599</v>
      </c>
      <c r="R435" s="17"/>
      <c r="S435" s="17">
        <v>0.109838399093836</v>
      </c>
      <c r="T435" s="17">
        <v>9.3135853301838004E-2</v>
      </c>
      <c r="U435" s="17">
        <v>0.12078551860621101</v>
      </c>
      <c r="V435" s="17">
        <v>0.116954270136069</v>
      </c>
      <c r="W435" s="17">
        <v>6.8532736799999799E-2</v>
      </c>
      <c r="X435" s="17">
        <v>0.10621423471752101</v>
      </c>
      <c r="Y435" s="17">
        <v>6.1925990190712599E-2</v>
      </c>
      <c r="Z435" s="17">
        <v>9.64256023106521E-2</v>
      </c>
      <c r="AA435" s="17">
        <v>7.2375328806481495E-2</v>
      </c>
      <c r="AB435" s="17">
        <v>8.8068564389818499E-2</v>
      </c>
      <c r="AC435" s="17">
        <v>7.1923287858721804E-2</v>
      </c>
      <c r="AD435" s="17"/>
      <c r="AE435" s="17">
        <v>7.7863278897559507E-2</v>
      </c>
      <c r="AF435" s="17">
        <v>0.10282830691209401</v>
      </c>
      <c r="AG435" s="17">
        <v>0.128558407756384</v>
      </c>
      <c r="AH435" s="17">
        <v>0.104074986504417</v>
      </c>
      <c r="AI435" s="17">
        <v>8.7419396718547898E-2</v>
      </c>
      <c r="AJ435" s="17">
        <v>9.1905479020129105E-2</v>
      </c>
      <c r="AK435" s="17"/>
      <c r="AL435" s="17">
        <v>7.3992169724891005E-2</v>
      </c>
      <c r="AM435" s="17">
        <v>9.42275992617468E-2</v>
      </c>
      <c r="AN435" s="17">
        <v>0.15911195374284101</v>
      </c>
      <c r="AO435" s="17">
        <v>0.27198938429483699</v>
      </c>
      <c r="AP435" s="17">
        <v>0.121328979864595</v>
      </c>
      <c r="AQ435" s="17">
        <v>0.32316195695752697</v>
      </c>
      <c r="AR435" s="17">
        <v>0.33896484165001201</v>
      </c>
      <c r="AS435" s="17"/>
      <c r="AT435" s="17">
        <v>0.119023468608544</v>
      </c>
      <c r="AU435" s="17">
        <v>8.8934622969189595E-2</v>
      </c>
      <c r="AV435" s="17"/>
      <c r="AW435" s="17">
        <v>0.10333665955011399</v>
      </c>
      <c r="AX435" s="17">
        <v>4.5643590337909101E-2</v>
      </c>
      <c r="AY435" s="17">
        <v>6.1243438175864001E-2</v>
      </c>
      <c r="AZ435" s="17">
        <v>7.4965958040844397E-2</v>
      </c>
      <c r="BA435" s="17">
        <v>7.4370206259988095E-2</v>
      </c>
      <c r="BB435" s="17">
        <v>0.116624601543811</v>
      </c>
      <c r="BC435" s="17">
        <v>0.13980707562473599</v>
      </c>
      <c r="BD435" s="17">
        <v>2.51599057128205E-2</v>
      </c>
      <c r="BE435" s="17"/>
      <c r="BF435" s="17">
        <v>0.10694314704088401</v>
      </c>
      <c r="BG435" s="17">
        <v>9.3732227771896298E-2</v>
      </c>
      <c r="BH435" s="17">
        <v>9.0495149718848297E-2</v>
      </c>
      <c r="BI435" s="17">
        <v>0.11564353898900499</v>
      </c>
      <c r="BJ435" s="17">
        <v>6.9569451415744499E-2</v>
      </c>
      <c r="BK435" s="17">
        <v>8.6909470718754503E-2</v>
      </c>
      <c r="BL435" s="17">
        <v>8.9303634751547095E-2</v>
      </c>
      <c r="BM435" s="17"/>
      <c r="BN435" s="17">
        <v>9.6301092702914606E-2</v>
      </c>
      <c r="BO435" s="17">
        <v>0.100154346371541</v>
      </c>
      <c r="BP435" s="17">
        <v>6.4603527540916195E-2</v>
      </c>
      <c r="BQ435" s="17">
        <v>8.2930008921879295E-2</v>
      </c>
      <c r="BR435" s="17">
        <v>0.120851529490848</v>
      </c>
      <c r="BS435" s="17">
        <v>9.3533750106930602E-2</v>
      </c>
      <c r="BT435" s="17">
        <v>6.5226837535924606E-2</v>
      </c>
      <c r="BU435" s="17">
        <v>9.0172504672694498E-2</v>
      </c>
      <c r="BV435" s="17">
        <v>9.53827545567833E-2</v>
      </c>
      <c r="BW435" s="17">
        <v>0.100900539196853</v>
      </c>
      <c r="BX435" s="17">
        <v>0.111653129320483</v>
      </c>
      <c r="BY435" s="17">
        <v>8.5798548474352906E-2</v>
      </c>
      <c r="BZ435" s="17">
        <v>6.6714647018042403E-2</v>
      </c>
      <c r="CA435" s="17">
        <v>0.10354643359021901</v>
      </c>
      <c r="CB435" s="17">
        <v>9.6162954992078206E-2</v>
      </c>
      <c r="CC435" s="17">
        <v>0.11182781343367799</v>
      </c>
      <c r="CD435" s="17">
        <v>0.13085193478108201</v>
      </c>
    </row>
    <row r="436" spans="2:82" x14ac:dyDescent="0.35">
      <c r="B436" t="s">
        <v>282</v>
      </c>
      <c r="C436" s="17">
        <v>0.39149218066167701</v>
      </c>
      <c r="D436" s="17">
        <v>0.38420272584584703</v>
      </c>
      <c r="E436" s="17">
        <v>0.39952352632043697</v>
      </c>
      <c r="F436" s="17"/>
      <c r="G436" s="17">
        <v>0.249057756324365</v>
      </c>
      <c r="H436" s="17">
        <v>0.26151426824484703</v>
      </c>
      <c r="I436" s="17">
        <v>0.36962100056821001</v>
      </c>
      <c r="J436" s="17">
        <v>0.40432931567757702</v>
      </c>
      <c r="K436" s="17">
        <v>0.44190531765617902</v>
      </c>
      <c r="L436" s="17">
        <v>0.55874654123057099</v>
      </c>
      <c r="M436" s="17"/>
      <c r="N436" s="17">
        <v>0.33512660461581001</v>
      </c>
      <c r="O436" s="17">
        <v>0.395296205160307</v>
      </c>
      <c r="P436" s="17">
        <v>0.42609929652950002</v>
      </c>
      <c r="Q436" s="17">
        <v>0.42016484741452398</v>
      </c>
      <c r="R436" s="17"/>
      <c r="S436" s="17">
        <v>0.27306308459258699</v>
      </c>
      <c r="T436" s="17">
        <v>0.40990599613046802</v>
      </c>
      <c r="U436" s="17">
        <v>0.38370578485760998</v>
      </c>
      <c r="V436" s="17">
        <v>0.417317643843023</v>
      </c>
      <c r="W436" s="17">
        <v>0.397079772220227</v>
      </c>
      <c r="X436" s="17">
        <v>0.39649752789329701</v>
      </c>
      <c r="Y436" s="17">
        <v>0.422289176639213</v>
      </c>
      <c r="Z436" s="17">
        <v>0.47919812500669701</v>
      </c>
      <c r="AA436" s="17">
        <v>0.45382784860956499</v>
      </c>
      <c r="AB436" s="17">
        <v>0.40220266717473302</v>
      </c>
      <c r="AC436" s="17">
        <v>0.322441177317147</v>
      </c>
      <c r="AD436" s="17"/>
      <c r="AE436" s="17">
        <v>0.452358567221747</v>
      </c>
      <c r="AF436" s="17">
        <v>0.38727375219487398</v>
      </c>
      <c r="AG436" s="17">
        <v>0.41688609890719902</v>
      </c>
      <c r="AH436" s="17">
        <v>0.29310262993896102</v>
      </c>
      <c r="AI436" s="17">
        <v>0.312497930218749</v>
      </c>
      <c r="AJ436" s="17">
        <v>0.315671663257996</v>
      </c>
      <c r="AK436" s="17"/>
      <c r="AL436" s="17">
        <v>0.51020817589280199</v>
      </c>
      <c r="AM436" s="17">
        <v>0.17177442614757199</v>
      </c>
      <c r="AN436" s="17">
        <v>0.126188135065156</v>
      </c>
      <c r="AO436" s="17">
        <v>0.29721197889233703</v>
      </c>
      <c r="AP436" s="17">
        <v>0.314320785161391</v>
      </c>
      <c r="AQ436" s="17">
        <v>0.13924638717798199</v>
      </c>
      <c r="AR436" s="17">
        <v>0.14722729771108001</v>
      </c>
      <c r="AS436" s="17"/>
      <c r="AT436" s="17">
        <v>0.23695680263114699</v>
      </c>
      <c r="AU436" s="17">
        <v>0.41303088964743401</v>
      </c>
      <c r="AV436" s="17"/>
      <c r="AW436" s="17">
        <v>0.35855204111816502</v>
      </c>
      <c r="AX436" s="17">
        <v>0.56460788780568005</v>
      </c>
      <c r="AY436" s="17">
        <v>0.34610277963109698</v>
      </c>
      <c r="AZ436" s="17">
        <v>0.38951203052050598</v>
      </c>
      <c r="BA436" s="17">
        <v>0.52552881885151503</v>
      </c>
      <c r="BB436" s="17">
        <v>0.34766747461092001</v>
      </c>
      <c r="BC436" s="17">
        <v>0.26754294712210003</v>
      </c>
      <c r="BD436" s="17">
        <v>0.51736444147770499</v>
      </c>
      <c r="BE436" s="17"/>
      <c r="BF436" s="17">
        <v>0.30778994879943999</v>
      </c>
      <c r="BG436" s="17">
        <v>0.34858895598192702</v>
      </c>
      <c r="BH436" s="17">
        <v>0.42676175564102897</v>
      </c>
      <c r="BI436" s="17">
        <v>0.33582083255390399</v>
      </c>
      <c r="BJ436" s="17">
        <v>0.39604748527545702</v>
      </c>
      <c r="BK436" s="17">
        <v>0.49738455575912299</v>
      </c>
      <c r="BL436" s="17">
        <v>0.39653474367685898</v>
      </c>
      <c r="BM436" s="17"/>
      <c r="BN436" s="17">
        <v>0.35831006077961902</v>
      </c>
      <c r="BO436" s="17">
        <v>0.409336030330889</v>
      </c>
      <c r="BP436" s="17">
        <v>0.446237828753202</v>
      </c>
      <c r="BQ436" s="17">
        <v>0.37401382938709299</v>
      </c>
      <c r="BR436" s="17">
        <v>0.38048250820159202</v>
      </c>
      <c r="BS436" s="17">
        <v>0.46154191865244099</v>
      </c>
      <c r="BT436" s="17">
        <v>0.375018509078266</v>
      </c>
      <c r="BU436" s="17">
        <v>0.37661809669588697</v>
      </c>
      <c r="BV436" s="17">
        <v>0.40170066029163398</v>
      </c>
      <c r="BW436" s="17">
        <v>0.38696635135678098</v>
      </c>
      <c r="BX436" s="17">
        <v>0.37020324005906202</v>
      </c>
      <c r="BY436" s="17">
        <v>0.30829064487177199</v>
      </c>
      <c r="BZ436" s="17">
        <v>0.38502842122338798</v>
      </c>
      <c r="CA436" s="17">
        <v>0.38456126305007199</v>
      </c>
      <c r="CB436" s="17">
        <v>0.31317647858630099</v>
      </c>
      <c r="CC436" s="17">
        <v>0.22581861708820899</v>
      </c>
      <c r="CD436" s="17">
        <v>0.12356987961546501</v>
      </c>
    </row>
    <row r="437" spans="2:82" x14ac:dyDescent="0.35">
      <c r="B437" t="s">
        <v>292</v>
      </c>
      <c r="C437" s="17">
        <v>9.2066058363541106E-2</v>
      </c>
      <c r="D437" s="17">
        <v>8.8554379546621195E-2</v>
      </c>
      <c r="E437" s="17">
        <v>9.6368294220814998E-2</v>
      </c>
      <c r="F437" s="17"/>
      <c r="G437" s="17">
        <v>0.121628252449865</v>
      </c>
      <c r="H437" s="17">
        <v>0.128708511327321</v>
      </c>
      <c r="I437" s="17">
        <v>0.112275953590182</v>
      </c>
      <c r="J437" s="17">
        <v>9.4362189362447793E-2</v>
      </c>
      <c r="K437" s="17">
        <v>6.3920538637450702E-2</v>
      </c>
      <c r="L437" s="17">
        <v>4.5408045106020201E-2</v>
      </c>
      <c r="M437" s="17"/>
      <c r="N437" s="17">
        <v>9.1697781771510001E-2</v>
      </c>
      <c r="O437" s="17">
        <v>8.8932304167302495E-2</v>
      </c>
      <c r="P437" s="17">
        <v>9.0444589015683502E-2</v>
      </c>
      <c r="Q437" s="17">
        <v>9.8925555874868495E-2</v>
      </c>
      <c r="R437" s="17"/>
      <c r="S437" s="17">
        <v>0.13347408342265599</v>
      </c>
      <c r="T437" s="17">
        <v>8.91147093283369E-2</v>
      </c>
      <c r="U437" s="17">
        <v>8.1588353705845801E-2</v>
      </c>
      <c r="V437" s="17">
        <v>7.0443284434257805E-2</v>
      </c>
      <c r="W437" s="17">
        <v>8.05819523782038E-2</v>
      </c>
      <c r="X437" s="17">
        <v>0.11594279711661901</v>
      </c>
      <c r="Y437" s="17">
        <v>7.6804332976926307E-2</v>
      </c>
      <c r="Z437" s="17">
        <v>7.7384289449744806E-2</v>
      </c>
      <c r="AA437" s="17">
        <v>8.9777637067741195E-2</v>
      </c>
      <c r="AB437" s="17">
        <v>9.6459186213396095E-2</v>
      </c>
      <c r="AC437" s="17">
        <v>4.5184422799685799E-2</v>
      </c>
      <c r="AD437" s="17"/>
      <c r="AE437" s="17">
        <v>7.9045604417795207E-2</v>
      </c>
      <c r="AF437" s="17">
        <v>8.1014947384629596E-2</v>
      </c>
      <c r="AG437" s="17">
        <v>6.1519223393439001E-2</v>
      </c>
      <c r="AH437" s="17">
        <v>0.107322766564525</v>
      </c>
      <c r="AI437" s="17">
        <v>0.142017749758068</v>
      </c>
      <c r="AJ437" s="17">
        <v>0.11994294152342801</v>
      </c>
      <c r="AK437" s="17"/>
      <c r="AL437" s="17">
        <v>6.1540640640567697E-2</v>
      </c>
      <c r="AM437" s="17">
        <v>0.17815423068865399</v>
      </c>
      <c r="AN437" s="17">
        <v>9.2832796066975906E-2</v>
      </c>
      <c r="AO437" s="17">
        <v>4.6630412672323401E-2</v>
      </c>
      <c r="AP437" s="17">
        <v>0.160896536801897</v>
      </c>
      <c r="AQ437" s="17">
        <v>6.34891745552041E-2</v>
      </c>
      <c r="AR437" s="17">
        <v>0</v>
      </c>
      <c r="AS437" s="17"/>
      <c r="AT437" s="17">
        <v>0.124294606376763</v>
      </c>
      <c r="AU437" s="17">
        <v>8.6876271223822604E-2</v>
      </c>
      <c r="AV437" s="17"/>
      <c r="AW437" s="17">
        <v>0.110407160999486</v>
      </c>
      <c r="AX437" s="17">
        <v>3.88550269770125E-2</v>
      </c>
      <c r="AY437" s="17">
        <v>0.100077583820225</v>
      </c>
      <c r="AZ437" s="17">
        <v>9.8498358081305595E-2</v>
      </c>
      <c r="BA437" s="17">
        <v>6.38165701700594E-2</v>
      </c>
      <c r="BB437" s="17">
        <v>9.7376261339516504E-2</v>
      </c>
      <c r="BC437" s="17">
        <v>0.10277063578345</v>
      </c>
      <c r="BD437" s="17">
        <v>0.11106910137308899</v>
      </c>
      <c r="BE437" s="17"/>
      <c r="BF437" s="17">
        <v>0.101517480748926</v>
      </c>
      <c r="BG437" s="17">
        <v>0.104306935610705</v>
      </c>
      <c r="BH437" s="17">
        <v>0.10212890200815999</v>
      </c>
      <c r="BI437" s="17">
        <v>0.11609579094096401</v>
      </c>
      <c r="BJ437" s="17">
        <v>0.10734451000792</v>
      </c>
      <c r="BK437" s="17">
        <v>6.0075628870189801E-2</v>
      </c>
      <c r="BL437" s="17">
        <v>7.0024594829768305E-2</v>
      </c>
      <c r="BM437" s="17"/>
      <c r="BN437" s="17">
        <v>9.9693097740130396E-2</v>
      </c>
      <c r="BO437" s="17">
        <v>6.8405280143574596E-2</v>
      </c>
      <c r="BP437" s="17">
        <v>0.112456914860985</v>
      </c>
      <c r="BQ437" s="17">
        <v>0.111306260255154</v>
      </c>
      <c r="BR437" s="17">
        <v>8.1996067176605E-2</v>
      </c>
      <c r="BS437" s="17">
        <v>8.2158038327054997E-2</v>
      </c>
      <c r="BT437" s="17">
        <v>6.5270868840920093E-2</v>
      </c>
      <c r="BU437" s="17">
        <v>0.124041573772484</v>
      </c>
      <c r="BV437" s="17">
        <v>6.5665748585732403E-2</v>
      </c>
      <c r="BW437" s="17">
        <v>6.8448361535622906E-2</v>
      </c>
      <c r="BX437" s="17">
        <v>0.12624375006615601</v>
      </c>
      <c r="BY437" s="17">
        <v>0.120779999368076</v>
      </c>
      <c r="BZ437" s="17">
        <v>8.6749126528241099E-2</v>
      </c>
      <c r="CA437" s="17">
        <v>0.102790078002387</v>
      </c>
      <c r="CB437" s="17">
        <v>8.2366033617515003E-2</v>
      </c>
      <c r="CC437" s="17">
        <v>0.13519329129851801</v>
      </c>
      <c r="CD437" s="17">
        <v>0.109530509271381</v>
      </c>
    </row>
    <row r="438" spans="2:82" x14ac:dyDescent="0.35">
      <c r="B438" t="s">
        <v>284</v>
      </c>
      <c r="C438" s="17">
        <v>4.8765526555104598E-2</v>
      </c>
      <c r="D438" s="17">
        <v>4.7354085488211101E-2</v>
      </c>
      <c r="E438" s="17">
        <v>4.9702814883635003E-2</v>
      </c>
      <c r="F438" s="17"/>
      <c r="G438" s="17">
        <v>7.4937246539270197E-2</v>
      </c>
      <c r="H438" s="17">
        <v>7.99747734373214E-2</v>
      </c>
      <c r="I438" s="17">
        <v>4.7473207748588299E-2</v>
      </c>
      <c r="J438" s="17">
        <v>3.1442896858662098E-2</v>
      </c>
      <c r="K438" s="17">
        <v>4.8710529356705001E-2</v>
      </c>
      <c r="L438" s="17">
        <v>2.2767460139763999E-2</v>
      </c>
      <c r="M438" s="17"/>
      <c r="N438" s="17">
        <v>6.0463228189921898E-2</v>
      </c>
      <c r="O438" s="17">
        <v>4.9564099767700202E-2</v>
      </c>
      <c r="P438" s="17">
        <v>5.0360528495027E-2</v>
      </c>
      <c r="Q438" s="17">
        <v>3.1839588378532298E-2</v>
      </c>
      <c r="R438" s="17"/>
      <c r="S438" s="17">
        <v>7.0395187041926002E-2</v>
      </c>
      <c r="T438" s="17">
        <v>5.8838856587298503E-2</v>
      </c>
      <c r="U438" s="17">
        <v>3.2394995799702397E-2</v>
      </c>
      <c r="V438" s="17">
        <v>2.7679253919452099E-2</v>
      </c>
      <c r="W438" s="17">
        <v>7.1077215806586699E-2</v>
      </c>
      <c r="X438" s="17">
        <v>4.13308790969939E-2</v>
      </c>
      <c r="Y438" s="17">
        <v>6.1804605426433901E-2</v>
      </c>
      <c r="Z438" s="17">
        <v>5.1670989270642897E-2</v>
      </c>
      <c r="AA438" s="17">
        <v>4.3327763462711298E-2</v>
      </c>
      <c r="AB438" s="17">
        <v>2.9813946200266998E-2</v>
      </c>
      <c r="AC438" s="17">
        <v>1.72084770843281E-2</v>
      </c>
      <c r="AD438" s="17"/>
      <c r="AE438" s="17">
        <v>4.8592323027269201E-2</v>
      </c>
      <c r="AF438" s="17">
        <v>5.0849952586755398E-2</v>
      </c>
      <c r="AG438" s="17">
        <v>3.7646978173915699E-2</v>
      </c>
      <c r="AH438" s="17">
        <v>5.9474346763736599E-2</v>
      </c>
      <c r="AI438" s="17">
        <v>4.6102477982052699E-2</v>
      </c>
      <c r="AJ438" s="17">
        <v>6.4370543813773898E-2</v>
      </c>
      <c r="AK438" s="17"/>
      <c r="AL438" s="17">
        <v>2.2029745790846302E-2</v>
      </c>
      <c r="AM438" s="17">
        <v>0.12475683194071301</v>
      </c>
      <c r="AN438" s="17">
        <v>2.43431007402919E-2</v>
      </c>
      <c r="AO438" s="17">
        <v>0</v>
      </c>
      <c r="AP438" s="17">
        <v>3.36715637680935E-2</v>
      </c>
      <c r="AQ438" s="17">
        <v>0.121867148330948</v>
      </c>
      <c r="AR438" s="17">
        <v>0.16773150575925699</v>
      </c>
      <c r="AS438" s="17"/>
      <c r="AT438" s="17">
        <v>8.4514241279450897E-2</v>
      </c>
      <c r="AU438" s="17">
        <v>4.4552274066069798E-2</v>
      </c>
      <c r="AV438" s="17"/>
      <c r="AW438" s="17">
        <v>4.2860875934541798E-2</v>
      </c>
      <c r="AX438" s="17">
        <v>5.41456993223903E-2</v>
      </c>
      <c r="AY438" s="17">
        <v>8.3376471927846002E-2</v>
      </c>
      <c r="AZ438" s="17">
        <v>5.22218352792427E-2</v>
      </c>
      <c r="BA438" s="17">
        <v>1.4502718392651499E-2</v>
      </c>
      <c r="BB438" s="17">
        <v>5.3551746890824301E-2</v>
      </c>
      <c r="BC438" s="17">
        <v>7.4951573936730104E-2</v>
      </c>
      <c r="BD438" s="17">
        <v>0</v>
      </c>
      <c r="BE438" s="17"/>
      <c r="BF438" s="17">
        <v>4.9303179798977602E-2</v>
      </c>
      <c r="BG438" s="17">
        <v>6.4203393017635099E-2</v>
      </c>
      <c r="BH438" s="17">
        <v>5.1382854672136297E-2</v>
      </c>
      <c r="BI438" s="17">
        <v>5.2430157662228902E-2</v>
      </c>
      <c r="BJ438" s="17">
        <v>2.55656000799751E-2</v>
      </c>
      <c r="BK438" s="17">
        <v>2.31295121626395E-2</v>
      </c>
      <c r="BL438" s="17">
        <v>7.28541817359602E-2</v>
      </c>
      <c r="BM438" s="17"/>
      <c r="BN438" s="17">
        <v>9.7281106198247799E-2</v>
      </c>
      <c r="BO438" s="17">
        <v>2.82581805052784E-2</v>
      </c>
      <c r="BP438" s="17">
        <v>5.0305992162077699E-2</v>
      </c>
      <c r="BQ438" s="17">
        <v>3.2590583120932E-2</v>
      </c>
      <c r="BR438" s="17">
        <v>5.2539550449261903E-2</v>
      </c>
      <c r="BS438" s="17">
        <v>3.1759200453033501E-2</v>
      </c>
      <c r="BT438" s="17">
        <v>4.0541226657230797E-2</v>
      </c>
      <c r="BU438" s="17">
        <v>6.5755490225821306E-2</v>
      </c>
      <c r="BV438" s="17">
        <v>3.9567900610165498E-2</v>
      </c>
      <c r="BW438" s="17">
        <v>6.6522450997143795E-2</v>
      </c>
      <c r="BX438" s="17">
        <v>1.46702042815842E-2</v>
      </c>
      <c r="BY438" s="17">
        <v>9.0737501071119595E-2</v>
      </c>
      <c r="BZ438" s="17">
        <v>1.6178335125836E-2</v>
      </c>
      <c r="CA438" s="17">
        <v>5.7969023229172897E-2</v>
      </c>
      <c r="CB438" s="17">
        <v>5.0974065851550399E-2</v>
      </c>
      <c r="CC438" s="17">
        <v>0.122932492810737</v>
      </c>
      <c r="CD438" s="17">
        <v>0.112999712037352</v>
      </c>
    </row>
    <row r="439" spans="2:82" x14ac:dyDescent="0.35">
      <c r="B439" t="s">
        <v>293</v>
      </c>
      <c r="C439" s="17">
        <v>7.5899328903891394E-2</v>
      </c>
      <c r="D439" s="17">
        <v>7.0233002854977203E-2</v>
      </c>
      <c r="E439" s="17">
        <v>8.2283547507027696E-2</v>
      </c>
      <c r="F439" s="17"/>
      <c r="G439" s="17">
        <v>8.6468685693551206E-2</v>
      </c>
      <c r="H439" s="17">
        <v>9.7123121164016807E-2</v>
      </c>
      <c r="I439" s="17">
        <v>8.3198630992070893E-2</v>
      </c>
      <c r="J439" s="17">
        <v>6.2851545339010606E-2</v>
      </c>
      <c r="K439" s="17">
        <v>6.2606006165220093E-2</v>
      </c>
      <c r="L439" s="17">
        <v>6.6365187667871403E-2</v>
      </c>
      <c r="M439" s="17"/>
      <c r="N439" s="17">
        <v>9.4199571166103196E-2</v>
      </c>
      <c r="O439" s="17">
        <v>6.3908165550363397E-2</v>
      </c>
      <c r="P439" s="17">
        <v>7.2941419696594206E-2</v>
      </c>
      <c r="Q439" s="17">
        <v>7.0721219676429303E-2</v>
      </c>
      <c r="R439" s="17"/>
      <c r="S439" s="17">
        <v>6.57489597107693E-2</v>
      </c>
      <c r="T439" s="17">
        <v>8.9951247734797901E-2</v>
      </c>
      <c r="U439" s="17">
        <v>7.5198673109423006E-2</v>
      </c>
      <c r="V439" s="17">
        <v>8.3411508402651199E-2</v>
      </c>
      <c r="W439" s="17">
        <v>9.9221852013275103E-2</v>
      </c>
      <c r="X439" s="17">
        <v>6.2873792044051094E-2</v>
      </c>
      <c r="Y439" s="17">
        <v>6.8361493516031102E-2</v>
      </c>
      <c r="Z439" s="17">
        <v>4.2988987168672999E-2</v>
      </c>
      <c r="AA439" s="17">
        <v>7.5930417891552193E-2</v>
      </c>
      <c r="AB439" s="17">
        <v>6.3796801495248898E-2</v>
      </c>
      <c r="AC439" s="17">
        <v>0.11964945623059101</v>
      </c>
      <c r="AD439" s="17"/>
      <c r="AE439" s="17">
        <v>7.1761994707923396E-2</v>
      </c>
      <c r="AF439" s="17">
        <v>7.8774241334460093E-2</v>
      </c>
      <c r="AG439" s="17">
        <v>8.0046288949893393E-2</v>
      </c>
      <c r="AH439" s="17">
        <v>9.9434550538185104E-2</v>
      </c>
      <c r="AI439" s="17">
        <v>6.8565214195007496E-2</v>
      </c>
      <c r="AJ439" s="17">
        <v>6.3115470775543706E-2</v>
      </c>
      <c r="AK439" s="17"/>
      <c r="AL439" s="17">
        <v>6.7930795983850503E-2</v>
      </c>
      <c r="AM439" s="17">
        <v>8.6033535507622994E-2</v>
      </c>
      <c r="AN439" s="17">
        <v>0.13147591382357099</v>
      </c>
      <c r="AO439" s="17">
        <v>3.9844299994163897E-2</v>
      </c>
      <c r="AP439" s="17">
        <v>4.6904691218965802E-2</v>
      </c>
      <c r="AQ439" s="17">
        <v>0.117765143835017</v>
      </c>
      <c r="AR439" s="17">
        <v>0</v>
      </c>
      <c r="AS439" s="17"/>
      <c r="AT439" s="17">
        <v>8.5740362958822799E-2</v>
      </c>
      <c r="AU439" s="17">
        <v>7.3747079184756897E-2</v>
      </c>
      <c r="AV439" s="17"/>
      <c r="AW439" s="17">
        <v>5.5418654143200803E-2</v>
      </c>
      <c r="AX439" s="17">
        <v>7.1339278317118796E-2</v>
      </c>
      <c r="AY439" s="17">
        <v>5.7432093568869601E-2</v>
      </c>
      <c r="AZ439" s="17">
        <v>7.1997322829530294E-2</v>
      </c>
      <c r="BA439" s="17">
        <v>6.6779477635100407E-2</v>
      </c>
      <c r="BB439" s="17">
        <v>8.8340696208359507E-2</v>
      </c>
      <c r="BC439" s="17">
        <v>0.1032075586445</v>
      </c>
      <c r="BD439" s="17">
        <v>5.73489988728716E-2</v>
      </c>
      <c r="BE439" s="17"/>
      <c r="BF439" s="17">
        <v>9.6345745308016401E-2</v>
      </c>
      <c r="BG439" s="17">
        <v>7.01762490717764E-2</v>
      </c>
      <c r="BH439" s="17">
        <v>7.99678178077569E-2</v>
      </c>
      <c r="BI439" s="17">
        <v>9.3254792081351706E-2</v>
      </c>
      <c r="BJ439" s="17">
        <v>5.32732285097893E-2</v>
      </c>
      <c r="BK439" s="17">
        <v>7.1679971277106902E-2</v>
      </c>
      <c r="BL439" s="17">
        <v>7.8027412901917698E-2</v>
      </c>
      <c r="BM439" s="17"/>
      <c r="BN439" s="17">
        <v>8.5187357041517794E-2</v>
      </c>
      <c r="BO439" s="17">
        <v>8.46474667077977E-2</v>
      </c>
      <c r="BP439" s="17">
        <v>5.5225980931805703E-2</v>
      </c>
      <c r="BQ439" s="17">
        <v>7.7178454391945303E-2</v>
      </c>
      <c r="BR439" s="17">
        <v>8.2071297816863897E-2</v>
      </c>
      <c r="BS439" s="17">
        <v>4.4534088414023801E-2</v>
      </c>
      <c r="BT439" s="17">
        <v>9.0762890330248799E-2</v>
      </c>
      <c r="BU439" s="17">
        <v>5.2035489490870598E-2</v>
      </c>
      <c r="BV439" s="17">
        <v>5.8277583386077199E-2</v>
      </c>
      <c r="BW439" s="17">
        <v>7.0431938979114997E-2</v>
      </c>
      <c r="BX439" s="17">
        <v>0.113726194800328</v>
      </c>
      <c r="BY439" s="17">
        <v>6.8574847775805303E-2</v>
      </c>
      <c r="BZ439" s="17">
        <v>0.120064447374506</v>
      </c>
      <c r="CA439" s="17">
        <v>6.5072943652552895E-2</v>
      </c>
      <c r="CB439" s="17">
        <v>6.12603436559108E-2</v>
      </c>
      <c r="CC439" s="17">
        <v>0.108521946131533</v>
      </c>
      <c r="CD439" s="17">
        <v>0.15919772801680901</v>
      </c>
    </row>
    <row r="440" spans="2:82" x14ac:dyDescent="0.35">
      <c r="B440" t="s">
        <v>286</v>
      </c>
      <c r="C440" s="17">
        <v>5.0791137233947903E-2</v>
      </c>
      <c r="D440" s="17">
        <v>4.5769571346011999E-2</v>
      </c>
      <c r="E440" s="17">
        <v>5.6322466110886003E-2</v>
      </c>
      <c r="F440" s="17"/>
      <c r="G440" s="17">
        <v>0.102118683024679</v>
      </c>
      <c r="H440" s="17">
        <v>6.2917994248689296E-2</v>
      </c>
      <c r="I440" s="17">
        <v>5.2034355481580703E-2</v>
      </c>
      <c r="J440" s="17">
        <v>4.1726845215773099E-2</v>
      </c>
      <c r="K440" s="17">
        <v>2.5091428418066799E-2</v>
      </c>
      <c r="L440" s="17">
        <v>3.04305895290626E-2</v>
      </c>
      <c r="M440" s="17"/>
      <c r="N440" s="17">
        <v>5.0036592641096299E-2</v>
      </c>
      <c r="O440" s="17">
        <v>5.8079255847731097E-2</v>
      </c>
      <c r="P440" s="17">
        <v>4.9956480872225199E-2</v>
      </c>
      <c r="Q440" s="17">
        <v>4.5932863517974598E-2</v>
      </c>
      <c r="R440" s="17"/>
      <c r="S440" s="17">
        <v>0.104093146681124</v>
      </c>
      <c r="T440" s="17">
        <v>3.3800288041155702E-2</v>
      </c>
      <c r="U440" s="17">
        <v>2.5156488144171499E-2</v>
      </c>
      <c r="V440" s="17">
        <v>6.6727583691944606E-2</v>
      </c>
      <c r="W440" s="17">
        <v>4.5887948544867101E-2</v>
      </c>
      <c r="X440" s="17">
        <v>2.7434097638749901E-2</v>
      </c>
      <c r="Y440" s="17">
        <v>3.2650087477185799E-2</v>
      </c>
      <c r="Z440" s="17">
        <v>4.2048736115854302E-2</v>
      </c>
      <c r="AA440" s="17">
        <v>5.2047080659359597E-2</v>
      </c>
      <c r="AB440" s="17">
        <v>4.0482866231432199E-2</v>
      </c>
      <c r="AC440" s="17">
        <v>5.4269480731296303E-2</v>
      </c>
      <c r="AD440" s="17"/>
      <c r="AE440" s="17">
        <v>4.2779500529067198E-2</v>
      </c>
      <c r="AF440" s="17">
        <v>3.7983150446735302E-2</v>
      </c>
      <c r="AG440" s="17">
        <v>4.7945459620943397E-2</v>
      </c>
      <c r="AH440" s="17">
        <v>4.38372886894563E-2</v>
      </c>
      <c r="AI440" s="17">
        <v>8.4750277050451503E-2</v>
      </c>
      <c r="AJ440" s="17">
        <v>0.10844772568425901</v>
      </c>
      <c r="AK440" s="17"/>
      <c r="AL440" s="17">
        <v>2.8012926796452502E-2</v>
      </c>
      <c r="AM440" s="17">
        <v>9.6674028038837706E-2</v>
      </c>
      <c r="AN440" s="17">
        <v>0.111432187135472</v>
      </c>
      <c r="AO440" s="17">
        <v>9.0838365899499507E-2</v>
      </c>
      <c r="AP440" s="17">
        <v>3.1842940039990303E-2</v>
      </c>
      <c r="AQ440" s="17">
        <v>1.89491660422242E-2</v>
      </c>
      <c r="AR440" s="17">
        <v>0.34607635487965099</v>
      </c>
      <c r="AS440" s="17"/>
      <c r="AT440" s="17">
        <v>8.7726926036800296E-2</v>
      </c>
      <c r="AU440" s="17">
        <v>4.6991417495500398E-2</v>
      </c>
      <c r="AV440" s="17"/>
      <c r="AW440" s="17">
        <v>3.9565469925586703E-2</v>
      </c>
      <c r="AX440" s="17">
        <v>1.66336814938647E-2</v>
      </c>
      <c r="AY440" s="17">
        <v>7.5648254940867396E-2</v>
      </c>
      <c r="AZ440" s="17">
        <v>5.71122525171638E-2</v>
      </c>
      <c r="BA440" s="17">
        <v>2.9250267293268399E-2</v>
      </c>
      <c r="BB440" s="17">
        <v>5.0511097802645399E-2</v>
      </c>
      <c r="BC440" s="17">
        <v>6.6805292603118405E-2</v>
      </c>
      <c r="BD440" s="17">
        <v>0.14394933340355601</v>
      </c>
      <c r="BE440" s="17"/>
      <c r="BF440" s="17">
        <v>6.2892137755805697E-2</v>
      </c>
      <c r="BG440" s="17">
        <v>6.4169658706927105E-2</v>
      </c>
      <c r="BH440" s="17">
        <v>3.1046555506488101E-2</v>
      </c>
      <c r="BI440" s="17">
        <v>4.60344359733822E-2</v>
      </c>
      <c r="BJ440" s="17">
        <v>4.7942265510227601E-2</v>
      </c>
      <c r="BK440" s="17">
        <v>3.7010075248373499E-2</v>
      </c>
      <c r="BL440" s="17">
        <v>5.1556034120932299E-2</v>
      </c>
      <c r="BM440" s="17"/>
      <c r="BN440" s="17">
        <v>8.2439839742673403E-3</v>
      </c>
      <c r="BO440" s="17">
        <v>7.7926510063025201E-2</v>
      </c>
      <c r="BP440" s="17">
        <v>4.9215181341786103E-2</v>
      </c>
      <c r="BQ440" s="17">
        <v>6.8821117710234095E-2</v>
      </c>
      <c r="BR440" s="17">
        <v>3.4034337380421602E-2</v>
      </c>
      <c r="BS440" s="17">
        <v>5.4296689009753603E-2</v>
      </c>
      <c r="BT440" s="17">
        <v>6.0828452251687697E-2</v>
      </c>
      <c r="BU440" s="17">
        <v>2.0766745287361801E-2</v>
      </c>
      <c r="BV440" s="17">
        <v>7.51370642513495E-2</v>
      </c>
      <c r="BW440" s="17">
        <v>5.4217000764734999E-2</v>
      </c>
      <c r="BX440" s="17">
        <v>6.0807169863270998E-2</v>
      </c>
      <c r="BY440" s="17">
        <v>3.9043951966992001E-2</v>
      </c>
      <c r="BZ440" s="17">
        <v>1.5791466806738898E-2</v>
      </c>
      <c r="CA440" s="17">
        <v>8.6906192183733896E-2</v>
      </c>
      <c r="CB440" s="17">
        <v>4.7034699947846897E-2</v>
      </c>
      <c r="CC440" s="17">
        <v>6.9787362051311003E-2</v>
      </c>
      <c r="CD440" s="17">
        <v>2.5114822423741402E-2</v>
      </c>
    </row>
    <row r="441" spans="2:82" x14ac:dyDescent="0.35">
      <c r="B441" t="s">
        <v>294</v>
      </c>
      <c r="C441" s="17">
        <v>5.8118875218587898E-2</v>
      </c>
      <c r="D441" s="17">
        <v>6.75536465848635E-2</v>
      </c>
      <c r="E441" s="17">
        <v>4.8049374200269002E-2</v>
      </c>
      <c r="F441" s="17"/>
      <c r="G441" s="17">
        <v>5.3695354943598297E-2</v>
      </c>
      <c r="H441" s="17">
        <v>5.7230265555401699E-2</v>
      </c>
      <c r="I441" s="17">
        <v>7.3784291423014098E-2</v>
      </c>
      <c r="J441" s="17">
        <v>6.44230753713812E-2</v>
      </c>
      <c r="K441" s="17">
        <v>6.06683123160561E-2</v>
      </c>
      <c r="L441" s="17">
        <v>4.2997060237454102E-2</v>
      </c>
      <c r="M441" s="17"/>
      <c r="N441" s="17">
        <v>5.9124054567030397E-2</v>
      </c>
      <c r="O441" s="17">
        <v>7.5916715316328695E-2</v>
      </c>
      <c r="P441" s="17">
        <v>5.6229102465781798E-2</v>
      </c>
      <c r="Q441" s="17">
        <v>3.99095926586144E-2</v>
      </c>
      <c r="R441" s="17"/>
      <c r="S441" s="17">
        <v>5.3674000441678603E-2</v>
      </c>
      <c r="T441" s="17">
        <v>4.6466684038600499E-2</v>
      </c>
      <c r="U441" s="17">
        <v>6.7421263560430406E-2</v>
      </c>
      <c r="V441" s="17">
        <v>7.4705248975726099E-2</v>
      </c>
      <c r="W441" s="17">
        <v>5.2797783489345503E-2</v>
      </c>
      <c r="X441" s="17">
        <v>3.9183855663190201E-2</v>
      </c>
      <c r="Y441" s="17">
        <v>7.1541594786312598E-2</v>
      </c>
      <c r="Z441" s="17">
        <v>3.6225623522654397E-2</v>
      </c>
      <c r="AA441" s="17">
        <v>4.8371438078764102E-2</v>
      </c>
      <c r="AB441" s="17">
        <v>9.1214275304064493E-2</v>
      </c>
      <c r="AC441" s="17">
        <v>6.2734391849765606E-2</v>
      </c>
      <c r="AD441" s="17"/>
      <c r="AE441" s="17">
        <v>5.5515064603007799E-2</v>
      </c>
      <c r="AF441" s="17">
        <v>5.6018249970158099E-2</v>
      </c>
      <c r="AG441" s="17">
        <v>5.09267009831674E-2</v>
      </c>
      <c r="AH441" s="17">
        <v>7.7101915886250705E-2</v>
      </c>
      <c r="AI441" s="17">
        <v>5.8243657041032501E-2</v>
      </c>
      <c r="AJ441" s="17">
        <v>5.6889722160220597E-2</v>
      </c>
      <c r="AK441" s="17"/>
      <c r="AL441" s="17">
        <v>5.34164131974873E-2</v>
      </c>
      <c r="AM441" s="17">
        <v>5.8293737039615101E-2</v>
      </c>
      <c r="AN441" s="17">
        <v>9.1794544993847593E-2</v>
      </c>
      <c r="AO441" s="17">
        <v>8.4708468948362606E-2</v>
      </c>
      <c r="AP441" s="17">
        <v>9.2140632970048403E-2</v>
      </c>
      <c r="AQ441" s="17">
        <v>0.101000044469596</v>
      </c>
      <c r="AR441" s="17">
        <v>0</v>
      </c>
      <c r="AS441" s="17"/>
      <c r="AT441" s="17">
        <v>4.7420972672527401E-2</v>
      </c>
      <c r="AU441" s="17">
        <v>5.97541763679399E-2</v>
      </c>
      <c r="AV441" s="17"/>
      <c r="AW441" s="17">
        <v>8.6458924253509095E-2</v>
      </c>
      <c r="AX441" s="17">
        <v>6.15733931955647E-2</v>
      </c>
      <c r="AY441" s="17">
        <v>0.101622704354288</v>
      </c>
      <c r="AZ441" s="17">
        <v>5.89053852623901E-2</v>
      </c>
      <c r="BA441" s="17">
        <v>4.2844143147743999E-2</v>
      </c>
      <c r="BB441" s="17">
        <v>4.5963487576946897E-2</v>
      </c>
      <c r="BC441" s="17">
        <v>5.0784662572406103E-2</v>
      </c>
      <c r="BD441" s="17">
        <v>8.4450001351919601E-2</v>
      </c>
      <c r="BE441" s="17"/>
      <c r="BF441" s="17">
        <v>5.4697620780924702E-2</v>
      </c>
      <c r="BG441" s="17">
        <v>6.8264262805222298E-2</v>
      </c>
      <c r="BH441" s="17">
        <v>5.9888712955646302E-2</v>
      </c>
      <c r="BI441" s="17">
        <v>8.1479719890668503E-2</v>
      </c>
      <c r="BJ441" s="17">
        <v>4.9521422045584199E-2</v>
      </c>
      <c r="BK441" s="17">
        <v>4.7521377539902702E-2</v>
      </c>
      <c r="BL441" s="17">
        <v>4.4176146389498801E-2</v>
      </c>
      <c r="BM441" s="17"/>
      <c r="BN441" s="17">
        <v>3.2676665362569898E-2</v>
      </c>
      <c r="BO441" s="17">
        <v>6.3995351343739598E-2</v>
      </c>
      <c r="BP441" s="17">
        <v>6.7941820629993405E-2</v>
      </c>
      <c r="BQ441" s="17">
        <v>7.8992666260763594E-2</v>
      </c>
      <c r="BR441" s="17">
        <v>4.1481537207696401E-2</v>
      </c>
      <c r="BS441" s="17">
        <v>7.0241044924262003E-2</v>
      </c>
      <c r="BT441" s="17">
        <v>8.9601635833525706E-2</v>
      </c>
      <c r="BU441" s="17">
        <v>5.9733724341905797E-2</v>
      </c>
      <c r="BV441" s="17">
        <v>6.4733978299470696E-2</v>
      </c>
      <c r="BW441" s="17">
        <v>3.91871867966955E-2</v>
      </c>
      <c r="BX441" s="17">
        <v>2.0582967282890399E-2</v>
      </c>
      <c r="BY441" s="17">
        <v>0.101301602457958</v>
      </c>
      <c r="BZ441" s="17">
        <v>7.0562259671397301E-2</v>
      </c>
      <c r="CA441" s="17">
        <v>2.6437943233583699E-2</v>
      </c>
      <c r="CB441" s="17">
        <v>6.2590314542447997E-2</v>
      </c>
      <c r="CC441" s="17">
        <v>2.4826133278825602E-2</v>
      </c>
      <c r="CD441" s="17">
        <v>0.105256538901623</v>
      </c>
    </row>
    <row r="442" spans="2:82" x14ac:dyDescent="0.35">
      <c r="B442" t="s">
        <v>295</v>
      </c>
      <c r="C442" s="17">
        <v>3.7507558446500701E-2</v>
      </c>
      <c r="D442" s="17">
        <v>3.30430219684823E-2</v>
      </c>
      <c r="E442" s="17">
        <v>4.1533360503350901E-2</v>
      </c>
      <c r="F442" s="17"/>
      <c r="G442" s="17">
        <v>7.1951248789860797E-2</v>
      </c>
      <c r="H442" s="17">
        <v>6.0795561453243399E-2</v>
      </c>
      <c r="I442" s="17">
        <v>2.05852111991318E-2</v>
      </c>
      <c r="J442" s="17">
        <v>4.0117730453636598E-2</v>
      </c>
      <c r="K442" s="17">
        <v>1.40772696978893E-2</v>
      </c>
      <c r="L442" s="17">
        <v>2.28071535648048E-2</v>
      </c>
      <c r="M442" s="17"/>
      <c r="N442" s="17">
        <v>4.1230182054487197E-2</v>
      </c>
      <c r="O442" s="17">
        <v>2.6952539843526701E-2</v>
      </c>
      <c r="P442" s="17">
        <v>5.2596251371165199E-2</v>
      </c>
      <c r="Q442" s="17">
        <v>3.13385296920752E-2</v>
      </c>
      <c r="R442" s="17"/>
      <c r="S442" s="17">
        <v>5.1074128319846701E-2</v>
      </c>
      <c r="T442" s="17">
        <v>3.04214260526347E-2</v>
      </c>
      <c r="U442" s="17">
        <v>2.0756729579811801E-2</v>
      </c>
      <c r="V442" s="17">
        <v>1.8517580446741198E-2</v>
      </c>
      <c r="W442" s="17">
        <v>3.7314946026851002E-2</v>
      </c>
      <c r="X442" s="17">
        <v>5.9550849015289002E-2</v>
      </c>
      <c r="Y442" s="17">
        <v>2.8713565534216699E-2</v>
      </c>
      <c r="Z442" s="17">
        <v>5.3569922889862398E-2</v>
      </c>
      <c r="AA442" s="17">
        <v>1.7217719346852001E-2</v>
      </c>
      <c r="AB442" s="17">
        <v>5.0160247810991702E-2</v>
      </c>
      <c r="AC442" s="17">
        <v>6.2443960253378297E-2</v>
      </c>
      <c r="AD442" s="17"/>
      <c r="AE442" s="17">
        <v>3.50631866604511E-2</v>
      </c>
      <c r="AF442" s="17">
        <v>4.19278558872292E-2</v>
      </c>
      <c r="AG442" s="17">
        <v>1.1864474851264401E-2</v>
      </c>
      <c r="AH442" s="17">
        <v>4.5498563603611403E-2</v>
      </c>
      <c r="AI442" s="17">
        <v>4.0638733607900102E-2</v>
      </c>
      <c r="AJ442" s="17">
        <v>2.9369076732031599E-2</v>
      </c>
      <c r="AK442" s="17"/>
      <c r="AL442" s="17">
        <v>2.6339679956978699E-2</v>
      </c>
      <c r="AM442" s="17">
        <v>5.3638102387436402E-2</v>
      </c>
      <c r="AN442" s="17">
        <v>8.9366168272641502E-2</v>
      </c>
      <c r="AO442" s="17">
        <v>0</v>
      </c>
      <c r="AP442" s="17">
        <v>6.0076486080640999E-2</v>
      </c>
      <c r="AQ442" s="17">
        <v>0</v>
      </c>
      <c r="AR442" s="17">
        <v>0</v>
      </c>
      <c r="AS442" s="17"/>
      <c r="AT442" s="17">
        <v>6.7176842352807298E-2</v>
      </c>
      <c r="AU442" s="17">
        <v>3.4388159441044702E-2</v>
      </c>
      <c r="AV442" s="17"/>
      <c r="AW442" s="17">
        <v>4.5325037895263898E-3</v>
      </c>
      <c r="AX442" s="17">
        <v>1.7589648904997202E-2</v>
      </c>
      <c r="AY442" s="17">
        <v>5.7570064263374097E-2</v>
      </c>
      <c r="AZ442" s="17">
        <v>3.9670033375612403E-2</v>
      </c>
      <c r="BA442" s="17">
        <v>2.4021240793433998E-2</v>
      </c>
      <c r="BB442" s="17">
        <v>5.47998232130553E-2</v>
      </c>
      <c r="BC442" s="17">
        <v>5.9818210205285903E-2</v>
      </c>
      <c r="BD442" s="17">
        <v>2.7929562937492401E-2</v>
      </c>
      <c r="BE442" s="17"/>
      <c r="BF442" s="17">
        <v>3.2289266526893998E-2</v>
      </c>
      <c r="BG442" s="17">
        <v>4.7496365231382801E-2</v>
      </c>
      <c r="BH442" s="17">
        <v>4.2296762146426199E-2</v>
      </c>
      <c r="BI442" s="17">
        <v>6.4325076191661702E-3</v>
      </c>
      <c r="BJ442" s="17">
        <v>4.7530964426254901E-2</v>
      </c>
      <c r="BK442" s="17">
        <v>2.3964764137913701E-2</v>
      </c>
      <c r="BL442" s="17">
        <v>4.9735359274743499E-2</v>
      </c>
      <c r="BM442" s="17"/>
      <c r="BN442" s="17">
        <v>2.6715851096826702E-2</v>
      </c>
      <c r="BO442" s="17">
        <v>2.2792520875039E-2</v>
      </c>
      <c r="BP442" s="17">
        <v>5.0069634433495498E-2</v>
      </c>
      <c r="BQ442" s="17">
        <v>3.27715477275538E-2</v>
      </c>
      <c r="BR442" s="17">
        <v>4.78983731902584E-2</v>
      </c>
      <c r="BS442" s="17">
        <v>2.8264428744998699E-2</v>
      </c>
      <c r="BT442" s="17">
        <v>4.18530080531078E-2</v>
      </c>
      <c r="BU442" s="17">
        <v>3.1846951851476402E-2</v>
      </c>
      <c r="BV442" s="17">
        <v>4.2073994938155397E-2</v>
      </c>
      <c r="BW442" s="17">
        <v>3.98812733230113E-2</v>
      </c>
      <c r="BX442" s="17">
        <v>1.6712560984129099E-2</v>
      </c>
      <c r="BY442" s="17">
        <v>1.8277493753836301E-2</v>
      </c>
      <c r="BZ442" s="17">
        <v>6.9150311969536193E-2</v>
      </c>
      <c r="CA442" s="17">
        <v>2.5592044276504401E-2</v>
      </c>
      <c r="CB442" s="17">
        <v>6.6918295908539205E-2</v>
      </c>
      <c r="CC442" s="17">
        <v>7.8772846703965005E-2</v>
      </c>
      <c r="CD442" s="17">
        <v>9.8511030252571699E-2</v>
      </c>
    </row>
    <row r="443" spans="2:82" x14ac:dyDescent="0.35">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row>
    <row r="444" spans="2:82" x14ac:dyDescent="0.35">
      <c r="B444" s="6" t="s">
        <v>289</v>
      </c>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row>
    <row r="445" spans="2:82" x14ac:dyDescent="0.35">
      <c r="B445" s="24" t="s">
        <v>191</v>
      </c>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row>
    <row r="446" spans="2:82" x14ac:dyDescent="0.35">
      <c r="B446" t="s">
        <v>290</v>
      </c>
      <c r="C446" s="17">
        <v>0.27127894159739002</v>
      </c>
      <c r="D446" s="17">
        <v>0.26721492102486599</v>
      </c>
      <c r="E446" s="17">
        <v>0.27509292094996202</v>
      </c>
      <c r="F446" s="17"/>
      <c r="G446" s="17">
        <v>0.15099053842151899</v>
      </c>
      <c r="H446" s="17">
        <v>0.20612478830450401</v>
      </c>
      <c r="I446" s="17">
        <v>0.26889008833461497</v>
      </c>
      <c r="J446" s="17">
        <v>0.33846813974669498</v>
      </c>
      <c r="K446" s="17">
        <v>0.31518231211394199</v>
      </c>
      <c r="L446" s="17">
        <v>0.32185839872771799</v>
      </c>
      <c r="M446" s="17"/>
      <c r="N446" s="17">
        <v>0.29815391635439498</v>
      </c>
      <c r="O446" s="17">
        <v>0.28775020595163198</v>
      </c>
      <c r="P446" s="17">
        <v>0.23295812718756601</v>
      </c>
      <c r="Q446" s="17">
        <v>0.254714583073125</v>
      </c>
      <c r="R446" s="17"/>
      <c r="S446" s="17">
        <v>0.22012837766001001</v>
      </c>
      <c r="T446" s="17">
        <v>0.266144684498824</v>
      </c>
      <c r="U446" s="17">
        <v>0.247984574113158</v>
      </c>
      <c r="V446" s="17">
        <v>0.29694098106653299</v>
      </c>
      <c r="W446" s="17">
        <v>0.27870204680531202</v>
      </c>
      <c r="X446" s="17">
        <v>0.26190810019826899</v>
      </c>
      <c r="Y446" s="17">
        <v>0.30988173537908797</v>
      </c>
      <c r="Z446" s="17">
        <v>0.34829171315916302</v>
      </c>
      <c r="AA446" s="17">
        <v>0.26329758247775498</v>
      </c>
      <c r="AB446" s="17">
        <v>0.27626569836249099</v>
      </c>
      <c r="AC446" s="17">
        <v>0.313171936498637</v>
      </c>
      <c r="AD446" s="17"/>
      <c r="AE446" s="17">
        <v>0.28395707386524799</v>
      </c>
      <c r="AF446" s="17">
        <v>0.290005805766269</v>
      </c>
      <c r="AG446" s="17">
        <v>0.29028895374747798</v>
      </c>
      <c r="AH446" s="17">
        <v>0.25731053465339998</v>
      </c>
      <c r="AI446" s="17">
        <v>0.245565420623061</v>
      </c>
      <c r="AJ446" s="17">
        <v>0.16927274412013699</v>
      </c>
      <c r="AK446" s="17"/>
      <c r="AL446" s="17">
        <v>0.30865496966226902</v>
      </c>
      <c r="AM446" s="17">
        <v>0.18704502775366799</v>
      </c>
      <c r="AN446" s="17">
        <v>0.20154904746775801</v>
      </c>
      <c r="AO446" s="17">
        <v>0.31648917815295402</v>
      </c>
      <c r="AP446" s="17">
        <v>0.25337567081123302</v>
      </c>
      <c r="AQ446" s="17">
        <v>0.20293158856594201</v>
      </c>
      <c r="AR446" s="17">
        <v>0.34133956375449698</v>
      </c>
      <c r="AS446" s="17"/>
      <c r="AT446" s="17">
        <v>0.19890596055908899</v>
      </c>
      <c r="AU446" s="17">
        <v>0.28096476298780998</v>
      </c>
      <c r="AV446" s="17"/>
      <c r="AW446" s="17">
        <v>0.26642155072747697</v>
      </c>
      <c r="AX446" s="17">
        <v>0.33782856621463703</v>
      </c>
      <c r="AY446" s="17">
        <v>0.31562495112911798</v>
      </c>
      <c r="AZ446" s="17">
        <v>0.29296697285867701</v>
      </c>
      <c r="BA446" s="17">
        <v>0.30233000013971401</v>
      </c>
      <c r="BB446" s="17">
        <v>0.22970118677288501</v>
      </c>
      <c r="BC446" s="17">
        <v>0.223163509441378</v>
      </c>
      <c r="BD446" s="17">
        <v>0.25281759307907598</v>
      </c>
      <c r="BE446" s="17"/>
      <c r="BF446" s="17">
        <v>0.269668972578122</v>
      </c>
      <c r="BG446" s="17">
        <v>0.25571912380403</v>
      </c>
      <c r="BH446" s="17">
        <v>0.33099219996672502</v>
      </c>
      <c r="BI446" s="17">
        <v>0.22442562682803299</v>
      </c>
      <c r="BJ446" s="17">
        <v>0.24169437936954999</v>
      </c>
      <c r="BK446" s="17">
        <v>0.29992302119913</v>
      </c>
      <c r="BL446" s="17">
        <v>0.246886977267983</v>
      </c>
      <c r="BM446" s="17"/>
      <c r="BN446" s="17">
        <v>0.278772600389323</v>
      </c>
      <c r="BO446" s="17">
        <v>0.30915051672669602</v>
      </c>
      <c r="BP446" s="17">
        <v>0.25299925210903401</v>
      </c>
      <c r="BQ446" s="17">
        <v>0.25732551542368898</v>
      </c>
      <c r="BR446" s="17">
        <v>0.29048649095421902</v>
      </c>
      <c r="BS446" s="17">
        <v>0.26201960762526999</v>
      </c>
      <c r="BT446" s="17">
        <v>0.26865399336769202</v>
      </c>
      <c r="BU446" s="17">
        <v>0.305461621320889</v>
      </c>
      <c r="BV446" s="17">
        <v>0.23350138831300299</v>
      </c>
      <c r="BW446" s="17">
        <v>0.26006861708269702</v>
      </c>
      <c r="BX446" s="17">
        <v>0.31445413039168402</v>
      </c>
      <c r="BY446" s="17">
        <v>0.23477488429308499</v>
      </c>
      <c r="BZ446" s="17">
        <v>0.19552524500576901</v>
      </c>
      <c r="CA446" s="17">
        <v>0.326495668850873</v>
      </c>
      <c r="CB446" s="17">
        <v>0.28942345734902297</v>
      </c>
      <c r="CC446" s="17">
        <v>0.223706636759958</v>
      </c>
      <c r="CD446" s="17">
        <v>0.128788703427799</v>
      </c>
    </row>
    <row r="447" spans="2:82" x14ac:dyDescent="0.35">
      <c r="B447" t="s">
        <v>291</v>
      </c>
      <c r="C447" s="17">
        <v>0.145038064420211</v>
      </c>
      <c r="D447" s="17">
        <v>0.149825334609824</v>
      </c>
      <c r="E447" s="17">
        <v>0.140871954236021</v>
      </c>
      <c r="F447" s="17"/>
      <c r="G447" s="17">
        <v>0.117319746550464</v>
      </c>
      <c r="H447" s="17">
        <v>0.13324003816074401</v>
      </c>
      <c r="I447" s="17">
        <v>0.15369356911794399</v>
      </c>
      <c r="J447" s="17">
        <v>0.13556016893679301</v>
      </c>
      <c r="K447" s="17">
        <v>0.173094280927824</v>
      </c>
      <c r="L447" s="17">
        <v>0.15506006914859699</v>
      </c>
      <c r="M447" s="17"/>
      <c r="N447" s="17">
        <v>0.13128410224655199</v>
      </c>
      <c r="O447" s="17">
        <v>0.16980189199676199</v>
      </c>
      <c r="P447" s="17">
        <v>0.140011497517948</v>
      </c>
      <c r="Q447" s="17">
        <v>0.138747065454983</v>
      </c>
      <c r="R447" s="17"/>
      <c r="S447" s="17">
        <v>0.14778872330322801</v>
      </c>
      <c r="T447" s="17">
        <v>0.12867348984757099</v>
      </c>
      <c r="U447" s="17">
        <v>0.15277147039622199</v>
      </c>
      <c r="V447" s="17">
        <v>0.164840927059906</v>
      </c>
      <c r="W447" s="17">
        <v>0.15102882744151999</v>
      </c>
      <c r="X447" s="17">
        <v>0.14927247504333199</v>
      </c>
      <c r="Y447" s="17">
        <v>0.163443123513203</v>
      </c>
      <c r="Z447" s="17">
        <v>8.4992801126341305E-2</v>
      </c>
      <c r="AA447" s="17">
        <v>0.146421006832857</v>
      </c>
      <c r="AB447" s="17">
        <v>0.148306402646571</v>
      </c>
      <c r="AC447" s="17">
        <v>0.12855770427434099</v>
      </c>
      <c r="AD447" s="17"/>
      <c r="AE447" s="17">
        <v>0.166997662910633</v>
      </c>
      <c r="AF447" s="17">
        <v>0.14282968612429001</v>
      </c>
      <c r="AG447" s="17">
        <v>0.102416111847701</v>
      </c>
      <c r="AH447" s="17">
        <v>0.13201068912856301</v>
      </c>
      <c r="AI447" s="17">
        <v>0.14478252685412099</v>
      </c>
      <c r="AJ447" s="17">
        <v>9.1535454709459105E-2</v>
      </c>
      <c r="AK447" s="17"/>
      <c r="AL447" s="17">
        <v>0.160188099526996</v>
      </c>
      <c r="AM447" s="17">
        <v>9.6502456173003501E-2</v>
      </c>
      <c r="AN447" s="17">
        <v>0.184423801944785</v>
      </c>
      <c r="AO447" s="17">
        <v>6.4193908277267397E-2</v>
      </c>
      <c r="AP447" s="17">
        <v>0.13200197274074499</v>
      </c>
      <c r="AQ447" s="17">
        <v>0.182805278184692</v>
      </c>
      <c r="AR447" s="17">
        <v>0</v>
      </c>
      <c r="AS447" s="17"/>
      <c r="AT447" s="17">
        <v>0.16005129195545401</v>
      </c>
      <c r="AU447" s="17">
        <v>0.14505714117490601</v>
      </c>
      <c r="AV447" s="17"/>
      <c r="AW447" s="17">
        <v>0.152102512765138</v>
      </c>
      <c r="AX447" s="17">
        <v>0.185435225724533</v>
      </c>
      <c r="AY447" s="17">
        <v>0.108053996779033</v>
      </c>
      <c r="AZ447" s="17">
        <v>0.13789362053353399</v>
      </c>
      <c r="BA447" s="17">
        <v>0.145673747909703</v>
      </c>
      <c r="BB447" s="17">
        <v>0.15562684531187801</v>
      </c>
      <c r="BC447" s="17">
        <v>0.141724537459606</v>
      </c>
      <c r="BD447" s="17">
        <v>9.3027434719562097E-2</v>
      </c>
      <c r="BE447" s="17"/>
      <c r="BF447" s="17">
        <v>0.166013624058793</v>
      </c>
      <c r="BG447" s="17">
        <v>0.15263614742421999</v>
      </c>
      <c r="BH447" s="17">
        <v>0.123962559025138</v>
      </c>
      <c r="BI447" s="17">
        <v>0.162710043254817</v>
      </c>
      <c r="BJ447" s="17">
        <v>0.138710988037968</v>
      </c>
      <c r="BK447" s="17">
        <v>0.14134205866536201</v>
      </c>
      <c r="BL447" s="17">
        <v>0.120660203890674</v>
      </c>
      <c r="BM447" s="17"/>
      <c r="BN447" s="17">
        <v>7.4425196375432406E-2</v>
      </c>
      <c r="BO447" s="17">
        <v>0.13174838874699801</v>
      </c>
      <c r="BP447" s="17">
        <v>0.134870796733079</v>
      </c>
      <c r="BQ447" s="17">
        <v>0.16195479776269001</v>
      </c>
      <c r="BR447" s="17">
        <v>0.143048807947804</v>
      </c>
      <c r="BS447" s="17">
        <v>0.14296560685821699</v>
      </c>
      <c r="BT447" s="17">
        <v>0.16663723387387699</v>
      </c>
      <c r="BU447" s="17">
        <v>0.13856766821087199</v>
      </c>
      <c r="BV447" s="17">
        <v>0.13154040278535101</v>
      </c>
      <c r="BW447" s="17">
        <v>0.15767698012883899</v>
      </c>
      <c r="BX447" s="17">
        <v>0.16970355327522099</v>
      </c>
      <c r="BY447" s="17">
        <v>0.185633073417932</v>
      </c>
      <c r="BZ447" s="17">
        <v>0.228281472219348</v>
      </c>
      <c r="CA447" s="17">
        <v>0.123104355372427</v>
      </c>
      <c r="CB447" s="17">
        <v>0.13816231479347901</v>
      </c>
      <c r="CC447" s="17">
        <v>0.124104241880893</v>
      </c>
      <c r="CD447" s="17">
        <v>0.143949585580532</v>
      </c>
    </row>
    <row r="448" spans="2:82" x14ac:dyDescent="0.35">
      <c r="B448" t="s">
        <v>282</v>
      </c>
      <c r="C448" s="17">
        <v>0</v>
      </c>
      <c r="D448" s="17">
        <v>0</v>
      </c>
      <c r="E448" s="17">
        <v>0</v>
      </c>
      <c r="F448" s="17"/>
      <c r="G448" s="17">
        <v>0</v>
      </c>
      <c r="H448" s="17">
        <v>0</v>
      </c>
      <c r="I448" s="17">
        <v>0</v>
      </c>
      <c r="J448" s="17">
        <v>0</v>
      </c>
      <c r="K448" s="17">
        <v>0</v>
      </c>
      <c r="L448" s="17">
        <v>0</v>
      </c>
      <c r="M448" s="17"/>
      <c r="N448" s="17">
        <v>0</v>
      </c>
      <c r="O448" s="17">
        <v>0</v>
      </c>
      <c r="P448" s="17">
        <v>0</v>
      </c>
      <c r="Q448" s="17">
        <v>0</v>
      </c>
      <c r="R448" s="17"/>
      <c r="S448" s="17">
        <v>0</v>
      </c>
      <c r="T448" s="17">
        <v>0</v>
      </c>
      <c r="U448" s="17">
        <v>0</v>
      </c>
      <c r="V448" s="17">
        <v>0</v>
      </c>
      <c r="W448" s="17">
        <v>0</v>
      </c>
      <c r="X448" s="17">
        <v>0</v>
      </c>
      <c r="Y448" s="17">
        <v>0</v>
      </c>
      <c r="Z448" s="17">
        <v>0</v>
      </c>
      <c r="AA448" s="17">
        <v>0</v>
      </c>
      <c r="AB448" s="17">
        <v>0</v>
      </c>
      <c r="AC448" s="17">
        <v>0</v>
      </c>
      <c r="AD448" s="17"/>
      <c r="AE448" s="17">
        <v>0</v>
      </c>
      <c r="AF448" s="17">
        <v>0</v>
      </c>
      <c r="AG448" s="17">
        <v>0</v>
      </c>
      <c r="AH448" s="17">
        <v>0</v>
      </c>
      <c r="AI448" s="17">
        <v>0</v>
      </c>
      <c r="AJ448" s="17">
        <v>0</v>
      </c>
      <c r="AK448" s="17"/>
      <c r="AL448" s="17">
        <v>0</v>
      </c>
      <c r="AM448" s="17">
        <v>0</v>
      </c>
      <c r="AN448" s="17">
        <v>0</v>
      </c>
      <c r="AO448" s="17">
        <v>0</v>
      </c>
      <c r="AP448" s="17">
        <v>0</v>
      </c>
      <c r="AQ448" s="17">
        <v>0</v>
      </c>
      <c r="AR448" s="17">
        <v>0</v>
      </c>
      <c r="AS448" s="17"/>
      <c r="AT448" s="17">
        <v>0</v>
      </c>
      <c r="AU448" s="17">
        <v>0</v>
      </c>
      <c r="AV448" s="17"/>
      <c r="AW448" s="17">
        <v>0</v>
      </c>
      <c r="AX448" s="17">
        <v>0</v>
      </c>
      <c r="AY448" s="17">
        <v>0</v>
      </c>
      <c r="AZ448" s="17">
        <v>0</v>
      </c>
      <c r="BA448" s="17">
        <v>0</v>
      </c>
      <c r="BB448" s="17">
        <v>0</v>
      </c>
      <c r="BC448" s="17">
        <v>0</v>
      </c>
      <c r="BD448" s="17">
        <v>0</v>
      </c>
      <c r="BE448" s="17"/>
      <c r="BF448" s="17">
        <v>0</v>
      </c>
      <c r="BG448" s="17">
        <v>0</v>
      </c>
      <c r="BH448" s="17">
        <v>0</v>
      </c>
      <c r="BI448" s="17">
        <v>0</v>
      </c>
      <c r="BJ448" s="17">
        <v>0</v>
      </c>
      <c r="BK448" s="17">
        <v>0</v>
      </c>
      <c r="BL448" s="17">
        <v>0</v>
      </c>
      <c r="BM448" s="17"/>
      <c r="BN448" s="17">
        <v>0</v>
      </c>
      <c r="BO448" s="17">
        <v>0</v>
      </c>
      <c r="BP448" s="17">
        <v>0</v>
      </c>
      <c r="BQ448" s="17">
        <v>0</v>
      </c>
      <c r="BR448" s="17">
        <v>0</v>
      </c>
      <c r="BS448" s="17">
        <v>0</v>
      </c>
      <c r="BT448" s="17">
        <v>0</v>
      </c>
      <c r="BU448" s="17">
        <v>0</v>
      </c>
      <c r="BV448" s="17">
        <v>0</v>
      </c>
      <c r="BW448" s="17">
        <v>0</v>
      </c>
      <c r="BX448" s="17">
        <v>0</v>
      </c>
      <c r="BY448" s="17">
        <v>0</v>
      </c>
      <c r="BZ448" s="17">
        <v>0</v>
      </c>
      <c r="CA448" s="17">
        <v>0</v>
      </c>
      <c r="CB448" s="17">
        <v>0</v>
      </c>
      <c r="CC448" s="17">
        <v>0</v>
      </c>
      <c r="CD448" s="17">
        <v>0</v>
      </c>
    </row>
    <row r="449" spans="2:82" x14ac:dyDescent="0.35">
      <c r="B449" t="s">
        <v>292</v>
      </c>
      <c r="C449" s="17">
        <v>0.19985023848087899</v>
      </c>
      <c r="D449" s="17">
        <v>0.176674068921616</v>
      </c>
      <c r="E449" s="17">
        <v>0.221911253335667</v>
      </c>
      <c r="F449" s="17"/>
      <c r="G449" s="17">
        <v>0.29236207744135001</v>
      </c>
      <c r="H449" s="17">
        <v>0.23689571399739101</v>
      </c>
      <c r="I449" s="17">
        <v>0.216647131114104</v>
      </c>
      <c r="J449" s="17">
        <v>0.15195119383890901</v>
      </c>
      <c r="K449" s="17">
        <v>0.17274775605145701</v>
      </c>
      <c r="L449" s="17">
        <v>0.15059581285954701</v>
      </c>
      <c r="M449" s="17"/>
      <c r="N449" s="17">
        <v>0.180905570579493</v>
      </c>
      <c r="O449" s="17">
        <v>0.19152260595317799</v>
      </c>
      <c r="P449" s="17">
        <v>0.21651881950962601</v>
      </c>
      <c r="Q449" s="17">
        <v>0.21591906199833499</v>
      </c>
      <c r="R449" s="17"/>
      <c r="S449" s="17">
        <v>0.19341636824998801</v>
      </c>
      <c r="T449" s="17">
        <v>0.22259108482548201</v>
      </c>
      <c r="U449" s="17">
        <v>0.19048030268973201</v>
      </c>
      <c r="V449" s="17">
        <v>0.214642347153368</v>
      </c>
      <c r="W449" s="17">
        <v>0.17196910926748801</v>
      </c>
      <c r="X449" s="17">
        <v>0.235037960195041</v>
      </c>
      <c r="Y449" s="17">
        <v>0.176724414031104</v>
      </c>
      <c r="Z449" s="17">
        <v>0.14081718900465701</v>
      </c>
      <c r="AA449" s="17">
        <v>0.197105494080074</v>
      </c>
      <c r="AB449" s="17">
        <v>0.20050411512519301</v>
      </c>
      <c r="AC449" s="17">
        <v>0.22899683384880201</v>
      </c>
      <c r="AD449" s="17"/>
      <c r="AE449" s="17">
        <v>0.17574631470315899</v>
      </c>
      <c r="AF449" s="17">
        <v>0.193902781508315</v>
      </c>
      <c r="AG449" s="17">
        <v>0.26630108052090301</v>
      </c>
      <c r="AH449" s="17">
        <v>0.19869607532281999</v>
      </c>
      <c r="AI449" s="17">
        <v>0.193795737215881</v>
      </c>
      <c r="AJ449" s="17">
        <v>0.337052194187488</v>
      </c>
      <c r="AK449" s="17"/>
      <c r="AL449" s="17">
        <v>0.19239407305846301</v>
      </c>
      <c r="AM449" s="17">
        <v>0.244299554350804</v>
      </c>
      <c r="AN449" s="17">
        <v>0.19154005707065899</v>
      </c>
      <c r="AO449" s="17">
        <v>3.3290333363957002E-2</v>
      </c>
      <c r="AP449" s="17">
        <v>0.286484925055844</v>
      </c>
      <c r="AQ449" s="17">
        <v>0.12590906109108099</v>
      </c>
      <c r="AR449" s="17">
        <v>9.9187811410218402E-2</v>
      </c>
      <c r="AS449" s="17"/>
      <c r="AT449" s="17">
        <v>0.170621530561537</v>
      </c>
      <c r="AU449" s="17">
        <v>0.20477560217151999</v>
      </c>
      <c r="AV449" s="17"/>
      <c r="AW449" s="17">
        <v>0.18000068642358799</v>
      </c>
      <c r="AX449" s="17">
        <v>0.154528445857465</v>
      </c>
      <c r="AY449" s="17">
        <v>0.18361787482825401</v>
      </c>
      <c r="AZ449" s="17">
        <v>0.20731190365001201</v>
      </c>
      <c r="BA449" s="17">
        <v>0.15064688241684601</v>
      </c>
      <c r="BB449" s="17">
        <v>0.23596520813591901</v>
      </c>
      <c r="BC449" s="17">
        <v>0.23101614695103501</v>
      </c>
      <c r="BD449" s="17">
        <v>0.17739436239475601</v>
      </c>
      <c r="BE449" s="17"/>
      <c r="BF449" s="17">
        <v>0.17058943007822699</v>
      </c>
      <c r="BG449" s="17">
        <v>0.189906444011776</v>
      </c>
      <c r="BH449" s="17">
        <v>0.16877466897726001</v>
      </c>
      <c r="BI449" s="17">
        <v>0.231986891006188</v>
      </c>
      <c r="BJ449" s="17">
        <v>0.244203966671975</v>
      </c>
      <c r="BK449" s="17">
        <v>0.19021269024174201</v>
      </c>
      <c r="BL449" s="17">
        <v>0.26408142309362298</v>
      </c>
      <c r="BM449" s="17"/>
      <c r="BN449" s="17">
        <v>0.276365959590536</v>
      </c>
      <c r="BO449" s="17">
        <v>0.205024932259701</v>
      </c>
      <c r="BP449" s="17">
        <v>0.18971660108417299</v>
      </c>
      <c r="BQ449" s="17">
        <v>0.187855087006043</v>
      </c>
      <c r="BR449" s="17">
        <v>0.19799444305219999</v>
      </c>
      <c r="BS449" s="17">
        <v>0.158968000720245</v>
      </c>
      <c r="BT449" s="17">
        <v>0.20895359709528699</v>
      </c>
      <c r="BU449" s="17">
        <v>0.18699959758353499</v>
      </c>
      <c r="BV449" s="17">
        <v>0.21176908444789799</v>
      </c>
      <c r="BW449" s="17">
        <v>0.245124976795184</v>
      </c>
      <c r="BX449" s="17">
        <v>0.209329022226554</v>
      </c>
      <c r="BY449" s="17">
        <v>0.17073898560136699</v>
      </c>
      <c r="BZ449" s="17">
        <v>0.200390422172773</v>
      </c>
      <c r="CA449" s="17">
        <v>0.15737079451566799</v>
      </c>
      <c r="CB449" s="17">
        <v>0.13296116128968699</v>
      </c>
      <c r="CC449" s="17">
        <v>0.21372327777401601</v>
      </c>
      <c r="CD449" s="17">
        <v>0.103737672717862</v>
      </c>
    </row>
    <row r="450" spans="2:82" x14ac:dyDescent="0.35">
      <c r="B450" t="s">
        <v>284</v>
      </c>
      <c r="C450" s="17">
        <v>9.2927652507977201E-2</v>
      </c>
      <c r="D450" s="17">
        <v>9.45732143282077E-2</v>
      </c>
      <c r="E450" s="17">
        <v>9.1698924861575701E-2</v>
      </c>
      <c r="F450" s="17"/>
      <c r="G450" s="17">
        <v>0.14291622007391799</v>
      </c>
      <c r="H450" s="17">
        <v>0.12291447689485301</v>
      </c>
      <c r="I450" s="17">
        <v>8.3132898382064294E-2</v>
      </c>
      <c r="J450" s="17">
        <v>6.2982078232300606E-2</v>
      </c>
      <c r="K450" s="17">
        <v>6.47520179033617E-2</v>
      </c>
      <c r="L450" s="17">
        <v>8.7559608793339794E-2</v>
      </c>
      <c r="M450" s="17"/>
      <c r="N450" s="17">
        <v>9.2014562992137006E-2</v>
      </c>
      <c r="O450" s="17">
        <v>6.4957487274707404E-2</v>
      </c>
      <c r="P450" s="17">
        <v>0.111373600587578</v>
      </c>
      <c r="Q450" s="17">
        <v>0.10703813600835101</v>
      </c>
      <c r="R450" s="17"/>
      <c r="S450" s="17">
        <v>0.150781788315519</v>
      </c>
      <c r="T450" s="17">
        <v>9.7883431686966393E-2</v>
      </c>
      <c r="U450" s="17">
        <v>0.10758511950327999</v>
      </c>
      <c r="V450" s="17">
        <v>8.9187584817915E-2</v>
      </c>
      <c r="W450" s="17">
        <v>9.3605947684503907E-2</v>
      </c>
      <c r="X450" s="17">
        <v>8.7521026028398993E-2</v>
      </c>
      <c r="Y450" s="17">
        <v>7.88060017364723E-2</v>
      </c>
      <c r="Z450" s="17">
        <v>6.4616222888564598E-2</v>
      </c>
      <c r="AA450" s="17">
        <v>7.5984030225486401E-2</v>
      </c>
      <c r="AB450" s="17">
        <v>5.50614572153681E-2</v>
      </c>
      <c r="AC450" s="17">
        <v>5.0238240658827898E-2</v>
      </c>
      <c r="AD450" s="17"/>
      <c r="AE450" s="17">
        <v>7.5567660491461103E-2</v>
      </c>
      <c r="AF450" s="17">
        <v>7.4081070291339299E-2</v>
      </c>
      <c r="AG450" s="17">
        <v>8.7062262555090406E-2</v>
      </c>
      <c r="AH450" s="17">
        <v>0.15905878909503601</v>
      </c>
      <c r="AI450" s="17">
        <v>0.11135268665730801</v>
      </c>
      <c r="AJ450" s="17">
        <v>0.15787909771512401</v>
      </c>
      <c r="AK450" s="17"/>
      <c r="AL450" s="17">
        <v>6.2829331088152807E-2</v>
      </c>
      <c r="AM450" s="17">
        <v>0.19114565603984399</v>
      </c>
      <c r="AN450" s="17">
        <v>0.112063322838759</v>
      </c>
      <c r="AO450" s="17">
        <v>0</v>
      </c>
      <c r="AP450" s="17">
        <v>8.8214568852713796E-2</v>
      </c>
      <c r="AQ450" s="17">
        <v>2.5789512453934599E-2</v>
      </c>
      <c r="AR450" s="17">
        <v>0.120082759095558</v>
      </c>
      <c r="AS450" s="17"/>
      <c r="AT450" s="17">
        <v>0.14028010341091901</v>
      </c>
      <c r="AU450" s="17">
        <v>8.7765547618627995E-2</v>
      </c>
      <c r="AV450" s="17"/>
      <c r="AW450" s="17">
        <v>8.4044967739308502E-2</v>
      </c>
      <c r="AX450" s="17">
        <v>0.113363906241036</v>
      </c>
      <c r="AY450" s="17">
        <v>0.10959445351213599</v>
      </c>
      <c r="AZ450" s="17">
        <v>8.9693758699233905E-2</v>
      </c>
      <c r="BA450" s="17">
        <v>9.5364400255183002E-2</v>
      </c>
      <c r="BB450" s="17">
        <v>7.6900521372217007E-2</v>
      </c>
      <c r="BC450" s="17">
        <v>0.102120377105046</v>
      </c>
      <c r="BD450" s="17">
        <v>0.14654304578136601</v>
      </c>
      <c r="BE450" s="17"/>
      <c r="BF450" s="17">
        <v>8.8942374605196994E-2</v>
      </c>
      <c r="BG450" s="17">
        <v>0.111879404991107</v>
      </c>
      <c r="BH450" s="17">
        <v>8.1033772694073206E-2</v>
      </c>
      <c r="BI450" s="17">
        <v>9.7693908826731499E-2</v>
      </c>
      <c r="BJ450" s="17">
        <v>9.1487965034457705E-2</v>
      </c>
      <c r="BK450" s="17">
        <v>8.9723775810837403E-2</v>
      </c>
      <c r="BL450" s="17">
        <v>5.9767492317313001E-2</v>
      </c>
      <c r="BM450" s="17"/>
      <c r="BN450" s="17">
        <v>9.8278430484720097E-2</v>
      </c>
      <c r="BO450" s="17">
        <v>0.11676032914007201</v>
      </c>
      <c r="BP450" s="17">
        <v>0.13931197532516701</v>
      </c>
      <c r="BQ450" s="17">
        <v>9.1267886929562406E-2</v>
      </c>
      <c r="BR450" s="17">
        <v>8.5001163500539406E-2</v>
      </c>
      <c r="BS450" s="17">
        <v>0.10296889936015299</v>
      </c>
      <c r="BT450" s="17">
        <v>7.3231229554375804E-2</v>
      </c>
      <c r="BU450" s="17">
        <v>8.1657108600947104E-2</v>
      </c>
      <c r="BV450" s="17">
        <v>0.109319039272307</v>
      </c>
      <c r="BW450" s="17">
        <v>8.6736321480593404E-2</v>
      </c>
      <c r="BX450" s="17">
        <v>7.2813657663315406E-2</v>
      </c>
      <c r="BY450" s="17">
        <v>9.2196711817407295E-2</v>
      </c>
      <c r="BZ450" s="17">
        <v>7.0436174657417694E-2</v>
      </c>
      <c r="CA450" s="17">
        <v>7.4941868928142599E-2</v>
      </c>
      <c r="CB450" s="17">
        <v>7.2079988520316302E-2</v>
      </c>
      <c r="CC450" s="17">
        <v>0.15658487932373799</v>
      </c>
      <c r="CD450" s="17">
        <v>0.13834011499979201</v>
      </c>
    </row>
    <row r="451" spans="2:82" x14ac:dyDescent="0.35">
      <c r="B451" t="s">
        <v>293</v>
      </c>
      <c r="C451" s="17">
        <v>0</v>
      </c>
      <c r="D451" s="17">
        <v>0</v>
      </c>
      <c r="E451" s="17">
        <v>0</v>
      </c>
      <c r="F451" s="17"/>
      <c r="G451" s="17">
        <v>0</v>
      </c>
      <c r="H451" s="17">
        <v>0</v>
      </c>
      <c r="I451" s="17">
        <v>0</v>
      </c>
      <c r="J451" s="17">
        <v>0</v>
      </c>
      <c r="K451" s="17">
        <v>0</v>
      </c>
      <c r="L451" s="17">
        <v>0</v>
      </c>
      <c r="M451" s="17"/>
      <c r="N451" s="17">
        <v>0</v>
      </c>
      <c r="O451" s="17">
        <v>0</v>
      </c>
      <c r="P451" s="17">
        <v>0</v>
      </c>
      <c r="Q451" s="17">
        <v>0</v>
      </c>
      <c r="R451" s="17"/>
      <c r="S451" s="17">
        <v>0</v>
      </c>
      <c r="T451" s="17">
        <v>0</v>
      </c>
      <c r="U451" s="17">
        <v>0</v>
      </c>
      <c r="V451" s="17">
        <v>0</v>
      </c>
      <c r="W451" s="17">
        <v>0</v>
      </c>
      <c r="X451" s="17">
        <v>0</v>
      </c>
      <c r="Y451" s="17">
        <v>0</v>
      </c>
      <c r="Z451" s="17">
        <v>0</v>
      </c>
      <c r="AA451" s="17">
        <v>0</v>
      </c>
      <c r="AB451" s="17">
        <v>0</v>
      </c>
      <c r="AC451" s="17">
        <v>0</v>
      </c>
      <c r="AD451" s="17"/>
      <c r="AE451" s="17">
        <v>0</v>
      </c>
      <c r="AF451" s="17">
        <v>0</v>
      </c>
      <c r="AG451" s="17">
        <v>0</v>
      </c>
      <c r="AH451" s="17">
        <v>0</v>
      </c>
      <c r="AI451" s="17">
        <v>0</v>
      </c>
      <c r="AJ451" s="17">
        <v>0</v>
      </c>
      <c r="AK451" s="17"/>
      <c r="AL451" s="17">
        <v>0</v>
      </c>
      <c r="AM451" s="17">
        <v>0</v>
      </c>
      <c r="AN451" s="17">
        <v>0</v>
      </c>
      <c r="AO451" s="17">
        <v>0</v>
      </c>
      <c r="AP451" s="17">
        <v>0</v>
      </c>
      <c r="AQ451" s="17">
        <v>0</v>
      </c>
      <c r="AR451" s="17">
        <v>0</v>
      </c>
      <c r="AS451" s="17"/>
      <c r="AT451" s="17">
        <v>0</v>
      </c>
      <c r="AU451" s="17">
        <v>0</v>
      </c>
      <c r="AV451" s="17"/>
      <c r="AW451" s="17">
        <v>0</v>
      </c>
      <c r="AX451" s="17">
        <v>0</v>
      </c>
      <c r="AY451" s="17">
        <v>0</v>
      </c>
      <c r="AZ451" s="17">
        <v>0</v>
      </c>
      <c r="BA451" s="17">
        <v>0</v>
      </c>
      <c r="BB451" s="17">
        <v>0</v>
      </c>
      <c r="BC451" s="17">
        <v>0</v>
      </c>
      <c r="BD451" s="17">
        <v>0</v>
      </c>
      <c r="BE451" s="17"/>
      <c r="BF451" s="17">
        <v>0</v>
      </c>
      <c r="BG451" s="17">
        <v>0</v>
      </c>
      <c r="BH451" s="17">
        <v>0</v>
      </c>
      <c r="BI451" s="17">
        <v>0</v>
      </c>
      <c r="BJ451" s="17">
        <v>0</v>
      </c>
      <c r="BK451" s="17">
        <v>0</v>
      </c>
      <c r="BL451" s="17">
        <v>0</v>
      </c>
      <c r="BM451" s="17"/>
      <c r="BN451" s="17">
        <v>0</v>
      </c>
      <c r="BO451" s="17">
        <v>0</v>
      </c>
      <c r="BP451" s="17">
        <v>0</v>
      </c>
      <c r="BQ451" s="17">
        <v>0</v>
      </c>
      <c r="BR451" s="17">
        <v>0</v>
      </c>
      <c r="BS451" s="17">
        <v>0</v>
      </c>
      <c r="BT451" s="17">
        <v>0</v>
      </c>
      <c r="BU451" s="17">
        <v>0</v>
      </c>
      <c r="BV451" s="17">
        <v>0</v>
      </c>
      <c r="BW451" s="17">
        <v>0</v>
      </c>
      <c r="BX451" s="17">
        <v>0</v>
      </c>
      <c r="BY451" s="17">
        <v>0</v>
      </c>
      <c r="BZ451" s="17">
        <v>0</v>
      </c>
      <c r="CA451" s="17">
        <v>0</v>
      </c>
      <c r="CB451" s="17">
        <v>0</v>
      </c>
      <c r="CC451" s="17">
        <v>0</v>
      </c>
      <c r="CD451" s="17">
        <v>0</v>
      </c>
    </row>
    <row r="452" spans="2:82" x14ac:dyDescent="0.35">
      <c r="B452" t="s">
        <v>286</v>
      </c>
      <c r="C452" s="17">
        <v>8.4374928570203594E-2</v>
      </c>
      <c r="D452" s="17">
        <v>8.7643152418037301E-2</v>
      </c>
      <c r="E452" s="17">
        <v>8.1461653174116203E-2</v>
      </c>
      <c r="F452" s="17"/>
      <c r="G452" s="17">
        <v>0.10232696831553501</v>
      </c>
      <c r="H452" s="17">
        <v>0.128776645064023</v>
      </c>
      <c r="I452" s="17">
        <v>8.1504923285578901E-2</v>
      </c>
      <c r="J452" s="17">
        <v>8.1989227693310004E-2</v>
      </c>
      <c r="K452" s="17">
        <v>6.9450629501810995E-2</v>
      </c>
      <c r="L452" s="17">
        <v>5.13477435904846E-2</v>
      </c>
      <c r="M452" s="17"/>
      <c r="N452" s="17">
        <v>6.8756339669829594E-2</v>
      </c>
      <c r="O452" s="17">
        <v>6.9040651276832898E-2</v>
      </c>
      <c r="P452" s="17">
        <v>9.4679889172180995E-2</v>
      </c>
      <c r="Q452" s="17">
        <v>0.108354620028821</v>
      </c>
      <c r="R452" s="17"/>
      <c r="S452" s="17">
        <v>0.11347792588092501</v>
      </c>
      <c r="T452" s="17">
        <v>7.3846605232380597E-2</v>
      </c>
      <c r="U452" s="17">
        <v>0.113537580827467</v>
      </c>
      <c r="V452" s="17">
        <v>5.4388131482596698E-2</v>
      </c>
      <c r="W452" s="17">
        <v>7.9834547325994001E-2</v>
      </c>
      <c r="X452" s="17">
        <v>7.0355419273413697E-2</v>
      </c>
      <c r="Y452" s="17">
        <v>7.2170467962925505E-2</v>
      </c>
      <c r="Z452" s="17">
        <v>9.5529080648101297E-2</v>
      </c>
      <c r="AA452" s="17">
        <v>7.27582716921647E-2</v>
      </c>
      <c r="AB452" s="17">
        <v>8.0878213450470804E-2</v>
      </c>
      <c r="AC452" s="17">
        <v>0.104252353993047</v>
      </c>
      <c r="AD452" s="17"/>
      <c r="AE452" s="17">
        <v>7.1680733611415595E-2</v>
      </c>
      <c r="AF452" s="17">
        <v>7.5406000028678602E-2</v>
      </c>
      <c r="AG452" s="17">
        <v>7.5760035453115701E-2</v>
      </c>
      <c r="AH452" s="17">
        <v>9.6130211621634307E-2</v>
      </c>
      <c r="AI452" s="17">
        <v>0.119172426808628</v>
      </c>
      <c r="AJ452" s="17">
        <v>6.4055430579578798E-2</v>
      </c>
      <c r="AK452" s="17"/>
      <c r="AL452" s="17">
        <v>6.7673913853197695E-2</v>
      </c>
      <c r="AM452" s="17">
        <v>0.10386768605829</v>
      </c>
      <c r="AN452" s="17">
        <v>0.116546717452471</v>
      </c>
      <c r="AO452" s="17">
        <v>0.104681839399418</v>
      </c>
      <c r="AP452" s="17">
        <v>6.4666379965437795E-2</v>
      </c>
      <c r="AQ452" s="17">
        <v>0.14768602915470699</v>
      </c>
      <c r="AR452" s="17">
        <v>0</v>
      </c>
      <c r="AS452" s="17"/>
      <c r="AT452" s="17">
        <v>0.114959318111738</v>
      </c>
      <c r="AU452" s="17">
        <v>7.7726802527581407E-2</v>
      </c>
      <c r="AV452" s="17"/>
      <c r="AW452" s="17">
        <v>0.101284374308296</v>
      </c>
      <c r="AX452" s="17">
        <v>7.1521021552879496E-2</v>
      </c>
      <c r="AY452" s="17">
        <v>0.10067329000794401</v>
      </c>
      <c r="AZ452" s="17">
        <v>8.5481352910768804E-2</v>
      </c>
      <c r="BA452" s="17">
        <v>4.6832493302753499E-2</v>
      </c>
      <c r="BB452" s="17">
        <v>0.10613328571189801</v>
      </c>
      <c r="BC452" s="17">
        <v>8.6959539943298803E-2</v>
      </c>
      <c r="BD452" s="17">
        <v>6.73054280215966E-2</v>
      </c>
      <c r="BE452" s="17"/>
      <c r="BF452" s="17">
        <v>9.0449854239498001E-2</v>
      </c>
      <c r="BG452" s="17">
        <v>9.523618838266E-2</v>
      </c>
      <c r="BH452" s="17">
        <v>7.3349810810131394E-2</v>
      </c>
      <c r="BI452" s="17">
        <v>6.7820479043215906E-2</v>
      </c>
      <c r="BJ452" s="17">
        <v>0.105224412104655</v>
      </c>
      <c r="BK452" s="17">
        <v>5.49939230675476E-2</v>
      </c>
      <c r="BL452" s="17">
        <v>0.10993782949406899</v>
      </c>
      <c r="BM452" s="17"/>
      <c r="BN452" s="17">
        <v>9.5858656606464795E-2</v>
      </c>
      <c r="BO452" s="17">
        <v>9.6922723144026404E-2</v>
      </c>
      <c r="BP452" s="17">
        <v>9.6249518562253306E-2</v>
      </c>
      <c r="BQ452" s="17">
        <v>7.4149971174644502E-2</v>
      </c>
      <c r="BR452" s="17">
        <v>8.0010179680674406E-2</v>
      </c>
      <c r="BS452" s="17">
        <v>7.9477063540419293E-2</v>
      </c>
      <c r="BT452" s="17">
        <v>8.1315760226706807E-2</v>
      </c>
      <c r="BU452" s="17">
        <v>7.8932059526890794E-2</v>
      </c>
      <c r="BV452" s="17">
        <v>8.7925217562232497E-2</v>
      </c>
      <c r="BW452" s="17">
        <v>6.4200440112148302E-2</v>
      </c>
      <c r="BX452" s="17">
        <v>6.7798612768343799E-2</v>
      </c>
      <c r="BY452" s="17">
        <v>6.99350762383983E-2</v>
      </c>
      <c r="BZ452" s="17">
        <v>0.117137673170036</v>
      </c>
      <c r="CA452" s="17">
        <v>3.2155632609634499E-2</v>
      </c>
      <c r="CB452" s="17">
        <v>0.11607198092357</v>
      </c>
      <c r="CC452" s="17">
        <v>7.9693600742545306E-2</v>
      </c>
      <c r="CD452" s="17">
        <v>0.25501840706405698</v>
      </c>
    </row>
    <row r="453" spans="2:82" x14ac:dyDescent="0.35">
      <c r="B453" t="s">
        <v>294</v>
      </c>
      <c r="C453" s="17">
        <v>0.11736579014958599</v>
      </c>
      <c r="D453" s="17">
        <v>0.128688099131857</v>
      </c>
      <c r="E453" s="17">
        <v>0.105677271660487</v>
      </c>
      <c r="F453" s="17"/>
      <c r="G453" s="17">
        <v>0.124226813205432</v>
      </c>
      <c r="H453" s="17">
        <v>0.103320234731322</v>
      </c>
      <c r="I453" s="17">
        <v>0.112032513413155</v>
      </c>
      <c r="J453" s="17">
        <v>0.131982217100718</v>
      </c>
      <c r="K453" s="17">
        <v>0.107640145776404</v>
      </c>
      <c r="L453" s="17">
        <v>0.12252704584477001</v>
      </c>
      <c r="M453" s="17"/>
      <c r="N453" s="17">
        <v>0.13324157524847599</v>
      </c>
      <c r="O453" s="17">
        <v>0.121265698773038</v>
      </c>
      <c r="P453" s="17">
        <v>9.6610570891568895E-2</v>
      </c>
      <c r="Q453" s="17">
        <v>0.11425892939436801</v>
      </c>
      <c r="R453" s="17"/>
      <c r="S453" s="17">
        <v>0.11838507817893799</v>
      </c>
      <c r="T453" s="17">
        <v>0.100502973753427</v>
      </c>
      <c r="U453" s="17">
        <v>0.107442756261852</v>
      </c>
      <c r="V453" s="17">
        <v>0.10376443301515099</v>
      </c>
      <c r="W453" s="17">
        <v>0.141404038316994</v>
      </c>
      <c r="X453" s="17">
        <v>0.101327727473618</v>
      </c>
      <c r="Y453" s="17">
        <v>0.127779742537038</v>
      </c>
      <c r="Z453" s="17">
        <v>0.12810485569356</v>
      </c>
      <c r="AA453" s="17">
        <v>0.12306463977934801</v>
      </c>
      <c r="AB453" s="17">
        <v>0.12964382915394199</v>
      </c>
      <c r="AC453" s="17">
        <v>0.12987034029466299</v>
      </c>
      <c r="AD453" s="17"/>
      <c r="AE453" s="17">
        <v>0.11452017700179901</v>
      </c>
      <c r="AF453" s="17">
        <v>0.112498997592079</v>
      </c>
      <c r="AG453" s="17">
        <v>9.4926248463637494E-2</v>
      </c>
      <c r="AH453" s="17">
        <v>0.119484673430302</v>
      </c>
      <c r="AI453" s="17">
        <v>0.132728953284137</v>
      </c>
      <c r="AJ453" s="17">
        <v>0.12220860699229</v>
      </c>
      <c r="AK453" s="17"/>
      <c r="AL453" s="17">
        <v>0.110526826915822</v>
      </c>
      <c r="AM453" s="17">
        <v>0.13141137517236801</v>
      </c>
      <c r="AN453" s="17">
        <v>0.10305497972402899</v>
      </c>
      <c r="AO453" s="17">
        <v>0.16096896672246899</v>
      </c>
      <c r="AP453" s="17">
        <v>4.7603058265717098E-2</v>
      </c>
      <c r="AQ453" s="17">
        <v>0.21543170449510099</v>
      </c>
      <c r="AR453" s="17">
        <v>0.33415514936381902</v>
      </c>
      <c r="AS453" s="17"/>
      <c r="AT453" s="17">
        <v>0.13663031417433699</v>
      </c>
      <c r="AU453" s="17">
        <v>0.11304607188004</v>
      </c>
      <c r="AV453" s="17"/>
      <c r="AW453" s="17">
        <v>0.123780407308138</v>
      </c>
      <c r="AX453" s="17">
        <v>9.2332604170744501E-2</v>
      </c>
      <c r="AY453" s="17">
        <v>0.13309970435890101</v>
      </c>
      <c r="AZ453" s="17">
        <v>0.100398682034395</v>
      </c>
      <c r="BA453" s="17">
        <v>0.136395337580723</v>
      </c>
      <c r="BB453" s="17">
        <v>0.11760196825984801</v>
      </c>
      <c r="BC453" s="17">
        <v>0.12497992720541</v>
      </c>
      <c r="BD453" s="17">
        <v>0.16064895914084601</v>
      </c>
      <c r="BE453" s="17"/>
      <c r="BF453" s="17">
        <v>0.114940121766614</v>
      </c>
      <c r="BG453" s="17">
        <v>0.110318767544155</v>
      </c>
      <c r="BH453" s="17">
        <v>0.13419747877106</v>
      </c>
      <c r="BI453" s="17">
        <v>0.14204265326665599</v>
      </c>
      <c r="BJ453" s="17">
        <v>0.11435355388669501</v>
      </c>
      <c r="BK453" s="17">
        <v>0.107416348876434</v>
      </c>
      <c r="BL453" s="17">
        <v>0.13196895514577101</v>
      </c>
      <c r="BM453" s="17"/>
      <c r="BN453" s="17">
        <v>0.100014233718486</v>
      </c>
      <c r="BO453" s="17">
        <v>8.7722798672462202E-2</v>
      </c>
      <c r="BP453" s="17">
        <v>0.10927668497072</v>
      </c>
      <c r="BQ453" s="17">
        <v>0.122175191380583</v>
      </c>
      <c r="BR453" s="17">
        <v>0.104032952053437</v>
      </c>
      <c r="BS453" s="17">
        <v>0.13429884553259799</v>
      </c>
      <c r="BT453" s="17">
        <v>0.119082008986269</v>
      </c>
      <c r="BU453" s="17">
        <v>0.12634297083377799</v>
      </c>
      <c r="BV453" s="17">
        <v>0.151524658164537</v>
      </c>
      <c r="BW453" s="17">
        <v>0.120937809182878</v>
      </c>
      <c r="BX453" s="17">
        <v>0.10623511016885499</v>
      </c>
      <c r="BY453" s="17">
        <v>0.12443645487024101</v>
      </c>
      <c r="BZ453" s="17">
        <v>0.120976533578377</v>
      </c>
      <c r="CA453" s="17">
        <v>0.13738255098544799</v>
      </c>
      <c r="CB453" s="17">
        <v>0.106973009130453</v>
      </c>
      <c r="CC453" s="17">
        <v>0.15106811442496201</v>
      </c>
      <c r="CD453" s="17">
        <v>0.150754489526295</v>
      </c>
    </row>
    <row r="454" spans="2:82" x14ac:dyDescent="0.35">
      <c r="B454" t="s">
        <v>295</v>
      </c>
      <c r="C454" s="17">
        <v>8.9164384273752603E-2</v>
      </c>
      <c r="D454" s="17">
        <v>9.5381209565592096E-2</v>
      </c>
      <c r="E454" s="17">
        <v>8.3286021782171399E-2</v>
      </c>
      <c r="F454" s="17"/>
      <c r="G454" s="17">
        <v>6.9857635991782893E-2</v>
      </c>
      <c r="H454" s="17">
        <v>6.8728102847163006E-2</v>
      </c>
      <c r="I454" s="17">
        <v>8.4098876352539195E-2</v>
      </c>
      <c r="J454" s="17">
        <v>9.7066974451273796E-2</v>
      </c>
      <c r="K454" s="17">
        <v>9.7132857725200306E-2</v>
      </c>
      <c r="L454" s="17">
        <v>0.11105132103554199</v>
      </c>
      <c r="M454" s="17"/>
      <c r="N454" s="17">
        <v>9.5643932909117199E-2</v>
      </c>
      <c r="O454" s="17">
        <v>9.5661458773851293E-2</v>
      </c>
      <c r="P454" s="17">
        <v>0.10784749513353201</v>
      </c>
      <c r="Q454" s="17">
        <v>6.09676040420171E-2</v>
      </c>
      <c r="R454" s="17"/>
      <c r="S454" s="17">
        <v>5.6021738411390701E-2</v>
      </c>
      <c r="T454" s="17">
        <v>0.110357730155348</v>
      </c>
      <c r="U454" s="17">
        <v>8.0198196208288802E-2</v>
      </c>
      <c r="V454" s="17">
        <v>7.6235595404530496E-2</v>
      </c>
      <c r="W454" s="17">
        <v>8.3455483158187696E-2</v>
      </c>
      <c r="X454" s="17">
        <v>9.4577291787926607E-2</v>
      </c>
      <c r="Y454" s="17">
        <v>7.1194514840169407E-2</v>
      </c>
      <c r="Z454" s="17">
        <v>0.13764813747961299</v>
      </c>
      <c r="AA454" s="17">
        <v>0.12136897491231501</v>
      </c>
      <c r="AB454" s="17">
        <v>0.10934028404596501</v>
      </c>
      <c r="AC454" s="17">
        <v>4.4912590431681998E-2</v>
      </c>
      <c r="AD454" s="17"/>
      <c r="AE454" s="17">
        <v>0.11153037741628299</v>
      </c>
      <c r="AF454" s="17">
        <v>0.111275658689029</v>
      </c>
      <c r="AG454" s="17">
        <v>8.3245307412074504E-2</v>
      </c>
      <c r="AH454" s="17">
        <v>3.7309026748244198E-2</v>
      </c>
      <c r="AI454" s="17">
        <v>5.2602248556864503E-2</v>
      </c>
      <c r="AJ454" s="17">
        <v>5.7996471695923202E-2</v>
      </c>
      <c r="AK454" s="17"/>
      <c r="AL454" s="17">
        <v>9.7732785895099303E-2</v>
      </c>
      <c r="AM454" s="17">
        <v>4.5728244452023198E-2</v>
      </c>
      <c r="AN454" s="17">
        <v>9.0822073501539494E-2</v>
      </c>
      <c r="AO454" s="17">
        <v>0.32037577408393397</v>
      </c>
      <c r="AP454" s="17">
        <v>0.12765342430831</v>
      </c>
      <c r="AQ454" s="17">
        <v>9.9446826054542997E-2</v>
      </c>
      <c r="AR454" s="17">
        <v>0.10523471637590701</v>
      </c>
      <c r="AS454" s="17"/>
      <c r="AT454" s="17">
        <v>7.8551481226926401E-2</v>
      </c>
      <c r="AU454" s="17">
        <v>9.0664071639514093E-2</v>
      </c>
      <c r="AV454" s="17"/>
      <c r="AW454" s="17">
        <v>9.2365500728055203E-2</v>
      </c>
      <c r="AX454" s="17">
        <v>4.4990230238705103E-2</v>
      </c>
      <c r="AY454" s="17">
        <v>4.9335729384612899E-2</v>
      </c>
      <c r="AZ454" s="17">
        <v>8.6253709313378502E-2</v>
      </c>
      <c r="BA454" s="17">
        <v>0.122757138395078</v>
      </c>
      <c r="BB454" s="17">
        <v>7.8070984435355595E-2</v>
      </c>
      <c r="BC454" s="17">
        <v>9.0035961894226899E-2</v>
      </c>
      <c r="BD454" s="17">
        <v>0.102263176862797</v>
      </c>
      <c r="BE454" s="17"/>
      <c r="BF454" s="17">
        <v>9.93956226735489E-2</v>
      </c>
      <c r="BG454" s="17">
        <v>8.4303923842051501E-2</v>
      </c>
      <c r="BH454" s="17">
        <v>8.7689509755613196E-2</v>
      </c>
      <c r="BI454" s="17">
        <v>7.3320397774358406E-2</v>
      </c>
      <c r="BJ454" s="17">
        <v>6.4324734894698796E-2</v>
      </c>
      <c r="BK454" s="17">
        <v>0.116388182138947</v>
      </c>
      <c r="BL454" s="17">
        <v>6.6697118790566598E-2</v>
      </c>
      <c r="BM454" s="17"/>
      <c r="BN454" s="17">
        <v>7.62849228350376E-2</v>
      </c>
      <c r="BO454" s="17">
        <v>5.2670311310043898E-2</v>
      </c>
      <c r="BP454" s="17">
        <v>7.7575171215574001E-2</v>
      </c>
      <c r="BQ454" s="17">
        <v>0.105271550322787</v>
      </c>
      <c r="BR454" s="17">
        <v>9.9425962811126298E-2</v>
      </c>
      <c r="BS454" s="17">
        <v>0.119301976363098</v>
      </c>
      <c r="BT454" s="17">
        <v>8.2126176895793102E-2</v>
      </c>
      <c r="BU454" s="17">
        <v>8.2038973923088093E-2</v>
      </c>
      <c r="BV454" s="17">
        <v>7.4420209454670705E-2</v>
      </c>
      <c r="BW454" s="17">
        <v>6.5254855217660598E-2</v>
      </c>
      <c r="BX454" s="17">
        <v>5.96659135060272E-2</v>
      </c>
      <c r="BY454" s="17">
        <v>0.12228481376156899</v>
      </c>
      <c r="BZ454" s="17">
        <v>6.7252479196279705E-2</v>
      </c>
      <c r="CA454" s="17">
        <v>0.14854912873780701</v>
      </c>
      <c r="CB454" s="17">
        <v>0.14432808799346999</v>
      </c>
      <c r="CC454" s="17">
        <v>5.1119249093888E-2</v>
      </c>
      <c r="CD454" s="17">
        <v>7.9411026683663705E-2</v>
      </c>
    </row>
    <row r="455" spans="2:82" x14ac:dyDescent="0.35">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row>
    <row r="456" spans="2:82" x14ac:dyDescent="0.35">
      <c r="B456" s="6" t="s">
        <v>304</v>
      </c>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row>
    <row r="457" spans="2:82" x14ac:dyDescent="0.35">
      <c r="B457" s="24" t="s">
        <v>118</v>
      </c>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row>
    <row r="458" spans="2:82" x14ac:dyDescent="0.35">
      <c r="B458" t="s">
        <v>302</v>
      </c>
      <c r="C458" s="17">
        <v>5.4455396676389801E-2</v>
      </c>
      <c r="D458" s="17">
        <v>5.9530165134127101E-2</v>
      </c>
      <c r="E458" s="17">
        <v>4.8782453264968099E-2</v>
      </c>
      <c r="F458" s="17"/>
      <c r="G458" s="17">
        <v>6.8236176789566699E-2</v>
      </c>
      <c r="H458" s="17">
        <v>5.3544067946252501E-2</v>
      </c>
      <c r="I458" s="17">
        <v>4.3355127617532102E-2</v>
      </c>
      <c r="J458" s="17">
        <v>4.6816436518520597E-2</v>
      </c>
      <c r="K458" s="17">
        <v>5.3168245614518397E-2</v>
      </c>
      <c r="L458" s="17">
        <v>6.2163316205200998E-2</v>
      </c>
      <c r="M458" s="17"/>
      <c r="N458" s="17">
        <v>4.3028424641508703E-2</v>
      </c>
      <c r="O458" s="17">
        <v>5.4263534622527997E-2</v>
      </c>
      <c r="P458" s="17">
        <v>5.7169998482258899E-2</v>
      </c>
      <c r="Q458" s="17">
        <v>6.4348277212383703E-2</v>
      </c>
      <c r="R458" s="17"/>
      <c r="S458" s="17">
        <v>4.3377024042216702E-2</v>
      </c>
      <c r="T458" s="17">
        <v>5.6557569936775499E-2</v>
      </c>
      <c r="U458" s="17">
        <v>7.0279812946796499E-2</v>
      </c>
      <c r="V458" s="17">
        <v>4.0274796533783602E-2</v>
      </c>
      <c r="W458" s="17">
        <v>6.4678447454065202E-2</v>
      </c>
      <c r="X458" s="17">
        <v>6.2290690668944798E-2</v>
      </c>
      <c r="Y458" s="17">
        <v>4.3833735050924201E-2</v>
      </c>
      <c r="Z458" s="17">
        <v>5.3259758020438502E-2</v>
      </c>
      <c r="AA458" s="17">
        <v>6.0657413872827297E-2</v>
      </c>
      <c r="AB458" s="17">
        <v>6.2863461499914106E-2</v>
      </c>
      <c r="AC458" s="17">
        <v>4.5548259085838302E-2</v>
      </c>
      <c r="AD458" s="17"/>
      <c r="AE458" s="17">
        <v>4.6935706104923397E-2</v>
      </c>
      <c r="AF458" s="17">
        <v>4.3910969531629103E-2</v>
      </c>
      <c r="AG458" s="17">
        <v>7.1855016384167095E-2</v>
      </c>
      <c r="AH458" s="17">
        <v>6.9314539456974203E-2</v>
      </c>
      <c r="AI458" s="17">
        <v>5.8426549138629699E-2</v>
      </c>
      <c r="AJ458" s="17">
        <v>8.8757998869436097E-2</v>
      </c>
      <c r="AK458" s="17"/>
      <c r="AL458" s="17">
        <v>5.1663577135378898E-2</v>
      </c>
      <c r="AM458" s="17">
        <v>5.7972542914093102E-2</v>
      </c>
      <c r="AN458" s="17">
        <v>5.5440277478127603E-2</v>
      </c>
      <c r="AO458" s="17">
        <v>4.9847243440453097E-2</v>
      </c>
      <c r="AP458" s="17">
        <v>7.2632724357270098E-2</v>
      </c>
      <c r="AQ458" s="17">
        <v>5.5538398969532603E-2</v>
      </c>
      <c r="AR458" s="17">
        <v>5.8833471058992198E-2</v>
      </c>
      <c r="AS458" s="17"/>
      <c r="AT458" s="17">
        <v>3.2416649489200401E-2</v>
      </c>
      <c r="AU458" s="17">
        <v>5.6500282260101599E-2</v>
      </c>
      <c r="AV458" s="17"/>
      <c r="AW458" s="17">
        <v>7.5347099110171206E-2</v>
      </c>
      <c r="AX458" s="17">
        <v>5.7445345169098397E-2</v>
      </c>
      <c r="AY458" s="17">
        <v>3.5463007023300401E-2</v>
      </c>
      <c r="AZ458" s="17">
        <v>5.19454422127784E-2</v>
      </c>
      <c r="BA458" s="17">
        <v>6.4094728811226007E-2</v>
      </c>
      <c r="BB458" s="17">
        <v>4.9452376369724799E-2</v>
      </c>
      <c r="BC458" s="17">
        <v>4.26709529137674E-2</v>
      </c>
      <c r="BD458" s="17">
        <v>3.6760930740565599E-2</v>
      </c>
      <c r="BE458" s="17"/>
      <c r="BF458" s="17">
        <v>4.1539326558812498E-2</v>
      </c>
      <c r="BG458" s="17">
        <v>5.1307975753041302E-2</v>
      </c>
      <c r="BH458" s="17">
        <v>5.6130445762325697E-2</v>
      </c>
      <c r="BI458" s="17">
        <v>4.1665245937044897E-2</v>
      </c>
      <c r="BJ458" s="17">
        <v>4.7676454059770397E-2</v>
      </c>
      <c r="BK458" s="17">
        <v>6.4343982699588895E-2</v>
      </c>
      <c r="BL458" s="17">
        <v>7.3115697973777302E-2</v>
      </c>
      <c r="BM458" s="17"/>
      <c r="BN458" s="17">
        <v>7.7119837620395801E-2</v>
      </c>
      <c r="BO458" s="17">
        <v>5.8671791858726903E-2</v>
      </c>
      <c r="BP458" s="17">
        <v>5.5246807890677797E-2</v>
      </c>
      <c r="BQ458" s="17">
        <v>8.6502338726199404E-2</v>
      </c>
      <c r="BR458" s="17">
        <v>4.8623680722293297E-2</v>
      </c>
      <c r="BS458" s="17">
        <v>5.9519834437735702E-2</v>
      </c>
      <c r="BT458" s="17">
        <v>3.8777125131944402E-2</v>
      </c>
      <c r="BU458" s="17">
        <v>5.8491754557290498E-2</v>
      </c>
      <c r="BV458" s="17">
        <v>5.1227281104436598E-2</v>
      </c>
      <c r="BW458" s="17">
        <v>4.1578210818415E-2</v>
      </c>
      <c r="BX458" s="17">
        <v>4.6542838040301397E-2</v>
      </c>
      <c r="BY458" s="17">
        <v>4.0643992007045902E-2</v>
      </c>
      <c r="BZ458" s="17">
        <v>4.4454479198547697E-2</v>
      </c>
      <c r="CA458" s="17">
        <v>4.8119912191871499E-2</v>
      </c>
      <c r="CB458" s="17">
        <v>2.81079753073212E-2</v>
      </c>
      <c r="CC458" s="17">
        <v>4.8146834055533702E-2</v>
      </c>
      <c r="CD458" s="17">
        <v>4.5620531759830302E-2</v>
      </c>
    </row>
    <row r="459" spans="2:82" x14ac:dyDescent="0.35">
      <c r="B459" t="s">
        <v>269</v>
      </c>
      <c r="C459" s="17">
        <v>0.101222814291548</v>
      </c>
      <c r="D459" s="17">
        <v>0.11613799754988501</v>
      </c>
      <c r="E459" s="17">
        <v>8.6573650898182697E-2</v>
      </c>
      <c r="F459" s="17"/>
      <c r="G459" s="17">
        <v>0.13587989960285499</v>
      </c>
      <c r="H459" s="17">
        <v>0.104048551575048</v>
      </c>
      <c r="I459" s="17">
        <v>9.6978795945107596E-2</v>
      </c>
      <c r="J459" s="17">
        <v>8.0513228949297896E-2</v>
      </c>
      <c r="K459" s="17">
        <v>9.6134960558477506E-2</v>
      </c>
      <c r="L459" s="17">
        <v>9.9667972014947398E-2</v>
      </c>
      <c r="M459" s="17"/>
      <c r="N459" s="17">
        <v>9.6063762937227598E-2</v>
      </c>
      <c r="O459" s="17">
        <v>0.106216899798502</v>
      </c>
      <c r="P459" s="17">
        <v>0.105064337251534</v>
      </c>
      <c r="Q459" s="17">
        <v>9.7840375477416697E-2</v>
      </c>
      <c r="R459" s="17"/>
      <c r="S459" s="17">
        <v>8.9567863788167307E-2</v>
      </c>
      <c r="T459" s="17">
        <v>0.1082023532243</v>
      </c>
      <c r="U459" s="17">
        <v>0.120223589500963</v>
      </c>
      <c r="V459" s="17">
        <v>9.85176950110387E-2</v>
      </c>
      <c r="W459" s="17">
        <v>0.10164829395102699</v>
      </c>
      <c r="X459" s="17">
        <v>0.10005867225925701</v>
      </c>
      <c r="Y459" s="17">
        <v>0.104400216803061</v>
      </c>
      <c r="Z459" s="17">
        <v>9.7450163149178703E-2</v>
      </c>
      <c r="AA459" s="17">
        <v>8.9087119703130296E-2</v>
      </c>
      <c r="AB459" s="17">
        <v>0.106905806088171</v>
      </c>
      <c r="AC459" s="17">
        <v>0.108509932969095</v>
      </c>
      <c r="AD459" s="17"/>
      <c r="AE459" s="17">
        <v>9.4619843072077894E-2</v>
      </c>
      <c r="AF459" s="17">
        <v>0.10268031280663099</v>
      </c>
      <c r="AG459" s="17">
        <v>7.9450589775612396E-2</v>
      </c>
      <c r="AH459" s="17">
        <v>0.10635724395347899</v>
      </c>
      <c r="AI459" s="17">
        <v>0.11450968305953101</v>
      </c>
      <c r="AJ459" s="17">
        <v>0.13743857098998899</v>
      </c>
      <c r="AK459" s="17"/>
      <c r="AL459" s="17">
        <v>0.104184917056705</v>
      </c>
      <c r="AM459" s="17">
        <v>9.5752825663563898E-2</v>
      </c>
      <c r="AN459" s="17">
        <v>8.0208770149500994E-2</v>
      </c>
      <c r="AO459" s="17">
        <v>8.1479900816127895E-2</v>
      </c>
      <c r="AP459" s="17">
        <v>0.132610553709437</v>
      </c>
      <c r="AQ459" s="17">
        <v>0.124578842111605</v>
      </c>
      <c r="AR459" s="17">
        <v>6.3960867120846407E-2</v>
      </c>
      <c r="AS459" s="17"/>
      <c r="AT459" s="17">
        <v>7.7336862989905594E-2</v>
      </c>
      <c r="AU459" s="17">
        <v>0.104177008051792</v>
      </c>
      <c r="AV459" s="17"/>
      <c r="AW459" s="17">
        <v>0.11899873989561401</v>
      </c>
      <c r="AX459" s="17">
        <v>9.7053352295041306E-2</v>
      </c>
      <c r="AY459" s="17">
        <v>0.11323778392339701</v>
      </c>
      <c r="AZ459" s="17">
        <v>9.6702388083622096E-2</v>
      </c>
      <c r="BA459" s="17">
        <v>9.91726480150915E-2</v>
      </c>
      <c r="BB459" s="17">
        <v>0.110772410797607</v>
      </c>
      <c r="BC459" s="17">
        <v>8.9785310985393496E-2</v>
      </c>
      <c r="BD459" s="17">
        <v>9.6058148884304403E-2</v>
      </c>
      <c r="BE459" s="17"/>
      <c r="BF459" s="17">
        <v>0.113580422937006</v>
      </c>
      <c r="BG459" s="17">
        <v>9.5233724884526999E-2</v>
      </c>
      <c r="BH459" s="17">
        <v>0.118374486960708</v>
      </c>
      <c r="BI459" s="17">
        <v>8.2943216670974804E-2</v>
      </c>
      <c r="BJ459" s="17">
        <v>8.9397596915990404E-2</v>
      </c>
      <c r="BK459" s="17">
        <v>9.1162398717563098E-2</v>
      </c>
      <c r="BL459" s="17">
        <v>0.12631481873584</v>
      </c>
      <c r="BM459" s="17"/>
      <c r="BN459" s="17">
        <v>7.1855327845196798E-2</v>
      </c>
      <c r="BO459" s="17">
        <v>9.4312063948018304E-2</v>
      </c>
      <c r="BP459" s="17">
        <v>0.102563462780422</v>
      </c>
      <c r="BQ459" s="17">
        <v>0.111594430359351</v>
      </c>
      <c r="BR459" s="17">
        <v>9.9815635413834203E-2</v>
      </c>
      <c r="BS459" s="17">
        <v>0.114727343983742</v>
      </c>
      <c r="BT459" s="17">
        <v>0.112379441656713</v>
      </c>
      <c r="BU459" s="17">
        <v>0.117344961185991</v>
      </c>
      <c r="BV459" s="17">
        <v>0.103812804216419</v>
      </c>
      <c r="BW459" s="17">
        <v>0.117231594437804</v>
      </c>
      <c r="BX459" s="17">
        <v>9.1997884597828899E-2</v>
      </c>
      <c r="BY459" s="17">
        <v>9.9291906248269404E-2</v>
      </c>
      <c r="BZ459" s="17">
        <v>0.166328789338032</v>
      </c>
      <c r="CA459" s="17">
        <v>7.0717677275484198E-2</v>
      </c>
      <c r="CB459" s="17">
        <v>7.2884347176480194E-2</v>
      </c>
      <c r="CC459" s="17">
        <v>5.3405035728026698E-2</v>
      </c>
      <c r="CD459" s="17">
        <v>2.86656954823062E-2</v>
      </c>
    </row>
    <row r="460" spans="2:82" x14ac:dyDescent="0.35">
      <c r="B460" t="s">
        <v>270</v>
      </c>
      <c r="C460" s="17">
        <v>0.28357924112378002</v>
      </c>
      <c r="D460" s="17">
        <v>0.29536262983703399</v>
      </c>
      <c r="E460" s="17">
        <v>0.27149845157022701</v>
      </c>
      <c r="F460" s="17"/>
      <c r="G460" s="17">
        <v>0.34138831531420799</v>
      </c>
      <c r="H460" s="17">
        <v>0.28664976555451899</v>
      </c>
      <c r="I460" s="17">
        <v>0.30001911931305397</v>
      </c>
      <c r="J460" s="17">
        <v>0.292818538459442</v>
      </c>
      <c r="K460" s="17">
        <v>0.26535099648430199</v>
      </c>
      <c r="L460" s="17">
        <v>0.234198184213809</v>
      </c>
      <c r="M460" s="17"/>
      <c r="N460" s="17">
        <v>0.277378665925607</v>
      </c>
      <c r="O460" s="17">
        <v>0.28176327847221599</v>
      </c>
      <c r="P460" s="17">
        <v>0.28832174663786397</v>
      </c>
      <c r="Q460" s="17">
        <v>0.28839667711492101</v>
      </c>
      <c r="R460" s="17"/>
      <c r="S460" s="17">
        <v>0.28129280398571099</v>
      </c>
      <c r="T460" s="17">
        <v>0.29381588404354703</v>
      </c>
      <c r="U460" s="17">
        <v>0.28024464927078802</v>
      </c>
      <c r="V460" s="17">
        <v>0.29961654111306801</v>
      </c>
      <c r="W460" s="17">
        <v>0.28343840022214101</v>
      </c>
      <c r="X460" s="17">
        <v>0.28421328296781401</v>
      </c>
      <c r="Y460" s="17">
        <v>0.27057703673149602</v>
      </c>
      <c r="Z460" s="17">
        <v>0.28400808207087003</v>
      </c>
      <c r="AA460" s="17">
        <v>0.263109652244432</v>
      </c>
      <c r="AB460" s="17">
        <v>0.30335576182205298</v>
      </c>
      <c r="AC460" s="17">
        <v>0.27174862036316999</v>
      </c>
      <c r="AD460" s="17"/>
      <c r="AE460" s="17">
        <v>0.24961723921762499</v>
      </c>
      <c r="AF460" s="17">
        <v>0.28967679314894101</v>
      </c>
      <c r="AG460" s="17">
        <v>0.30133562193999203</v>
      </c>
      <c r="AH460" s="17">
        <v>0.278936509637774</v>
      </c>
      <c r="AI460" s="17">
        <v>0.32004077302964401</v>
      </c>
      <c r="AJ460" s="17">
        <v>0.33457351768278898</v>
      </c>
      <c r="AK460" s="17"/>
      <c r="AL460" s="17">
        <v>0.28281582537455102</v>
      </c>
      <c r="AM460" s="17">
        <v>0.27896097887127003</v>
      </c>
      <c r="AN460" s="17">
        <v>0.26381806966332599</v>
      </c>
      <c r="AO460" s="17">
        <v>0.22525992685565899</v>
      </c>
      <c r="AP460" s="17">
        <v>0.28857676379547997</v>
      </c>
      <c r="AQ460" s="17">
        <v>0.23865302845039399</v>
      </c>
      <c r="AR460" s="17">
        <v>0.182591492157298</v>
      </c>
      <c r="AS460" s="17"/>
      <c r="AT460" s="17">
        <v>0.25727126245820098</v>
      </c>
      <c r="AU460" s="17">
        <v>0.28468459673827901</v>
      </c>
      <c r="AV460" s="17"/>
      <c r="AW460" s="17">
        <v>0.30238931899533</v>
      </c>
      <c r="AX460" s="17">
        <v>0.25436821723977199</v>
      </c>
      <c r="AY460" s="17">
        <v>0.31164285649515</v>
      </c>
      <c r="AZ460" s="17">
        <v>0.31259289912639099</v>
      </c>
      <c r="BA460" s="17">
        <v>0.237902038823185</v>
      </c>
      <c r="BB460" s="17">
        <v>0.29409846651591398</v>
      </c>
      <c r="BC460" s="17">
        <v>0.25333109293280498</v>
      </c>
      <c r="BD460" s="17">
        <v>0.30269125631981098</v>
      </c>
      <c r="BE460" s="17"/>
      <c r="BF460" s="17">
        <v>0.29535212975092701</v>
      </c>
      <c r="BG460" s="17">
        <v>0.29055051387088598</v>
      </c>
      <c r="BH460" s="17">
        <v>0.26199752447336999</v>
      </c>
      <c r="BI460" s="17">
        <v>0.28583551931682499</v>
      </c>
      <c r="BJ460" s="17">
        <v>0.29053285566307802</v>
      </c>
      <c r="BK460" s="17">
        <v>0.25414389993469799</v>
      </c>
      <c r="BL460" s="17">
        <v>0.326917882132024</v>
      </c>
      <c r="BM460" s="17"/>
      <c r="BN460" s="17">
        <v>0.30418200837466502</v>
      </c>
      <c r="BO460" s="17">
        <v>0.30417575744553699</v>
      </c>
      <c r="BP460" s="17">
        <v>0.26053090479382501</v>
      </c>
      <c r="BQ460" s="17">
        <v>0.28591086109784802</v>
      </c>
      <c r="BR460" s="17">
        <v>0.296382123390797</v>
      </c>
      <c r="BS460" s="17">
        <v>0.27378426186275201</v>
      </c>
      <c r="BT460" s="17">
        <v>0.291450881776398</v>
      </c>
      <c r="BU460" s="17">
        <v>0.26008813327519997</v>
      </c>
      <c r="BV460" s="17">
        <v>0.29997768528833302</v>
      </c>
      <c r="BW460" s="17">
        <v>0.27984948116338798</v>
      </c>
      <c r="BX460" s="17">
        <v>0.29230831116480899</v>
      </c>
      <c r="BY460" s="17">
        <v>0.299575097069601</v>
      </c>
      <c r="BZ460" s="17">
        <v>0.25549879883049798</v>
      </c>
      <c r="CA460" s="17">
        <v>0.27924899573121098</v>
      </c>
      <c r="CB460" s="17">
        <v>0.26048677431022099</v>
      </c>
      <c r="CC460" s="17">
        <v>0.19197172335878901</v>
      </c>
      <c r="CD460" s="17">
        <v>0.24982860778716101</v>
      </c>
    </row>
    <row r="461" spans="2:82" x14ac:dyDescent="0.35">
      <c r="B461" t="s">
        <v>271</v>
      </c>
      <c r="C461" s="17">
        <v>0.29481753305699199</v>
      </c>
      <c r="D461" s="17">
        <v>0.30081911675240203</v>
      </c>
      <c r="E461" s="17">
        <v>0.28963723195813601</v>
      </c>
      <c r="F461" s="17"/>
      <c r="G461" s="17">
        <v>0.26261063306925497</v>
      </c>
      <c r="H461" s="17">
        <v>0.32377298891025003</v>
      </c>
      <c r="I461" s="17">
        <v>0.30770579541991</v>
      </c>
      <c r="J461" s="17">
        <v>0.311492971515266</v>
      </c>
      <c r="K461" s="17">
        <v>0.27610438259716502</v>
      </c>
      <c r="L461" s="17">
        <v>0.28106248859268401</v>
      </c>
      <c r="M461" s="17"/>
      <c r="N461" s="17">
        <v>0.32644549166623399</v>
      </c>
      <c r="O461" s="17">
        <v>0.30812354050711199</v>
      </c>
      <c r="P461" s="17">
        <v>0.29088567858891901</v>
      </c>
      <c r="Q461" s="17">
        <v>0.25157633326239598</v>
      </c>
      <c r="R461" s="17"/>
      <c r="S461" s="17">
        <v>0.29982361967471199</v>
      </c>
      <c r="T461" s="17">
        <v>0.27294546510050299</v>
      </c>
      <c r="U461" s="17">
        <v>0.28551381513166002</v>
      </c>
      <c r="V461" s="17">
        <v>0.30979302211079601</v>
      </c>
      <c r="W461" s="17">
        <v>0.32429908127683599</v>
      </c>
      <c r="X461" s="17">
        <v>0.30770038624481999</v>
      </c>
      <c r="Y461" s="17">
        <v>0.29537591154346998</v>
      </c>
      <c r="Z461" s="17">
        <v>0.27509023510221497</v>
      </c>
      <c r="AA461" s="17">
        <v>0.29493024442204602</v>
      </c>
      <c r="AB461" s="17">
        <v>0.27240740096200999</v>
      </c>
      <c r="AC461" s="17">
        <v>0.31897636400123403</v>
      </c>
      <c r="AD461" s="17"/>
      <c r="AE461" s="17">
        <v>0.30337889441227001</v>
      </c>
      <c r="AF461" s="17">
        <v>0.32254077916218299</v>
      </c>
      <c r="AG461" s="17">
        <v>0.26044692775940098</v>
      </c>
      <c r="AH461" s="17">
        <v>0.285138530182594</v>
      </c>
      <c r="AI461" s="17">
        <v>0.27900389661979103</v>
      </c>
      <c r="AJ461" s="17">
        <v>0.22434048042834301</v>
      </c>
      <c r="AK461" s="17"/>
      <c r="AL461" s="17">
        <v>0.29462374502324701</v>
      </c>
      <c r="AM461" s="17">
        <v>0.30338597151221403</v>
      </c>
      <c r="AN461" s="17">
        <v>0.34261874274751902</v>
      </c>
      <c r="AO461" s="17">
        <v>0.31698199505014302</v>
      </c>
      <c r="AP461" s="17">
        <v>0.25717472487076498</v>
      </c>
      <c r="AQ461" s="17">
        <v>0.27112158139992698</v>
      </c>
      <c r="AR461" s="17">
        <v>0.22470743491770501</v>
      </c>
      <c r="AS461" s="17"/>
      <c r="AT461" s="17">
        <v>0.33445237564584601</v>
      </c>
      <c r="AU461" s="17">
        <v>0.29066541403923202</v>
      </c>
      <c r="AV461" s="17"/>
      <c r="AW461" s="17">
        <v>0.25703307278335202</v>
      </c>
      <c r="AX461" s="17">
        <v>0.248571638925704</v>
      </c>
      <c r="AY461" s="17">
        <v>0.32499459887543403</v>
      </c>
      <c r="AZ461" s="17">
        <v>0.30086101295220502</v>
      </c>
      <c r="BA461" s="17">
        <v>0.28745856985067603</v>
      </c>
      <c r="BB461" s="17">
        <v>0.29869024457438198</v>
      </c>
      <c r="BC461" s="17">
        <v>0.32322707309582699</v>
      </c>
      <c r="BD461" s="17">
        <v>0.30758694050733998</v>
      </c>
      <c r="BE461" s="17"/>
      <c r="BF461" s="17">
        <v>0.30210770444821899</v>
      </c>
      <c r="BG461" s="17">
        <v>0.30755521423300303</v>
      </c>
      <c r="BH461" s="17">
        <v>0.29402392053270499</v>
      </c>
      <c r="BI461" s="17">
        <v>0.30820246710432597</v>
      </c>
      <c r="BJ461" s="17">
        <v>0.32140977301007001</v>
      </c>
      <c r="BK461" s="17">
        <v>0.276811210871792</v>
      </c>
      <c r="BL461" s="17">
        <v>0.25121819508890197</v>
      </c>
      <c r="BM461" s="17"/>
      <c r="BN461" s="17">
        <v>0.25733485128813099</v>
      </c>
      <c r="BO461" s="17">
        <v>0.27533753513119003</v>
      </c>
      <c r="BP461" s="17">
        <v>0.26153277052488699</v>
      </c>
      <c r="BQ461" s="17">
        <v>0.262460232269491</v>
      </c>
      <c r="BR461" s="17">
        <v>0.28682200950916098</v>
      </c>
      <c r="BS461" s="17">
        <v>0.31343464308548102</v>
      </c>
      <c r="BT461" s="17">
        <v>0.31582337001122102</v>
      </c>
      <c r="BU461" s="17">
        <v>0.28465200958577602</v>
      </c>
      <c r="BV461" s="17">
        <v>0.27431231866580003</v>
      </c>
      <c r="BW461" s="17">
        <v>0.29172410942165899</v>
      </c>
      <c r="BX461" s="17">
        <v>0.33132352363276402</v>
      </c>
      <c r="BY461" s="17">
        <v>0.328671261773755</v>
      </c>
      <c r="BZ461" s="17">
        <v>0.32962723313578801</v>
      </c>
      <c r="CA461" s="17">
        <v>0.340509726163295</v>
      </c>
      <c r="CB461" s="17">
        <v>0.40941285755545098</v>
      </c>
      <c r="CC461" s="17">
        <v>0.32826970327064597</v>
      </c>
      <c r="CD461" s="17">
        <v>0.33447543865961199</v>
      </c>
    </row>
    <row r="462" spans="2:82" x14ac:dyDescent="0.35">
      <c r="B462" t="s">
        <v>272</v>
      </c>
      <c r="C462" s="17">
        <v>0.265925014851291</v>
      </c>
      <c r="D462" s="17">
        <v>0.22815009072655201</v>
      </c>
      <c r="E462" s="17">
        <v>0.30350821230848601</v>
      </c>
      <c r="F462" s="17"/>
      <c r="G462" s="17">
        <v>0.19188497522411499</v>
      </c>
      <c r="H462" s="17">
        <v>0.231984626013929</v>
      </c>
      <c r="I462" s="17">
        <v>0.25194116170439601</v>
      </c>
      <c r="J462" s="17">
        <v>0.26835882455747301</v>
      </c>
      <c r="K462" s="17">
        <v>0.30924141474553701</v>
      </c>
      <c r="L462" s="17">
        <v>0.32290803897335801</v>
      </c>
      <c r="M462" s="17"/>
      <c r="N462" s="17">
        <v>0.25708365482942203</v>
      </c>
      <c r="O462" s="17">
        <v>0.24963274659964199</v>
      </c>
      <c r="P462" s="17">
        <v>0.25855823903942399</v>
      </c>
      <c r="Q462" s="17">
        <v>0.29783833693288198</v>
      </c>
      <c r="R462" s="17"/>
      <c r="S462" s="17">
        <v>0.28593868850919302</v>
      </c>
      <c r="T462" s="17">
        <v>0.26847872769487502</v>
      </c>
      <c r="U462" s="17">
        <v>0.24373813314979301</v>
      </c>
      <c r="V462" s="17">
        <v>0.25179794523131299</v>
      </c>
      <c r="W462" s="17">
        <v>0.22593577709593099</v>
      </c>
      <c r="X462" s="17">
        <v>0.24573696785916299</v>
      </c>
      <c r="Y462" s="17">
        <v>0.28581309987104903</v>
      </c>
      <c r="Z462" s="17">
        <v>0.29019176165729799</v>
      </c>
      <c r="AA462" s="17">
        <v>0.29221556975756402</v>
      </c>
      <c r="AB462" s="17">
        <v>0.254467569627852</v>
      </c>
      <c r="AC462" s="17">
        <v>0.255216823580663</v>
      </c>
      <c r="AD462" s="17"/>
      <c r="AE462" s="17">
        <v>0.305448317193104</v>
      </c>
      <c r="AF462" s="17">
        <v>0.241191145350615</v>
      </c>
      <c r="AG462" s="17">
        <v>0.28691184414082699</v>
      </c>
      <c r="AH462" s="17">
        <v>0.26025317676917897</v>
      </c>
      <c r="AI462" s="17">
        <v>0.22801909815240601</v>
      </c>
      <c r="AJ462" s="17">
        <v>0.214889432029442</v>
      </c>
      <c r="AK462" s="17"/>
      <c r="AL462" s="17">
        <v>0.26671193541011901</v>
      </c>
      <c r="AM462" s="17">
        <v>0.263927681038859</v>
      </c>
      <c r="AN462" s="17">
        <v>0.25791413996152601</v>
      </c>
      <c r="AO462" s="17">
        <v>0.32643093383761701</v>
      </c>
      <c r="AP462" s="17">
        <v>0.24900523326704899</v>
      </c>
      <c r="AQ462" s="17">
        <v>0.31010814906854201</v>
      </c>
      <c r="AR462" s="17">
        <v>0.46990673474515898</v>
      </c>
      <c r="AS462" s="17"/>
      <c r="AT462" s="17">
        <v>0.29852284941684598</v>
      </c>
      <c r="AU462" s="17">
        <v>0.26397269891059699</v>
      </c>
      <c r="AV462" s="17"/>
      <c r="AW462" s="17">
        <v>0.246231769215533</v>
      </c>
      <c r="AX462" s="17">
        <v>0.34256144637038499</v>
      </c>
      <c r="AY462" s="17">
        <v>0.214661753682718</v>
      </c>
      <c r="AZ462" s="17">
        <v>0.237898257625003</v>
      </c>
      <c r="BA462" s="17">
        <v>0.31137201449982199</v>
      </c>
      <c r="BB462" s="17">
        <v>0.24698650174237199</v>
      </c>
      <c r="BC462" s="17">
        <v>0.29098557007220699</v>
      </c>
      <c r="BD462" s="17">
        <v>0.256902723547979</v>
      </c>
      <c r="BE462" s="17"/>
      <c r="BF462" s="17">
        <v>0.247420416305035</v>
      </c>
      <c r="BG462" s="17">
        <v>0.25535257125854299</v>
      </c>
      <c r="BH462" s="17">
        <v>0.269473622270892</v>
      </c>
      <c r="BI462" s="17">
        <v>0.28135355097082898</v>
      </c>
      <c r="BJ462" s="17">
        <v>0.250983320351092</v>
      </c>
      <c r="BK462" s="17">
        <v>0.313538507776358</v>
      </c>
      <c r="BL462" s="17">
        <v>0.222433406069457</v>
      </c>
      <c r="BM462" s="17"/>
      <c r="BN462" s="17">
        <v>0.28950797487161101</v>
      </c>
      <c r="BO462" s="17">
        <v>0.26750285161652798</v>
      </c>
      <c r="BP462" s="17">
        <v>0.32012605401018901</v>
      </c>
      <c r="BQ462" s="17">
        <v>0.25353213754711001</v>
      </c>
      <c r="BR462" s="17">
        <v>0.26835655096391497</v>
      </c>
      <c r="BS462" s="17">
        <v>0.23853391663029</v>
      </c>
      <c r="BT462" s="17">
        <v>0.24156918142372399</v>
      </c>
      <c r="BU462" s="17">
        <v>0.27942314139574198</v>
      </c>
      <c r="BV462" s="17">
        <v>0.27066991072501101</v>
      </c>
      <c r="BW462" s="17">
        <v>0.26961660415873501</v>
      </c>
      <c r="BX462" s="17">
        <v>0.237827442564297</v>
      </c>
      <c r="BY462" s="17">
        <v>0.231817742901329</v>
      </c>
      <c r="BZ462" s="17">
        <v>0.20409069949713499</v>
      </c>
      <c r="CA462" s="17">
        <v>0.26140368863813801</v>
      </c>
      <c r="CB462" s="17">
        <v>0.229108045650526</v>
      </c>
      <c r="CC462" s="17">
        <v>0.37820670358700498</v>
      </c>
      <c r="CD462" s="17">
        <v>0.34140972631109001</v>
      </c>
    </row>
    <row r="463" spans="2:82" x14ac:dyDescent="0.35">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row>
    <row r="464" spans="2:82" x14ac:dyDescent="0.35">
      <c r="B464" s="6" t="s">
        <v>305</v>
      </c>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row>
    <row r="465" spans="2:82" x14ac:dyDescent="0.35">
      <c r="B465" s="24" t="s">
        <v>118</v>
      </c>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row>
    <row r="466" spans="2:82" x14ac:dyDescent="0.35">
      <c r="B466" t="s">
        <v>302</v>
      </c>
      <c r="C466" s="17">
        <v>0.155966295938924</v>
      </c>
      <c r="D466" s="17">
        <v>0.17052453205193899</v>
      </c>
      <c r="E466" s="17">
        <v>0.14175455198741099</v>
      </c>
      <c r="F466" s="17"/>
      <c r="G466" s="17">
        <v>0.15088862438672501</v>
      </c>
      <c r="H466" s="17">
        <v>0.11561530033165</v>
      </c>
      <c r="I466" s="17">
        <v>0.121734661644369</v>
      </c>
      <c r="J466" s="17">
        <v>0.15017103401722001</v>
      </c>
      <c r="K466" s="17">
        <v>0.17475219689244001</v>
      </c>
      <c r="L466" s="17">
        <v>0.21211372079006699</v>
      </c>
      <c r="M466" s="17"/>
      <c r="N466" s="17">
        <v>0.12554108661670299</v>
      </c>
      <c r="O466" s="17">
        <v>0.15134778620960199</v>
      </c>
      <c r="P466" s="17">
        <v>0.16112163852675901</v>
      </c>
      <c r="Q466" s="17">
        <v>0.185765897359567</v>
      </c>
      <c r="R466" s="17"/>
      <c r="S466" s="17">
        <v>0.116127225730995</v>
      </c>
      <c r="T466" s="17">
        <v>0.16380098322533401</v>
      </c>
      <c r="U466" s="17">
        <v>0.18753663963261</v>
      </c>
      <c r="V466" s="17">
        <v>0.15440358387092701</v>
      </c>
      <c r="W466" s="17">
        <v>0.17388935391528201</v>
      </c>
      <c r="X466" s="17">
        <v>0.144978031602194</v>
      </c>
      <c r="Y466" s="17">
        <v>0.144007386282586</v>
      </c>
      <c r="Z466" s="17">
        <v>0.15407875693712</v>
      </c>
      <c r="AA466" s="17">
        <v>0.14872038546917901</v>
      </c>
      <c r="AB466" s="17">
        <v>0.19224402990099099</v>
      </c>
      <c r="AC466" s="17">
        <v>0.17614694954341001</v>
      </c>
      <c r="AD466" s="17"/>
      <c r="AE466" s="17">
        <v>0.15080559961263101</v>
      </c>
      <c r="AF466" s="17">
        <v>0.122268968604675</v>
      </c>
      <c r="AG466" s="17">
        <v>0.19546631911604501</v>
      </c>
      <c r="AH466" s="17">
        <v>0.19231060728338201</v>
      </c>
      <c r="AI466" s="17">
        <v>0.16445475439372101</v>
      </c>
      <c r="AJ466" s="17">
        <v>0.19523727081688499</v>
      </c>
      <c r="AK466" s="17"/>
      <c r="AL466" s="17">
        <v>0.16301346766604799</v>
      </c>
      <c r="AM466" s="17">
        <v>0.142246358145621</v>
      </c>
      <c r="AN466" s="17">
        <v>0.119190921152979</v>
      </c>
      <c r="AO466" s="17">
        <v>0.14381997229928301</v>
      </c>
      <c r="AP466" s="17">
        <v>0.182762899105784</v>
      </c>
      <c r="AQ466" s="17">
        <v>0.145126813852019</v>
      </c>
      <c r="AR466" s="17">
        <v>0.157661784445948</v>
      </c>
      <c r="AS466" s="17"/>
      <c r="AT466" s="17">
        <v>8.18976477643093E-2</v>
      </c>
      <c r="AU466" s="17">
        <v>0.16462556963074901</v>
      </c>
      <c r="AV466" s="17"/>
      <c r="AW466" s="17">
        <v>0.18795554049556901</v>
      </c>
      <c r="AX466" s="17">
        <v>0.21862382364376001</v>
      </c>
      <c r="AY466" s="17">
        <v>0.14601400102578699</v>
      </c>
      <c r="AZ466" s="17">
        <v>0.14533505110908901</v>
      </c>
      <c r="BA466" s="17">
        <v>0.20663893934021699</v>
      </c>
      <c r="BB466" s="17">
        <v>0.13236065461437799</v>
      </c>
      <c r="BC466" s="17">
        <v>0.107754410001805</v>
      </c>
      <c r="BD466" s="17">
        <v>0.13799213980408701</v>
      </c>
      <c r="BE466" s="17"/>
      <c r="BF466" s="17">
        <v>0.12752813843376201</v>
      </c>
      <c r="BG466" s="17">
        <v>0.13208060612106101</v>
      </c>
      <c r="BH466" s="17">
        <v>0.173503426586541</v>
      </c>
      <c r="BI466" s="17">
        <v>0.13788785356816399</v>
      </c>
      <c r="BJ466" s="17">
        <v>0.133340325295703</v>
      </c>
      <c r="BK466" s="17">
        <v>0.19262214262975</v>
      </c>
      <c r="BL466" s="17">
        <v>0.200932998180339</v>
      </c>
      <c r="BM466" s="17"/>
      <c r="BN466" s="17">
        <v>0.17030168002871501</v>
      </c>
      <c r="BO466" s="17">
        <v>0.20045716107171899</v>
      </c>
      <c r="BP466" s="17">
        <v>0.17843398603629701</v>
      </c>
      <c r="BQ466" s="17">
        <v>0.20245084595748</v>
      </c>
      <c r="BR466" s="17">
        <v>0.16487965540225399</v>
      </c>
      <c r="BS466" s="17">
        <v>0.171396350575032</v>
      </c>
      <c r="BT466" s="17">
        <v>0.14660905206762601</v>
      </c>
      <c r="BU466" s="17">
        <v>0.14961791712967101</v>
      </c>
      <c r="BV466" s="17">
        <v>0.142509122781835</v>
      </c>
      <c r="BW466" s="17">
        <v>0.14105256189971599</v>
      </c>
      <c r="BX466" s="17">
        <v>0.12146347339865</v>
      </c>
      <c r="BY466" s="17">
        <v>0.13197192246823999</v>
      </c>
      <c r="BZ466" s="17">
        <v>0.13108857617633601</v>
      </c>
      <c r="CA466" s="17">
        <v>0.14073177780585</v>
      </c>
      <c r="CB466" s="17">
        <v>6.4979221929369696E-2</v>
      </c>
      <c r="CC466" s="17">
        <v>9.7549872470969703E-2</v>
      </c>
      <c r="CD466" s="17">
        <v>9.5037416559224097E-2</v>
      </c>
    </row>
    <row r="467" spans="2:82" x14ac:dyDescent="0.35">
      <c r="B467" t="s">
        <v>269</v>
      </c>
      <c r="C467" s="17">
        <v>0.169728105627548</v>
      </c>
      <c r="D467" s="17">
        <v>0.18297217431557999</v>
      </c>
      <c r="E467" s="17">
        <v>0.156633626437788</v>
      </c>
      <c r="F467" s="17"/>
      <c r="G467" s="17">
        <v>0.21172358423565499</v>
      </c>
      <c r="H467" s="17">
        <v>0.16095239886285101</v>
      </c>
      <c r="I467" s="17">
        <v>0.154571246607384</v>
      </c>
      <c r="J467" s="17">
        <v>0.171909608415452</v>
      </c>
      <c r="K467" s="17">
        <v>0.17002414693197901</v>
      </c>
      <c r="L467" s="17">
        <v>0.159442898557588</v>
      </c>
      <c r="M467" s="17"/>
      <c r="N467" s="17">
        <v>0.172565621017465</v>
      </c>
      <c r="O467" s="17">
        <v>0.18645417882193199</v>
      </c>
      <c r="P467" s="17">
        <v>0.172069785880413</v>
      </c>
      <c r="Q467" s="17">
        <v>0.14799261607758399</v>
      </c>
      <c r="R467" s="17"/>
      <c r="S467" s="17">
        <v>0.144466902463569</v>
      </c>
      <c r="T467" s="17">
        <v>0.172014743627012</v>
      </c>
      <c r="U467" s="17">
        <v>0.19820593549937601</v>
      </c>
      <c r="V467" s="17">
        <v>0.167973498482618</v>
      </c>
      <c r="W467" s="17">
        <v>0.17113398150165099</v>
      </c>
      <c r="X467" s="17">
        <v>0.16905019731547799</v>
      </c>
      <c r="Y467" s="17">
        <v>0.168094551854403</v>
      </c>
      <c r="Z467" s="17">
        <v>0.17603342656219201</v>
      </c>
      <c r="AA467" s="17">
        <v>0.17026901174442499</v>
      </c>
      <c r="AB467" s="17">
        <v>0.181864132663414</v>
      </c>
      <c r="AC467" s="17">
        <v>0.17000789819915901</v>
      </c>
      <c r="AD467" s="17"/>
      <c r="AE467" s="17">
        <v>0.164827498412911</v>
      </c>
      <c r="AF467" s="17">
        <v>0.178159186647837</v>
      </c>
      <c r="AG467" s="17">
        <v>0.163434495669664</v>
      </c>
      <c r="AH467" s="17">
        <v>0.15438308629705799</v>
      </c>
      <c r="AI467" s="17">
        <v>0.173853355465517</v>
      </c>
      <c r="AJ467" s="17">
        <v>0.219897846831765</v>
      </c>
      <c r="AK467" s="17"/>
      <c r="AL467" s="17">
        <v>0.18159218965858101</v>
      </c>
      <c r="AM467" s="17">
        <v>0.14539459712502001</v>
      </c>
      <c r="AN467" s="17">
        <v>0.14934256769336399</v>
      </c>
      <c r="AO467" s="17">
        <v>0.12942656957986501</v>
      </c>
      <c r="AP467" s="17">
        <v>0.21006004762038499</v>
      </c>
      <c r="AQ467" s="17">
        <v>0.14220234583807101</v>
      </c>
      <c r="AR467" s="17">
        <v>0.12708987064403701</v>
      </c>
      <c r="AS467" s="17"/>
      <c r="AT467" s="17">
        <v>0.12730084508806899</v>
      </c>
      <c r="AU467" s="17">
        <v>0.17597152212507899</v>
      </c>
      <c r="AV467" s="17"/>
      <c r="AW467" s="17">
        <v>0.176368619918188</v>
      </c>
      <c r="AX467" s="17">
        <v>0.16328910428808099</v>
      </c>
      <c r="AY467" s="17">
        <v>0.174630743262357</v>
      </c>
      <c r="AZ467" s="17">
        <v>0.186498218133716</v>
      </c>
      <c r="BA467" s="17">
        <v>0.15877120193282501</v>
      </c>
      <c r="BB467" s="17">
        <v>0.17951860007102399</v>
      </c>
      <c r="BC467" s="17">
        <v>0.13820583479326501</v>
      </c>
      <c r="BD467" s="17">
        <v>0.153445440282788</v>
      </c>
      <c r="BE467" s="17"/>
      <c r="BF467" s="17">
        <v>0.18373953726763101</v>
      </c>
      <c r="BG467" s="17">
        <v>0.161546506078205</v>
      </c>
      <c r="BH467" s="17">
        <v>0.16197597067748001</v>
      </c>
      <c r="BI467" s="17">
        <v>0.16098046430903601</v>
      </c>
      <c r="BJ467" s="17">
        <v>0.15643890930082599</v>
      </c>
      <c r="BK467" s="17">
        <v>0.16976084284024701</v>
      </c>
      <c r="BL467" s="17">
        <v>0.20315786791078999</v>
      </c>
      <c r="BM467" s="17"/>
      <c r="BN467" s="17">
        <v>0.134774575695816</v>
      </c>
      <c r="BO467" s="17">
        <v>0.13507926833888101</v>
      </c>
      <c r="BP467" s="17">
        <v>0.16171328545295199</v>
      </c>
      <c r="BQ467" s="17">
        <v>0.17424533217526</v>
      </c>
      <c r="BR467" s="17">
        <v>0.16480368666336401</v>
      </c>
      <c r="BS467" s="17">
        <v>0.18743771987300201</v>
      </c>
      <c r="BT467" s="17">
        <v>0.185995967330887</v>
      </c>
      <c r="BU467" s="17">
        <v>0.17565884140385901</v>
      </c>
      <c r="BV467" s="17">
        <v>0.17315311242565801</v>
      </c>
      <c r="BW467" s="17">
        <v>0.18164629169754001</v>
      </c>
      <c r="BX467" s="17">
        <v>0.20572709914463899</v>
      </c>
      <c r="BY467" s="17">
        <v>0.19999327564780101</v>
      </c>
      <c r="BZ467" s="17">
        <v>0.19409884947959699</v>
      </c>
      <c r="CA467" s="17">
        <v>0.17203173257052601</v>
      </c>
      <c r="CB467" s="17">
        <v>0.178519383783729</v>
      </c>
      <c r="CC467" s="17">
        <v>0.104644662636059</v>
      </c>
      <c r="CD467" s="17">
        <v>0.108123755421506</v>
      </c>
    </row>
    <row r="468" spans="2:82" x14ac:dyDescent="0.35">
      <c r="B468" t="s">
        <v>270</v>
      </c>
      <c r="C468" s="17">
        <v>0.281197490048536</v>
      </c>
      <c r="D468" s="17">
        <v>0.27830011078352201</v>
      </c>
      <c r="E468" s="17">
        <v>0.28448319159613</v>
      </c>
      <c r="F468" s="17"/>
      <c r="G468" s="17">
        <v>0.290767956143966</v>
      </c>
      <c r="H468" s="17">
        <v>0.28757850073875502</v>
      </c>
      <c r="I468" s="17">
        <v>0.31835609210684201</v>
      </c>
      <c r="J468" s="17">
        <v>0.28689300355317499</v>
      </c>
      <c r="K468" s="17">
        <v>0.264928466685319</v>
      </c>
      <c r="L468" s="17">
        <v>0.24575902262959001</v>
      </c>
      <c r="M468" s="17"/>
      <c r="N468" s="17">
        <v>0.27752565675305502</v>
      </c>
      <c r="O468" s="17">
        <v>0.28456968470244498</v>
      </c>
      <c r="P468" s="17">
        <v>0.28364032684755403</v>
      </c>
      <c r="Q468" s="17">
        <v>0.28170428500714101</v>
      </c>
      <c r="R468" s="17"/>
      <c r="S468" s="17">
        <v>0.27592752339992399</v>
      </c>
      <c r="T468" s="17">
        <v>0.284652474463295</v>
      </c>
      <c r="U468" s="17">
        <v>0.279065995576878</v>
      </c>
      <c r="V468" s="17">
        <v>0.28589890557036601</v>
      </c>
      <c r="W468" s="17">
        <v>0.25482338205416999</v>
      </c>
      <c r="X468" s="17">
        <v>0.29246615183910601</v>
      </c>
      <c r="Y468" s="17">
        <v>0.29720719423287301</v>
      </c>
      <c r="Z468" s="17">
        <v>0.283862482750454</v>
      </c>
      <c r="AA468" s="17">
        <v>0.27191112163424502</v>
      </c>
      <c r="AB468" s="17">
        <v>0.28672487968514099</v>
      </c>
      <c r="AC468" s="17">
        <v>0.27861854478966303</v>
      </c>
      <c r="AD468" s="17"/>
      <c r="AE468" s="17">
        <v>0.24902241696650099</v>
      </c>
      <c r="AF468" s="17">
        <v>0.308009250417147</v>
      </c>
      <c r="AG468" s="17">
        <v>0.27921359445522298</v>
      </c>
      <c r="AH468" s="17">
        <v>0.30830859159223101</v>
      </c>
      <c r="AI468" s="17">
        <v>0.291541410733343</v>
      </c>
      <c r="AJ468" s="17">
        <v>0.2745761471482</v>
      </c>
      <c r="AK468" s="17"/>
      <c r="AL468" s="17">
        <v>0.28009931026916002</v>
      </c>
      <c r="AM468" s="17">
        <v>0.278270230966355</v>
      </c>
      <c r="AN468" s="17">
        <v>0.281293688824511</v>
      </c>
      <c r="AO468" s="17">
        <v>0.25450805673028398</v>
      </c>
      <c r="AP468" s="17">
        <v>0.27327753313464198</v>
      </c>
      <c r="AQ468" s="17">
        <v>0.28113367594973998</v>
      </c>
      <c r="AR468" s="17">
        <v>0.11958366439085</v>
      </c>
      <c r="AS468" s="17"/>
      <c r="AT468" s="17">
        <v>0.25268122272354998</v>
      </c>
      <c r="AU468" s="17">
        <v>0.281613355257612</v>
      </c>
      <c r="AV468" s="17"/>
      <c r="AW468" s="17">
        <v>0.27850294252102398</v>
      </c>
      <c r="AX468" s="17">
        <v>0.235159430937465</v>
      </c>
      <c r="AY468" s="17">
        <v>0.26936112690441799</v>
      </c>
      <c r="AZ468" s="17">
        <v>0.30001117630426299</v>
      </c>
      <c r="BA468" s="17">
        <v>0.256894747784222</v>
      </c>
      <c r="BB468" s="17">
        <v>0.27212729415118603</v>
      </c>
      <c r="BC468" s="17">
        <v>0.290236403307572</v>
      </c>
      <c r="BD468" s="17">
        <v>0.34090948950871403</v>
      </c>
      <c r="BE468" s="17"/>
      <c r="BF468" s="17">
        <v>0.29966309981169298</v>
      </c>
      <c r="BG468" s="17">
        <v>0.28032508425731101</v>
      </c>
      <c r="BH468" s="17">
        <v>0.29771300162054398</v>
      </c>
      <c r="BI468" s="17">
        <v>0.28121981627103598</v>
      </c>
      <c r="BJ468" s="17">
        <v>0.27888296346941699</v>
      </c>
      <c r="BK468" s="17">
        <v>0.26259254504733398</v>
      </c>
      <c r="BL468" s="17">
        <v>0.28069623300276397</v>
      </c>
      <c r="BM468" s="17"/>
      <c r="BN468" s="17">
        <v>0.29291036375779</v>
      </c>
      <c r="BO468" s="17">
        <v>0.29388086977211902</v>
      </c>
      <c r="BP468" s="17">
        <v>0.26595617195537702</v>
      </c>
      <c r="BQ468" s="17">
        <v>0.25081377970225299</v>
      </c>
      <c r="BR468" s="17">
        <v>0.27790736809750799</v>
      </c>
      <c r="BS468" s="17">
        <v>0.29292409570934502</v>
      </c>
      <c r="BT468" s="17">
        <v>0.28229483438911002</v>
      </c>
      <c r="BU468" s="17">
        <v>0.26088193435648799</v>
      </c>
      <c r="BV468" s="17">
        <v>0.30391901679338301</v>
      </c>
      <c r="BW468" s="17">
        <v>0.27885491142822999</v>
      </c>
      <c r="BX468" s="17">
        <v>0.29903979386832602</v>
      </c>
      <c r="BY468" s="17">
        <v>0.28355235279771002</v>
      </c>
      <c r="BZ468" s="17">
        <v>0.27813510528420798</v>
      </c>
      <c r="CA468" s="17">
        <v>0.26979231365356898</v>
      </c>
      <c r="CB468" s="17">
        <v>0.25286822411668303</v>
      </c>
      <c r="CC468" s="17">
        <v>0.20714218774976501</v>
      </c>
      <c r="CD468" s="17">
        <v>0.230504771422369</v>
      </c>
    </row>
    <row r="469" spans="2:82" x14ac:dyDescent="0.35">
      <c r="B469" t="s">
        <v>271</v>
      </c>
      <c r="C469" s="17">
        <v>0.212078536837668</v>
      </c>
      <c r="D469" s="17">
        <v>0.208927598778225</v>
      </c>
      <c r="E469" s="17">
        <v>0.21496970639434099</v>
      </c>
      <c r="F469" s="17"/>
      <c r="G469" s="17">
        <v>0.20686908452265601</v>
      </c>
      <c r="H469" s="17">
        <v>0.249938307881478</v>
      </c>
      <c r="I469" s="17">
        <v>0.23861092342748499</v>
      </c>
      <c r="J469" s="17">
        <v>0.21222212287627701</v>
      </c>
      <c r="K469" s="17">
        <v>0.19555789676524801</v>
      </c>
      <c r="L469" s="17">
        <v>0.17408827274288399</v>
      </c>
      <c r="M469" s="17"/>
      <c r="N469" s="17">
        <v>0.24006501260829199</v>
      </c>
      <c r="O469" s="17">
        <v>0.204357776575773</v>
      </c>
      <c r="P469" s="17">
        <v>0.21275689215097901</v>
      </c>
      <c r="Q469" s="17">
        <v>0.18955955719824799</v>
      </c>
      <c r="R469" s="17"/>
      <c r="S469" s="17">
        <v>0.23345930573694099</v>
      </c>
      <c r="T469" s="17">
        <v>0.205190340251408</v>
      </c>
      <c r="U469" s="17">
        <v>0.178352512458722</v>
      </c>
      <c r="V469" s="17">
        <v>0.23449118013474601</v>
      </c>
      <c r="W469" s="17">
        <v>0.22749375663253699</v>
      </c>
      <c r="X469" s="17">
        <v>0.22077682781227001</v>
      </c>
      <c r="Y469" s="17">
        <v>0.20418074408980999</v>
      </c>
      <c r="Z469" s="17">
        <v>0.182468843120071</v>
      </c>
      <c r="AA469" s="17">
        <v>0.21804463229552301</v>
      </c>
      <c r="AB469" s="17">
        <v>0.19258084943457399</v>
      </c>
      <c r="AC469" s="17">
        <v>0.208055641898029</v>
      </c>
      <c r="AD469" s="17"/>
      <c r="AE469" s="17">
        <v>0.22586530227550899</v>
      </c>
      <c r="AF469" s="17">
        <v>0.22015249506189399</v>
      </c>
      <c r="AG469" s="17">
        <v>0.18707792244277299</v>
      </c>
      <c r="AH469" s="17">
        <v>0.180788592924952</v>
      </c>
      <c r="AI469" s="17">
        <v>0.208761370943855</v>
      </c>
      <c r="AJ469" s="17">
        <v>0.18641615543918</v>
      </c>
      <c r="AK469" s="17"/>
      <c r="AL469" s="17">
        <v>0.20145983366620099</v>
      </c>
      <c r="AM469" s="17">
        <v>0.23758479399634599</v>
      </c>
      <c r="AN469" s="17">
        <v>0.25611382786394699</v>
      </c>
      <c r="AO469" s="17">
        <v>0.28197434109362901</v>
      </c>
      <c r="AP469" s="17">
        <v>0.18539227063164601</v>
      </c>
      <c r="AQ469" s="17">
        <v>0.19649780423994001</v>
      </c>
      <c r="AR469" s="17">
        <v>0.25609437501168503</v>
      </c>
      <c r="AS469" s="17"/>
      <c r="AT469" s="17">
        <v>0.30217620435529702</v>
      </c>
      <c r="AU469" s="17">
        <v>0.202510483196083</v>
      </c>
      <c r="AV469" s="17"/>
      <c r="AW469" s="17">
        <v>0.19182883177323501</v>
      </c>
      <c r="AX469" s="17">
        <v>0.147310812704885</v>
      </c>
      <c r="AY469" s="17">
        <v>0.25334848252248399</v>
      </c>
      <c r="AZ469" s="17">
        <v>0.20634411356236701</v>
      </c>
      <c r="BA469" s="17">
        <v>0.17819296665298801</v>
      </c>
      <c r="BB469" s="17">
        <v>0.24577759199791999</v>
      </c>
      <c r="BC469" s="17">
        <v>0.25281470296074599</v>
      </c>
      <c r="BD469" s="17">
        <v>0.223467980260978</v>
      </c>
      <c r="BE469" s="17"/>
      <c r="BF469" s="17">
        <v>0.228857043422309</v>
      </c>
      <c r="BG469" s="17">
        <v>0.23442645880604099</v>
      </c>
      <c r="BH469" s="17">
        <v>0.201359119326259</v>
      </c>
      <c r="BI469" s="17">
        <v>0.22577518070320701</v>
      </c>
      <c r="BJ469" s="17">
        <v>0.26262908746180702</v>
      </c>
      <c r="BK469" s="17">
        <v>0.16472535585690301</v>
      </c>
      <c r="BL469" s="17">
        <v>0.177163645572677</v>
      </c>
      <c r="BM469" s="17"/>
      <c r="BN469" s="17">
        <v>0.20125341931177801</v>
      </c>
      <c r="BO469" s="17">
        <v>0.182716937280505</v>
      </c>
      <c r="BP469" s="17">
        <v>0.20725472145877899</v>
      </c>
      <c r="BQ469" s="17">
        <v>0.20325179394401699</v>
      </c>
      <c r="BR469" s="17">
        <v>0.20647814998960801</v>
      </c>
      <c r="BS469" s="17">
        <v>0.18551822823414599</v>
      </c>
      <c r="BT469" s="17">
        <v>0.20086335410761899</v>
      </c>
      <c r="BU469" s="17">
        <v>0.23744086554440499</v>
      </c>
      <c r="BV469" s="17">
        <v>0.207547962483002</v>
      </c>
      <c r="BW469" s="17">
        <v>0.23543324219743</v>
      </c>
      <c r="BX469" s="17">
        <v>0.21530914028335499</v>
      </c>
      <c r="BY469" s="17">
        <v>0.229872745365161</v>
      </c>
      <c r="BZ469" s="17">
        <v>0.24269363789117801</v>
      </c>
      <c r="CA469" s="17">
        <v>0.205188781121868</v>
      </c>
      <c r="CB469" s="17">
        <v>0.27575137120573701</v>
      </c>
      <c r="CC469" s="17">
        <v>0.307613484245915</v>
      </c>
      <c r="CD469" s="17">
        <v>0.27598348433970499</v>
      </c>
    </row>
    <row r="470" spans="2:82" x14ac:dyDescent="0.35">
      <c r="B470" t="s">
        <v>272</v>
      </c>
      <c r="C470" s="17">
        <v>0.18102957154732399</v>
      </c>
      <c r="D470" s="17">
        <v>0.159275584070734</v>
      </c>
      <c r="E470" s="17">
        <v>0.20215892358432899</v>
      </c>
      <c r="F470" s="17"/>
      <c r="G470" s="17">
        <v>0.13975075071099799</v>
      </c>
      <c r="H470" s="17">
        <v>0.18591549218526701</v>
      </c>
      <c r="I470" s="17">
        <v>0.16672707621391999</v>
      </c>
      <c r="J470" s="17">
        <v>0.178804231137876</v>
      </c>
      <c r="K470" s="17">
        <v>0.194737292725014</v>
      </c>
      <c r="L470" s="17">
        <v>0.208596085279871</v>
      </c>
      <c r="M470" s="17"/>
      <c r="N470" s="17">
        <v>0.18430262300448499</v>
      </c>
      <c r="O470" s="17">
        <v>0.17327057369024801</v>
      </c>
      <c r="P470" s="17">
        <v>0.17041135659429499</v>
      </c>
      <c r="Q470" s="17">
        <v>0.19497764435745901</v>
      </c>
      <c r="R470" s="17"/>
      <c r="S470" s="17">
        <v>0.23001904266857101</v>
      </c>
      <c r="T470" s="17">
        <v>0.17434145843295101</v>
      </c>
      <c r="U470" s="17">
        <v>0.15683891683241499</v>
      </c>
      <c r="V470" s="17">
        <v>0.15723283194134299</v>
      </c>
      <c r="W470" s="17">
        <v>0.172659525896359</v>
      </c>
      <c r="X470" s="17">
        <v>0.17272879143095199</v>
      </c>
      <c r="Y470" s="17">
        <v>0.18651012354032701</v>
      </c>
      <c r="Z470" s="17">
        <v>0.20355649063016201</v>
      </c>
      <c r="AA470" s="17">
        <v>0.19105484885662699</v>
      </c>
      <c r="AB470" s="17">
        <v>0.14658610831588001</v>
      </c>
      <c r="AC470" s="17">
        <v>0.16717096556974001</v>
      </c>
      <c r="AD470" s="17"/>
      <c r="AE470" s="17">
        <v>0.209479182732448</v>
      </c>
      <c r="AF470" s="17">
        <v>0.171410099268446</v>
      </c>
      <c r="AG470" s="17">
        <v>0.17480766831629499</v>
      </c>
      <c r="AH470" s="17">
        <v>0.16420912190237699</v>
      </c>
      <c r="AI470" s="17">
        <v>0.161389108463564</v>
      </c>
      <c r="AJ470" s="17">
        <v>0.12387257976396999</v>
      </c>
      <c r="AK470" s="17"/>
      <c r="AL470" s="17">
        <v>0.17383519874000999</v>
      </c>
      <c r="AM470" s="17">
        <v>0.19650401976665799</v>
      </c>
      <c r="AN470" s="17">
        <v>0.194058994465199</v>
      </c>
      <c r="AO470" s="17">
        <v>0.19027106029693999</v>
      </c>
      <c r="AP470" s="17">
        <v>0.14850724950754199</v>
      </c>
      <c r="AQ470" s="17">
        <v>0.23503936012023099</v>
      </c>
      <c r="AR470" s="17">
        <v>0.33957030550748102</v>
      </c>
      <c r="AS470" s="17"/>
      <c r="AT470" s="17">
        <v>0.23594408006877399</v>
      </c>
      <c r="AU470" s="17">
        <v>0.175279069790478</v>
      </c>
      <c r="AV470" s="17"/>
      <c r="AW470" s="17">
        <v>0.165344065291984</v>
      </c>
      <c r="AX470" s="17">
        <v>0.235616828425808</v>
      </c>
      <c r="AY470" s="17">
        <v>0.156645646284954</v>
      </c>
      <c r="AZ470" s="17">
        <v>0.16181144089056501</v>
      </c>
      <c r="BA470" s="17">
        <v>0.199502144289748</v>
      </c>
      <c r="BB470" s="17">
        <v>0.17021585916549201</v>
      </c>
      <c r="BC470" s="17">
        <v>0.21098864893661201</v>
      </c>
      <c r="BD470" s="17">
        <v>0.14418495014343299</v>
      </c>
      <c r="BE470" s="17"/>
      <c r="BF470" s="17">
        <v>0.160212181064605</v>
      </c>
      <c r="BG470" s="17">
        <v>0.19162134473738199</v>
      </c>
      <c r="BH470" s="17">
        <v>0.16544848178917601</v>
      </c>
      <c r="BI470" s="17">
        <v>0.194136685148558</v>
      </c>
      <c r="BJ470" s="17">
        <v>0.168708714472247</v>
      </c>
      <c r="BK470" s="17">
        <v>0.210299113625767</v>
      </c>
      <c r="BL470" s="17">
        <v>0.13804925533342999</v>
      </c>
      <c r="BM470" s="17"/>
      <c r="BN470" s="17">
        <v>0.20075996120590101</v>
      </c>
      <c r="BO470" s="17">
        <v>0.187865763536776</v>
      </c>
      <c r="BP470" s="17">
        <v>0.18664183509659499</v>
      </c>
      <c r="BQ470" s="17">
        <v>0.16923824822098901</v>
      </c>
      <c r="BR470" s="17">
        <v>0.185931139847268</v>
      </c>
      <c r="BS470" s="17">
        <v>0.16272360560847501</v>
      </c>
      <c r="BT470" s="17">
        <v>0.18423679210475799</v>
      </c>
      <c r="BU470" s="17">
        <v>0.17640044156557699</v>
      </c>
      <c r="BV470" s="17">
        <v>0.17287078551612201</v>
      </c>
      <c r="BW470" s="17">
        <v>0.163012992777083</v>
      </c>
      <c r="BX470" s="17">
        <v>0.15846049330503001</v>
      </c>
      <c r="BY470" s="17">
        <v>0.15460970372108701</v>
      </c>
      <c r="BZ470" s="17">
        <v>0.153983831168682</v>
      </c>
      <c r="CA470" s="17">
        <v>0.21225539484818801</v>
      </c>
      <c r="CB470" s="17">
        <v>0.22788179896448099</v>
      </c>
      <c r="CC470" s="17">
        <v>0.28304979289729099</v>
      </c>
      <c r="CD470" s="17">
        <v>0.29035057225719502</v>
      </c>
    </row>
    <row r="471" spans="2:82" x14ac:dyDescent="0.35">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row>
    <row r="472" spans="2:82" x14ac:dyDescent="0.35">
      <c r="B472" s="6" t="s">
        <v>306</v>
      </c>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row>
    <row r="473" spans="2:82" x14ac:dyDescent="0.35">
      <c r="B473" s="24" t="s">
        <v>118</v>
      </c>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row>
    <row r="474" spans="2:82" x14ac:dyDescent="0.35">
      <c r="B474" t="s">
        <v>302</v>
      </c>
      <c r="C474" s="17">
        <v>7.38507057290443E-2</v>
      </c>
      <c r="D474" s="17">
        <v>8.8445231217678305E-2</v>
      </c>
      <c r="E474" s="17">
        <v>5.87825171403372E-2</v>
      </c>
      <c r="F474" s="17"/>
      <c r="G474" s="17">
        <v>6.88848475679531E-2</v>
      </c>
      <c r="H474" s="17">
        <v>7.0039740954056198E-2</v>
      </c>
      <c r="I474" s="17">
        <v>5.5956680194699897E-2</v>
      </c>
      <c r="J474" s="17">
        <v>6.7692027102346397E-2</v>
      </c>
      <c r="K474" s="17">
        <v>9.0135365900291406E-2</v>
      </c>
      <c r="L474" s="17">
        <v>8.8868756372159102E-2</v>
      </c>
      <c r="M474" s="17"/>
      <c r="N474" s="17">
        <v>6.8883146772937498E-2</v>
      </c>
      <c r="O474" s="17">
        <v>7.8420535319444304E-2</v>
      </c>
      <c r="P474" s="17">
        <v>7.4600686020309101E-2</v>
      </c>
      <c r="Q474" s="17">
        <v>7.2073222451100594E-2</v>
      </c>
      <c r="R474" s="17"/>
      <c r="S474" s="17">
        <v>6.83537824916743E-2</v>
      </c>
      <c r="T474" s="17">
        <v>9.0272127507397895E-2</v>
      </c>
      <c r="U474" s="17">
        <v>8.84140481731997E-2</v>
      </c>
      <c r="V474" s="17">
        <v>6.54319516749646E-2</v>
      </c>
      <c r="W474" s="17">
        <v>7.8182916885982195E-2</v>
      </c>
      <c r="X474" s="17">
        <v>7.9249038119990498E-2</v>
      </c>
      <c r="Y474" s="17">
        <v>7.3292081052303407E-2</v>
      </c>
      <c r="Z474" s="17">
        <v>6.14721928735577E-2</v>
      </c>
      <c r="AA474" s="17">
        <v>5.8077296424905903E-2</v>
      </c>
      <c r="AB474" s="17">
        <v>7.1308908862662501E-2</v>
      </c>
      <c r="AC474" s="17">
        <v>7.6341673356349504E-2</v>
      </c>
      <c r="AD474" s="17"/>
      <c r="AE474" s="17">
        <v>7.4121807822966096E-2</v>
      </c>
      <c r="AF474" s="17">
        <v>7.1943221008776995E-2</v>
      </c>
      <c r="AG474" s="17">
        <v>6.1646572245625503E-2</v>
      </c>
      <c r="AH474" s="17">
        <v>8.6133363577864303E-2</v>
      </c>
      <c r="AI474" s="17">
        <v>6.8201139554055601E-2</v>
      </c>
      <c r="AJ474" s="17">
        <v>0.10336261625278299</v>
      </c>
      <c r="AK474" s="17"/>
      <c r="AL474" s="17">
        <v>7.4233793672797505E-2</v>
      </c>
      <c r="AM474" s="17">
        <v>6.8894280964087007E-2</v>
      </c>
      <c r="AN474" s="17">
        <v>5.7963658461102498E-2</v>
      </c>
      <c r="AO474" s="17">
        <v>8.3876084248737506E-2</v>
      </c>
      <c r="AP474" s="17">
        <v>9.6395932097574202E-2</v>
      </c>
      <c r="AQ474" s="17">
        <v>7.0541570956920402E-2</v>
      </c>
      <c r="AR474" s="17">
        <v>0.117537124865097</v>
      </c>
      <c r="AS474" s="17"/>
      <c r="AT474" s="17">
        <v>4.6647241083649399E-2</v>
      </c>
      <c r="AU474" s="17">
        <v>7.6389010586266598E-2</v>
      </c>
      <c r="AV474" s="17"/>
      <c r="AW474" s="17">
        <v>9.8113619204810806E-2</v>
      </c>
      <c r="AX474" s="17">
        <v>9.4375181869250896E-2</v>
      </c>
      <c r="AY474" s="17">
        <v>5.4183305141267402E-2</v>
      </c>
      <c r="AZ474" s="17">
        <v>7.5611838652321905E-2</v>
      </c>
      <c r="BA474" s="17">
        <v>8.5031227495196898E-2</v>
      </c>
      <c r="BB474" s="17">
        <v>6.2378233388891001E-2</v>
      </c>
      <c r="BC474" s="17">
        <v>5.1082667244366803E-2</v>
      </c>
      <c r="BD474" s="17">
        <v>5.1309312223582197E-2</v>
      </c>
      <c r="BE474" s="17"/>
      <c r="BF474" s="17">
        <v>8.0910634962631303E-2</v>
      </c>
      <c r="BG474" s="17">
        <v>6.2292083860253901E-2</v>
      </c>
      <c r="BH474" s="17">
        <v>8.41829740150596E-2</v>
      </c>
      <c r="BI474" s="17">
        <v>5.4435208005479699E-2</v>
      </c>
      <c r="BJ474" s="17">
        <v>6.5462076103241298E-2</v>
      </c>
      <c r="BK474" s="17">
        <v>7.9147508068184602E-2</v>
      </c>
      <c r="BL474" s="17">
        <v>9.5719796802985105E-2</v>
      </c>
      <c r="BM474" s="17"/>
      <c r="BN474" s="17">
        <v>7.0453913842202204E-2</v>
      </c>
      <c r="BO474" s="17">
        <v>8.6614172748049598E-2</v>
      </c>
      <c r="BP474" s="17">
        <v>7.5665561618285998E-2</v>
      </c>
      <c r="BQ474" s="17">
        <v>8.7872377016881803E-2</v>
      </c>
      <c r="BR474" s="17">
        <v>6.6551194148001494E-2</v>
      </c>
      <c r="BS474" s="17">
        <v>8.0995922787019295E-2</v>
      </c>
      <c r="BT474" s="17">
        <v>7.6018823421921705E-2</v>
      </c>
      <c r="BU474" s="17">
        <v>5.26915779611336E-2</v>
      </c>
      <c r="BV474" s="17">
        <v>6.8923900616860906E-2</v>
      </c>
      <c r="BW474" s="17">
        <v>6.75913741934073E-2</v>
      </c>
      <c r="BX474" s="17">
        <v>9.9776099063562898E-2</v>
      </c>
      <c r="BY474" s="17">
        <v>5.6455617604005102E-2</v>
      </c>
      <c r="BZ474" s="17">
        <v>8.2497685557844605E-2</v>
      </c>
      <c r="CA474" s="17">
        <v>9.6948464098357001E-2</v>
      </c>
      <c r="CB474" s="17">
        <v>5.12063417259205E-2</v>
      </c>
      <c r="CC474" s="17">
        <v>4.8185756567617997E-2</v>
      </c>
      <c r="CD474" s="17">
        <v>6.0894575744630197E-2</v>
      </c>
    </row>
    <row r="475" spans="2:82" x14ac:dyDescent="0.35">
      <c r="B475" t="s">
        <v>269</v>
      </c>
      <c r="C475" s="17">
        <v>0.13599293652623901</v>
      </c>
      <c r="D475" s="17">
        <v>0.16060499446000601</v>
      </c>
      <c r="E475" s="17">
        <v>0.112460001788405</v>
      </c>
      <c r="F475" s="17"/>
      <c r="G475" s="17">
        <v>0.153404618637624</v>
      </c>
      <c r="H475" s="17">
        <v>0.125211890372351</v>
      </c>
      <c r="I475" s="17">
        <v>0.13232591531466401</v>
      </c>
      <c r="J475" s="17">
        <v>0.12449309231415601</v>
      </c>
      <c r="K475" s="17">
        <v>0.144350351315291</v>
      </c>
      <c r="L475" s="17">
        <v>0.139975382791208</v>
      </c>
      <c r="M475" s="17"/>
      <c r="N475" s="17">
        <v>0.13554650042444699</v>
      </c>
      <c r="O475" s="17">
        <v>0.14202930296810701</v>
      </c>
      <c r="P475" s="17">
        <v>0.137307688985598</v>
      </c>
      <c r="Q475" s="17">
        <v>0.12953356945049899</v>
      </c>
      <c r="R475" s="17"/>
      <c r="S475" s="17">
        <v>0.114951870094778</v>
      </c>
      <c r="T475" s="17">
        <v>0.14873890456016201</v>
      </c>
      <c r="U475" s="17">
        <v>0.15117706277114401</v>
      </c>
      <c r="V475" s="17">
        <v>0.14763311710521701</v>
      </c>
      <c r="W475" s="17">
        <v>0.15467136516085001</v>
      </c>
      <c r="X475" s="17">
        <v>0.131282405879697</v>
      </c>
      <c r="Y475" s="17">
        <v>0.13349777998243501</v>
      </c>
      <c r="Z475" s="17">
        <v>0.12134546136564001</v>
      </c>
      <c r="AA475" s="17">
        <v>0.121242140492648</v>
      </c>
      <c r="AB475" s="17">
        <v>0.14818917230387199</v>
      </c>
      <c r="AC475" s="17">
        <v>0.13268802131906801</v>
      </c>
      <c r="AD475" s="17"/>
      <c r="AE475" s="17">
        <v>0.13505609559261</v>
      </c>
      <c r="AF475" s="17">
        <v>0.14653902740900701</v>
      </c>
      <c r="AG475" s="17">
        <v>0.119944284278296</v>
      </c>
      <c r="AH475" s="17">
        <v>0.11118491473716199</v>
      </c>
      <c r="AI475" s="17">
        <v>0.14551344152287199</v>
      </c>
      <c r="AJ475" s="17">
        <v>0.11392432056526799</v>
      </c>
      <c r="AK475" s="17"/>
      <c r="AL475" s="17">
        <v>0.14153704475022599</v>
      </c>
      <c r="AM475" s="17">
        <v>0.124085432736109</v>
      </c>
      <c r="AN475" s="17">
        <v>0.129955233251488</v>
      </c>
      <c r="AO475" s="17">
        <v>0.11009384856984</v>
      </c>
      <c r="AP475" s="17">
        <v>0.182270941713814</v>
      </c>
      <c r="AQ475" s="17">
        <v>0.17190421072368101</v>
      </c>
      <c r="AR475" s="17">
        <v>3.1022111036090799E-2</v>
      </c>
      <c r="AS475" s="17"/>
      <c r="AT475" s="17">
        <v>0.100350168994453</v>
      </c>
      <c r="AU475" s="17">
        <v>0.14039963207881001</v>
      </c>
      <c r="AV475" s="17"/>
      <c r="AW475" s="17">
        <v>0.14873841823874701</v>
      </c>
      <c r="AX475" s="17">
        <v>0.166558118816797</v>
      </c>
      <c r="AY475" s="17">
        <v>0.14874102589719401</v>
      </c>
      <c r="AZ475" s="17">
        <v>0.14822333546886701</v>
      </c>
      <c r="BA475" s="17">
        <v>0.125435537417591</v>
      </c>
      <c r="BB475" s="17">
        <v>0.12646555890282801</v>
      </c>
      <c r="BC475" s="17">
        <v>0.115726287950165</v>
      </c>
      <c r="BD475" s="17">
        <v>8.9676059068058006E-2</v>
      </c>
      <c r="BE475" s="17"/>
      <c r="BF475" s="17">
        <v>0.14957534463948299</v>
      </c>
      <c r="BG475" s="17">
        <v>0.13206876360992101</v>
      </c>
      <c r="BH475" s="17">
        <v>0.148712785073295</v>
      </c>
      <c r="BI475" s="17">
        <v>0.104736086266065</v>
      </c>
      <c r="BJ475" s="17">
        <v>0.115268141830653</v>
      </c>
      <c r="BK475" s="17">
        <v>0.13376127739067301</v>
      </c>
      <c r="BL475" s="17">
        <v>0.15886563846749599</v>
      </c>
      <c r="BM475" s="17"/>
      <c r="BN475" s="17">
        <v>0.10685784323242201</v>
      </c>
      <c r="BO475" s="17">
        <v>0.106609743954342</v>
      </c>
      <c r="BP475" s="17">
        <v>0.126614301300503</v>
      </c>
      <c r="BQ475" s="17">
        <v>0.157178476373838</v>
      </c>
      <c r="BR475" s="17">
        <v>0.14780550242641599</v>
      </c>
      <c r="BS475" s="17">
        <v>0.155770639843586</v>
      </c>
      <c r="BT475" s="17">
        <v>0.120075063737617</v>
      </c>
      <c r="BU475" s="17">
        <v>0.13048113134615</v>
      </c>
      <c r="BV475" s="17">
        <v>0.160394560339396</v>
      </c>
      <c r="BW475" s="17">
        <v>0.13514784315040301</v>
      </c>
      <c r="BX475" s="17">
        <v>0.151187405614989</v>
      </c>
      <c r="BY475" s="17">
        <v>0.159188104123131</v>
      </c>
      <c r="BZ475" s="17">
        <v>0.188322038716072</v>
      </c>
      <c r="CA475" s="17">
        <v>0.13135165443289401</v>
      </c>
      <c r="CB475" s="17">
        <v>0.136049179758328</v>
      </c>
      <c r="CC475" s="17">
        <v>0.103403064305419</v>
      </c>
      <c r="CD475" s="17">
        <v>4.6364474983563497E-2</v>
      </c>
    </row>
    <row r="476" spans="2:82" x14ac:dyDescent="0.35">
      <c r="B476" t="s">
        <v>270</v>
      </c>
      <c r="C476" s="17">
        <v>0.30032450374757702</v>
      </c>
      <c r="D476" s="17">
        <v>0.29679049439989502</v>
      </c>
      <c r="E476" s="17">
        <v>0.303494508602899</v>
      </c>
      <c r="F476" s="17"/>
      <c r="G476" s="17">
        <v>0.326912846244164</v>
      </c>
      <c r="H476" s="17">
        <v>0.28636137297908998</v>
      </c>
      <c r="I476" s="17">
        <v>0.330860744317441</v>
      </c>
      <c r="J476" s="17">
        <v>0.30664451970412199</v>
      </c>
      <c r="K476" s="17">
        <v>0.28163186868458701</v>
      </c>
      <c r="L476" s="17">
        <v>0.27669263040529501</v>
      </c>
      <c r="M476" s="17"/>
      <c r="N476" s="17">
        <v>0.30058391863733402</v>
      </c>
      <c r="O476" s="17">
        <v>0.31020909557499698</v>
      </c>
      <c r="P476" s="17">
        <v>0.30912705772348997</v>
      </c>
      <c r="Q476" s="17">
        <v>0.28008551847166302</v>
      </c>
      <c r="R476" s="17"/>
      <c r="S476" s="17">
        <v>0.28832073748119003</v>
      </c>
      <c r="T476" s="17">
        <v>0.298501129899161</v>
      </c>
      <c r="U476" s="17">
        <v>0.31736585461643302</v>
      </c>
      <c r="V476" s="17">
        <v>0.323774267638617</v>
      </c>
      <c r="W476" s="17">
        <v>0.275061718467633</v>
      </c>
      <c r="X476" s="17">
        <v>0.30611686727322202</v>
      </c>
      <c r="Y476" s="17">
        <v>0.28948476140533702</v>
      </c>
      <c r="Z476" s="17">
        <v>0.29527472897733098</v>
      </c>
      <c r="AA476" s="17">
        <v>0.30764855414744302</v>
      </c>
      <c r="AB476" s="17">
        <v>0.313572068524827</v>
      </c>
      <c r="AC476" s="17">
        <v>0.28116327328573898</v>
      </c>
      <c r="AD476" s="17"/>
      <c r="AE476" s="17">
        <v>0.27460458712578301</v>
      </c>
      <c r="AF476" s="17">
        <v>0.32179341175876902</v>
      </c>
      <c r="AG476" s="17">
        <v>0.29306019005149703</v>
      </c>
      <c r="AH476" s="17">
        <v>0.31392557515805902</v>
      </c>
      <c r="AI476" s="17">
        <v>0.31357926240406703</v>
      </c>
      <c r="AJ476" s="17">
        <v>0.33216399984047301</v>
      </c>
      <c r="AK476" s="17"/>
      <c r="AL476" s="17">
        <v>0.29933260638304998</v>
      </c>
      <c r="AM476" s="17">
        <v>0.30090619302635202</v>
      </c>
      <c r="AN476" s="17">
        <v>0.26233555755244797</v>
      </c>
      <c r="AO476" s="17">
        <v>0.180458593469012</v>
      </c>
      <c r="AP476" s="17">
        <v>0.31738328442120001</v>
      </c>
      <c r="AQ476" s="17">
        <v>0.31960739954301798</v>
      </c>
      <c r="AR476" s="17">
        <v>0.13147927043336</v>
      </c>
      <c r="AS476" s="17"/>
      <c r="AT476" s="17">
        <v>0.26384773043464299</v>
      </c>
      <c r="AU476" s="17">
        <v>0.30376962749012798</v>
      </c>
      <c r="AV476" s="17"/>
      <c r="AW476" s="17">
        <v>0.305653940681194</v>
      </c>
      <c r="AX476" s="17">
        <v>0.27282160339597</v>
      </c>
      <c r="AY476" s="17">
        <v>0.32795498788557598</v>
      </c>
      <c r="AZ476" s="17">
        <v>0.30752337319865602</v>
      </c>
      <c r="BA476" s="17">
        <v>0.27862124388162601</v>
      </c>
      <c r="BB476" s="17">
        <v>0.31504935908435799</v>
      </c>
      <c r="BC476" s="17">
        <v>0.29550095930035503</v>
      </c>
      <c r="BD476" s="17">
        <v>0.29467858962238602</v>
      </c>
      <c r="BE476" s="17"/>
      <c r="BF476" s="17">
        <v>0.28844093075937699</v>
      </c>
      <c r="BG476" s="17">
        <v>0.30792852574191898</v>
      </c>
      <c r="BH476" s="17">
        <v>0.31677701761105598</v>
      </c>
      <c r="BI476" s="17">
        <v>0.31525885251911301</v>
      </c>
      <c r="BJ476" s="17">
        <v>0.29709515096672701</v>
      </c>
      <c r="BK476" s="17">
        <v>0.284125000917753</v>
      </c>
      <c r="BL476" s="17">
        <v>0.30210736096596102</v>
      </c>
      <c r="BM476" s="17"/>
      <c r="BN476" s="17">
        <v>0.29193293352688499</v>
      </c>
      <c r="BO476" s="17">
        <v>0.31496936847768803</v>
      </c>
      <c r="BP476" s="17">
        <v>0.284346773081114</v>
      </c>
      <c r="BQ476" s="17">
        <v>0.30328213608084398</v>
      </c>
      <c r="BR476" s="17">
        <v>0.27817997953214202</v>
      </c>
      <c r="BS476" s="17">
        <v>0.284465200293539</v>
      </c>
      <c r="BT476" s="17">
        <v>0.32498068122402501</v>
      </c>
      <c r="BU476" s="17">
        <v>0.31648387015769802</v>
      </c>
      <c r="BV476" s="17">
        <v>0.31573122319133001</v>
      </c>
      <c r="BW476" s="17">
        <v>0.31910329499901902</v>
      </c>
      <c r="BX476" s="17">
        <v>0.30009707146148701</v>
      </c>
      <c r="BY476" s="17">
        <v>0.33860868588997201</v>
      </c>
      <c r="BZ476" s="17">
        <v>0.32126064474578703</v>
      </c>
      <c r="CA476" s="17">
        <v>0.27476814258117499</v>
      </c>
      <c r="CB476" s="17">
        <v>0.28897783658913301</v>
      </c>
      <c r="CC476" s="17">
        <v>0.22238383715945001</v>
      </c>
      <c r="CD476" s="17">
        <v>0.21684749127238501</v>
      </c>
    </row>
    <row r="477" spans="2:82" x14ac:dyDescent="0.35">
      <c r="B477" t="s">
        <v>271</v>
      </c>
      <c r="C477" s="17">
        <v>0.26938946946633102</v>
      </c>
      <c r="D477" s="17">
        <v>0.25902131590723598</v>
      </c>
      <c r="E477" s="17">
        <v>0.279644399613793</v>
      </c>
      <c r="F477" s="17"/>
      <c r="G477" s="17">
        <v>0.26388908856395399</v>
      </c>
      <c r="H477" s="17">
        <v>0.29056165860309502</v>
      </c>
      <c r="I477" s="17">
        <v>0.26821805912323798</v>
      </c>
      <c r="J477" s="17">
        <v>0.28702879753587002</v>
      </c>
      <c r="K477" s="17">
        <v>0.25257856747902802</v>
      </c>
      <c r="L477" s="17">
        <v>0.25367413947546402</v>
      </c>
      <c r="M477" s="17"/>
      <c r="N477" s="17">
        <v>0.27211882263947601</v>
      </c>
      <c r="O477" s="17">
        <v>0.283247588853965</v>
      </c>
      <c r="P477" s="17">
        <v>0.26000119049735998</v>
      </c>
      <c r="Q477" s="17">
        <v>0.26222194335778498</v>
      </c>
      <c r="R477" s="17"/>
      <c r="S477" s="17">
        <v>0.28762407091970299</v>
      </c>
      <c r="T477" s="17">
        <v>0.25150248636355499</v>
      </c>
      <c r="U477" s="17">
        <v>0.25511362212277999</v>
      </c>
      <c r="V477" s="17">
        <v>0.26648250366656201</v>
      </c>
      <c r="W477" s="17">
        <v>0.297780376895182</v>
      </c>
      <c r="X477" s="17">
        <v>0.27178831084798799</v>
      </c>
      <c r="Y477" s="17">
        <v>0.26968438431270297</v>
      </c>
      <c r="Z477" s="17">
        <v>0.23622128804474801</v>
      </c>
      <c r="AA477" s="17">
        <v>0.281996458873773</v>
      </c>
      <c r="AB477" s="17">
        <v>0.256831039776169</v>
      </c>
      <c r="AC477" s="17">
        <v>0.27273776543357803</v>
      </c>
      <c r="AD477" s="17"/>
      <c r="AE477" s="17">
        <v>0.27377035583301301</v>
      </c>
      <c r="AF477" s="17">
        <v>0.26941970934432002</v>
      </c>
      <c r="AG477" s="17">
        <v>0.26259496413790401</v>
      </c>
      <c r="AH477" s="17">
        <v>0.27085713945801099</v>
      </c>
      <c r="AI477" s="17">
        <v>0.26855743839500801</v>
      </c>
      <c r="AJ477" s="17">
        <v>0.23682041218538399</v>
      </c>
      <c r="AK477" s="17"/>
      <c r="AL477" s="17">
        <v>0.268439104580591</v>
      </c>
      <c r="AM477" s="17">
        <v>0.27473629957829299</v>
      </c>
      <c r="AN477" s="17">
        <v>0.317084110940546</v>
      </c>
      <c r="AO477" s="17">
        <v>0.33744196364419499</v>
      </c>
      <c r="AP477" s="17">
        <v>0.24649178824474999</v>
      </c>
      <c r="AQ477" s="17">
        <v>0.21681351455412401</v>
      </c>
      <c r="AR477" s="17">
        <v>0.40814805920063701</v>
      </c>
      <c r="AS477" s="17"/>
      <c r="AT477" s="17">
        <v>0.31997788176872899</v>
      </c>
      <c r="AU477" s="17">
        <v>0.26381438534323498</v>
      </c>
      <c r="AV477" s="17"/>
      <c r="AW477" s="17">
        <v>0.25507802445187999</v>
      </c>
      <c r="AX477" s="17">
        <v>0.24254890086929901</v>
      </c>
      <c r="AY477" s="17">
        <v>0.25170966729942801</v>
      </c>
      <c r="AZ477" s="17">
        <v>0.27124115681504501</v>
      </c>
      <c r="BA477" s="17">
        <v>0.26300463823993903</v>
      </c>
      <c r="BB477" s="17">
        <v>0.28600217130819799</v>
      </c>
      <c r="BC477" s="17">
        <v>0.27880582823231898</v>
      </c>
      <c r="BD477" s="17">
        <v>0.27136571839182899</v>
      </c>
      <c r="BE477" s="17"/>
      <c r="BF477" s="17">
        <v>0.29351849294957999</v>
      </c>
      <c r="BG477" s="17">
        <v>0.26781601118806397</v>
      </c>
      <c r="BH477" s="17">
        <v>0.265128067007672</v>
      </c>
      <c r="BI477" s="17">
        <v>0.29780011020889802</v>
      </c>
      <c r="BJ477" s="17">
        <v>0.29248133764350298</v>
      </c>
      <c r="BK477" s="17">
        <v>0.249050328857255</v>
      </c>
      <c r="BL477" s="17">
        <v>0.24906085933288699</v>
      </c>
      <c r="BM477" s="17"/>
      <c r="BN477" s="17">
        <v>0.240941454262044</v>
      </c>
      <c r="BO477" s="17">
        <v>0.23799881347892801</v>
      </c>
      <c r="BP477" s="17">
        <v>0.28071477685373403</v>
      </c>
      <c r="BQ477" s="17">
        <v>0.25057030837621103</v>
      </c>
      <c r="BR477" s="17">
        <v>0.28260802936914398</v>
      </c>
      <c r="BS477" s="17">
        <v>0.28648571865318401</v>
      </c>
      <c r="BT477" s="17">
        <v>0.26519473824210898</v>
      </c>
      <c r="BU477" s="17">
        <v>0.28094001503652999</v>
      </c>
      <c r="BV477" s="17">
        <v>0.25526665577211399</v>
      </c>
      <c r="BW477" s="17">
        <v>0.272178413844333</v>
      </c>
      <c r="BX477" s="17">
        <v>0.26741313796060301</v>
      </c>
      <c r="BY477" s="17">
        <v>0.28291234527321202</v>
      </c>
      <c r="BZ477" s="17">
        <v>0.25572345362447102</v>
      </c>
      <c r="CA477" s="17">
        <v>0.31099008813251899</v>
      </c>
      <c r="CB477" s="17">
        <v>0.27043342415704802</v>
      </c>
      <c r="CC477" s="17">
        <v>0.28508036020378802</v>
      </c>
      <c r="CD477" s="17">
        <v>0.30181709711189803</v>
      </c>
    </row>
    <row r="478" spans="2:82" x14ac:dyDescent="0.35">
      <c r="B478" t="s">
        <v>272</v>
      </c>
      <c r="C478" s="17">
        <v>0.220442384530808</v>
      </c>
      <c r="D478" s="17">
        <v>0.19513796401518599</v>
      </c>
      <c r="E478" s="17">
        <v>0.24561857285456601</v>
      </c>
      <c r="F478" s="17"/>
      <c r="G478" s="17">
        <v>0.18690859898630399</v>
      </c>
      <c r="H478" s="17">
        <v>0.22782533709140701</v>
      </c>
      <c r="I478" s="17">
        <v>0.21263860104995699</v>
      </c>
      <c r="J478" s="17">
        <v>0.21414156334350601</v>
      </c>
      <c r="K478" s="17">
        <v>0.231303846620803</v>
      </c>
      <c r="L478" s="17">
        <v>0.240789090955874</v>
      </c>
      <c r="M478" s="17"/>
      <c r="N478" s="17">
        <v>0.222867611525806</v>
      </c>
      <c r="O478" s="17">
        <v>0.18609347728348699</v>
      </c>
      <c r="P478" s="17">
        <v>0.21896337677324301</v>
      </c>
      <c r="Q478" s="17">
        <v>0.25608574626895297</v>
      </c>
      <c r="R478" s="17"/>
      <c r="S478" s="17">
        <v>0.240749539012655</v>
      </c>
      <c r="T478" s="17">
        <v>0.21098535166972399</v>
      </c>
      <c r="U478" s="17">
        <v>0.187929412316444</v>
      </c>
      <c r="V478" s="17">
        <v>0.19667815991463999</v>
      </c>
      <c r="W478" s="17">
        <v>0.194303622590352</v>
      </c>
      <c r="X478" s="17">
        <v>0.21156337787910301</v>
      </c>
      <c r="Y478" s="17">
        <v>0.234040993247222</v>
      </c>
      <c r="Z478" s="17">
        <v>0.28568632873872302</v>
      </c>
      <c r="AA478" s="17">
        <v>0.231035550061229</v>
      </c>
      <c r="AB478" s="17">
        <v>0.21009881053247001</v>
      </c>
      <c r="AC478" s="17">
        <v>0.23706926660526501</v>
      </c>
      <c r="AD478" s="17"/>
      <c r="AE478" s="17">
        <v>0.24244715362562799</v>
      </c>
      <c r="AF478" s="17">
        <v>0.19030463047912799</v>
      </c>
      <c r="AG478" s="17">
        <v>0.26275398928667798</v>
      </c>
      <c r="AH478" s="17">
        <v>0.217899007068904</v>
      </c>
      <c r="AI478" s="17">
        <v>0.20414871812399801</v>
      </c>
      <c r="AJ478" s="17">
        <v>0.21372865115609199</v>
      </c>
      <c r="AK478" s="17"/>
      <c r="AL478" s="17">
        <v>0.21645745061333499</v>
      </c>
      <c r="AM478" s="17">
        <v>0.23137779369515901</v>
      </c>
      <c r="AN478" s="17">
        <v>0.232661439794415</v>
      </c>
      <c r="AO478" s="17">
        <v>0.28812951006821602</v>
      </c>
      <c r="AP478" s="17">
        <v>0.15745805352266201</v>
      </c>
      <c r="AQ478" s="17">
        <v>0.22113330422225699</v>
      </c>
      <c r="AR478" s="17">
        <v>0.31181343446481502</v>
      </c>
      <c r="AS478" s="17"/>
      <c r="AT478" s="17">
        <v>0.269176977718526</v>
      </c>
      <c r="AU478" s="17">
        <v>0.21562734450155899</v>
      </c>
      <c r="AV478" s="17"/>
      <c r="AW478" s="17">
        <v>0.19241599742336801</v>
      </c>
      <c r="AX478" s="17">
        <v>0.22369619504868399</v>
      </c>
      <c r="AY478" s="17">
        <v>0.21741101377653499</v>
      </c>
      <c r="AZ478" s="17">
        <v>0.19740029586511099</v>
      </c>
      <c r="BA478" s="17">
        <v>0.247907352965647</v>
      </c>
      <c r="BB478" s="17">
        <v>0.21010467731572399</v>
      </c>
      <c r="BC478" s="17">
        <v>0.25888425727279402</v>
      </c>
      <c r="BD478" s="17">
        <v>0.29297032069414503</v>
      </c>
      <c r="BE478" s="17"/>
      <c r="BF478" s="17">
        <v>0.18755459668892899</v>
      </c>
      <c r="BG478" s="17">
        <v>0.22989461559984101</v>
      </c>
      <c r="BH478" s="17">
        <v>0.185199156292917</v>
      </c>
      <c r="BI478" s="17">
        <v>0.227769743000445</v>
      </c>
      <c r="BJ478" s="17">
        <v>0.229693293455876</v>
      </c>
      <c r="BK478" s="17">
        <v>0.25391588476613403</v>
      </c>
      <c r="BL478" s="17">
        <v>0.19424634443067099</v>
      </c>
      <c r="BM478" s="17"/>
      <c r="BN478" s="17">
        <v>0.28981385513644697</v>
      </c>
      <c r="BO478" s="17">
        <v>0.25380790134099301</v>
      </c>
      <c r="BP478" s="17">
        <v>0.23265858714636301</v>
      </c>
      <c r="BQ478" s="17">
        <v>0.201096702152225</v>
      </c>
      <c r="BR478" s="17">
        <v>0.22485529452429701</v>
      </c>
      <c r="BS478" s="17">
        <v>0.19228251842267099</v>
      </c>
      <c r="BT478" s="17">
        <v>0.21373069337432801</v>
      </c>
      <c r="BU478" s="17">
        <v>0.219403405498488</v>
      </c>
      <c r="BV478" s="17">
        <v>0.199683660080299</v>
      </c>
      <c r="BW478" s="17">
        <v>0.205979073812837</v>
      </c>
      <c r="BX478" s="17">
        <v>0.18152628589935799</v>
      </c>
      <c r="BY478" s="17">
        <v>0.16283524710968</v>
      </c>
      <c r="BZ478" s="17">
        <v>0.152196177355825</v>
      </c>
      <c r="CA478" s="17">
        <v>0.185941650755056</v>
      </c>
      <c r="CB478" s="17">
        <v>0.25333321776957002</v>
      </c>
      <c r="CC478" s="17">
        <v>0.34094698176372501</v>
      </c>
      <c r="CD478" s="17">
        <v>0.374076360887524</v>
      </c>
    </row>
    <row r="479" spans="2:82" x14ac:dyDescent="0.35">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row>
    <row r="480" spans="2:82" x14ac:dyDescent="0.35">
      <c r="B480" s="6" t="s">
        <v>307</v>
      </c>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row>
    <row r="481" spans="2:82" x14ac:dyDescent="0.35">
      <c r="B481" s="24" t="s">
        <v>118</v>
      </c>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row>
    <row r="482" spans="2:82" x14ac:dyDescent="0.35">
      <c r="B482" t="s">
        <v>302</v>
      </c>
      <c r="C482" s="17">
        <v>1.3304314895233701E-2</v>
      </c>
      <c r="D482" s="17">
        <v>1.32624905061056E-2</v>
      </c>
      <c r="E482" s="17">
        <v>1.3214479980407701E-2</v>
      </c>
      <c r="F482" s="17"/>
      <c r="G482" s="17">
        <v>1.47429241826205E-2</v>
      </c>
      <c r="H482" s="17">
        <v>1.37230008001241E-2</v>
      </c>
      <c r="I482" s="17">
        <v>6.2305608967892197E-3</v>
      </c>
      <c r="J482" s="17">
        <v>7.1077711061791303E-3</v>
      </c>
      <c r="K482" s="17">
        <v>9.3875357934148206E-3</v>
      </c>
      <c r="L482" s="17">
        <v>2.54107772983376E-2</v>
      </c>
      <c r="M482" s="17"/>
      <c r="N482" s="17">
        <v>7.9270286713386696E-3</v>
      </c>
      <c r="O482" s="17">
        <v>1.4437869402046499E-2</v>
      </c>
      <c r="P482" s="17">
        <v>9.1547922189401006E-3</v>
      </c>
      <c r="Q482" s="17">
        <v>2.0889997073311802E-2</v>
      </c>
      <c r="R482" s="17"/>
      <c r="S482" s="17">
        <v>1.41207605701769E-2</v>
      </c>
      <c r="T482" s="17">
        <v>1.37891432261155E-2</v>
      </c>
      <c r="U482" s="17">
        <v>1.60114983132707E-2</v>
      </c>
      <c r="V482" s="17">
        <v>9.0291905486733492E-3</v>
      </c>
      <c r="W482" s="17">
        <v>1.6729264405711701E-2</v>
      </c>
      <c r="X482" s="17">
        <v>1.32396512758143E-2</v>
      </c>
      <c r="Y482" s="17">
        <v>1.30993858483712E-2</v>
      </c>
      <c r="Z482" s="17">
        <v>9.2338853217705397E-3</v>
      </c>
      <c r="AA482" s="17">
        <v>1.3966001231577501E-2</v>
      </c>
      <c r="AB482" s="17">
        <v>1.5254341436433699E-2</v>
      </c>
      <c r="AC482" s="17">
        <v>7.7519513610584496E-3</v>
      </c>
      <c r="AD482" s="17"/>
      <c r="AE482" s="17">
        <v>1.34673836547132E-2</v>
      </c>
      <c r="AF482" s="17">
        <v>3.1766886740137701E-3</v>
      </c>
      <c r="AG482" s="17">
        <v>2.2028271085590599E-2</v>
      </c>
      <c r="AH482" s="17">
        <v>2.6399697934188299E-2</v>
      </c>
      <c r="AI482" s="17">
        <v>1.0334723444248E-2</v>
      </c>
      <c r="AJ482" s="17">
        <v>3.70814047614767E-2</v>
      </c>
      <c r="AK482" s="17"/>
      <c r="AL482" s="17">
        <v>1.2409992549954301E-2</v>
      </c>
      <c r="AM482" s="17">
        <v>1.1930662377807001E-2</v>
      </c>
      <c r="AN482" s="17">
        <v>1.7692429153898199E-2</v>
      </c>
      <c r="AO482" s="17">
        <v>8.0970837430155707E-3</v>
      </c>
      <c r="AP482" s="17">
        <v>4.8758094110925203E-3</v>
      </c>
      <c r="AQ482" s="17">
        <v>1.17775115246504E-2</v>
      </c>
      <c r="AR482" s="17">
        <v>3.0058960673758201E-2</v>
      </c>
      <c r="AS482" s="17"/>
      <c r="AT482" s="17">
        <v>6.9810426570126203E-3</v>
      </c>
      <c r="AU482" s="17">
        <v>1.3152251017033399E-2</v>
      </c>
      <c r="AV482" s="17"/>
      <c r="AW482" s="17">
        <v>1.4587174014793199E-2</v>
      </c>
      <c r="AX482" s="17">
        <v>2.6013192861751602E-2</v>
      </c>
      <c r="AY482" s="17">
        <v>1.5368543279947799E-2</v>
      </c>
      <c r="AZ482" s="17">
        <v>9.8605490941231395E-3</v>
      </c>
      <c r="BA482" s="17">
        <v>2.3476027435954502E-2</v>
      </c>
      <c r="BB482" s="17">
        <v>9.1430031675390905E-3</v>
      </c>
      <c r="BC482" s="17">
        <v>8.2679939736693894E-3</v>
      </c>
      <c r="BD482" s="17">
        <v>1.35639965725901E-2</v>
      </c>
      <c r="BE482" s="17"/>
      <c r="BF482" s="17">
        <v>6.94566310263887E-3</v>
      </c>
      <c r="BG482" s="17">
        <v>8.1475516369810003E-3</v>
      </c>
      <c r="BH482" s="17">
        <v>1.37126160466421E-2</v>
      </c>
      <c r="BI482" s="17">
        <v>1.7034050424745501E-2</v>
      </c>
      <c r="BJ482" s="17">
        <v>9.9708081781178706E-3</v>
      </c>
      <c r="BK482" s="17">
        <v>2.1358631459521701E-2</v>
      </c>
      <c r="BL482" s="17">
        <v>2.0760184855939501E-2</v>
      </c>
      <c r="BM482" s="17"/>
      <c r="BN482" s="17">
        <v>2.8620543250434401E-2</v>
      </c>
      <c r="BO482" s="17">
        <v>2.1456922149851999E-2</v>
      </c>
      <c r="BP482" s="17">
        <v>1.6208316027919601E-2</v>
      </c>
      <c r="BQ482" s="17">
        <v>1.8775192623312498E-2</v>
      </c>
      <c r="BR482" s="17">
        <v>1.5207471163253401E-2</v>
      </c>
      <c r="BS482" s="17">
        <v>1.2401711162680001E-2</v>
      </c>
      <c r="BT482" s="17">
        <v>8.57589112665272E-3</v>
      </c>
      <c r="BU482" s="17">
        <v>6.0060409184374301E-3</v>
      </c>
      <c r="BV482" s="17">
        <v>1.36938829542496E-2</v>
      </c>
      <c r="BW482" s="17">
        <v>5.2006229550686503E-3</v>
      </c>
      <c r="BX482" s="17">
        <v>5.1618132606740998E-3</v>
      </c>
      <c r="BY482" s="17">
        <v>2.68920591758696E-3</v>
      </c>
      <c r="BZ482" s="17">
        <v>3.36427394220305E-3</v>
      </c>
      <c r="CA482" s="17">
        <v>1.6174230205678399E-2</v>
      </c>
      <c r="CB482" s="17">
        <v>7.7601857573842596E-3</v>
      </c>
      <c r="CC482" s="17">
        <v>5.9198250854649503E-3</v>
      </c>
      <c r="CD482" s="17">
        <v>1.5582356105442501E-2</v>
      </c>
    </row>
    <row r="483" spans="2:82" x14ac:dyDescent="0.35">
      <c r="B483" t="s">
        <v>269</v>
      </c>
      <c r="C483" s="17">
        <v>2.44117321995687E-2</v>
      </c>
      <c r="D483" s="17">
        <v>2.5652339948029099E-2</v>
      </c>
      <c r="E483" s="17">
        <v>2.3121964020091E-2</v>
      </c>
      <c r="F483" s="17"/>
      <c r="G483" s="17">
        <v>4.6438631731977598E-2</v>
      </c>
      <c r="H483" s="17">
        <v>3.02190722186459E-2</v>
      </c>
      <c r="I483" s="17">
        <v>2.2301652139846501E-2</v>
      </c>
      <c r="J483" s="17">
        <v>1.4993220839382201E-2</v>
      </c>
      <c r="K483" s="17">
        <v>1.7190170529666E-2</v>
      </c>
      <c r="L483" s="17">
        <v>1.9310877459608401E-2</v>
      </c>
      <c r="M483" s="17"/>
      <c r="N483" s="17">
        <v>2.3696529927782602E-2</v>
      </c>
      <c r="O483" s="17">
        <v>2.4216525598728202E-2</v>
      </c>
      <c r="P483" s="17">
        <v>2.3472013361128301E-2</v>
      </c>
      <c r="Q483" s="17">
        <v>2.66165761707743E-2</v>
      </c>
      <c r="R483" s="17"/>
      <c r="S483" s="17">
        <v>2.27160017993202E-2</v>
      </c>
      <c r="T483" s="17">
        <v>2.6473193711178501E-2</v>
      </c>
      <c r="U483" s="17">
        <v>3.2098149855836498E-2</v>
      </c>
      <c r="V483" s="17">
        <v>2.5569816972308399E-2</v>
      </c>
      <c r="W483" s="17">
        <v>2.8767729880943099E-2</v>
      </c>
      <c r="X483" s="17">
        <v>3.5936328051398098E-2</v>
      </c>
      <c r="Y483" s="17">
        <v>2.64292364700572E-2</v>
      </c>
      <c r="Z483" s="17">
        <v>9.2490443730506595E-3</v>
      </c>
      <c r="AA483" s="17">
        <v>1.83718610995556E-2</v>
      </c>
      <c r="AB483" s="17">
        <v>2.1031602783695501E-2</v>
      </c>
      <c r="AC483" s="17">
        <v>1.3816533735893999E-2</v>
      </c>
      <c r="AD483" s="17"/>
      <c r="AE483" s="17">
        <v>1.7896843161142598E-2</v>
      </c>
      <c r="AF483" s="17">
        <v>1.88633894171737E-2</v>
      </c>
      <c r="AG483" s="17">
        <v>3.0522403008468601E-2</v>
      </c>
      <c r="AH483" s="17">
        <v>3.9264902278020701E-2</v>
      </c>
      <c r="AI483" s="17">
        <v>3.2562062078561202E-2</v>
      </c>
      <c r="AJ483" s="17">
        <v>2.1660830965303701E-2</v>
      </c>
      <c r="AK483" s="17"/>
      <c r="AL483" s="17">
        <v>2.0082134413026299E-2</v>
      </c>
      <c r="AM483" s="17">
        <v>2.9824825454547999E-2</v>
      </c>
      <c r="AN483" s="17">
        <v>3.06036971090143E-2</v>
      </c>
      <c r="AO483" s="17">
        <v>5.3740542401629898E-2</v>
      </c>
      <c r="AP483" s="17">
        <v>1.4346141692665499E-2</v>
      </c>
      <c r="AQ483" s="17">
        <v>2.77200353769167E-2</v>
      </c>
      <c r="AR483" s="17">
        <v>6.8653037309352002E-2</v>
      </c>
      <c r="AS483" s="17"/>
      <c r="AT483" s="17">
        <v>3.3864306965524102E-2</v>
      </c>
      <c r="AU483" s="17">
        <v>2.27501318160543E-2</v>
      </c>
      <c r="AV483" s="17"/>
      <c r="AW483" s="17">
        <v>3.48352975655448E-2</v>
      </c>
      <c r="AX483" s="17">
        <v>3.1048228290653599E-2</v>
      </c>
      <c r="AY483" s="17">
        <v>3.47171010320768E-2</v>
      </c>
      <c r="AZ483" s="17">
        <v>1.89058282144128E-2</v>
      </c>
      <c r="BA483" s="17">
        <v>1.4160876882718399E-2</v>
      </c>
      <c r="BB483" s="17">
        <v>3.2891197791158698E-2</v>
      </c>
      <c r="BC483" s="17">
        <v>2.35913003165917E-2</v>
      </c>
      <c r="BD483" s="17">
        <v>4.5899753389481303E-2</v>
      </c>
      <c r="BE483" s="17"/>
      <c r="BF483" s="17">
        <v>2.4244780358179702E-2</v>
      </c>
      <c r="BG483" s="17">
        <v>2.2088069325913898E-2</v>
      </c>
      <c r="BH483" s="17">
        <v>2.2875075789543699E-2</v>
      </c>
      <c r="BI483" s="17">
        <v>1.6802742514053001E-2</v>
      </c>
      <c r="BJ483" s="17">
        <v>3.3198975677379797E-2</v>
      </c>
      <c r="BK483" s="17">
        <v>2.1410491382467801E-2</v>
      </c>
      <c r="BL483" s="17">
        <v>3.5899156080377803E-2</v>
      </c>
      <c r="BM483" s="17"/>
      <c r="BN483" s="17">
        <v>4.6758478534260399E-2</v>
      </c>
      <c r="BO483" s="17">
        <v>1.8847789498017801E-2</v>
      </c>
      <c r="BP483" s="17">
        <v>3.7453426445119099E-2</v>
      </c>
      <c r="BQ483" s="17">
        <v>2.7737720450079599E-2</v>
      </c>
      <c r="BR483" s="17">
        <v>2.5883712318757E-2</v>
      </c>
      <c r="BS483" s="17">
        <v>1.98302780437562E-2</v>
      </c>
      <c r="BT483" s="17">
        <v>1.68335037946435E-2</v>
      </c>
      <c r="BU483" s="17">
        <v>2.5299513285532899E-2</v>
      </c>
      <c r="BV483" s="17">
        <v>1.7665195206364E-2</v>
      </c>
      <c r="BW483" s="17">
        <v>2.25817408100847E-2</v>
      </c>
      <c r="BX483" s="17">
        <v>1.5829303101328799E-2</v>
      </c>
      <c r="BY483" s="17">
        <v>1.5106360082707E-2</v>
      </c>
      <c r="BZ483" s="17">
        <v>3.6022527266076201E-2</v>
      </c>
      <c r="CA483" s="17">
        <v>2.0224276744060798E-2</v>
      </c>
      <c r="CB483" s="17">
        <v>1.05820794913485E-2</v>
      </c>
      <c r="CC483" s="17">
        <v>2.3856136451450599E-2</v>
      </c>
      <c r="CD483" s="17">
        <v>2.8229642155197299E-2</v>
      </c>
    </row>
    <row r="484" spans="2:82" x14ac:dyDescent="0.35">
      <c r="B484" t="s">
        <v>270</v>
      </c>
      <c r="C484" s="17">
        <v>0.16954675453763399</v>
      </c>
      <c r="D484" s="17">
        <v>0.16798960450113901</v>
      </c>
      <c r="E484" s="17">
        <v>0.170065954669156</v>
      </c>
      <c r="F484" s="17"/>
      <c r="G484" s="17">
        <v>0.22276940992856001</v>
      </c>
      <c r="H484" s="17">
        <v>0.184929108899407</v>
      </c>
      <c r="I484" s="17">
        <v>0.17852521210811001</v>
      </c>
      <c r="J484" s="17">
        <v>0.16420253319206099</v>
      </c>
      <c r="K484" s="17">
        <v>0.13109783932191801</v>
      </c>
      <c r="L484" s="17">
        <v>0.144612405522107</v>
      </c>
      <c r="M484" s="17"/>
      <c r="N484" s="17">
        <v>0.14434034027708401</v>
      </c>
      <c r="O484" s="17">
        <v>0.16277600067749601</v>
      </c>
      <c r="P484" s="17">
        <v>0.17470606742175801</v>
      </c>
      <c r="Q484" s="17">
        <v>0.20078885418463799</v>
      </c>
      <c r="R484" s="17"/>
      <c r="S484" s="17">
        <v>0.170303047256464</v>
      </c>
      <c r="T484" s="17">
        <v>0.16145818341426599</v>
      </c>
      <c r="U484" s="17">
        <v>0.15451959150556599</v>
      </c>
      <c r="V484" s="17">
        <v>0.188617002042236</v>
      </c>
      <c r="W484" s="17">
        <v>0.16486274428311201</v>
      </c>
      <c r="X484" s="17">
        <v>0.19149408932152601</v>
      </c>
      <c r="Y484" s="17">
        <v>0.15863212171181801</v>
      </c>
      <c r="Z484" s="17">
        <v>0.15326146907563701</v>
      </c>
      <c r="AA484" s="17">
        <v>0.18078742532075401</v>
      </c>
      <c r="AB484" s="17">
        <v>0.16559244483194699</v>
      </c>
      <c r="AC484" s="17">
        <v>0.163440147312651</v>
      </c>
      <c r="AD484" s="17"/>
      <c r="AE484" s="17">
        <v>0.130273282924246</v>
      </c>
      <c r="AF484" s="17">
        <v>0.15661731264172599</v>
      </c>
      <c r="AG484" s="17">
        <v>0.233642688652618</v>
      </c>
      <c r="AH484" s="17">
        <v>0.19589130102143501</v>
      </c>
      <c r="AI484" s="17">
        <v>0.209305853364395</v>
      </c>
      <c r="AJ484" s="17">
        <v>0.20886001315354</v>
      </c>
      <c r="AK484" s="17"/>
      <c r="AL484" s="17">
        <v>0.15527096819740799</v>
      </c>
      <c r="AM484" s="17">
        <v>0.18736769714104201</v>
      </c>
      <c r="AN484" s="17">
        <v>0.18321802124881101</v>
      </c>
      <c r="AO484" s="17">
        <v>0.19496812211741499</v>
      </c>
      <c r="AP484" s="17">
        <v>0.20365553797623101</v>
      </c>
      <c r="AQ484" s="17">
        <v>0.179347028406772</v>
      </c>
      <c r="AR484" s="17">
        <v>8.4625848483300195E-2</v>
      </c>
      <c r="AS484" s="17"/>
      <c r="AT484" s="17">
        <v>0.17934196294964799</v>
      </c>
      <c r="AU484" s="17">
        <v>0.166004363623143</v>
      </c>
      <c r="AV484" s="17"/>
      <c r="AW484" s="17">
        <v>0.18730843599392999</v>
      </c>
      <c r="AX484" s="17">
        <v>0.15304976617832999</v>
      </c>
      <c r="AY484" s="17">
        <v>0.186121744866833</v>
      </c>
      <c r="AZ484" s="17">
        <v>0.17412232683392501</v>
      </c>
      <c r="BA484" s="17">
        <v>0.141458348080301</v>
      </c>
      <c r="BB484" s="17">
        <v>0.18171713132718101</v>
      </c>
      <c r="BC484" s="17">
        <v>0.16220573772279701</v>
      </c>
      <c r="BD484" s="17">
        <v>0.216691925134288</v>
      </c>
      <c r="BE484" s="17"/>
      <c r="BF484" s="17">
        <v>0.147908105818184</v>
      </c>
      <c r="BG484" s="17">
        <v>0.16222124297458501</v>
      </c>
      <c r="BH484" s="17">
        <v>0.160498230476669</v>
      </c>
      <c r="BI484" s="17">
        <v>0.187380017429328</v>
      </c>
      <c r="BJ484" s="17">
        <v>0.22085698250080699</v>
      </c>
      <c r="BK484" s="17">
        <v>0.1559622235906</v>
      </c>
      <c r="BL484" s="17">
        <v>0.198662316959032</v>
      </c>
      <c r="BM484" s="17"/>
      <c r="BN484" s="17">
        <v>0.20998133673033101</v>
      </c>
      <c r="BO484" s="17">
        <v>0.19087051785745901</v>
      </c>
      <c r="BP484" s="17">
        <v>0.18913522462703</v>
      </c>
      <c r="BQ484" s="17">
        <v>0.21846245853552801</v>
      </c>
      <c r="BR484" s="17">
        <v>0.15759654790372399</v>
      </c>
      <c r="BS484" s="17">
        <v>0.15942085778479601</v>
      </c>
      <c r="BT484" s="17">
        <v>0.151801147417892</v>
      </c>
      <c r="BU484" s="17">
        <v>0.16111282291946999</v>
      </c>
      <c r="BV484" s="17">
        <v>0.17473062488086799</v>
      </c>
      <c r="BW484" s="17">
        <v>0.17859206341525399</v>
      </c>
      <c r="BX484" s="17">
        <v>0.170552287162058</v>
      </c>
      <c r="BY484" s="17">
        <v>0.127736755294386</v>
      </c>
      <c r="BZ484" s="17">
        <v>0.107402801408436</v>
      </c>
      <c r="CA484" s="17">
        <v>0.13764700345324701</v>
      </c>
      <c r="CB484" s="17">
        <v>9.6415392609777398E-2</v>
      </c>
      <c r="CC484" s="17">
        <v>8.2320958847793793E-2</v>
      </c>
      <c r="CD484" s="17">
        <v>0.104917040299074</v>
      </c>
    </row>
    <row r="485" spans="2:82" x14ac:dyDescent="0.35">
      <c r="B485" t="s">
        <v>271</v>
      </c>
      <c r="C485" s="17">
        <v>0.346242155606998</v>
      </c>
      <c r="D485" s="17">
        <v>0.35070490306176999</v>
      </c>
      <c r="E485" s="17">
        <v>0.34261425411088198</v>
      </c>
      <c r="F485" s="17"/>
      <c r="G485" s="17">
        <v>0.33553617318961698</v>
      </c>
      <c r="H485" s="17">
        <v>0.33465343123209801</v>
      </c>
      <c r="I485" s="17">
        <v>0.38590893492391298</v>
      </c>
      <c r="J485" s="17">
        <v>0.34426026440482299</v>
      </c>
      <c r="K485" s="17">
        <v>0.33285958947782401</v>
      </c>
      <c r="L485" s="17">
        <v>0.34110895212458697</v>
      </c>
      <c r="M485" s="17"/>
      <c r="N485" s="17">
        <v>0.37498221577241803</v>
      </c>
      <c r="O485" s="17">
        <v>0.37466612102700098</v>
      </c>
      <c r="P485" s="17">
        <v>0.33514737451116</v>
      </c>
      <c r="Q485" s="17">
        <v>0.294204940771359</v>
      </c>
      <c r="R485" s="17"/>
      <c r="S485" s="17">
        <v>0.358587623878447</v>
      </c>
      <c r="T485" s="17">
        <v>0.34053289476385701</v>
      </c>
      <c r="U485" s="17">
        <v>0.38039783271684302</v>
      </c>
      <c r="V485" s="17">
        <v>0.34229948339354799</v>
      </c>
      <c r="W485" s="17">
        <v>0.35325282386282297</v>
      </c>
      <c r="X485" s="17">
        <v>0.36680115710302902</v>
      </c>
      <c r="Y485" s="17">
        <v>0.32445372244864301</v>
      </c>
      <c r="Z485" s="17">
        <v>0.32495395432403101</v>
      </c>
      <c r="AA485" s="17">
        <v>0.34363884950954798</v>
      </c>
      <c r="AB485" s="17">
        <v>0.32904649909824102</v>
      </c>
      <c r="AC485" s="17">
        <v>0.32683301495642297</v>
      </c>
      <c r="AD485" s="17"/>
      <c r="AE485" s="17">
        <v>0.34656646275958303</v>
      </c>
      <c r="AF485" s="17">
        <v>0.38253582686867299</v>
      </c>
      <c r="AG485" s="17">
        <v>0.28857441289436297</v>
      </c>
      <c r="AH485" s="17">
        <v>0.31884138452571897</v>
      </c>
      <c r="AI485" s="17">
        <v>0.33498873414043301</v>
      </c>
      <c r="AJ485" s="17">
        <v>0.38262992473785001</v>
      </c>
      <c r="AK485" s="17"/>
      <c r="AL485" s="17">
        <v>0.358991062049073</v>
      </c>
      <c r="AM485" s="17">
        <v>0.332272482078875</v>
      </c>
      <c r="AN485" s="17">
        <v>0.32233678920875503</v>
      </c>
      <c r="AO485" s="17">
        <v>0.32975421224547602</v>
      </c>
      <c r="AP485" s="17">
        <v>0.31384064150086199</v>
      </c>
      <c r="AQ485" s="17">
        <v>0.28879543396224</v>
      </c>
      <c r="AR485" s="17">
        <v>0.31785522948297901</v>
      </c>
      <c r="AS485" s="17"/>
      <c r="AT485" s="17">
        <v>0.35650455180788398</v>
      </c>
      <c r="AU485" s="17">
        <v>0.34562366306974701</v>
      </c>
      <c r="AV485" s="17"/>
      <c r="AW485" s="17">
        <v>0.35640630528464401</v>
      </c>
      <c r="AX485" s="17">
        <v>0.32187011863757298</v>
      </c>
      <c r="AY485" s="17">
        <v>0.34713740727840903</v>
      </c>
      <c r="AZ485" s="17">
        <v>0.349197340406048</v>
      </c>
      <c r="BA485" s="17">
        <v>0.34438217699579199</v>
      </c>
      <c r="BB485" s="17">
        <v>0.35885752444920199</v>
      </c>
      <c r="BC485" s="17">
        <v>0.33409438560983801</v>
      </c>
      <c r="BD485" s="17">
        <v>0.31534941235245401</v>
      </c>
      <c r="BE485" s="17"/>
      <c r="BF485" s="17">
        <v>0.37959905103324798</v>
      </c>
      <c r="BG485" s="17">
        <v>0.35176154664112402</v>
      </c>
      <c r="BH485" s="17">
        <v>0.35685327644558601</v>
      </c>
      <c r="BI485" s="17">
        <v>0.33952147494274199</v>
      </c>
      <c r="BJ485" s="17">
        <v>0.35123935259155697</v>
      </c>
      <c r="BK485" s="17">
        <v>0.32939992592546802</v>
      </c>
      <c r="BL485" s="17">
        <v>0.30670306730883101</v>
      </c>
      <c r="BM485" s="17"/>
      <c r="BN485" s="17">
        <v>0.29748786589780302</v>
      </c>
      <c r="BO485" s="17">
        <v>0.32365898985546998</v>
      </c>
      <c r="BP485" s="17">
        <v>0.31508741581015098</v>
      </c>
      <c r="BQ485" s="17">
        <v>0.33124431864288401</v>
      </c>
      <c r="BR485" s="17">
        <v>0.310946657880602</v>
      </c>
      <c r="BS485" s="17">
        <v>0.360267403304245</v>
      </c>
      <c r="BT485" s="17">
        <v>0.358274179524673</v>
      </c>
      <c r="BU485" s="17">
        <v>0.333648832624309</v>
      </c>
      <c r="BV485" s="17">
        <v>0.37274457767935998</v>
      </c>
      <c r="BW485" s="17">
        <v>0.36523709064933402</v>
      </c>
      <c r="BX485" s="17">
        <v>0.42778328017087802</v>
      </c>
      <c r="BY485" s="17">
        <v>0.35914042654294198</v>
      </c>
      <c r="BZ485" s="17">
        <v>0.37304534249384202</v>
      </c>
      <c r="CA485" s="17">
        <v>0.39160599022311798</v>
      </c>
      <c r="CB485" s="17">
        <v>0.43069409256338098</v>
      </c>
      <c r="CC485" s="17">
        <v>0.32678081301415901</v>
      </c>
      <c r="CD485" s="17">
        <v>0.30781962174377497</v>
      </c>
    </row>
    <row r="486" spans="2:82" x14ac:dyDescent="0.35">
      <c r="B486" t="s">
        <v>272</v>
      </c>
      <c r="C486" s="17">
        <v>0.44649504276056601</v>
      </c>
      <c r="D486" s="17">
        <v>0.44239066198295601</v>
      </c>
      <c r="E486" s="17">
        <v>0.45098334721946398</v>
      </c>
      <c r="F486" s="17"/>
      <c r="G486" s="17">
        <v>0.38051286096722498</v>
      </c>
      <c r="H486" s="17">
        <v>0.43647538684972398</v>
      </c>
      <c r="I486" s="17">
        <v>0.40703363993134201</v>
      </c>
      <c r="J486" s="17">
        <v>0.46943621045755501</v>
      </c>
      <c r="K486" s="17">
        <v>0.50946486487717701</v>
      </c>
      <c r="L486" s="17">
        <v>0.46955698759536102</v>
      </c>
      <c r="M486" s="17"/>
      <c r="N486" s="17">
        <v>0.44905388535137702</v>
      </c>
      <c r="O486" s="17">
        <v>0.42390348329472799</v>
      </c>
      <c r="P486" s="17">
        <v>0.45751975248701299</v>
      </c>
      <c r="Q486" s="17">
        <v>0.45749963179991698</v>
      </c>
      <c r="R486" s="17"/>
      <c r="S486" s="17">
        <v>0.43427256649559098</v>
      </c>
      <c r="T486" s="17">
        <v>0.45774658488458397</v>
      </c>
      <c r="U486" s="17">
        <v>0.41697292760848398</v>
      </c>
      <c r="V486" s="17">
        <v>0.43448450704323499</v>
      </c>
      <c r="W486" s="17">
        <v>0.43638743756741</v>
      </c>
      <c r="X486" s="17">
        <v>0.39252877424823301</v>
      </c>
      <c r="Y486" s="17">
        <v>0.47738553352111102</v>
      </c>
      <c r="Z486" s="17">
        <v>0.50330164690551105</v>
      </c>
      <c r="AA486" s="17">
        <v>0.44323586283856498</v>
      </c>
      <c r="AB486" s="17">
        <v>0.46907511184968298</v>
      </c>
      <c r="AC486" s="17">
        <v>0.488158352633974</v>
      </c>
      <c r="AD486" s="17"/>
      <c r="AE486" s="17">
        <v>0.49179602750031598</v>
      </c>
      <c r="AF486" s="17">
        <v>0.43880678239841397</v>
      </c>
      <c r="AG486" s="17">
        <v>0.42523222435896002</v>
      </c>
      <c r="AH486" s="17">
        <v>0.419602714240636</v>
      </c>
      <c r="AI486" s="17">
        <v>0.41280862697236198</v>
      </c>
      <c r="AJ486" s="17">
        <v>0.34976782638183002</v>
      </c>
      <c r="AK486" s="17"/>
      <c r="AL486" s="17">
        <v>0.45324584279053698</v>
      </c>
      <c r="AM486" s="17">
        <v>0.43860433294772799</v>
      </c>
      <c r="AN486" s="17">
        <v>0.44614906327952197</v>
      </c>
      <c r="AO486" s="17">
        <v>0.413440039492463</v>
      </c>
      <c r="AP486" s="17">
        <v>0.46328186941915001</v>
      </c>
      <c r="AQ486" s="17">
        <v>0.49235999072942099</v>
      </c>
      <c r="AR486" s="17">
        <v>0.498806924050611</v>
      </c>
      <c r="AS486" s="17"/>
      <c r="AT486" s="17">
        <v>0.42330813561993103</v>
      </c>
      <c r="AU486" s="17">
        <v>0.45246959047402302</v>
      </c>
      <c r="AV486" s="17"/>
      <c r="AW486" s="17">
        <v>0.40686278714108698</v>
      </c>
      <c r="AX486" s="17">
        <v>0.468018694031691</v>
      </c>
      <c r="AY486" s="17">
        <v>0.416655203542733</v>
      </c>
      <c r="AZ486" s="17">
        <v>0.44791395545149099</v>
      </c>
      <c r="BA486" s="17">
        <v>0.47652257060523501</v>
      </c>
      <c r="BB486" s="17">
        <v>0.417391143264919</v>
      </c>
      <c r="BC486" s="17">
        <v>0.47184058237710402</v>
      </c>
      <c r="BD486" s="17">
        <v>0.40849491255118597</v>
      </c>
      <c r="BE486" s="17"/>
      <c r="BF486" s="17">
        <v>0.44130239968774998</v>
      </c>
      <c r="BG486" s="17">
        <v>0.45578158942139602</v>
      </c>
      <c r="BH486" s="17">
        <v>0.446060801241559</v>
      </c>
      <c r="BI486" s="17">
        <v>0.439261714689131</v>
      </c>
      <c r="BJ486" s="17">
        <v>0.38473388105213802</v>
      </c>
      <c r="BK486" s="17">
        <v>0.47186872764194199</v>
      </c>
      <c r="BL486" s="17">
        <v>0.43797527479581999</v>
      </c>
      <c r="BM486" s="17"/>
      <c r="BN486" s="17">
        <v>0.41715177558717198</v>
      </c>
      <c r="BO486" s="17">
        <v>0.44516578063920198</v>
      </c>
      <c r="BP486" s="17">
        <v>0.44211561708978098</v>
      </c>
      <c r="BQ486" s="17">
        <v>0.40378030974819701</v>
      </c>
      <c r="BR486" s="17">
        <v>0.49036561073366403</v>
      </c>
      <c r="BS486" s="17">
        <v>0.44807974970452302</v>
      </c>
      <c r="BT486" s="17">
        <v>0.46451527813613902</v>
      </c>
      <c r="BU486" s="17">
        <v>0.47393279025225099</v>
      </c>
      <c r="BV486" s="17">
        <v>0.42116571927915902</v>
      </c>
      <c r="BW486" s="17">
        <v>0.42838848217025899</v>
      </c>
      <c r="BX486" s="17">
        <v>0.38067331630506102</v>
      </c>
      <c r="BY486" s="17">
        <v>0.495327252162378</v>
      </c>
      <c r="BZ486" s="17">
        <v>0.480165054889443</v>
      </c>
      <c r="CA486" s="17">
        <v>0.43434849937389602</v>
      </c>
      <c r="CB486" s="17">
        <v>0.45454824957810802</v>
      </c>
      <c r="CC486" s="17">
        <v>0.56112226660113096</v>
      </c>
      <c r="CD486" s="17">
        <v>0.54345133969651105</v>
      </c>
    </row>
    <row r="487" spans="2:82" x14ac:dyDescent="0.35">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row>
    <row r="488" spans="2:82" x14ac:dyDescent="0.35">
      <c r="B488" s="6" t="s">
        <v>308</v>
      </c>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row>
    <row r="489" spans="2:82" x14ac:dyDescent="0.35">
      <c r="B489" s="24" t="s">
        <v>118</v>
      </c>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row>
    <row r="490" spans="2:82" x14ac:dyDescent="0.35">
      <c r="B490" t="s">
        <v>302</v>
      </c>
      <c r="C490" s="17">
        <v>1.2203205769489E-2</v>
      </c>
      <c r="D490" s="17">
        <v>1.41236143643058E-2</v>
      </c>
      <c r="E490" s="17">
        <v>9.9902238516312494E-3</v>
      </c>
      <c r="F490" s="17"/>
      <c r="G490" s="17">
        <v>2.28335990445609E-2</v>
      </c>
      <c r="H490" s="17">
        <v>1.24629575984249E-2</v>
      </c>
      <c r="I490" s="17">
        <v>7.5010087061460496E-3</v>
      </c>
      <c r="J490" s="17">
        <v>7.1623469272433498E-3</v>
      </c>
      <c r="K490" s="17">
        <v>1.2586327989800999E-2</v>
      </c>
      <c r="L490" s="17">
        <v>1.26165086883762E-2</v>
      </c>
      <c r="M490" s="17"/>
      <c r="N490" s="17">
        <v>1.1162767667109901E-2</v>
      </c>
      <c r="O490" s="17">
        <v>1.045191368067E-2</v>
      </c>
      <c r="P490" s="17">
        <v>1.18701821730189E-2</v>
      </c>
      <c r="Q490" s="17">
        <v>1.47277098819481E-2</v>
      </c>
      <c r="R490" s="17"/>
      <c r="S490" s="17">
        <v>1.24525290118415E-2</v>
      </c>
      <c r="T490" s="17">
        <v>1.43764831056334E-2</v>
      </c>
      <c r="U490" s="17">
        <v>1.19038614658225E-2</v>
      </c>
      <c r="V490" s="17">
        <v>1.23602132003329E-2</v>
      </c>
      <c r="W490" s="17">
        <v>1.2986640939162899E-2</v>
      </c>
      <c r="X490" s="17">
        <v>1.1159782878600999E-2</v>
      </c>
      <c r="Y490" s="17">
        <v>7.4186719114635799E-3</v>
      </c>
      <c r="Z490" s="17">
        <v>1.8207631883413102E-2</v>
      </c>
      <c r="AA490" s="17">
        <v>9.8985093612244199E-3</v>
      </c>
      <c r="AB490" s="17">
        <v>1.5790424216620899E-2</v>
      </c>
      <c r="AC490" s="17">
        <v>7.9983879372914797E-3</v>
      </c>
      <c r="AD490" s="17"/>
      <c r="AE490" s="17">
        <v>1.37273756014403E-2</v>
      </c>
      <c r="AF490" s="17">
        <v>4.3622407472466498E-3</v>
      </c>
      <c r="AG490" s="17">
        <v>1.8941902980418798E-2</v>
      </c>
      <c r="AH490" s="17">
        <v>1.4765408220589299E-2</v>
      </c>
      <c r="AI490" s="17">
        <v>1.05243483857846E-2</v>
      </c>
      <c r="AJ490" s="17">
        <v>2.15891857889337E-2</v>
      </c>
      <c r="AK490" s="17"/>
      <c r="AL490" s="17">
        <v>9.8189254753168701E-3</v>
      </c>
      <c r="AM490" s="17">
        <v>1.2039162148178E-2</v>
      </c>
      <c r="AN490" s="17">
        <v>2.2678992635248901E-2</v>
      </c>
      <c r="AO490" s="17">
        <v>0</v>
      </c>
      <c r="AP490" s="17">
        <v>4.2311635717254704E-3</v>
      </c>
      <c r="AQ490" s="17">
        <v>1.58275266421622E-2</v>
      </c>
      <c r="AR490" s="17">
        <v>2.86395805666179E-2</v>
      </c>
      <c r="AS490" s="17"/>
      <c r="AT490" s="17">
        <v>1.07067579648753E-2</v>
      </c>
      <c r="AU490" s="17">
        <v>1.11798934886533E-2</v>
      </c>
      <c r="AV490" s="17"/>
      <c r="AW490" s="17">
        <v>1.7014034434027499E-2</v>
      </c>
      <c r="AX490" s="17">
        <v>1.2583870643838899E-2</v>
      </c>
      <c r="AY490" s="17">
        <v>1.14264576592868E-2</v>
      </c>
      <c r="AZ490" s="17">
        <v>1.121848747229E-2</v>
      </c>
      <c r="BA490" s="17">
        <v>1.32015101475956E-2</v>
      </c>
      <c r="BB490" s="17">
        <v>9.7962784512283206E-3</v>
      </c>
      <c r="BC490" s="17">
        <v>1.03858010085532E-2</v>
      </c>
      <c r="BD490" s="17">
        <v>2.52843115053022E-2</v>
      </c>
      <c r="BE490" s="17"/>
      <c r="BF490" s="17">
        <v>9.2113946554542095E-3</v>
      </c>
      <c r="BG490" s="17">
        <v>1.06364283130211E-2</v>
      </c>
      <c r="BH490" s="17">
        <v>1.5670442948160598E-2</v>
      </c>
      <c r="BI490" s="17">
        <v>1.62651954921622E-2</v>
      </c>
      <c r="BJ490" s="17">
        <v>1.55092407636045E-2</v>
      </c>
      <c r="BK490" s="17">
        <v>1.17798752494744E-2</v>
      </c>
      <c r="BL490" s="17">
        <v>1.1871991588462199E-2</v>
      </c>
      <c r="BM490" s="17"/>
      <c r="BN490" s="17">
        <v>1.8412593827740902E-2</v>
      </c>
      <c r="BO490" s="17">
        <v>1.3386963074361701E-2</v>
      </c>
      <c r="BP490" s="17">
        <v>1.4336965838118901E-2</v>
      </c>
      <c r="BQ490" s="17">
        <v>1.9382886543592801E-2</v>
      </c>
      <c r="BR490" s="17">
        <v>1.0254439384299501E-2</v>
      </c>
      <c r="BS490" s="17">
        <v>3.8235236201303599E-3</v>
      </c>
      <c r="BT490" s="17">
        <v>1.0302525152178599E-2</v>
      </c>
      <c r="BU490" s="17">
        <v>2.9572153700447102E-3</v>
      </c>
      <c r="BV490" s="17">
        <v>1.2432728120788701E-2</v>
      </c>
      <c r="BW490" s="17">
        <v>6.3577660717031997E-3</v>
      </c>
      <c r="BX490" s="17">
        <v>1.7837051718850899E-2</v>
      </c>
      <c r="BY490" s="17">
        <v>1.9732456829373898E-2</v>
      </c>
      <c r="BZ490" s="17">
        <v>0</v>
      </c>
      <c r="CA490" s="17">
        <v>4.3362949703526204E-3</v>
      </c>
      <c r="CB490" s="17">
        <v>1.7564343465610199E-2</v>
      </c>
      <c r="CC490" s="17">
        <v>5.9198250854649503E-3</v>
      </c>
      <c r="CD490" s="17">
        <v>2.1944913514958302E-2</v>
      </c>
    </row>
    <row r="491" spans="2:82" x14ac:dyDescent="0.35">
      <c r="B491" t="s">
        <v>269</v>
      </c>
      <c r="C491" s="17">
        <v>2.6730069300554299E-2</v>
      </c>
      <c r="D491" s="17">
        <v>3.2525689647371202E-2</v>
      </c>
      <c r="E491" s="17">
        <v>2.1212284066908799E-2</v>
      </c>
      <c r="F491" s="17"/>
      <c r="G491" s="17">
        <v>5.3584675717203198E-2</v>
      </c>
      <c r="H491" s="17">
        <v>3.6977784750668E-2</v>
      </c>
      <c r="I491" s="17">
        <v>2.2898693529532201E-2</v>
      </c>
      <c r="J491" s="17">
        <v>1.1644291576010501E-2</v>
      </c>
      <c r="K491" s="17">
        <v>2.3946978687572701E-2</v>
      </c>
      <c r="L491" s="17">
        <v>1.78476766789749E-2</v>
      </c>
      <c r="M491" s="17"/>
      <c r="N491" s="17">
        <v>2.6696465271393501E-2</v>
      </c>
      <c r="O491" s="17">
        <v>2.6792984250846599E-2</v>
      </c>
      <c r="P491" s="17">
        <v>3.2653395095402403E-2</v>
      </c>
      <c r="Q491" s="17">
        <v>2.1927402818778498E-2</v>
      </c>
      <c r="R491" s="17"/>
      <c r="S491" s="17">
        <v>4.09017993925005E-2</v>
      </c>
      <c r="T491" s="17">
        <v>2.5041308534791602E-2</v>
      </c>
      <c r="U491" s="17">
        <v>2.3040452390855899E-2</v>
      </c>
      <c r="V491" s="17">
        <v>2.7048842857324899E-2</v>
      </c>
      <c r="W491" s="17">
        <v>2.8125500099803899E-2</v>
      </c>
      <c r="X491" s="17">
        <v>2.2575188653113101E-2</v>
      </c>
      <c r="Y491" s="17">
        <v>1.9354706531183399E-2</v>
      </c>
      <c r="Z491" s="17">
        <v>2.1228039094490302E-2</v>
      </c>
      <c r="AA491" s="17">
        <v>2.5589484374696998E-2</v>
      </c>
      <c r="AB491" s="17">
        <v>2.4604948161307202E-2</v>
      </c>
      <c r="AC491" s="17">
        <v>2.45628900942759E-2</v>
      </c>
      <c r="AD491" s="17"/>
      <c r="AE491" s="17">
        <v>2.6401361754927299E-2</v>
      </c>
      <c r="AF491" s="17">
        <v>2.6698662541504801E-2</v>
      </c>
      <c r="AG491" s="17">
        <v>2.6949180729796299E-2</v>
      </c>
      <c r="AH491" s="17">
        <v>2.49209736438968E-2</v>
      </c>
      <c r="AI491" s="17">
        <v>2.4963016161338801E-2</v>
      </c>
      <c r="AJ491" s="17">
        <v>4.70699410494562E-2</v>
      </c>
      <c r="AK491" s="17"/>
      <c r="AL491" s="17">
        <v>2.1693257586666799E-2</v>
      </c>
      <c r="AM491" s="17">
        <v>3.5111629696989298E-2</v>
      </c>
      <c r="AN491" s="17">
        <v>5.7376036666196499E-2</v>
      </c>
      <c r="AO491" s="17">
        <v>3.09942776951403E-2</v>
      </c>
      <c r="AP491" s="17">
        <v>3.3479626514170101E-2</v>
      </c>
      <c r="AQ491" s="17">
        <v>4.3825611957358901E-2</v>
      </c>
      <c r="AR491" s="17">
        <v>3.4588248341071499E-2</v>
      </c>
      <c r="AS491" s="17"/>
      <c r="AT491" s="17">
        <v>4.80507069856407E-2</v>
      </c>
      <c r="AU491" s="17">
        <v>2.4025566452063999E-2</v>
      </c>
      <c r="AV491" s="17"/>
      <c r="AW491" s="17">
        <v>2.5385578823742299E-2</v>
      </c>
      <c r="AX491" s="17">
        <v>2.1566248833758999E-2</v>
      </c>
      <c r="AY491" s="17">
        <v>2.78104291394328E-2</v>
      </c>
      <c r="AZ491" s="17">
        <v>2.3871888104484699E-2</v>
      </c>
      <c r="BA491" s="17">
        <v>1.82624305227694E-2</v>
      </c>
      <c r="BB491" s="17">
        <v>3.4174220102327797E-2</v>
      </c>
      <c r="BC491" s="17">
        <v>3.5032847154572798E-2</v>
      </c>
      <c r="BD491" s="17">
        <v>3.75992621422589E-2</v>
      </c>
      <c r="BE491" s="17"/>
      <c r="BF491" s="17">
        <v>2.47853325291187E-2</v>
      </c>
      <c r="BG491" s="17">
        <v>2.8235279131164699E-2</v>
      </c>
      <c r="BH491" s="17">
        <v>2.42954327833362E-2</v>
      </c>
      <c r="BI491" s="17">
        <v>3.0219663611206E-2</v>
      </c>
      <c r="BJ491" s="17">
        <v>3.1090638857409401E-2</v>
      </c>
      <c r="BK491" s="17">
        <v>1.71883843896799E-2</v>
      </c>
      <c r="BL491" s="17">
        <v>4.1556467853413603E-2</v>
      </c>
      <c r="BM491" s="17"/>
      <c r="BN491" s="17">
        <v>3.5116341407071497E-2</v>
      </c>
      <c r="BO491" s="17">
        <v>1.8459092733446598E-2</v>
      </c>
      <c r="BP491" s="17">
        <v>2.1980848393961101E-2</v>
      </c>
      <c r="BQ491" s="17">
        <v>1.8400779250642599E-2</v>
      </c>
      <c r="BR491" s="17">
        <v>3.0087157779956099E-2</v>
      </c>
      <c r="BS491" s="17">
        <v>2.8111236123449901E-2</v>
      </c>
      <c r="BT491" s="17">
        <v>2.2853031928156201E-2</v>
      </c>
      <c r="BU491" s="17">
        <v>2.8973080781511899E-2</v>
      </c>
      <c r="BV491" s="17">
        <v>2.5415905990362499E-2</v>
      </c>
      <c r="BW491" s="17">
        <v>2.8611971374491001E-2</v>
      </c>
      <c r="BX491" s="17">
        <v>3.0250145875425301E-2</v>
      </c>
      <c r="BY491" s="17">
        <v>2.83100593786361E-2</v>
      </c>
      <c r="BZ491" s="17">
        <v>3.8054380010371702E-2</v>
      </c>
      <c r="CA491" s="17">
        <v>2.7705196693964498E-2</v>
      </c>
      <c r="CB491" s="17">
        <v>3.7897861246961997E-2</v>
      </c>
      <c r="CC491" s="17">
        <v>3.6337682341637E-2</v>
      </c>
      <c r="CD491" s="17">
        <v>4.0469352771938298E-2</v>
      </c>
    </row>
    <row r="492" spans="2:82" x14ac:dyDescent="0.35">
      <c r="B492" t="s">
        <v>270</v>
      </c>
      <c r="C492" s="17">
        <v>0.16457264859641399</v>
      </c>
      <c r="D492" s="17">
        <v>0.17382907673457801</v>
      </c>
      <c r="E492" s="17">
        <v>0.15515622140226601</v>
      </c>
      <c r="F492" s="17"/>
      <c r="G492" s="17">
        <v>0.23231449488521699</v>
      </c>
      <c r="H492" s="17">
        <v>0.196535978119659</v>
      </c>
      <c r="I492" s="17">
        <v>0.17249545866674901</v>
      </c>
      <c r="J492" s="17">
        <v>0.158727156655874</v>
      </c>
      <c r="K492" s="17">
        <v>0.124952161508863</v>
      </c>
      <c r="L492" s="17">
        <v>0.118582982877946</v>
      </c>
      <c r="M492" s="17"/>
      <c r="N492" s="17">
        <v>0.16833700117169401</v>
      </c>
      <c r="O492" s="17">
        <v>0.15560012891221001</v>
      </c>
      <c r="P492" s="17">
        <v>0.173352080732668</v>
      </c>
      <c r="Q492" s="17">
        <v>0.162642601911415</v>
      </c>
      <c r="R492" s="17"/>
      <c r="S492" s="17">
        <v>0.192608654178334</v>
      </c>
      <c r="T492" s="17">
        <v>0.170767806928834</v>
      </c>
      <c r="U492" s="17">
        <v>0.165929339804578</v>
      </c>
      <c r="V492" s="17">
        <v>0.13226263629326601</v>
      </c>
      <c r="W492" s="17">
        <v>0.16607548903466399</v>
      </c>
      <c r="X492" s="17">
        <v>0.18577013750209601</v>
      </c>
      <c r="Y492" s="17">
        <v>0.14538667096799399</v>
      </c>
      <c r="Z492" s="17">
        <v>0.14842691190218299</v>
      </c>
      <c r="AA492" s="17">
        <v>0.14768336141275801</v>
      </c>
      <c r="AB492" s="17">
        <v>0.17628976929998399</v>
      </c>
      <c r="AC492" s="17">
        <v>0.14679218185606599</v>
      </c>
      <c r="AD492" s="17"/>
      <c r="AE492" s="17">
        <v>0.15080860536131899</v>
      </c>
      <c r="AF492" s="17">
        <v>0.160877525218901</v>
      </c>
      <c r="AG492" s="17">
        <v>0.17634754924474499</v>
      </c>
      <c r="AH492" s="17">
        <v>0.17999337730481699</v>
      </c>
      <c r="AI492" s="17">
        <v>0.17524387344211101</v>
      </c>
      <c r="AJ492" s="17">
        <v>0.186304762427523</v>
      </c>
      <c r="AK492" s="17"/>
      <c r="AL492" s="17">
        <v>0.14562469622603899</v>
      </c>
      <c r="AM492" s="17">
        <v>0.189124950094439</v>
      </c>
      <c r="AN492" s="17">
        <v>0.22373315634520999</v>
      </c>
      <c r="AO492" s="17">
        <v>0.18488748357226101</v>
      </c>
      <c r="AP492" s="17">
        <v>0.14791448670332999</v>
      </c>
      <c r="AQ492" s="17">
        <v>0.19289160170775799</v>
      </c>
      <c r="AR492" s="17">
        <v>2.98155216365962E-2</v>
      </c>
      <c r="AS492" s="17"/>
      <c r="AT492" s="17">
        <v>0.20392522056246901</v>
      </c>
      <c r="AU492" s="17">
        <v>0.15718214070682199</v>
      </c>
      <c r="AV492" s="17"/>
      <c r="AW492" s="17">
        <v>0.148728384599733</v>
      </c>
      <c r="AX492" s="17">
        <v>0.11489424760927</v>
      </c>
      <c r="AY492" s="17">
        <v>0.167354444891437</v>
      </c>
      <c r="AZ492" s="17">
        <v>0.17669960111027999</v>
      </c>
      <c r="BA492" s="17">
        <v>0.12109735168103899</v>
      </c>
      <c r="BB492" s="17">
        <v>0.19220310288582701</v>
      </c>
      <c r="BC492" s="17">
        <v>0.185857430187617</v>
      </c>
      <c r="BD492" s="17">
        <v>0.16920853707936701</v>
      </c>
      <c r="BE492" s="17"/>
      <c r="BF492" s="17">
        <v>0.170126248425747</v>
      </c>
      <c r="BG492" s="17">
        <v>0.17376272510919399</v>
      </c>
      <c r="BH492" s="17">
        <v>0.169618779583075</v>
      </c>
      <c r="BI492" s="17">
        <v>0.16017697931782199</v>
      </c>
      <c r="BJ492" s="17">
        <v>0.189149837400023</v>
      </c>
      <c r="BK492" s="17">
        <v>0.12549080333759799</v>
      </c>
      <c r="BL492" s="17">
        <v>0.18485956907384801</v>
      </c>
      <c r="BM492" s="17"/>
      <c r="BN492" s="17">
        <v>0.17574432464502099</v>
      </c>
      <c r="BO492" s="17">
        <v>0.13846448288413599</v>
      </c>
      <c r="BP492" s="17">
        <v>0.147355494077473</v>
      </c>
      <c r="BQ492" s="17">
        <v>0.16948497651952901</v>
      </c>
      <c r="BR492" s="17">
        <v>0.16007414520985899</v>
      </c>
      <c r="BS492" s="17">
        <v>0.14656673190092001</v>
      </c>
      <c r="BT492" s="17">
        <v>0.181887468189358</v>
      </c>
      <c r="BU492" s="17">
        <v>0.15403264658254201</v>
      </c>
      <c r="BV492" s="17">
        <v>0.17259029836748099</v>
      </c>
      <c r="BW492" s="17">
        <v>0.17282918270766701</v>
      </c>
      <c r="BX492" s="17">
        <v>0.13912725265409501</v>
      </c>
      <c r="BY492" s="17">
        <v>0.195844959430513</v>
      </c>
      <c r="BZ492" s="17">
        <v>0.18617651568292001</v>
      </c>
      <c r="CA492" s="17">
        <v>0.19173161537698299</v>
      </c>
      <c r="CB492" s="17">
        <v>0.20988475031842899</v>
      </c>
      <c r="CC492" s="17">
        <v>0.17989098190319999</v>
      </c>
      <c r="CD492" s="17">
        <v>0.18119387323066999</v>
      </c>
    </row>
    <row r="493" spans="2:82" x14ac:dyDescent="0.35">
      <c r="B493" t="s">
        <v>271</v>
      </c>
      <c r="C493" s="17">
        <v>0.30533934482652803</v>
      </c>
      <c r="D493" s="17">
        <v>0.31534491128960201</v>
      </c>
      <c r="E493" s="17">
        <v>0.29551437959628701</v>
      </c>
      <c r="F493" s="17"/>
      <c r="G493" s="17">
        <v>0.347865553475047</v>
      </c>
      <c r="H493" s="17">
        <v>0.33154590042392801</v>
      </c>
      <c r="I493" s="17">
        <v>0.31628296583304599</v>
      </c>
      <c r="J493" s="17">
        <v>0.29008035281130401</v>
      </c>
      <c r="K493" s="17">
        <v>0.28659140916311299</v>
      </c>
      <c r="L493" s="17">
        <v>0.27192632546808698</v>
      </c>
      <c r="M493" s="17"/>
      <c r="N493" s="17">
        <v>0.341381617682323</v>
      </c>
      <c r="O493" s="17">
        <v>0.31151069770831702</v>
      </c>
      <c r="P493" s="17">
        <v>0.305420492729641</v>
      </c>
      <c r="Q493" s="17">
        <v>0.261776100213712</v>
      </c>
      <c r="R493" s="17"/>
      <c r="S493" s="17">
        <v>0.29881946517320201</v>
      </c>
      <c r="T493" s="17">
        <v>0.30251477839223101</v>
      </c>
      <c r="U493" s="17">
        <v>0.31319339319344203</v>
      </c>
      <c r="V493" s="17">
        <v>0.33721873787209</v>
      </c>
      <c r="W493" s="17">
        <v>0.32506925357015298</v>
      </c>
      <c r="X493" s="17">
        <v>0.33317512878938099</v>
      </c>
      <c r="Y493" s="17">
        <v>0.28799078861820199</v>
      </c>
      <c r="Z493" s="17">
        <v>0.26992340324867697</v>
      </c>
      <c r="AA493" s="17">
        <v>0.30232118816533099</v>
      </c>
      <c r="AB493" s="17">
        <v>0.29547219695099602</v>
      </c>
      <c r="AC493" s="17">
        <v>0.27564044453686098</v>
      </c>
      <c r="AD493" s="17"/>
      <c r="AE493" s="17">
        <v>0.301845981201464</v>
      </c>
      <c r="AF493" s="17">
        <v>0.341992917493807</v>
      </c>
      <c r="AG493" s="17">
        <v>0.25997098164076199</v>
      </c>
      <c r="AH493" s="17">
        <v>0.28479972410898302</v>
      </c>
      <c r="AI493" s="17">
        <v>0.29936063049171502</v>
      </c>
      <c r="AJ493" s="17">
        <v>0.29639761241951901</v>
      </c>
      <c r="AK493" s="17"/>
      <c r="AL493" s="17">
        <v>0.30441205967948898</v>
      </c>
      <c r="AM493" s="17">
        <v>0.312602347803206</v>
      </c>
      <c r="AN493" s="17">
        <v>0.33972842042874701</v>
      </c>
      <c r="AO493" s="17">
        <v>0.27684397046161602</v>
      </c>
      <c r="AP493" s="17">
        <v>0.292369763986492</v>
      </c>
      <c r="AQ493" s="17">
        <v>0.25743700077680398</v>
      </c>
      <c r="AR493" s="17">
        <v>0.27346453361885498</v>
      </c>
      <c r="AS493" s="17"/>
      <c r="AT493" s="17">
        <v>0.34672424787634298</v>
      </c>
      <c r="AU493" s="17">
        <v>0.30072686762213202</v>
      </c>
      <c r="AV493" s="17"/>
      <c r="AW493" s="17">
        <v>0.281197197787033</v>
      </c>
      <c r="AX493" s="17">
        <v>0.244041586313272</v>
      </c>
      <c r="AY493" s="17">
        <v>0.264652289591712</v>
      </c>
      <c r="AZ493" s="17">
        <v>0.33227197117629698</v>
      </c>
      <c r="BA493" s="17">
        <v>0.28404908528966699</v>
      </c>
      <c r="BB493" s="17">
        <v>0.32159043567774098</v>
      </c>
      <c r="BC493" s="17">
        <v>0.30699167696775898</v>
      </c>
      <c r="BD493" s="17">
        <v>0.281771938886547</v>
      </c>
      <c r="BE493" s="17"/>
      <c r="BF493" s="17">
        <v>0.325705438542992</v>
      </c>
      <c r="BG493" s="17">
        <v>0.33111152747915901</v>
      </c>
      <c r="BH493" s="17">
        <v>0.30067681156509801</v>
      </c>
      <c r="BI493" s="17">
        <v>0.318906790642146</v>
      </c>
      <c r="BJ493" s="17">
        <v>0.30847425369527398</v>
      </c>
      <c r="BK493" s="17">
        <v>0.26156972976210802</v>
      </c>
      <c r="BL493" s="17">
        <v>0.287414610224143</v>
      </c>
      <c r="BM493" s="17"/>
      <c r="BN493" s="17">
        <v>0.245831485441426</v>
      </c>
      <c r="BO493" s="17">
        <v>0.267236470104532</v>
      </c>
      <c r="BP493" s="17">
        <v>0.24203447686361701</v>
      </c>
      <c r="BQ493" s="17">
        <v>0.28427144494391599</v>
      </c>
      <c r="BR493" s="17">
        <v>0.28149393227478497</v>
      </c>
      <c r="BS493" s="17">
        <v>0.30768639077293902</v>
      </c>
      <c r="BT493" s="17">
        <v>0.27494542571790398</v>
      </c>
      <c r="BU493" s="17">
        <v>0.35174188259197797</v>
      </c>
      <c r="BV493" s="17">
        <v>0.316235184694795</v>
      </c>
      <c r="BW493" s="17">
        <v>0.35082155306427898</v>
      </c>
      <c r="BX493" s="17">
        <v>0.38173421305987498</v>
      </c>
      <c r="BY493" s="17">
        <v>0.35548908096641801</v>
      </c>
      <c r="BZ493" s="17">
        <v>0.34743909636239001</v>
      </c>
      <c r="CA493" s="17">
        <v>0.35485284977945403</v>
      </c>
      <c r="CB493" s="17">
        <v>0.345705325446795</v>
      </c>
      <c r="CC493" s="17">
        <v>0.37378727214652002</v>
      </c>
      <c r="CD493" s="17">
        <v>0.30258222172886301</v>
      </c>
    </row>
    <row r="494" spans="2:82" x14ac:dyDescent="0.35">
      <c r="B494" t="s">
        <v>272</v>
      </c>
      <c r="C494" s="17">
        <v>0.491154731507015</v>
      </c>
      <c r="D494" s="17">
        <v>0.46417670796414301</v>
      </c>
      <c r="E494" s="17">
        <v>0.51812689108290599</v>
      </c>
      <c r="F494" s="17"/>
      <c r="G494" s="17">
        <v>0.34340167687797202</v>
      </c>
      <c r="H494" s="17">
        <v>0.42247737910731997</v>
      </c>
      <c r="I494" s="17">
        <v>0.48082187326452602</v>
      </c>
      <c r="J494" s="17">
        <v>0.53238585202956801</v>
      </c>
      <c r="K494" s="17">
        <v>0.55192312265065002</v>
      </c>
      <c r="L494" s="17">
        <v>0.57902650628661601</v>
      </c>
      <c r="M494" s="17"/>
      <c r="N494" s="17">
        <v>0.452422148207479</v>
      </c>
      <c r="O494" s="17">
        <v>0.49564427544795597</v>
      </c>
      <c r="P494" s="17">
        <v>0.47670384926927001</v>
      </c>
      <c r="Q494" s="17">
        <v>0.53892618517414503</v>
      </c>
      <c r="R494" s="17"/>
      <c r="S494" s="17">
        <v>0.45521755224412203</v>
      </c>
      <c r="T494" s="17">
        <v>0.48729962303850999</v>
      </c>
      <c r="U494" s="17">
        <v>0.48593295314530099</v>
      </c>
      <c r="V494" s="17">
        <v>0.491109569776987</v>
      </c>
      <c r="W494" s="17">
        <v>0.46774311635621602</v>
      </c>
      <c r="X494" s="17">
        <v>0.44731976217680902</v>
      </c>
      <c r="Y494" s="17">
        <v>0.53984916197115795</v>
      </c>
      <c r="Z494" s="17">
        <v>0.54221401387123702</v>
      </c>
      <c r="AA494" s="17">
        <v>0.51450745668598896</v>
      </c>
      <c r="AB494" s="17">
        <v>0.487842661371092</v>
      </c>
      <c r="AC494" s="17">
        <v>0.54500609557550606</v>
      </c>
      <c r="AD494" s="17"/>
      <c r="AE494" s="17">
        <v>0.50721667608084997</v>
      </c>
      <c r="AF494" s="17">
        <v>0.46606865399854103</v>
      </c>
      <c r="AG494" s="17">
        <v>0.51779038540427802</v>
      </c>
      <c r="AH494" s="17">
        <v>0.49552051672171399</v>
      </c>
      <c r="AI494" s="17">
        <v>0.48990813151905099</v>
      </c>
      <c r="AJ494" s="17">
        <v>0.44863849831456798</v>
      </c>
      <c r="AK494" s="17"/>
      <c r="AL494" s="17">
        <v>0.51845106103248795</v>
      </c>
      <c r="AM494" s="17">
        <v>0.45112191025718801</v>
      </c>
      <c r="AN494" s="17">
        <v>0.35648339392459699</v>
      </c>
      <c r="AO494" s="17">
        <v>0.50727426827098299</v>
      </c>
      <c r="AP494" s="17">
        <v>0.52200495922428203</v>
      </c>
      <c r="AQ494" s="17">
        <v>0.49001825891591699</v>
      </c>
      <c r="AR494" s="17">
        <v>0.63349211583686005</v>
      </c>
      <c r="AS494" s="17"/>
      <c r="AT494" s="17">
        <v>0.390593066610672</v>
      </c>
      <c r="AU494" s="17">
        <v>0.50688553173032902</v>
      </c>
      <c r="AV494" s="17"/>
      <c r="AW494" s="17">
        <v>0.52767480435546499</v>
      </c>
      <c r="AX494" s="17">
        <v>0.60691404659986004</v>
      </c>
      <c r="AY494" s="17">
        <v>0.52875637871813197</v>
      </c>
      <c r="AZ494" s="17">
        <v>0.45593805213664901</v>
      </c>
      <c r="BA494" s="17">
        <v>0.56338962235892798</v>
      </c>
      <c r="BB494" s="17">
        <v>0.44223596288287598</v>
      </c>
      <c r="BC494" s="17">
        <v>0.46173224468149798</v>
      </c>
      <c r="BD494" s="17">
        <v>0.48613595038652502</v>
      </c>
      <c r="BE494" s="17"/>
      <c r="BF494" s="17">
        <v>0.470171585846688</v>
      </c>
      <c r="BG494" s="17">
        <v>0.456254039967461</v>
      </c>
      <c r="BH494" s="17">
        <v>0.489738533120331</v>
      </c>
      <c r="BI494" s="17">
        <v>0.47443137093666299</v>
      </c>
      <c r="BJ494" s="17">
        <v>0.45577602928368899</v>
      </c>
      <c r="BK494" s="17">
        <v>0.58397120726114005</v>
      </c>
      <c r="BL494" s="17">
        <v>0.474297361260132</v>
      </c>
      <c r="BM494" s="17"/>
      <c r="BN494" s="17">
        <v>0.52489525467874099</v>
      </c>
      <c r="BO494" s="17">
        <v>0.56245299120352299</v>
      </c>
      <c r="BP494" s="17">
        <v>0.57429221482683002</v>
      </c>
      <c r="BQ494" s="17">
        <v>0.50845991274231905</v>
      </c>
      <c r="BR494" s="17">
        <v>0.518090325351101</v>
      </c>
      <c r="BS494" s="17">
        <v>0.51381211758256096</v>
      </c>
      <c r="BT494" s="17">
        <v>0.51001154901240298</v>
      </c>
      <c r="BU494" s="17">
        <v>0.462295174673924</v>
      </c>
      <c r="BV494" s="17">
        <v>0.47332588282657301</v>
      </c>
      <c r="BW494" s="17">
        <v>0.44137952678185999</v>
      </c>
      <c r="BX494" s="17">
        <v>0.43105133669175399</v>
      </c>
      <c r="BY494" s="17">
        <v>0.40062344339506001</v>
      </c>
      <c r="BZ494" s="17">
        <v>0.42833000794431803</v>
      </c>
      <c r="CA494" s="17">
        <v>0.42137404317924598</v>
      </c>
      <c r="CB494" s="17">
        <v>0.38894771952220297</v>
      </c>
      <c r="CC494" s="17">
        <v>0.40406423852317802</v>
      </c>
      <c r="CD494" s="17">
        <v>0.45380963875357</v>
      </c>
    </row>
    <row r="495" spans="2:82" x14ac:dyDescent="0.35">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row>
    <row r="496" spans="2:82" x14ac:dyDescent="0.35">
      <c r="B496" s="6" t="s">
        <v>309</v>
      </c>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row>
    <row r="497" spans="2:82" x14ac:dyDescent="0.35">
      <c r="B497" s="24" t="s">
        <v>118</v>
      </c>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row>
    <row r="498" spans="2:82" x14ac:dyDescent="0.35">
      <c r="B498" t="s">
        <v>302</v>
      </c>
      <c r="C498" s="17">
        <v>6.3816132050264901E-3</v>
      </c>
      <c r="D498" s="17">
        <v>6.1340760095967102E-3</v>
      </c>
      <c r="E498" s="17">
        <v>6.45198757570633E-3</v>
      </c>
      <c r="F498" s="17"/>
      <c r="G498" s="17">
        <v>1.3191479899007499E-2</v>
      </c>
      <c r="H498" s="17">
        <v>1.1119291955800401E-2</v>
      </c>
      <c r="I498" s="17">
        <v>1.90078177934972E-3</v>
      </c>
      <c r="J498" s="17">
        <v>1.8946470078770501E-3</v>
      </c>
      <c r="K498" s="17">
        <v>5.1507512890517897E-3</v>
      </c>
      <c r="L498" s="17">
        <v>6.12641019305106E-3</v>
      </c>
      <c r="M498" s="17"/>
      <c r="N498" s="17">
        <v>6.6514332554237802E-3</v>
      </c>
      <c r="O498" s="17">
        <v>4.3688904537243101E-3</v>
      </c>
      <c r="P498" s="17">
        <v>9.1393539880556297E-3</v>
      </c>
      <c r="Q498" s="17">
        <v>4.9462984394541502E-3</v>
      </c>
      <c r="R498" s="17"/>
      <c r="S498" s="17">
        <v>9.3767970417593695E-3</v>
      </c>
      <c r="T498" s="17">
        <v>6.9987674556648699E-3</v>
      </c>
      <c r="U498" s="17">
        <v>2.4806737985313999E-3</v>
      </c>
      <c r="V498" s="17">
        <v>2.37825788730354E-3</v>
      </c>
      <c r="W498" s="17">
        <v>5.9339151376595302E-3</v>
      </c>
      <c r="X498" s="17">
        <v>1.0026119861260899E-2</v>
      </c>
      <c r="Y498" s="17">
        <v>2.5956241450168002E-3</v>
      </c>
      <c r="Z498" s="17">
        <v>6.6578073522143696E-3</v>
      </c>
      <c r="AA498" s="17">
        <v>5.5391424339574996E-3</v>
      </c>
      <c r="AB498" s="17">
        <v>1.0616795893287701E-2</v>
      </c>
      <c r="AC498" s="17">
        <v>4.07443360827584E-3</v>
      </c>
      <c r="AD498" s="17"/>
      <c r="AE498" s="17">
        <v>7.2127908509953603E-3</v>
      </c>
      <c r="AF498" s="17">
        <v>2.18370203734788E-3</v>
      </c>
      <c r="AG498" s="17">
        <v>1.26527192710102E-2</v>
      </c>
      <c r="AH498" s="17">
        <v>5.8431140573972102E-3</v>
      </c>
      <c r="AI498" s="17">
        <v>3.2680029093436502E-3</v>
      </c>
      <c r="AJ498" s="17">
        <v>1.7965868713557102E-2</v>
      </c>
      <c r="AK498" s="17"/>
      <c r="AL498" s="17">
        <v>3.83182888520987E-3</v>
      </c>
      <c r="AM498" s="17">
        <v>8.8173367568677805E-3</v>
      </c>
      <c r="AN498" s="17">
        <v>6.3082788832062101E-3</v>
      </c>
      <c r="AO498" s="17">
        <v>2.1105359456254299E-2</v>
      </c>
      <c r="AP498" s="17">
        <v>1.4868488661086201E-2</v>
      </c>
      <c r="AQ498" s="17">
        <v>5.68378745245643E-3</v>
      </c>
      <c r="AR498" s="17">
        <v>0</v>
      </c>
      <c r="AS498" s="17"/>
      <c r="AT498" s="17">
        <v>9.1312251111376301E-3</v>
      </c>
      <c r="AU498" s="17">
        <v>5.2182329906663898E-3</v>
      </c>
      <c r="AV498" s="17"/>
      <c r="AW498" s="17">
        <v>6.3316144658366004E-3</v>
      </c>
      <c r="AX498" s="17">
        <v>2.2047200276935201E-3</v>
      </c>
      <c r="AY498" s="17">
        <v>8.2654960605012106E-3</v>
      </c>
      <c r="AZ498" s="17">
        <v>6.5106574217420896E-3</v>
      </c>
      <c r="BA498" s="17">
        <v>8.1074870968924299E-3</v>
      </c>
      <c r="BB498" s="17">
        <v>5.70349814388218E-3</v>
      </c>
      <c r="BC498" s="17">
        <v>6.1059892637423596E-3</v>
      </c>
      <c r="BD498" s="17">
        <v>5.9951521454998701E-3</v>
      </c>
      <c r="BE498" s="17"/>
      <c r="BF498" s="17">
        <v>5.8893796850590504E-3</v>
      </c>
      <c r="BG498" s="17">
        <v>5.7722200881660498E-3</v>
      </c>
      <c r="BH498" s="17">
        <v>8.3521134687574508E-3</v>
      </c>
      <c r="BI498" s="17">
        <v>3.7709301529523999E-3</v>
      </c>
      <c r="BJ498" s="17">
        <v>8.9363167144486302E-3</v>
      </c>
      <c r="BK498" s="17">
        <v>6.5054337825948801E-3</v>
      </c>
      <c r="BL498" s="17">
        <v>5.3479704965884002E-3</v>
      </c>
      <c r="BM498" s="17"/>
      <c r="BN498" s="17">
        <v>1.3080180573352E-2</v>
      </c>
      <c r="BO498" s="17">
        <v>4.5986294678485697E-3</v>
      </c>
      <c r="BP498" s="17">
        <v>4.50757627642663E-3</v>
      </c>
      <c r="BQ498" s="17">
        <v>6.86791135253975E-3</v>
      </c>
      <c r="BR498" s="17">
        <v>6.0021348460273204E-3</v>
      </c>
      <c r="BS498" s="17">
        <v>3.60390612892589E-3</v>
      </c>
      <c r="BT498" s="17">
        <v>3.11368846142487E-3</v>
      </c>
      <c r="BU498" s="17">
        <v>6.7302815083586402E-3</v>
      </c>
      <c r="BV498" s="17">
        <v>6.2654638006856599E-3</v>
      </c>
      <c r="BW498" s="17">
        <v>3.7381487178338598E-3</v>
      </c>
      <c r="BX498" s="17">
        <v>3.7431306025132202E-3</v>
      </c>
      <c r="BY498" s="17">
        <v>7.6654611774133801E-3</v>
      </c>
      <c r="BZ498" s="17">
        <v>7.0167764345612001E-3</v>
      </c>
      <c r="CA498" s="17">
        <v>7.8387281686436404E-3</v>
      </c>
      <c r="CB498" s="17">
        <v>7.7719936958679601E-3</v>
      </c>
      <c r="CC498" s="17">
        <v>1.1980327066484E-2</v>
      </c>
      <c r="CD498" s="17">
        <v>3.1518302728015798E-2</v>
      </c>
    </row>
    <row r="499" spans="2:82" x14ac:dyDescent="0.35">
      <c r="B499" t="s">
        <v>269</v>
      </c>
      <c r="C499" s="17">
        <v>1.4533015774443801E-2</v>
      </c>
      <c r="D499" s="17">
        <v>1.7597645756473299E-2</v>
      </c>
      <c r="E499" s="17">
        <v>1.1617323040686399E-2</v>
      </c>
      <c r="F499" s="17"/>
      <c r="G499" s="17">
        <v>2.4695814716930602E-2</v>
      </c>
      <c r="H499" s="17">
        <v>2.7846463513773501E-2</v>
      </c>
      <c r="I499" s="17">
        <v>2.12165173440193E-2</v>
      </c>
      <c r="J499" s="17">
        <v>6.5723437296799801E-3</v>
      </c>
      <c r="K499" s="17">
        <v>6.6226767108188396E-3</v>
      </c>
      <c r="L499" s="17">
        <v>3.30112236772733E-3</v>
      </c>
      <c r="M499" s="17"/>
      <c r="N499" s="17">
        <v>1.55690859983172E-2</v>
      </c>
      <c r="O499" s="17">
        <v>1.4015439680363499E-2</v>
      </c>
      <c r="P499" s="17">
        <v>1.5253020111924901E-2</v>
      </c>
      <c r="Q499" s="17">
        <v>1.3557806997062299E-2</v>
      </c>
      <c r="R499" s="17"/>
      <c r="S499" s="17">
        <v>1.77130987819719E-2</v>
      </c>
      <c r="T499" s="17">
        <v>1.19800985212311E-2</v>
      </c>
      <c r="U499" s="17">
        <v>1.3634016621523399E-2</v>
      </c>
      <c r="V499" s="17">
        <v>9.3944607550213808E-3</v>
      </c>
      <c r="W499" s="17">
        <v>1.7230434807879301E-2</v>
      </c>
      <c r="X499" s="17">
        <v>2.3657305558657998E-2</v>
      </c>
      <c r="Y499" s="17">
        <v>1.55799194913026E-2</v>
      </c>
      <c r="Z499" s="17">
        <v>1.4290089253646601E-2</v>
      </c>
      <c r="AA499" s="17">
        <v>1.02001305643782E-2</v>
      </c>
      <c r="AB499" s="17">
        <v>1.20662596154475E-2</v>
      </c>
      <c r="AC499" s="17">
        <v>1.4448394896226501E-2</v>
      </c>
      <c r="AD499" s="17"/>
      <c r="AE499" s="17">
        <v>1.33236051037024E-2</v>
      </c>
      <c r="AF499" s="17">
        <v>1.7602228164674501E-2</v>
      </c>
      <c r="AG499" s="17">
        <v>1.37434096020765E-2</v>
      </c>
      <c r="AH499" s="17">
        <v>7.0039853866170803E-3</v>
      </c>
      <c r="AI499" s="17">
        <v>1.61534931325969E-2</v>
      </c>
      <c r="AJ499" s="17">
        <v>1.6703519810166299E-2</v>
      </c>
      <c r="AK499" s="17"/>
      <c r="AL499" s="17">
        <v>1.0613958215037999E-2</v>
      </c>
      <c r="AM499" s="17">
        <v>2.0318603080282199E-2</v>
      </c>
      <c r="AN499" s="17">
        <v>3.0753548691371001E-2</v>
      </c>
      <c r="AO499" s="17">
        <v>2.3433569622446599E-2</v>
      </c>
      <c r="AP499" s="17">
        <v>4.9309237924873702E-3</v>
      </c>
      <c r="AQ499" s="17">
        <v>2.2886435472731299E-2</v>
      </c>
      <c r="AR499" s="17">
        <v>0</v>
      </c>
      <c r="AS499" s="17"/>
      <c r="AT499" s="17">
        <v>3.7623071289467902E-2</v>
      </c>
      <c r="AU499" s="17">
        <v>1.10870714068322E-2</v>
      </c>
      <c r="AV499" s="17"/>
      <c r="AW499" s="17">
        <v>2.1577122254288199E-2</v>
      </c>
      <c r="AX499" s="17">
        <v>2.1213057054771702E-3</v>
      </c>
      <c r="AY499" s="17">
        <v>1.16165132223822E-2</v>
      </c>
      <c r="AZ499" s="17">
        <v>1.00204299387555E-2</v>
      </c>
      <c r="BA499" s="17">
        <v>4.2238473416297299E-3</v>
      </c>
      <c r="BB499" s="17">
        <v>2.3739972730211899E-2</v>
      </c>
      <c r="BC499" s="17">
        <v>2.4119945593429198E-2</v>
      </c>
      <c r="BD499" s="17">
        <v>1.24402833616418E-2</v>
      </c>
      <c r="BE499" s="17"/>
      <c r="BF499" s="17">
        <v>1.48420802430043E-2</v>
      </c>
      <c r="BG499" s="17">
        <v>1.71949095084027E-2</v>
      </c>
      <c r="BH499" s="17">
        <v>1.5586929302904199E-2</v>
      </c>
      <c r="BI499" s="17">
        <v>2.27666820971314E-2</v>
      </c>
      <c r="BJ499" s="17">
        <v>1.2234114075080099E-2</v>
      </c>
      <c r="BK499" s="17">
        <v>4.8288602027306499E-3</v>
      </c>
      <c r="BL499" s="17">
        <v>2.2601967569289502E-2</v>
      </c>
      <c r="BM499" s="17"/>
      <c r="BN499" s="17">
        <v>1.4773614651583E-2</v>
      </c>
      <c r="BO499" s="17">
        <v>1.43825037636366E-2</v>
      </c>
      <c r="BP499" s="17">
        <v>8.6310735653175093E-3</v>
      </c>
      <c r="BQ499" s="17">
        <v>1.49130385906965E-2</v>
      </c>
      <c r="BR499" s="17">
        <v>1.37226326751994E-2</v>
      </c>
      <c r="BS499" s="17">
        <v>1.17468153633506E-2</v>
      </c>
      <c r="BT499" s="17">
        <v>8.9765672144646608E-3</v>
      </c>
      <c r="BU499" s="17">
        <v>2.02499815118511E-2</v>
      </c>
      <c r="BV499" s="17">
        <v>1.7739699468304899E-2</v>
      </c>
      <c r="BW499" s="17">
        <v>1.298715657094E-2</v>
      </c>
      <c r="BX499" s="17">
        <v>2.0993035395996701E-2</v>
      </c>
      <c r="BY499" s="17">
        <v>1.5569511139321601E-2</v>
      </c>
      <c r="BZ499" s="17">
        <v>8.4643183974279397E-3</v>
      </c>
      <c r="CA499" s="17">
        <v>1.9448090827674E-2</v>
      </c>
      <c r="CB499" s="17">
        <v>1.09710242012369E-2</v>
      </c>
      <c r="CC499" s="17">
        <v>3.9934394679668098E-2</v>
      </c>
      <c r="CD499" s="17">
        <v>3.1991842550255299E-2</v>
      </c>
    </row>
    <row r="500" spans="2:82" x14ac:dyDescent="0.35">
      <c r="B500" t="s">
        <v>270</v>
      </c>
      <c r="C500" s="17">
        <v>0.1173242213971</v>
      </c>
      <c r="D500" s="17">
        <v>0.12589103085702599</v>
      </c>
      <c r="E500" s="17">
        <v>0.108542491571958</v>
      </c>
      <c r="F500" s="17"/>
      <c r="G500" s="17">
        <v>0.20334898884411101</v>
      </c>
      <c r="H500" s="17">
        <v>0.14768444162262101</v>
      </c>
      <c r="I500" s="17">
        <v>0.12979325987582599</v>
      </c>
      <c r="J500" s="17">
        <v>0.10465456710000701</v>
      </c>
      <c r="K500" s="17">
        <v>6.64368440350218E-2</v>
      </c>
      <c r="L500" s="17">
        <v>6.9939960089150793E-2</v>
      </c>
      <c r="M500" s="17"/>
      <c r="N500" s="17">
        <v>0.112168380765759</v>
      </c>
      <c r="O500" s="17">
        <v>0.106210152508702</v>
      </c>
      <c r="P500" s="17">
        <v>0.13507509188231201</v>
      </c>
      <c r="Q500" s="17">
        <v>0.120344139259473</v>
      </c>
      <c r="R500" s="17"/>
      <c r="S500" s="17">
        <v>0.13964825034209699</v>
      </c>
      <c r="T500" s="17">
        <v>0.109580005370867</v>
      </c>
      <c r="U500" s="17">
        <v>0.119493083169341</v>
      </c>
      <c r="V500" s="17">
        <v>9.9418745080753906E-2</v>
      </c>
      <c r="W500" s="17">
        <v>0.13567730813161699</v>
      </c>
      <c r="X500" s="17">
        <v>0.125690817938969</v>
      </c>
      <c r="Y500" s="17">
        <v>0.100692079344921</v>
      </c>
      <c r="Z500" s="17">
        <v>0.107037983959706</v>
      </c>
      <c r="AA500" s="17">
        <v>0.120779022168459</v>
      </c>
      <c r="AB500" s="17">
        <v>0.11166192638221401</v>
      </c>
      <c r="AC500" s="17">
        <v>0.10129610555413</v>
      </c>
      <c r="AD500" s="17"/>
      <c r="AE500" s="17">
        <v>9.5958759889143402E-2</v>
      </c>
      <c r="AF500" s="17">
        <v>0.10900626590368399</v>
      </c>
      <c r="AG500" s="17">
        <v>0.15721085573185301</v>
      </c>
      <c r="AH500" s="17">
        <v>0.122285838789012</v>
      </c>
      <c r="AI500" s="17">
        <v>0.135262970874377</v>
      </c>
      <c r="AJ500" s="17">
        <v>0.15723177451855799</v>
      </c>
      <c r="AK500" s="17"/>
      <c r="AL500" s="17">
        <v>9.7995759073789296E-2</v>
      </c>
      <c r="AM500" s="17">
        <v>0.134848731448276</v>
      </c>
      <c r="AN500" s="17">
        <v>0.182507123520183</v>
      </c>
      <c r="AO500" s="17">
        <v>8.6654589098530799E-2</v>
      </c>
      <c r="AP500" s="17">
        <v>8.1780936905567606E-2</v>
      </c>
      <c r="AQ500" s="17">
        <v>0.16318912932480201</v>
      </c>
      <c r="AR500" s="17">
        <v>6.3227828907689396E-2</v>
      </c>
      <c r="AS500" s="17"/>
      <c r="AT500" s="17">
        <v>0.16633947352745801</v>
      </c>
      <c r="AU500" s="17">
        <v>0.108235416994917</v>
      </c>
      <c r="AV500" s="17"/>
      <c r="AW500" s="17">
        <v>0.118176470809761</v>
      </c>
      <c r="AX500" s="17">
        <v>6.5812685857388198E-2</v>
      </c>
      <c r="AY500" s="17">
        <v>0.12879891222786399</v>
      </c>
      <c r="AZ500" s="17">
        <v>0.12692439838445599</v>
      </c>
      <c r="BA500" s="17">
        <v>7.3083759564812403E-2</v>
      </c>
      <c r="BB500" s="17">
        <v>0.127436997378164</v>
      </c>
      <c r="BC500" s="17">
        <v>0.14375581527147099</v>
      </c>
      <c r="BD500" s="17">
        <v>0.15101489681767699</v>
      </c>
      <c r="BE500" s="17"/>
      <c r="BF500" s="17">
        <v>0.106467695041868</v>
      </c>
      <c r="BG500" s="17">
        <v>0.130158395203473</v>
      </c>
      <c r="BH500" s="17">
        <v>0.121742285734888</v>
      </c>
      <c r="BI500" s="17">
        <v>0.10570437006458699</v>
      </c>
      <c r="BJ500" s="17">
        <v>0.136660221195325</v>
      </c>
      <c r="BK500" s="17">
        <v>8.1549079753015702E-2</v>
      </c>
      <c r="BL500" s="17">
        <v>0.15238910977185399</v>
      </c>
      <c r="BM500" s="17"/>
      <c r="BN500" s="17">
        <v>0.163789393573366</v>
      </c>
      <c r="BO500" s="17">
        <v>0.103865218699237</v>
      </c>
      <c r="BP500" s="17">
        <v>0.122551615462166</v>
      </c>
      <c r="BQ500" s="17">
        <v>0.121428313061124</v>
      </c>
      <c r="BR500" s="17">
        <v>0.10181058665952</v>
      </c>
      <c r="BS500" s="17">
        <v>0.10154483968193399</v>
      </c>
      <c r="BT500" s="17">
        <v>9.9432775716048999E-2</v>
      </c>
      <c r="BU500" s="17">
        <v>9.4474104974019105E-2</v>
      </c>
      <c r="BV500" s="17">
        <v>0.13279586886641501</v>
      </c>
      <c r="BW500" s="17">
        <v>0.116429437250441</v>
      </c>
      <c r="BX500" s="17">
        <v>0.11879636129689</v>
      </c>
      <c r="BY500" s="17">
        <v>0.12747054830791299</v>
      </c>
      <c r="BZ500" s="17">
        <v>0.13612187260540201</v>
      </c>
      <c r="CA500" s="17">
        <v>9.2724661067884503E-2</v>
      </c>
      <c r="CB500" s="17">
        <v>0.143880477287777</v>
      </c>
      <c r="CC500" s="17">
        <v>0.12763224016515601</v>
      </c>
      <c r="CD500" s="17">
        <v>0.14044844501442399</v>
      </c>
    </row>
    <row r="501" spans="2:82" x14ac:dyDescent="0.35">
      <c r="B501" t="s">
        <v>271</v>
      </c>
      <c r="C501" s="17">
        <v>0.29492559793456202</v>
      </c>
      <c r="D501" s="17">
        <v>0.30560899113201601</v>
      </c>
      <c r="E501" s="17">
        <v>0.28518020402706501</v>
      </c>
      <c r="F501" s="17"/>
      <c r="G501" s="17">
        <v>0.36960540027933497</v>
      </c>
      <c r="H501" s="17">
        <v>0.31966403740659399</v>
      </c>
      <c r="I501" s="17">
        <v>0.30672271341282298</v>
      </c>
      <c r="J501" s="17">
        <v>0.282480272897498</v>
      </c>
      <c r="K501" s="17">
        <v>0.26647189272842298</v>
      </c>
      <c r="L501" s="17">
        <v>0.24496475714177501</v>
      </c>
      <c r="M501" s="17"/>
      <c r="N501" s="17">
        <v>0.32636226390141898</v>
      </c>
      <c r="O501" s="17">
        <v>0.30655768629503</v>
      </c>
      <c r="P501" s="17">
        <v>0.30291538842668803</v>
      </c>
      <c r="Q501" s="17">
        <v>0.24250068824512699</v>
      </c>
      <c r="R501" s="17"/>
      <c r="S501" s="17">
        <v>0.32564912474949498</v>
      </c>
      <c r="T501" s="17">
        <v>0.284142856830298</v>
      </c>
      <c r="U501" s="17">
        <v>0.26848427720622398</v>
      </c>
      <c r="V501" s="17">
        <v>0.31291613655395301</v>
      </c>
      <c r="W501" s="17">
        <v>0.30394045541611298</v>
      </c>
      <c r="X501" s="17">
        <v>0.32349865156353602</v>
      </c>
      <c r="Y501" s="17">
        <v>0.257848402034555</v>
      </c>
      <c r="Z501" s="17">
        <v>0.26648518635493601</v>
      </c>
      <c r="AA501" s="17">
        <v>0.28171651329507102</v>
      </c>
      <c r="AB501" s="17">
        <v>0.3240223448367</v>
      </c>
      <c r="AC501" s="17">
        <v>0.248559504665917</v>
      </c>
      <c r="AD501" s="17"/>
      <c r="AE501" s="17">
        <v>0.286776837174961</v>
      </c>
      <c r="AF501" s="17">
        <v>0.32774451321176101</v>
      </c>
      <c r="AG501" s="17">
        <v>0.23805649628954501</v>
      </c>
      <c r="AH501" s="17">
        <v>0.30724055641491499</v>
      </c>
      <c r="AI501" s="17">
        <v>0.28767470078801599</v>
      </c>
      <c r="AJ501" s="17">
        <v>0.325763979206526</v>
      </c>
      <c r="AK501" s="17"/>
      <c r="AL501" s="17">
        <v>0.287725568319606</v>
      </c>
      <c r="AM501" s="17">
        <v>0.31263669112832698</v>
      </c>
      <c r="AN501" s="17">
        <v>0.36806121200813902</v>
      </c>
      <c r="AO501" s="17">
        <v>0.32938375000563003</v>
      </c>
      <c r="AP501" s="17">
        <v>0.30977722287158099</v>
      </c>
      <c r="AQ501" s="17">
        <v>0.25879785848639802</v>
      </c>
      <c r="AR501" s="17">
        <v>0.14402407785170099</v>
      </c>
      <c r="AS501" s="17"/>
      <c r="AT501" s="17">
        <v>0.35899120646988297</v>
      </c>
      <c r="AU501" s="17">
        <v>0.28765556077984</v>
      </c>
      <c r="AV501" s="17"/>
      <c r="AW501" s="17">
        <v>0.261335487563227</v>
      </c>
      <c r="AX501" s="17">
        <v>0.183238579163196</v>
      </c>
      <c r="AY501" s="17">
        <v>0.285563795974001</v>
      </c>
      <c r="AZ501" s="17">
        <v>0.31237795150709702</v>
      </c>
      <c r="BA501" s="17">
        <v>0.269628141047416</v>
      </c>
      <c r="BB501" s="17">
        <v>0.326095641182577</v>
      </c>
      <c r="BC501" s="17">
        <v>0.32173103827038302</v>
      </c>
      <c r="BD501" s="17">
        <v>0.27600742618586599</v>
      </c>
      <c r="BE501" s="17"/>
      <c r="BF501" s="17">
        <v>0.31923975494027901</v>
      </c>
      <c r="BG501" s="17">
        <v>0.319190570958576</v>
      </c>
      <c r="BH501" s="17">
        <v>0.29302986948291698</v>
      </c>
      <c r="BI501" s="17">
        <v>0.32257471138187799</v>
      </c>
      <c r="BJ501" s="17">
        <v>0.31376053976588097</v>
      </c>
      <c r="BK501" s="17">
        <v>0.231860051616363</v>
      </c>
      <c r="BL501" s="17">
        <v>0.28947417515660401</v>
      </c>
      <c r="BM501" s="17"/>
      <c r="BN501" s="17">
        <v>0.245483985932722</v>
      </c>
      <c r="BO501" s="17">
        <v>0.24241392344386101</v>
      </c>
      <c r="BP501" s="17">
        <v>0.21387674061433601</v>
      </c>
      <c r="BQ501" s="17">
        <v>0.261027851524681</v>
      </c>
      <c r="BR501" s="17">
        <v>0.26302640942136302</v>
      </c>
      <c r="BS501" s="17">
        <v>0.30751187899091798</v>
      </c>
      <c r="BT501" s="17">
        <v>0.29354907873599301</v>
      </c>
      <c r="BU501" s="17">
        <v>0.31941943979899101</v>
      </c>
      <c r="BV501" s="17">
        <v>0.30835448943830102</v>
      </c>
      <c r="BW501" s="17">
        <v>0.33428527202948899</v>
      </c>
      <c r="BX501" s="17">
        <v>0.37258365502415902</v>
      </c>
      <c r="BY501" s="17">
        <v>0.30501693890882797</v>
      </c>
      <c r="BZ501" s="17">
        <v>0.32991397719975002</v>
      </c>
      <c r="CA501" s="17">
        <v>0.341170689621766</v>
      </c>
      <c r="CB501" s="17">
        <v>0.40528316945216503</v>
      </c>
      <c r="CC501" s="17">
        <v>0.39124329697621701</v>
      </c>
      <c r="CD501" s="17">
        <v>0.33427192647806098</v>
      </c>
    </row>
    <row r="502" spans="2:82" x14ac:dyDescent="0.35">
      <c r="B502" t="s">
        <v>272</v>
      </c>
      <c r="C502" s="17">
        <v>0.56683555168886801</v>
      </c>
      <c r="D502" s="17">
        <v>0.54476825624488801</v>
      </c>
      <c r="E502" s="17">
        <v>0.58820799378458399</v>
      </c>
      <c r="F502" s="17"/>
      <c r="G502" s="17">
        <v>0.38915831626061698</v>
      </c>
      <c r="H502" s="17">
        <v>0.49368576550121002</v>
      </c>
      <c r="I502" s="17">
        <v>0.54036672758798099</v>
      </c>
      <c r="J502" s="17">
        <v>0.60439816926493795</v>
      </c>
      <c r="K502" s="17">
        <v>0.65531783523668397</v>
      </c>
      <c r="L502" s="17">
        <v>0.67566775020829595</v>
      </c>
      <c r="M502" s="17"/>
      <c r="N502" s="17">
        <v>0.53924883607908103</v>
      </c>
      <c r="O502" s="17">
        <v>0.56884783106217995</v>
      </c>
      <c r="P502" s="17">
        <v>0.53761714559101903</v>
      </c>
      <c r="Q502" s="17">
        <v>0.61865106705888395</v>
      </c>
      <c r="R502" s="17"/>
      <c r="S502" s="17">
        <v>0.50761272908467703</v>
      </c>
      <c r="T502" s="17">
        <v>0.58729827182193906</v>
      </c>
      <c r="U502" s="17">
        <v>0.59590794920437995</v>
      </c>
      <c r="V502" s="17">
        <v>0.57589239972296802</v>
      </c>
      <c r="W502" s="17">
        <v>0.53721788650673197</v>
      </c>
      <c r="X502" s="17">
        <v>0.51712710507757598</v>
      </c>
      <c r="Y502" s="17">
        <v>0.62328397498420396</v>
      </c>
      <c r="Z502" s="17">
        <v>0.60552893307949696</v>
      </c>
      <c r="AA502" s="17">
        <v>0.581765191538135</v>
      </c>
      <c r="AB502" s="17">
        <v>0.54163267327235198</v>
      </c>
      <c r="AC502" s="17">
        <v>0.63162156127545099</v>
      </c>
      <c r="AD502" s="17"/>
      <c r="AE502" s="17">
        <v>0.59672800698119799</v>
      </c>
      <c r="AF502" s="17">
        <v>0.54346329068253196</v>
      </c>
      <c r="AG502" s="17">
        <v>0.57833651910551598</v>
      </c>
      <c r="AH502" s="17">
        <v>0.55762650535205904</v>
      </c>
      <c r="AI502" s="17">
        <v>0.55764083229566597</v>
      </c>
      <c r="AJ502" s="17">
        <v>0.482334857751193</v>
      </c>
      <c r="AK502" s="17"/>
      <c r="AL502" s="17">
        <v>0.59983288550635705</v>
      </c>
      <c r="AM502" s="17">
        <v>0.52337863758624703</v>
      </c>
      <c r="AN502" s="17">
        <v>0.4123698368971</v>
      </c>
      <c r="AO502" s="17">
        <v>0.53942273181713796</v>
      </c>
      <c r="AP502" s="17">
        <v>0.588642427769278</v>
      </c>
      <c r="AQ502" s="17">
        <v>0.54944278926361301</v>
      </c>
      <c r="AR502" s="17">
        <v>0.79274809324060902</v>
      </c>
      <c r="AS502" s="17"/>
      <c r="AT502" s="17">
        <v>0.42791502360205302</v>
      </c>
      <c r="AU502" s="17">
        <v>0.58780371782774399</v>
      </c>
      <c r="AV502" s="17"/>
      <c r="AW502" s="17">
        <v>0.59257930490688704</v>
      </c>
      <c r="AX502" s="17">
        <v>0.74662270924624496</v>
      </c>
      <c r="AY502" s="17">
        <v>0.56575528251525198</v>
      </c>
      <c r="AZ502" s="17">
        <v>0.54416656274794994</v>
      </c>
      <c r="BA502" s="17">
        <v>0.64495676494924903</v>
      </c>
      <c r="BB502" s="17">
        <v>0.51702389056516496</v>
      </c>
      <c r="BC502" s="17">
        <v>0.50428721160097301</v>
      </c>
      <c r="BD502" s="17">
        <v>0.55454224148931597</v>
      </c>
      <c r="BE502" s="17"/>
      <c r="BF502" s="17">
        <v>0.55356109008978904</v>
      </c>
      <c r="BG502" s="17">
        <v>0.52768390424138201</v>
      </c>
      <c r="BH502" s="17">
        <v>0.56128880201053299</v>
      </c>
      <c r="BI502" s="17">
        <v>0.54518330630345102</v>
      </c>
      <c r="BJ502" s="17">
        <v>0.52840880824926595</v>
      </c>
      <c r="BK502" s="17">
        <v>0.67525657464529598</v>
      </c>
      <c r="BL502" s="17">
        <v>0.53018677700566397</v>
      </c>
      <c r="BM502" s="17"/>
      <c r="BN502" s="17">
        <v>0.56287282526897697</v>
      </c>
      <c r="BO502" s="17">
        <v>0.63473972462541695</v>
      </c>
      <c r="BP502" s="17">
        <v>0.65043299408175403</v>
      </c>
      <c r="BQ502" s="17">
        <v>0.59576288547095901</v>
      </c>
      <c r="BR502" s="17">
        <v>0.61543823639789097</v>
      </c>
      <c r="BS502" s="17">
        <v>0.57559255983487201</v>
      </c>
      <c r="BT502" s="17">
        <v>0.59492788987206902</v>
      </c>
      <c r="BU502" s="17">
        <v>0.55912619220678095</v>
      </c>
      <c r="BV502" s="17">
        <v>0.53484447842629401</v>
      </c>
      <c r="BW502" s="17">
        <v>0.53255998543129601</v>
      </c>
      <c r="BX502" s="17">
        <v>0.48388381768043998</v>
      </c>
      <c r="BY502" s="17">
        <v>0.54427754046652399</v>
      </c>
      <c r="BZ502" s="17">
        <v>0.51848305536285899</v>
      </c>
      <c r="CA502" s="17">
        <v>0.53881783031403097</v>
      </c>
      <c r="CB502" s="17">
        <v>0.43209333536295402</v>
      </c>
      <c r="CC502" s="17">
        <v>0.42920974111247501</v>
      </c>
      <c r="CD502" s="17">
        <v>0.46176948322924399</v>
      </c>
    </row>
    <row r="503" spans="2:82" x14ac:dyDescent="0.35">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row>
    <row r="504" spans="2:82" x14ac:dyDescent="0.35">
      <c r="B504" s="6" t="s">
        <v>310</v>
      </c>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row>
    <row r="505" spans="2:82" x14ac:dyDescent="0.35">
      <c r="B505" s="24" t="s">
        <v>118</v>
      </c>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row>
    <row r="506" spans="2:82" x14ac:dyDescent="0.35">
      <c r="B506" t="s">
        <v>302</v>
      </c>
      <c r="C506" s="17">
        <v>0.103701034150377</v>
      </c>
      <c r="D506" s="17">
        <v>0.13367683327461699</v>
      </c>
      <c r="E506" s="17">
        <v>7.4597627988199799E-2</v>
      </c>
      <c r="F506" s="17"/>
      <c r="G506" s="17">
        <v>6.8128852812416499E-2</v>
      </c>
      <c r="H506" s="17">
        <v>6.1620722551172798E-2</v>
      </c>
      <c r="I506" s="17">
        <v>8.1753949115847296E-2</v>
      </c>
      <c r="J506" s="17">
        <v>0.11553034581419</v>
      </c>
      <c r="K506" s="17">
        <v>0.135180933866207</v>
      </c>
      <c r="L506" s="17">
        <v>0.14863814478281201</v>
      </c>
      <c r="M506" s="17"/>
      <c r="N506" s="17">
        <v>8.6797724323769906E-2</v>
      </c>
      <c r="O506" s="17">
        <v>0.113879370783603</v>
      </c>
      <c r="P506" s="17">
        <v>0.110694993599167</v>
      </c>
      <c r="Q506" s="17">
        <v>0.10338564222466</v>
      </c>
      <c r="R506" s="17"/>
      <c r="S506" s="17">
        <v>8.3414768954632401E-2</v>
      </c>
      <c r="T506" s="17">
        <v>0.108369230394485</v>
      </c>
      <c r="U506" s="17">
        <v>0.11278218980327399</v>
      </c>
      <c r="V506" s="17">
        <v>0.115483178403881</v>
      </c>
      <c r="W506" s="17">
        <v>9.1696775436915304E-2</v>
      </c>
      <c r="X506" s="17">
        <v>9.5218782181832398E-2</v>
      </c>
      <c r="Y506" s="17">
        <v>0.103135016119863</v>
      </c>
      <c r="Z506" s="17">
        <v>0.131861501555186</v>
      </c>
      <c r="AA506" s="17">
        <v>0.10689378656146099</v>
      </c>
      <c r="AB506" s="17">
        <v>0.110802312096593</v>
      </c>
      <c r="AC506" s="17">
        <v>0.10181224168887699</v>
      </c>
      <c r="AD506" s="17"/>
      <c r="AE506" s="17">
        <v>0.128316353689027</v>
      </c>
      <c r="AF506" s="17">
        <v>9.02285847569258E-2</v>
      </c>
      <c r="AG506" s="17">
        <v>9.0566776377476801E-2</v>
      </c>
      <c r="AH506" s="17">
        <v>9.8205020804838603E-2</v>
      </c>
      <c r="AI506" s="17">
        <v>7.7843989730549595E-2</v>
      </c>
      <c r="AJ506" s="17">
        <v>0.116680512015077</v>
      </c>
      <c r="AK506" s="17"/>
      <c r="AL506" s="17">
        <v>0.115050322829453</v>
      </c>
      <c r="AM506" s="17">
        <v>7.6824846540028802E-2</v>
      </c>
      <c r="AN506" s="17">
        <v>5.5380897693868301E-2</v>
      </c>
      <c r="AO506" s="17">
        <v>0.102614658760579</v>
      </c>
      <c r="AP506" s="17">
        <v>0.162881162488826</v>
      </c>
      <c r="AQ506" s="17">
        <v>0.12313707984731601</v>
      </c>
      <c r="AR506" s="17">
        <v>0.153766829875432</v>
      </c>
      <c r="AS506" s="17"/>
      <c r="AT506" s="17">
        <v>5.4910620541234197E-2</v>
      </c>
      <c r="AU506" s="17">
        <v>0.109436837527689</v>
      </c>
      <c r="AV506" s="17"/>
      <c r="AW506" s="17">
        <v>0.15282019203616701</v>
      </c>
      <c r="AX506" s="17">
        <v>0.150123721721765</v>
      </c>
      <c r="AY506" s="17">
        <v>6.14936807980185E-2</v>
      </c>
      <c r="AZ506" s="17">
        <v>9.5586048107191707E-2</v>
      </c>
      <c r="BA506" s="17">
        <v>0.14483160596985301</v>
      </c>
      <c r="BB506" s="17">
        <v>7.2837487961968997E-2</v>
      </c>
      <c r="BC506" s="17">
        <v>6.2776130496249999E-2</v>
      </c>
      <c r="BD506" s="17">
        <v>0.10112372012573401</v>
      </c>
      <c r="BE506" s="17"/>
      <c r="BF506" s="17">
        <v>8.0292386090750595E-2</v>
      </c>
      <c r="BG506" s="17">
        <v>9.5068312662337506E-2</v>
      </c>
      <c r="BH506" s="17">
        <v>0.12555288800289399</v>
      </c>
      <c r="BI506" s="17">
        <v>8.4390710333378E-2</v>
      </c>
      <c r="BJ506" s="17">
        <v>9.1432961936514706E-2</v>
      </c>
      <c r="BK506" s="17">
        <v>0.125292822911753</v>
      </c>
      <c r="BL506" s="17">
        <v>0.113419667665019</v>
      </c>
      <c r="BM506" s="17"/>
      <c r="BN506" s="17">
        <v>0.115527475942658</v>
      </c>
      <c r="BO506" s="17">
        <v>0.12981500491733899</v>
      </c>
      <c r="BP506" s="17">
        <v>0.108898223662722</v>
      </c>
      <c r="BQ506" s="17">
        <v>0.106818536678362</v>
      </c>
      <c r="BR506" s="17">
        <v>0.10758301903379</v>
      </c>
      <c r="BS506" s="17">
        <v>0.110462402432818</v>
      </c>
      <c r="BT506" s="17">
        <v>0.11713106407420699</v>
      </c>
      <c r="BU506" s="17">
        <v>8.5040186834993495E-2</v>
      </c>
      <c r="BV506" s="17">
        <v>0.11284320870316</v>
      </c>
      <c r="BW506" s="17">
        <v>0.10147004780187301</v>
      </c>
      <c r="BX506" s="17">
        <v>0.121060989005791</v>
      </c>
      <c r="BY506" s="17">
        <v>7.3001197632151696E-2</v>
      </c>
      <c r="BZ506" s="17">
        <v>0.105507481122006</v>
      </c>
      <c r="CA506" s="17">
        <v>8.4145253505728906E-2</v>
      </c>
      <c r="CB506" s="17">
        <v>4.5643873367790799E-2</v>
      </c>
      <c r="CC506" s="17">
        <v>3.07733675842734E-2</v>
      </c>
      <c r="CD506" s="17">
        <v>4.5380022275608702E-2</v>
      </c>
    </row>
    <row r="507" spans="2:82" x14ac:dyDescent="0.35">
      <c r="B507" t="s">
        <v>269</v>
      </c>
      <c r="C507" s="17">
        <v>0.10995608546817</v>
      </c>
      <c r="D507" s="17">
        <v>0.116033464985945</v>
      </c>
      <c r="E507" s="17">
        <v>0.104151564182084</v>
      </c>
      <c r="F507" s="17"/>
      <c r="G507" s="17">
        <v>0.13737601405538999</v>
      </c>
      <c r="H507" s="17">
        <v>0.10652377653536201</v>
      </c>
      <c r="I507" s="17">
        <v>9.8915278360034595E-2</v>
      </c>
      <c r="J507" s="17">
        <v>9.1043847987995599E-2</v>
      </c>
      <c r="K507" s="17">
        <v>0.123851048385946</v>
      </c>
      <c r="L507" s="17">
        <v>0.109634705373654</v>
      </c>
      <c r="M507" s="17"/>
      <c r="N507" s="17">
        <v>0.100041647956201</v>
      </c>
      <c r="O507" s="17">
        <v>0.12221454443313901</v>
      </c>
      <c r="P507" s="17">
        <v>0.11617413229458</v>
      </c>
      <c r="Q507" s="17">
        <v>0.103465671267693</v>
      </c>
      <c r="R507" s="17"/>
      <c r="S507" s="17">
        <v>8.2341789251596395E-2</v>
      </c>
      <c r="T507" s="17">
        <v>0.12242517379949901</v>
      </c>
      <c r="U507" s="17">
        <v>0.12642243430112199</v>
      </c>
      <c r="V507" s="17">
        <v>0.12237930247551999</v>
      </c>
      <c r="W507" s="17">
        <v>0.12634099271059901</v>
      </c>
      <c r="X507" s="17">
        <v>0.123062316396974</v>
      </c>
      <c r="Y507" s="17">
        <v>0.12823406562450601</v>
      </c>
      <c r="Z507" s="17">
        <v>9.3354112856431096E-2</v>
      </c>
      <c r="AA507" s="17">
        <v>9.8953376431594797E-2</v>
      </c>
      <c r="AB507" s="17">
        <v>9.9944423494049195E-2</v>
      </c>
      <c r="AC507" s="17">
        <v>9.1079565268627496E-2</v>
      </c>
      <c r="AD507" s="17"/>
      <c r="AE507" s="17">
        <v>0.10977176660924499</v>
      </c>
      <c r="AF507" s="17">
        <v>0.12509786416514601</v>
      </c>
      <c r="AG507" s="17">
        <v>9.9816658724737994E-2</v>
      </c>
      <c r="AH507" s="17">
        <v>9.16722888856671E-2</v>
      </c>
      <c r="AI507" s="17">
        <v>0.102770476098546</v>
      </c>
      <c r="AJ507" s="17">
        <v>0.12533775467258501</v>
      </c>
      <c r="AK507" s="17"/>
      <c r="AL507" s="17">
        <v>0.118077329856397</v>
      </c>
      <c r="AM507" s="17">
        <v>0.10070544644836101</v>
      </c>
      <c r="AN507" s="17">
        <v>6.5629691134682602E-2</v>
      </c>
      <c r="AO507" s="17">
        <v>0.14164797112213401</v>
      </c>
      <c r="AP507" s="17">
        <v>9.9448682406812206E-2</v>
      </c>
      <c r="AQ507" s="17">
        <v>0.111520490739522</v>
      </c>
      <c r="AR507" s="17">
        <v>9.3256047889659396E-2</v>
      </c>
      <c r="AS507" s="17"/>
      <c r="AT507" s="17">
        <v>8.9566307060869793E-2</v>
      </c>
      <c r="AU507" s="17">
        <v>0.112979054223301</v>
      </c>
      <c r="AV507" s="17"/>
      <c r="AW507" s="17">
        <v>0.11639265723023599</v>
      </c>
      <c r="AX507" s="17">
        <v>0.12568864839096</v>
      </c>
      <c r="AY507" s="17">
        <v>0.11481851086917</v>
      </c>
      <c r="AZ507" s="17">
        <v>0.11461783434921601</v>
      </c>
      <c r="BA507" s="17">
        <v>0.100560206809941</v>
      </c>
      <c r="BB507" s="17">
        <v>0.11964228579636201</v>
      </c>
      <c r="BC507" s="17">
        <v>9.2360787172278802E-2</v>
      </c>
      <c r="BD507" s="17">
        <v>9.9869895864167904E-2</v>
      </c>
      <c r="BE507" s="17"/>
      <c r="BF507" s="17">
        <v>0.120489846318022</v>
      </c>
      <c r="BG507" s="17">
        <v>9.6940630148985199E-2</v>
      </c>
      <c r="BH507" s="17">
        <v>0.108987492573693</v>
      </c>
      <c r="BI507" s="17">
        <v>8.6128829122975495E-2</v>
      </c>
      <c r="BJ507" s="17">
        <v>0.13516308900565899</v>
      </c>
      <c r="BK507" s="17">
        <v>0.112217652939511</v>
      </c>
      <c r="BL507" s="17">
        <v>0.12102666323851601</v>
      </c>
      <c r="BM507" s="17"/>
      <c r="BN507" s="17">
        <v>9.3333291726310594E-2</v>
      </c>
      <c r="BO507" s="17">
        <v>0.102090666309261</v>
      </c>
      <c r="BP507" s="17">
        <v>0.107427844236776</v>
      </c>
      <c r="BQ507" s="17">
        <v>0.121710547818034</v>
      </c>
      <c r="BR507" s="17">
        <v>0.115672293151398</v>
      </c>
      <c r="BS507" s="17">
        <v>0.122644310223516</v>
      </c>
      <c r="BT507" s="17">
        <v>0.115842572839035</v>
      </c>
      <c r="BU507" s="17">
        <v>0.11805289590828701</v>
      </c>
      <c r="BV507" s="17">
        <v>9.7135189231121702E-2</v>
      </c>
      <c r="BW507" s="17">
        <v>0.11796182455714201</v>
      </c>
      <c r="BX507" s="17">
        <v>0.106028862988699</v>
      </c>
      <c r="BY507" s="17">
        <v>0.102053597073404</v>
      </c>
      <c r="BZ507" s="17">
        <v>0.117363917004409</v>
      </c>
      <c r="CA507" s="17">
        <v>0.12789595916709801</v>
      </c>
      <c r="CB507" s="17">
        <v>6.5642955107519205E-2</v>
      </c>
      <c r="CC507" s="17">
        <v>5.7875204618777799E-2</v>
      </c>
      <c r="CD507" s="17">
        <v>0.104801553831741</v>
      </c>
    </row>
    <row r="508" spans="2:82" x14ac:dyDescent="0.35">
      <c r="B508" t="s">
        <v>270</v>
      </c>
      <c r="C508" s="17">
        <v>0.32888018284647302</v>
      </c>
      <c r="D508" s="17">
        <v>0.30881098254040601</v>
      </c>
      <c r="E508" s="17">
        <v>0.34894219646036301</v>
      </c>
      <c r="F508" s="17"/>
      <c r="G508" s="17">
        <v>0.37670392757739701</v>
      </c>
      <c r="H508" s="17">
        <v>0.29549044755221798</v>
      </c>
      <c r="I508" s="17">
        <v>0.345485282995174</v>
      </c>
      <c r="J508" s="17">
        <v>0.34973447747470798</v>
      </c>
      <c r="K508" s="17">
        <v>0.29751538475315997</v>
      </c>
      <c r="L508" s="17">
        <v>0.31502508715974398</v>
      </c>
      <c r="M508" s="17"/>
      <c r="N508" s="17">
        <v>0.31059597047009202</v>
      </c>
      <c r="O508" s="17">
        <v>0.33729886842990198</v>
      </c>
      <c r="P508" s="17">
        <v>0.33129774393231998</v>
      </c>
      <c r="Q508" s="17">
        <v>0.337108040689099</v>
      </c>
      <c r="R508" s="17"/>
      <c r="S508" s="17">
        <v>0.30907840564417</v>
      </c>
      <c r="T508" s="17">
        <v>0.32993195931209002</v>
      </c>
      <c r="U508" s="17">
        <v>0.32441980169781398</v>
      </c>
      <c r="V508" s="17">
        <v>0.33473916419190303</v>
      </c>
      <c r="W508" s="17">
        <v>0.328573159641599</v>
      </c>
      <c r="X508" s="17">
        <v>0.34476052906059501</v>
      </c>
      <c r="Y508" s="17">
        <v>0.31781681028121</v>
      </c>
      <c r="Z508" s="17">
        <v>0.34980172402204601</v>
      </c>
      <c r="AA508" s="17">
        <v>0.32874046734661999</v>
      </c>
      <c r="AB508" s="17">
        <v>0.35168957710912402</v>
      </c>
      <c r="AC508" s="17">
        <v>0.31225783704697002</v>
      </c>
      <c r="AD508" s="17"/>
      <c r="AE508" s="17">
        <v>0.30211256693337202</v>
      </c>
      <c r="AF508" s="17">
        <v>0.33821975513256303</v>
      </c>
      <c r="AG508" s="17">
        <v>0.34923956272041701</v>
      </c>
      <c r="AH508" s="17">
        <v>0.34848124268387698</v>
      </c>
      <c r="AI508" s="17">
        <v>0.34643752795413602</v>
      </c>
      <c r="AJ508" s="17">
        <v>0.32446690192168298</v>
      </c>
      <c r="AK508" s="17"/>
      <c r="AL508" s="17">
        <v>0.33604712610228898</v>
      </c>
      <c r="AM508" s="17">
        <v>0.31560396992615902</v>
      </c>
      <c r="AN508" s="17">
        <v>0.28687625926356602</v>
      </c>
      <c r="AO508" s="17">
        <v>0.23439540838835901</v>
      </c>
      <c r="AP508" s="17">
        <v>0.28859540788577998</v>
      </c>
      <c r="AQ508" s="17">
        <v>0.28703379500206799</v>
      </c>
      <c r="AR508" s="17">
        <v>0.24642369125209601</v>
      </c>
      <c r="AS508" s="17"/>
      <c r="AT508" s="17">
        <v>0.26648124230501002</v>
      </c>
      <c r="AU508" s="17">
        <v>0.33389787529406001</v>
      </c>
      <c r="AV508" s="17"/>
      <c r="AW508" s="17">
        <v>0.33722588174658602</v>
      </c>
      <c r="AX508" s="17">
        <v>0.298004939491406</v>
      </c>
      <c r="AY508" s="17">
        <v>0.348654917122251</v>
      </c>
      <c r="AZ508" s="17">
        <v>0.34667566664262001</v>
      </c>
      <c r="BA508" s="17">
        <v>0.332550673110038</v>
      </c>
      <c r="BB508" s="17">
        <v>0.32673985274785</v>
      </c>
      <c r="BC508" s="17">
        <v>0.29151094621590901</v>
      </c>
      <c r="BD508" s="17">
        <v>0.354067777567318</v>
      </c>
      <c r="BE508" s="17"/>
      <c r="BF508" s="17">
        <v>0.30769583587758798</v>
      </c>
      <c r="BG508" s="17">
        <v>0.31976532247169498</v>
      </c>
      <c r="BH508" s="17">
        <v>0.32508857476457897</v>
      </c>
      <c r="BI508" s="17">
        <v>0.34203573659680198</v>
      </c>
      <c r="BJ508" s="17">
        <v>0.34487774918115199</v>
      </c>
      <c r="BK508" s="17">
        <v>0.32095351392717097</v>
      </c>
      <c r="BL508" s="17">
        <v>0.382295453626885</v>
      </c>
      <c r="BM508" s="17"/>
      <c r="BN508" s="17">
        <v>0.31346708139319102</v>
      </c>
      <c r="BO508" s="17">
        <v>0.35079840982197902</v>
      </c>
      <c r="BP508" s="17">
        <v>0.35089835389931101</v>
      </c>
      <c r="BQ508" s="17">
        <v>0.35092052539517399</v>
      </c>
      <c r="BR508" s="17">
        <v>0.32478565589317798</v>
      </c>
      <c r="BS508" s="17">
        <v>0.35158821591628198</v>
      </c>
      <c r="BT508" s="17">
        <v>0.31635023853434102</v>
      </c>
      <c r="BU508" s="17">
        <v>0.33103237603636898</v>
      </c>
      <c r="BV508" s="17">
        <v>0.33660831939564201</v>
      </c>
      <c r="BW508" s="17">
        <v>0.30873876043932702</v>
      </c>
      <c r="BX508" s="17">
        <v>0.302047717061661</v>
      </c>
      <c r="BY508" s="17">
        <v>0.34086811422774299</v>
      </c>
      <c r="BZ508" s="17">
        <v>0.34862745461472699</v>
      </c>
      <c r="CA508" s="17">
        <v>0.33545965162650199</v>
      </c>
      <c r="CB508" s="17">
        <v>0.25034740377143699</v>
      </c>
      <c r="CC508" s="17">
        <v>0.16544769234127199</v>
      </c>
      <c r="CD508" s="17">
        <v>0.214966589135209</v>
      </c>
    </row>
    <row r="509" spans="2:82" x14ac:dyDescent="0.35">
      <c r="B509" t="s">
        <v>271</v>
      </c>
      <c r="C509" s="17">
        <v>0.25684052639588201</v>
      </c>
      <c r="D509" s="17">
        <v>0.24590008582235301</v>
      </c>
      <c r="E509" s="17">
        <v>0.266556533742559</v>
      </c>
      <c r="F509" s="17"/>
      <c r="G509" s="17">
        <v>0.24895481489794</v>
      </c>
      <c r="H509" s="17">
        <v>0.28607543829493298</v>
      </c>
      <c r="I509" s="17">
        <v>0.267357376807702</v>
      </c>
      <c r="J509" s="17">
        <v>0.25469078767101699</v>
      </c>
      <c r="K509" s="17">
        <v>0.25443962425785499</v>
      </c>
      <c r="L509" s="17">
        <v>0.233059856076235</v>
      </c>
      <c r="M509" s="17"/>
      <c r="N509" s="17">
        <v>0.27464235442040302</v>
      </c>
      <c r="O509" s="17">
        <v>0.26208719956748699</v>
      </c>
      <c r="P509" s="17">
        <v>0.25585631205977599</v>
      </c>
      <c r="Q509" s="17">
        <v>0.234735318751503</v>
      </c>
      <c r="R509" s="17"/>
      <c r="S509" s="17">
        <v>0.267676637621729</v>
      </c>
      <c r="T509" s="17">
        <v>0.25246189858699702</v>
      </c>
      <c r="U509" s="17">
        <v>0.25270566038838699</v>
      </c>
      <c r="V509" s="17">
        <v>0.25623827364666402</v>
      </c>
      <c r="W509" s="17">
        <v>0.27520643271753398</v>
      </c>
      <c r="X509" s="17">
        <v>0.25126803483038201</v>
      </c>
      <c r="Y509" s="17">
        <v>0.24892666369451599</v>
      </c>
      <c r="Z509" s="17">
        <v>0.217559809144135</v>
      </c>
      <c r="AA509" s="17">
        <v>0.26075476771666201</v>
      </c>
      <c r="AB509" s="17">
        <v>0.25391900535808698</v>
      </c>
      <c r="AC509" s="17">
        <v>0.27790971583861901</v>
      </c>
      <c r="AD509" s="17"/>
      <c r="AE509" s="17">
        <v>0.25196687376718302</v>
      </c>
      <c r="AF509" s="17">
        <v>0.27509305696737901</v>
      </c>
      <c r="AG509" s="17">
        <v>0.22363566915491001</v>
      </c>
      <c r="AH509" s="17">
        <v>0.248053772650871</v>
      </c>
      <c r="AI509" s="17">
        <v>0.26483273401928398</v>
      </c>
      <c r="AJ509" s="17">
        <v>0.25295981887240399</v>
      </c>
      <c r="AK509" s="17"/>
      <c r="AL509" s="17">
        <v>0.25575452792504</v>
      </c>
      <c r="AM509" s="17">
        <v>0.25988086021407197</v>
      </c>
      <c r="AN509" s="17">
        <v>0.29230480193480302</v>
      </c>
      <c r="AO509" s="17">
        <v>0.282463254145434</v>
      </c>
      <c r="AP509" s="17">
        <v>0.26207905682209798</v>
      </c>
      <c r="AQ509" s="17">
        <v>0.22179265274388901</v>
      </c>
      <c r="AR509" s="17">
        <v>0.18708934343203101</v>
      </c>
      <c r="AS509" s="17"/>
      <c r="AT509" s="17">
        <v>0.30823173226859701</v>
      </c>
      <c r="AU509" s="17">
        <v>0.25159494869671001</v>
      </c>
      <c r="AV509" s="17"/>
      <c r="AW509" s="17">
        <v>0.23289965755866401</v>
      </c>
      <c r="AX509" s="17">
        <v>0.227394605328755</v>
      </c>
      <c r="AY509" s="17">
        <v>0.26790096637453797</v>
      </c>
      <c r="AZ509" s="17">
        <v>0.27413030575357</v>
      </c>
      <c r="BA509" s="17">
        <v>0.23496031259407699</v>
      </c>
      <c r="BB509" s="17">
        <v>0.27566438512221397</v>
      </c>
      <c r="BC509" s="17">
        <v>0.255996305748527</v>
      </c>
      <c r="BD509" s="17">
        <v>0.236987949433485</v>
      </c>
      <c r="BE509" s="17"/>
      <c r="BF509" s="17">
        <v>0.27906787796763699</v>
      </c>
      <c r="BG509" s="17">
        <v>0.259033651384035</v>
      </c>
      <c r="BH509" s="17">
        <v>0.281092378908606</v>
      </c>
      <c r="BI509" s="17">
        <v>0.263541182874312</v>
      </c>
      <c r="BJ509" s="17">
        <v>0.25871992413587103</v>
      </c>
      <c r="BK509" s="17">
        <v>0.22915358098605401</v>
      </c>
      <c r="BL509" s="17">
        <v>0.24369236316682599</v>
      </c>
      <c r="BM509" s="17"/>
      <c r="BN509" s="17">
        <v>0.23578413707259899</v>
      </c>
      <c r="BO509" s="17">
        <v>0.21195027790672699</v>
      </c>
      <c r="BP509" s="17">
        <v>0.234830507390271</v>
      </c>
      <c r="BQ509" s="17">
        <v>0.22676275542435601</v>
      </c>
      <c r="BR509" s="17">
        <v>0.246668965739966</v>
      </c>
      <c r="BS509" s="17">
        <v>0.26282478964886202</v>
      </c>
      <c r="BT509" s="17">
        <v>0.27090247004307599</v>
      </c>
      <c r="BU509" s="17">
        <v>0.27201784953896102</v>
      </c>
      <c r="BV509" s="17">
        <v>0.25780260356807799</v>
      </c>
      <c r="BW509" s="17">
        <v>0.29671112160412699</v>
      </c>
      <c r="BX509" s="17">
        <v>0.28554486921238098</v>
      </c>
      <c r="BY509" s="17">
        <v>0.283103743294643</v>
      </c>
      <c r="BZ509" s="17">
        <v>0.29780841174484102</v>
      </c>
      <c r="CA509" s="17">
        <v>0.256005413311504</v>
      </c>
      <c r="CB509" s="17">
        <v>0.29687212937888102</v>
      </c>
      <c r="CC509" s="17">
        <v>0.32750445899720199</v>
      </c>
      <c r="CD509" s="17">
        <v>0.185693046292738</v>
      </c>
    </row>
    <row r="510" spans="2:82" x14ac:dyDescent="0.35">
      <c r="B510" t="s">
        <v>272</v>
      </c>
      <c r="C510" s="17">
        <v>0.200622171139097</v>
      </c>
      <c r="D510" s="17">
        <v>0.195578633376678</v>
      </c>
      <c r="E510" s="17">
        <v>0.20575207762679401</v>
      </c>
      <c r="F510" s="17"/>
      <c r="G510" s="17">
        <v>0.16883639065685599</v>
      </c>
      <c r="H510" s="17">
        <v>0.25028961506631398</v>
      </c>
      <c r="I510" s="17">
        <v>0.20648811272124201</v>
      </c>
      <c r="J510" s="17">
        <v>0.18900054105208999</v>
      </c>
      <c r="K510" s="17">
        <v>0.18901300873683199</v>
      </c>
      <c r="L510" s="17">
        <v>0.19364220660755599</v>
      </c>
      <c r="M510" s="17"/>
      <c r="N510" s="17">
        <v>0.22792230282953399</v>
      </c>
      <c r="O510" s="17">
        <v>0.164520016785868</v>
      </c>
      <c r="P510" s="17">
        <v>0.18597681811415701</v>
      </c>
      <c r="Q510" s="17">
        <v>0.221305327067045</v>
      </c>
      <c r="R510" s="17"/>
      <c r="S510" s="17">
        <v>0.25748839852787198</v>
      </c>
      <c r="T510" s="17">
        <v>0.18681173790693001</v>
      </c>
      <c r="U510" s="17">
        <v>0.18366991380940301</v>
      </c>
      <c r="V510" s="17">
        <v>0.171160081282032</v>
      </c>
      <c r="W510" s="17">
        <v>0.178182639493352</v>
      </c>
      <c r="X510" s="17">
        <v>0.18569033753021699</v>
      </c>
      <c r="Y510" s="17">
        <v>0.20188744427990499</v>
      </c>
      <c r="Z510" s="17">
        <v>0.20742285242220301</v>
      </c>
      <c r="AA510" s="17">
        <v>0.204657601943663</v>
      </c>
      <c r="AB510" s="17">
        <v>0.183644681942147</v>
      </c>
      <c r="AC510" s="17">
        <v>0.216940640156908</v>
      </c>
      <c r="AD510" s="17"/>
      <c r="AE510" s="17">
        <v>0.20783243900117301</v>
      </c>
      <c r="AF510" s="17">
        <v>0.17136073897798601</v>
      </c>
      <c r="AG510" s="17">
        <v>0.23674133302245801</v>
      </c>
      <c r="AH510" s="17">
        <v>0.21358767497474601</v>
      </c>
      <c r="AI510" s="17">
        <v>0.20811527219748399</v>
      </c>
      <c r="AJ510" s="17">
        <v>0.18055501251825101</v>
      </c>
      <c r="AK510" s="17"/>
      <c r="AL510" s="17">
        <v>0.17507069328682101</v>
      </c>
      <c r="AM510" s="17">
        <v>0.24698487687137899</v>
      </c>
      <c r="AN510" s="17">
        <v>0.29980834997308098</v>
      </c>
      <c r="AO510" s="17">
        <v>0.238878707583494</v>
      </c>
      <c r="AP510" s="17">
        <v>0.186995690396484</v>
      </c>
      <c r="AQ510" s="17">
        <v>0.25651598166720502</v>
      </c>
      <c r="AR510" s="17">
        <v>0.31946408755078098</v>
      </c>
      <c r="AS510" s="17"/>
      <c r="AT510" s="17">
        <v>0.28081009782428801</v>
      </c>
      <c r="AU510" s="17">
        <v>0.19209128425824001</v>
      </c>
      <c r="AV510" s="17"/>
      <c r="AW510" s="17">
        <v>0.16066161142834701</v>
      </c>
      <c r="AX510" s="17">
        <v>0.19878808506711401</v>
      </c>
      <c r="AY510" s="17">
        <v>0.207131924836023</v>
      </c>
      <c r="AZ510" s="17">
        <v>0.16899014514740199</v>
      </c>
      <c r="BA510" s="17">
        <v>0.187097201516089</v>
      </c>
      <c r="BB510" s="17">
        <v>0.205115988371606</v>
      </c>
      <c r="BC510" s="17">
        <v>0.297355830367036</v>
      </c>
      <c r="BD510" s="17">
        <v>0.20795065700929499</v>
      </c>
      <c r="BE510" s="17"/>
      <c r="BF510" s="17">
        <v>0.21245405374600301</v>
      </c>
      <c r="BG510" s="17">
        <v>0.22919208333294799</v>
      </c>
      <c r="BH510" s="17">
        <v>0.159278665750229</v>
      </c>
      <c r="BI510" s="17">
        <v>0.22390354107253299</v>
      </c>
      <c r="BJ510" s="17">
        <v>0.16980627574080401</v>
      </c>
      <c r="BK510" s="17">
        <v>0.21238242923551101</v>
      </c>
      <c r="BL510" s="17">
        <v>0.13956585230275501</v>
      </c>
      <c r="BM510" s="17"/>
      <c r="BN510" s="17">
        <v>0.241888013865241</v>
      </c>
      <c r="BO510" s="17">
        <v>0.20534564104469399</v>
      </c>
      <c r="BP510" s="17">
        <v>0.19794507081092</v>
      </c>
      <c r="BQ510" s="17">
        <v>0.19378763468407401</v>
      </c>
      <c r="BR510" s="17">
        <v>0.20529006618166701</v>
      </c>
      <c r="BS510" s="17">
        <v>0.15248028177852099</v>
      </c>
      <c r="BT510" s="17">
        <v>0.17977365450934199</v>
      </c>
      <c r="BU510" s="17">
        <v>0.19385669168139</v>
      </c>
      <c r="BV510" s="17">
        <v>0.195610679101998</v>
      </c>
      <c r="BW510" s="17">
        <v>0.175118245597532</v>
      </c>
      <c r="BX510" s="17">
        <v>0.18531756173146899</v>
      </c>
      <c r="BY510" s="17">
        <v>0.200973347772059</v>
      </c>
      <c r="BZ510" s="17">
        <v>0.130692735514018</v>
      </c>
      <c r="CA510" s="17">
        <v>0.19649372238916599</v>
      </c>
      <c r="CB510" s="17">
        <v>0.34149363837437202</v>
      </c>
      <c r="CC510" s="17">
        <v>0.41839927645847502</v>
      </c>
      <c r="CD510" s="17">
        <v>0.44915878846470297</v>
      </c>
    </row>
    <row r="511" spans="2:82" x14ac:dyDescent="0.35">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row>
    <row r="512" spans="2:82" x14ac:dyDescent="0.35">
      <c r="B512" s="6" t="s">
        <v>311</v>
      </c>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row>
    <row r="513" spans="2:82" x14ac:dyDescent="0.35">
      <c r="B513" s="24" t="s">
        <v>118</v>
      </c>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row>
    <row r="514" spans="2:82" x14ac:dyDescent="0.35">
      <c r="B514" t="s">
        <v>302</v>
      </c>
      <c r="C514" s="17">
        <v>0.15424910497414601</v>
      </c>
      <c r="D514" s="17">
        <v>0.14993422333813</v>
      </c>
      <c r="E514" s="17">
        <v>0.15842487622315901</v>
      </c>
      <c r="F514" s="17"/>
      <c r="G514" s="17">
        <v>7.6292855117164396E-2</v>
      </c>
      <c r="H514" s="17">
        <v>8.6356308280376395E-2</v>
      </c>
      <c r="I514" s="17">
        <v>0.103787303897673</v>
      </c>
      <c r="J514" s="17">
        <v>0.1618677923605</v>
      </c>
      <c r="K514" s="17">
        <v>0.22346896128219201</v>
      </c>
      <c r="L514" s="17">
        <v>0.24954596959690001</v>
      </c>
      <c r="M514" s="17"/>
      <c r="N514" s="17">
        <v>0.14065028439786301</v>
      </c>
      <c r="O514" s="17">
        <v>0.17292745632399201</v>
      </c>
      <c r="P514" s="17">
        <v>0.144214155332656</v>
      </c>
      <c r="Q514" s="17">
        <v>0.15613864601461899</v>
      </c>
      <c r="R514" s="17"/>
      <c r="S514" s="17">
        <v>9.4071483268874406E-2</v>
      </c>
      <c r="T514" s="17">
        <v>0.14700725485022401</v>
      </c>
      <c r="U514" s="17">
        <v>0.17700776110427399</v>
      </c>
      <c r="V514" s="17">
        <v>0.14194185045465299</v>
      </c>
      <c r="W514" s="17">
        <v>0.13983545091600899</v>
      </c>
      <c r="X514" s="17">
        <v>0.12950714849051001</v>
      </c>
      <c r="Y514" s="17">
        <v>0.18745646464579999</v>
      </c>
      <c r="Z514" s="17">
        <v>0.189338598487437</v>
      </c>
      <c r="AA514" s="17">
        <v>0.156057896808275</v>
      </c>
      <c r="AB514" s="17">
        <v>0.22465064004229199</v>
      </c>
      <c r="AC514" s="17">
        <v>0.178544365119822</v>
      </c>
      <c r="AD514" s="17"/>
      <c r="AE514" s="17">
        <v>0.20598720667623699</v>
      </c>
      <c r="AF514" s="17">
        <v>0.14716310560846199</v>
      </c>
      <c r="AG514" s="17">
        <v>0.117443053507494</v>
      </c>
      <c r="AH514" s="17">
        <v>0.113563765547749</v>
      </c>
      <c r="AI514" s="17">
        <v>0.106328675067411</v>
      </c>
      <c r="AJ514" s="17">
        <v>0.122105647198664</v>
      </c>
      <c r="AK514" s="17"/>
      <c r="AL514" s="17">
        <v>0.17762997973049899</v>
      </c>
      <c r="AM514" s="17">
        <v>0.10343466304017999</v>
      </c>
      <c r="AN514" s="17">
        <v>9.0131974170473306E-2</v>
      </c>
      <c r="AO514" s="17">
        <v>8.4047463494275304E-2</v>
      </c>
      <c r="AP514" s="17">
        <v>0.25827166264224699</v>
      </c>
      <c r="AQ514" s="17">
        <v>0.13047758252321001</v>
      </c>
      <c r="AR514" s="17">
        <v>9.3286789581447593E-2</v>
      </c>
      <c r="AS514" s="17"/>
      <c r="AT514" s="17">
        <v>7.1713395474085798E-2</v>
      </c>
      <c r="AU514" s="17">
        <v>0.16485871277790901</v>
      </c>
      <c r="AV514" s="17"/>
      <c r="AW514" s="17">
        <v>0.198691942737273</v>
      </c>
      <c r="AX514" s="17">
        <v>0.295974338549502</v>
      </c>
      <c r="AY514" s="17">
        <v>0.108073675315772</v>
      </c>
      <c r="AZ514" s="17">
        <v>0.14326473802897699</v>
      </c>
      <c r="BA514" s="17">
        <v>0.22987592056841</v>
      </c>
      <c r="BB514" s="17">
        <v>9.9432949824630898E-2</v>
      </c>
      <c r="BC514" s="17">
        <v>8.5070359180831306E-2</v>
      </c>
      <c r="BD514" s="17">
        <v>0.111682010616451</v>
      </c>
      <c r="BE514" s="17"/>
      <c r="BF514" s="17">
        <v>0.12735862014747401</v>
      </c>
      <c r="BG514" s="17">
        <v>0.1055613775904</v>
      </c>
      <c r="BH514" s="17">
        <v>0.20976998019013601</v>
      </c>
      <c r="BI514" s="17">
        <v>0.149166724247389</v>
      </c>
      <c r="BJ514" s="17">
        <v>0.14055100453463101</v>
      </c>
      <c r="BK514" s="17">
        <v>0.21001259063091501</v>
      </c>
      <c r="BL514" s="17">
        <v>0.168220666985268</v>
      </c>
      <c r="BM514" s="17"/>
      <c r="BN514" s="17">
        <v>0.143340552283448</v>
      </c>
      <c r="BO514" s="17">
        <v>0.17663148796849501</v>
      </c>
      <c r="BP514" s="17">
        <v>0.18303839504966701</v>
      </c>
      <c r="BQ514" s="17">
        <v>0.17878835290817299</v>
      </c>
      <c r="BR514" s="17">
        <v>0.16342854252002401</v>
      </c>
      <c r="BS514" s="17">
        <v>0.165880675401646</v>
      </c>
      <c r="BT514" s="17">
        <v>0.16288489882097301</v>
      </c>
      <c r="BU514" s="17">
        <v>0.14569059111695301</v>
      </c>
      <c r="BV514" s="17">
        <v>0.15226197592138199</v>
      </c>
      <c r="BW514" s="17">
        <v>0.149655921267178</v>
      </c>
      <c r="BX514" s="17">
        <v>0.141843580584778</v>
      </c>
      <c r="BY514" s="17">
        <v>0.102315202143822</v>
      </c>
      <c r="BZ514" s="17">
        <v>0.14316633658029701</v>
      </c>
      <c r="CA514" s="17">
        <v>0.10677461165205</v>
      </c>
      <c r="CB514" s="17">
        <v>9.8794080476793694E-2</v>
      </c>
      <c r="CC514" s="17">
        <v>6.1700803561316901E-2</v>
      </c>
      <c r="CD514" s="17">
        <v>4.3984938747117702E-2</v>
      </c>
    </row>
    <row r="515" spans="2:82" x14ac:dyDescent="0.35">
      <c r="B515" t="s">
        <v>269</v>
      </c>
      <c r="C515" s="17">
        <v>0.149365950436881</v>
      </c>
      <c r="D515" s="17">
        <v>0.14589216874281</v>
      </c>
      <c r="E515" s="17">
        <v>0.15289203218901201</v>
      </c>
      <c r="F515" s="17"/>
      <c r="G515" s="17">
        <v>0.14063639458014801</v>
      </c>
      <c r="H515" s="17">
        <v>0.104855915961625</v>
      </c>
      <c r="I515" s="17">
        <v>0.13988101381360199</v>
      </c>
      <c r="J515" s="17">
        <v>0.163551686912079</v>
      </c>
      <c r="K515" s="17">
        <v>0.169487479081428</v>
      </c>
      <c r="L515" s="17">
        <v>0.17409911155837199</v>
      </c>
      <c r="M515" s="17"/>
      <c r="N515" s="17">
        <v>0.153018147013847</v>
      </c>
      <c r="O515" s="17">
        <v>0.17000224123975299</v>
      </c>
      <c r="P515" s="17">
        <v>0.13728712449973901</v>
      </c>
      <c r="Q515" s="17">
        <v>0.13485348785881501</v>
      </c>
      <c r="R515" s="17"/>
      <c r="S515" s="17">
        <v>9.2540883820044398E-2</v>
      </c>
      <c r="T515" s="17">
        <v>0.15816018940784399</v>
      </c>
      <c r="U515" s="17">
        <v>0.19073013777183001</v>
      </c>
      <c r="V515" s="17">
        <v>0.14465709449653899</v>
      </c>
      <c r="W515" s="17">
        <v>0.15080117927214201</v>
      </c>
      <c r="X515" s="17">
        <v>0.152174175648704</v>
      </c>
      <c r="Y515" s="17">
        <v>0.163377121093054</v>
      </c>
      <c r="Z515" s="17">
        <v>0.15615794635768801</v>
      </c>
      <c r="AA515" s="17">
        <v>0.160435880766466</v>
      </c>
      <c r="AB515" s="17">
        <v>0.155110962042767</v>
      </c>
      <c r="AC515" s="17">
        <v>0.165507306381628</v>
      </c>
      <c r="AD515" s="17"/>
      <c r="AE515" s="17">
        <v>0.16563116193920399</v>
      </c>
      <c r="AF515" s="17">
        <v>0.16295246505712599</v>
      </c>
      <c r="AG515" s="17">
        <v>0.113117378884957</v>
      </c>
      <c r="AH515" s="17">
        <v>0.13463395621508201</v>
      </c>
      <c r="AI515" s="17">
        <v>0.12709495428721199</v>
      </c>
      <c r="AJ515" s="17">
        <v>0.12646059470679799</v>
      </c>
      <c r="AK515" s="17"/>
      <c r="AL515" s="17">
        <v>0.16867743097294199</v>
      </c>
      <c r="AM515" s="17">
        <v>0.118814353665314</v>
      </c>
      <c r="AN515" s="17">
        <v>6.7467165851078995E-2</v>
      </c>
      <c r="AO515" s="17">
        <v>0.17761968656836</v>
      </c>
      <c r="AP515" s="17">
        <v>0.18258724405097701</v>
      </c>
      <c r="AQ515" s="17">
        <v>0.100212235187447</v>
      </c>
      <c r="AR515" s="17">
        <v>6.3355611257175398E-2</v>
      </c>
      <c r="AS515" s="17"/>
      <c r="AT515" s="17">
        <v>0.10568078179978201</v>
      </c>
      <c r="AU515" s="17">
        <v>0.15542758116362501</v>
      </c>
      <c r="AV515" s="17"/>
      <c r="AW515" s="17">
        <v>0.15540538249814601</v>
      </c>
      <c r="AX515" s="17">
        <v>0.153912060340364</v>
      </c>
      <c r="AY515" s="17">
        <v>0.145519692128945</v>
      </c>
      <c r="AZ515" s="17">
        <v>0.16060920183823801</v>
      </c>
      <c r="BA515" s="17">
        <v>0.176017439258289</v>
      </c>
      <c r="BB515" s="17">
        <v>0.140234802080382</v>
      </c>
      <c r="BC515" s="17">
        <v>0.10625771145004</v>
      </c>
      <c r="BD515" s="17">
        <v>0.13791302941702699</v>
      </c>
      <c r="BE515" s="17"/>
      <c r="BF515" s="17">
        <v>0.15693892587456301</v>
      </c>
      <c r="BG515" s="17">
        <v>0.128709420870359</v>
      </c>
      <c r="BH515" s="17">
        <v>0.17846021286271199</v>
      </c>
      <c r="BI515" s="17">
        <v>0.14344847232213401</v>
      </c>
      <c r="BJ515" s="17">
        <v>0.14127093191486501</v>
      </c>
      <c r="BK515" s="17">
        <v>0.15714182739728999</v>
      </c>
      <c r="BL515" s="17">
        <v>0.161239360356698</v>
      </c>
      <c r="BM515" s="17"/>
      <c r="BN515" s="17">
        <v>0.123064351151785</v>
      </c>
      <c r="BO515" s="17">
        <v>0.114217976315656</v>
      </c>
      <c r="BP515" s="17">
        <v>0.14974598910877501</v>
      </c>
      <c r="BQ515" s="17">
        <v>0.132449309403708</v>
      </c>
      <c r="BR515" s="17">
        <v>0.15179062329090501</v>
      </c>
      <c r="BS515" s="17">
        <v>0.167880072505765</v>
      </c>
      <c r="BT515" s="17">
        <v>0.151769455979477</v>
      </c>
      <c r="BU515" s="17">
        <v>0.17758105079650599</v>
      </c>
      <c r="BV515" s="17">
        <v>0.17095330508927301</v>
      </c>
      <c r="BW515" s="17">
        <v>0.15294619120577699</v>
      </c>
      <c r="BX515" s="17">
        <v>0.18982490548271599</v>
      </c>
      <c r="BY515" s="17">
        <v>0.15849839191808199</v>
      </c>
      <c r="BZ515" s="17">
        <v>0.20222887474586301</v>
      </c>
      <c r="CA515" s="17">
        <v>0.16893955196093599</v>
      </c>
      <c r="CB515" s="17">
        <v>0.108228737421565</v>
      </c>
      <c r="CC515" s="17">
        <v>5.6158490581913703E-2</v>
      </c>
      <c r="CD515" s="17">
        <v>8.7483382392090497E-2</v>
      </c>
    </row>
    <row r="516" spans="2:82" x14ac:dyDescent="0.35">
      <c r="B516" t="s">
        <v>270</v>
      </c>
      <c r="C516" s="17">
        <v>0.314910335308897</v>
      </c>
      <c r="D516" s="17">
        <v>0.302633862793529</v>
      </c>
      <c r="E516" s="17">
        <v>0.32666914696953298</v>
      </c>
      <c r="F516" s="17"/>
      <c r="G516" s="17">
        <v>0.33928079300444602</v>
      </c>
      <c r="H516" s="17">
        <v>0.28217653266102599</v>
      </c>
      <c r="I516" s="17">
        <v>0.33416577513537898</v>
      </c>
      <c r="J516" s="17">
        <v>0.32011199097194698</v>
      </c>
      <c r="K516" s="17">
        <v>0.30585380734154299</v>
      </c>
      <c r="L516" s="17">
        <v>0.31164912285208402</v>
      </c>
      <c r="M516" s="17"/>
      <c r="N516" s="17">
        <v>0.30058223510881199</v>
      </c>
      <c r="O516" s="17">
        <v>0.30677159925879699</v>
      </c>
      <c r="P516" s="17">
        <v>0.32904096345747802</v>
      </c>
      <c r="Q516" s="17">
        <v>0.327621022467256</v>
      </c>
      <c r="R516" s="17"/>
      <c r="S516" s="17">
        <v>0.28517337880291499</v>
      </c>
      <c r="T516" s="17">
        <v>0.338985079723579</v>
      </c>
      <c r="U516" s="17">
        <v>0.31990926525930502</v>
      </c>
      <c r="V516" s="17">
        <v>0.36929283793023299</v>
      </c>
      <c r="W516" s="17">
        <v>0.31752666917660299</v>
      </c>
      <c r="X516" s="17">
        <v>0.30608091369201701</v>
      </c>
      <c r="Y516" s="17">
        <v>0.31868340897064001</v>
      </c>
      <c r="Z516" s="17">
        <v>0.30348613229344001</v>
      </c>
      <c r="AA516" s="17">
        <v>0.29056346840076502</v>
      </c>
      <c r="AB516" s="17">
        <v>0.31886499149585901</v>
      </c>
      <c r="AC516" s="17">
        <v>0.29895057924996599</v>
      </c>
      <c r="AD516" s="17"/>
      <c r="AE516" s="17">
        <v>0.28711235854452499</v>
      </c>
      <c r="AF516" s="17">
        <v>0.31739620589811801</v>
      </c>
      <c r="AG516" s="17">
        <v>0.34453004549625899</v>
      </c>
      <c r="AH516" s="17">
        <v>0.34355982502554999</v>
      </c>
      <c r="AI516" s="17">
        <v>0.32414109964877202</v>
      </c>
      <c r="AJ516" s="17">
        <v>0.38367408194443903</v>
      </c>
      <c r="AK516" s="17"/>
      <c r="AL516" s="17">
        <v>0.32405569513656202</v>
      </c>
      <c r="AM516" s="17">
        <v>0.291109681977131</v>
      </c>
      <c r="AN516" s="17">
        <v>0.295037855498125</v>
      </c>
      <c r="AO516" s="17">
        <v>0.204137641994456</v>
      </c>
      <c r="AP516" s="17">
        <v>0.246437478955462</v>
      </c>
      <c r="AQ516" s="17">
        <v>0.33250856379425198</v>
      </c>
      <c r="AR516" s="17">
        <v>0.21254265020216101</v>
      </c>
      <c r="AS516" s="17"/>
      <c r="AT516" s="17">
        <v>0.24112696993048999</v>
      </c>
      <c r="AU516" s="17">
        <v>0.32190613503393301</v>
      </c>
      <c r="AV516" s="17"/>
      <c r="AW516" s="17">
        <v>0.34035059804711898</v>
      </c>
      <c r="AX516" s="17">
        <v>0.31689484812933799</v>
      </c>
      <c r="AY516" s="17">
        <v>0.293115730516672</v>
      </c>
      <c r="AZ516" s="17">
        <v>0.32876661123677797</v>
      </c>
      <c r="BA516" s="17">
        <v>0.31500935873355101</v>
      </c>
      <c r="BB516" s="17">
        <v>0.32893808321950702</v>
      </c>
      <c r="BC516" s="17">
        <v>0.26524230778465002</v>
      </c>
      <c r="BD516" s="17">
        <v>0.26631464705733399</v>
      </c>
      <c r="BE516" s="17"/>
      <c r="BF516" s="17">
        <v>0.29460317435854499</v>
      </c>
      <c r="BG516" s="17">
        <v>0.30777475694362899</v>
      </c>
      <c r="BH516" s="17">
        <v>0.29822516153645001</v>
      </c>
      <c r="BI516" s="17">
        <v>0.31196322301910201</v>
      </c>
      <c r="BJ516" s="17">
        <v>0.329352475522937</v>
      </c>
      <c r="BK516" s="17">
        <v>0.326501924231201</v>
      </c>
      <c r="BL516" s="17">
        <v>0.34686278346298899</v>
      </c>
      <c r="BM516" s="17"/>
      <c r="BN516" s="17">
        <v>0.34335279944853497</v>
      </c>
      <c r="BO516" s="17">
        <v>0.360864479043074</v>
      </c>
      <c r="BP516" s="17">
        <v>0.330131346715896</v>
      </c>
      <c r="BQ516" s="17">
        <v>0.32909839651426198</v>
      </c>
      <c r="BR516" s="17">
        <v>0.33634739202366098</v>
      </c>
      <c r="BS516" s="17">
        <v>0.33780067376683598</v>
      </c>
      <c r="BT516" s="17">
        <v>0.28728598552700402</v>
      </c>
      <c r="BU516" s="17">
        <v>0.29612507410724198</v>
      </c>
      <c r="BV516" s="17">
        <v>0.29882397284354001</v>
      </c>
      <c r="BW516" s="17">
        <v>0.29743803723193202</v>
      </c>
      <c r="BX516" s="17">
        <v>0.31723506321056899</v>
      </c>
      <c r="BY516" s="17">
        <v>0.303352331399796</v>
      </c>
      <c r="BZ516" s="17">
        <v>0.29713389869224199</v>
      </c>
      <c r="CA516" s="17">
        <v>0.28107258920008199</v>
      </c>
      <c r="CB516" s="17">
        <v>0.24689287205741101</v>
      </c>
      <c r="CC516" s="17">
        <v>0.21312688402219501</v>
      </c>
      <c r="CD516" s="17">
        <v>0.15275154080303599</v>
      </c>
    </row>
    <row r="517" spans="2:82" x14ac:dyDescent="0.35">
      <c r="B517" t="s">
        <v>271</v>
      </c>
      <c r="C517" s="17">
        <v>0.21550064736385099</v>
      </c>
      <c r="D517" s="17">
        <v>0.23319589347928299</v>
      </c>
      <c r="E517" s="17">
        <v>0.19872155548508999</v>
      </c>
      <c r="F517" s="17"/>
      <c r="G517" s="17">
        <v>0.25550895047609201</v>
      </c>
      <c r="H517" s="17">
        <v>0.28770657112592302</v>
      </c>
      <c r="I517" s="17">
        <v>0.244238987354961</v>
      </c>
      <c r="J517" s="17">
        <v>0.20285935345804401</v>
      </c>
      <c r="K517" s="17">
        <v>0.16809621334765401</v>
      </c>
      <c r="L517" s="17">
        <v>0.14890381955370099</v>
      </c>
      <c r="M517" s="17"/>
      <c r="N517" s="17">
        <v>0.22138349592832299</v>
      </c>
      <c r="O517" s="17">
        <v>0.222661551182888</v>
      </c>
      <c r="P517" s="17">
        <v>0.22358037707585099</v>
      </c>
      <c r="Q517" s="17">
        <v>0.195397143864178</v>
      </c>
      <c r="R517" s="17"/>
      <c r="S517" s="17">
        <v>0.28043533425010198</v>
      </c>
      <c r="T517" s="17">
        <v>0.208281413082084</v>
      </c>
      <c r="U517" s="17">
        <v>0.18477927983767101</v>
      </c>
      <c r="V517" s="17">
        <v>0.20058998910310599</v>
      </c>
      <c r="W517" s="17">
        <v>0.24737368135325799</v>
      </c>
      <c r="X517" s="17">
        <v>0.23815350257103499</v>
      </c>
      <c r="Y517" s="17">
        <v>0.17105693035174799</v>
      </c>
      <c r="Z517" s="17">
        <v>0.17238676188584301</v>
      </c>
      <c r="AA517" s="17">
        <v>0.23424579887874999</v>
      </c>
      <c r="AB517" s="17">
        <v>0.167423208199524</v>
      </c>
      <c r="AC517" s="17">
        <v>0.19845712668677801</v>
      </c>
      <c r="AD517" s="17"/>
      <c r="AE517" s="17">
        <v>0.186818445879148</v>
      </c>
      <c r="AF517" s="17">
        <v>0.23969511549464501</v>
      </c>
      <c r="AG517" s="17">
        <v>0.20928788683295901</v>
      </c>
      <c r="AH517" s="17">
        <v>0.21714969560577499</v>
      </c>
      <c r="AI517" s="17">
        <v>0.245047842874767</v>
      </c>
      <c r="AJ517" s="17">
        <v>0.19960707401022401</v>
      </c>
      <c r="AK517" s="17"/>
      <c r="AL517" s="17">
        <v>0.19446221050113699</v>
      </c>
      <c r="AM517" s="17">
        <v>0.258660142053038</v>
      </c>
      <c r="AN517" s="17">
        <v>0.28624401888520801</v>
      </c>
      <c r="AO517" s="17">
        <v>0.32285320537020101</v>
      </c>
      <c r="AP517" s="17">
        <v>0.213754871368973</v>
      </c>
      <c r="AQ517" s="17">
        <v>0.21089489689843</v>
      </c>
      <c r="AR517" s="17">
        <v>0.28809915989823698</v>
      </c>
      <c r="AS517" s="17"/>
      <c r="AT517" s="17">
        <v>0.30587750266284303</v>
      </c>
      <c r="AU517" s="17">
        <v>0.20422161369980599</v>
      </c>
      <c r="AV517" s="17"/>
      <c r="AW517" s="17">
        <v>0.19027172892184699</v>
      </c>
      <c r="AX517" s="17">
        <v>0.120400438272029</v>
      </c>
      <c r="AY517" s="17">
        <v>0.23903375401007501</v>
      </c>
      <c r="AZ517" s="17">
        <v>0.220719812049162</v>
      </c>
      <c r="BA517" s="17">
        <v>0.156295624353045</v>
      </c>
      <c r="BB517" s="17">
        <v>0.25797769089646</v>
      </c>
      <c r="BC517" s="17">
        <v>0.26663490430352998</v>
      </c>
      <c r="BD517" s="17">
        <v>0.247351065427178</v>
      </c>
      <c r="BE517" s="17"/>
      <c r="BF517" s="17">
        <v>0.24998119288134699</v>
      </c>
      <c r="BG517" s="17">
        <v>0.25304205368101901</v>
      </c>
      <c r="BH517" s="17">
        <v>0.18071136773768701</v>
      </c>
      <c r="BI517" s="17">
        <v>0.21673283557106801</v>
      </c>
      <c r="BJ517" s="17">
        <v>0.23010502585907799</v>
      </c>
      <c r="BK517" s="17">
        <v>0.15965717068053101</v>
      </c>
      <c r="BL517" s="17">
        <v>0.201400358327883</v>
      </c>
      <c r="BM517" s="17"/>
      <c r="BN517" s="17">
        <v>0.19690158700896301</v>
      </c>
      <c r="BO517" s="17">
        <v>0.192478145441873</v>
      </c>
      <c r="BP517" s="17">
        <v>0.18720426928356901</v>
      </c>
      <c r="BQ517" s="17">
        <v>0.19820364679316099</v>
      </c>
      <c r="BR517" s="17">
        <v>0.19537999961727001</v>
      </c>
      <c r="BS517" s="17">
        <v>0.202006444102237</v>
      </c>
      <c r="BT517" s="17">
        <v>0.22976830243674101</v>
      </c>
      <c r="BU517" s="17">
        <v>0.21313908770710999</v>
      </c>
      <c r="BV517" s="17">
        <v>0.221211967785304</v>
      </c>
      <c r="BW517" s="17">
        <v>0.24547817426304699</v>
      </c>
      <c r="BX517" s="17">
        <v>0.22011951231613999</v>
      </c>
      <c r="BY517" s="17">
        <v>0.249373981852788</v>
      </c>
      <c r="BZ517" s="17">
        <v>0.206575538305314</v>
      </c>
      <c r="CA517" s="17">
        <v>0.27420014948134402</v>
      </c>
      <c r="CB517" s="17">
        <v>0.28895550762667399</v>
      </c>
      <c r="CC517" s="17">
        <v>0.28260087564325198</v>
      </c>
      <c r="CD517" s="17">
        <v>0.28024055513701401</v>
      </c>
    </row>
    <row r="518" spans="2:82" x14ac:dyDescent="0.35">
      <c r="B518" t="s">
        <v>272</v>
      </c>
      <c r="C518" s="17">
        <v>0.16597396191622499</v>
      </c>
      <c r="D518" s="17">
        <v>0.16834385164624899</v>
      </c>
      <c r="E518" s="17">
        <v>0.16329238913320501</v>
      </c>
      <c r="F518" s="17"/>
      <c r="G518" s="17">
        <v>0.18828100682215099</v>
      </c>
      <c r="H518" s="17">
        <v>0.238904671971049</v>
      </c>
      <c r="I518" s="17">
        <v>0.17792691979838399</v>
      </c>
      <c r="J518" s="17">
        <v>0.15160917629743101</v>
      </c>
      <c r="K518" s="17">
        <v>0.13309353894718301</v>
      </c>
      <c r="L518" s="17">
        <v>0.11580197643894299</v>
      </c>
      <c r="M518" s="17"/>
      <c r="N518" s="17">
        <v>0.18436583755115499</v>
      </c>
      <c r="O518" s="17">
        <v>0.12763715199457101</v>
      </c>
      <c r="P518" s="17">
        <v>0.16587737963427601</v>
      </c>
      <c r="Q518" s="17">
        <v>0.185989699795132</v>
      </c>
      <c r="R518" s="17"/>
      <c r="S518" s="17">
        <v>0.247778919858064</v>
      </c>
      <c r="T518" s="17">
        <v>0.147566062936269</v>
      </c>
      <c r="U518" s="17">
        <v>0.127573556026919</v>
      </c>
      <c r="V518" s="17">
        <v>0.14351822801547001</v>
      </c>
      <c r="W518" s="17">
        <v>0.14446301928198901</v>
      </c>
      <c r="X518" s="17">
        <v>0.17408425959773399</v>
      </c>
      <c r="Y518" s="17">
        <v>0.15942607493875699</v>
      </c>
      <c r="Z518" s="17">
        <v>0.17863056097559199</v>
      </c>
      <c r="AA518" s="17">
        <v>0.158696955145743</v>
      </c>
      <c r="AB518" s="17">
        <v>0.13395019821956</v>
      </c>
      <c r="AC518" s="17">
        <v>0.15854062256180601</v>
      </c>
      <c r="AD518" s="17"/>
      <c r="AE518" s="17">
        <v>0.15445082696088699</v>
      </c>
      <c r="AF518" s="17">
        <v>0.13279310794165</v>
      </c>
      <c r="AG518" s="17">
        <v>0.215621635278331</v>
      </c>
      <c r="AH518" s="17">
        <v>0.19109275760584399</v>
      </c>
      <c r="AI518" s="17">
        <v>0.19738742812183799</v>
      </c>
      <c r="AJ518" s="17">
        <v>0.16815260213987601</v>
      </c>
      <c r="AK518" s="17"/>
      <c r="AL518" s="17">
        <v>0.13517468365886001</v>
      </c>
      <c r="AM518" s="17">
        <v>0.22798115926433599</v>
      </c>
      <c r="AN518" s="17">
        <v>0.26111898559511498</v>
      </c>
      <c r="AO518" s="17">
        <v>0.21134200257270699</v>
      </c>
      <c r="AP518" s="17">
        <v>9.8948742982342394E-2</v>
      </c>
      <c r="AQ518" s="17">
        <v>0.225906721596661</v>
      </c>
      <c r="AR518" s="17">
        <v>0.34271578906097899</v>
      </c>
      <c r="AS518" s="17"/>
      <c r="AT518" s="17">
        <v>0.27560135013280002</v>
      </c>
      <c r="AU518" s="17">
        <v>0.15358595732472699</v>
      </c>
      <c r="AV518" s="17"/>
      <c r="AW518" s="17">
        <v>0.115280347795615</v>
      </c>
      <c r="AX518" s="17">
        <v>0.11281831470876599</v>
      </c>
      <c r="AY518" s="17">
        <v>0.21425714802853599</v>
      </c>
      <c r="AZ518" s="17">
        <v>0.146639636846845</v>
      </c>
      <c r="BA518" s="17">
        <v>0.122801657086705</v>
      </c>
      <c r="BB518" s="17">
        <v>0.17341647397901999</v>
      </c>
      <c r="BC518" s="17">
        <v>0.27679471728094801</v>
      </c>
      <c r="BD518" s="17">
        <v>0.23673924748201</v>
      </c>
      <c r="BE518" s="17"/>
      <c r="BF518" s="17">
        <v>0.171118086738071</v>
      </c>
      <c r="BG518" s="17">
        <v>0.20491239091459201</v>
      </c>
      <c r="BH518" s="17">
        <v>0.132833277673015</v>
      </c>
      <c r="BI518" s="17">
        <v>0.178688744840307</v>
      </c>
      <c r="BJ518" s="17">
        <v>0.15872056216848801</v>
      </c>
      <c r="BK518" s="17">
        <v>0.14668648706006299</v>
      </c>
      <c r="BL518" s="17">
        <v>0.122276830867163</v>
      </c>
      <c r="BM518" s="17"/>
      <c r="BN518" s="17">
        <v>0.193340710107268</v>
      </c>
      <c r="BO518" s="17">
        <v>0.15580791123090301</v>
      </c>
      <c r="BP518" s="17">
        <v>0.14987999984209399</v>
      </c>
      <c r="BQ518" s="17">
        <v>0.16146029438069601</v>
      </c>
      <c r="BR518" s="17">
        <v>0.15305344254813999</v>
      </c>
      <c r="BS518" s="17">
        <v>0.12643213422351701</v>
      </c>
      <c r="BT518" s="17">
        <v>0.16829135723580399</v>
      </c>
      <c r="BU518" s="17">
        <v>0.16746419627219</v>
      </c>
      <c r="BV518" s="17">
        <v>0.156748778360501</v>
      </c>
      <c r="BW518" s="17">
        <v>0.154481676032065</v>
      </c>
      <c r="BX518" s="17">
        <v>0.130976938405796</v>
      </c>
      <c r="BY518" s="17">
        <v>0.186460092685513</v>
      </c>
      <c r="BZ518" s="17">
        <v>0.15089535167628401</v>
      </c>
      <c r="CA518" s="17">
        <v>0.16901309770558801</v>
      </c>
      <c r="CB518" s="17">
        <v>0.25712880241755698</v>
      </c>
      <c r="CC518" s="17">
        <v>0.38641294619132299</v>
      </c>
      <c r="CD518" s="17">
        <v>0.43553958292074202</v>
      </c>
    </row>
    <row r="519" spans="2:82" x14ac:dyDescent="0.35">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row>
    <row r="520" spans="2:82" x14ac:dyDescent="0.35">
      <c r="B520" s="6" t="s">
        <v>313</v>
      </c>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row>
    <row r="521" spans="2:82" x14ac:dyDescent="0.35">
      <c r="B521" s="24" t="s">
        <v>191</v>
      </c>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row>
    <row r="522" spans="2:82" x14ac:dyDescent="0.35">
      <c r="B522" t="s">
        <v>302</v>
      </c>
      <c r="C522" s="17">
        <v>4.0906163367744698E-2</v>
      </c>
      <c r="D522" s="17">
        <v>4.9284931076375403E-2</v>
      </c>
      <c r="E522" s="17">
        <v>2.8931002857514099E-2</v>
      </c>
      <c r="F522" s="17"/>
      <c r="G522" s="17">
        <v>2.61890015397939E-2</v>
      </c>
      <c r="H522" s="17">
        <v>3.2631497316946402E-2</v>
      </c>
      <c r="I522" s="17">
        <v>4.1003594713353499E-2</v>
      </c>
      <c r="J522" s="17">
        <v>2.57741454915115E-2</v>
      </c>
      <c r="K522" s="17">
        <v>0.100469217718145</v>
      </c>
      <c r="L522" s="17">
        <v>7.9201590302065805E-2</v>
      </c>
      <c r="M522" s="17"/>
      <c r="N522" s="17">
        <v>3.5055051368175799E-2</v>
      </c>
      <c r="O522" s="17">
        <v>4.5734606990342798E-2</v>
      </c>
      <c r="P522" s="17">
        <v>4.10218319183102E-2</v>
      </c>
      <c r="Q522" s="17">
        <v>5.33044109173628E-2</v>
      </c>
      <c r="R522" s="17"/>
      <c r="S522" s="17">
        <v>2.3215666975297099E-2</v>
      </c>
      <c r="T522" s="17">
        <v>3.3345834423273601E-2</v>
      </c>
      <c r="U522" s="17">
        <v>0.116579878730972</v>
      </c>
      <c r="V522" s="17">
        <v>3.5275264034310798E-2</v>
      </c>
      <c r="W522" s="17">
        <v>3.7871028428885199E-2</v>
      </c>
      <c r="X522" s="17">
        <v>2.0681050090894201E-2</v>
      </c>
      <c r="Y522" s="17">
        <v>5.7234733033578102E-2</v>
      </c>
      <c r="Z522" s="17">
        <v>0</v>
      </c>
      <c r="AA522" s="17">
        <v>6.0088366834104102E-2</v>
      </c>
      <c r="AB522" s="17">
        <v>6.5940069539977206E-2</v>
      </c>
      <c r="AC522" s="17">
        <v>5.2023185586717702E-2</v>
      </c>
      <c r="AD522" s="17"/>
      <c r="AE522" s="17">
        <v>4.6530896519675298E-2</v>
      </c>
      <c r="AF522" s="17">
        <v>3.5607761193271803E-2</v>
      </c>
      <c r="AG522" s="17">
        <v>3.0767428565377199E-2</v>
      </c>
      <c r="AH522" s="17">
        <v>0</v>
      </c>
      <c r="AI522" s="17">
        <v>3.3651759555298998E-2</v>
      </c>
      <c r="AJ522" s="17">
        <v>0.166929553286675</v>
      </c>
      <c r="AK522" s="17"/>
      <c r="AL522" s="17">
        <v>4.1714985444686499E-2</v>
      </c>
      <c r="AM522" s="17">
        <v>4.47788595329109E-2</v>
      </c>
      <c r="AN522" s="17">
        <v>2.0602584716925599E-2</v>
      </c>
      <c r="AO522" s="17">
        <v>7.9663657069950503E-2</v>
      </c>
      <c r="AP522" s="17">
        <v>4.8832096838248198E-2</v>
      </c>
      <c r="AQ522" s="17">
        <v>4.82979421121012E-2</v>
      </c>
      <c r="AR522" s="17">
        <v>0</v>
      </c>
      <c r="AS522" s="17"/>
      <c r="AT522" s="17">
        <v>4.0906163367744698E-2</v>
      </c>
      <c r="AU522" s="17" t="s">
        <v>116</v>
      </c>
      <c r="AV522" s="17"/>
      <c r="AW522" s="17">
        <v>1.23802437104763E-2</v>
      </c>
      <c r="AX522" s="17">
        <v>0</v>
      </c>
      <c r="AY522" s="17">
        <v>0</v>
      </c>
      <c r="AZ522" s="17">
        <v>6.6466286750998096E-2</v>
      </c>
      <c r="BA522" s="17">
        <v>9.0824026922796494E-2</v>
      </c>
      <c r="BB522" s="17">
        <v>6.9403343282828905E-2</v>
      </c>
      <c r="BC522" s="17">
        <v>1.62522280948455E-2</v>
      </c>
      <c r="BD522" s="17">
        <v>0</v>
      </c>
      <c r="BE522" s="17"/>
      <c r="BF522" s="17">
        <v>4.2533097379701998E-2</v>
      </c>
      <c r="BG522" s="17">
        <v>3.6221708323193998E-2</v>
      </c>
      <c r="BH522" s="17">
        <v>5.8225908868554402E-2</v>
      </c>
      <c r="BI522" s="17">
        <v>5.1530464240208199E-2</v>
      </c>
      <c r="BJ522" s="17">
        <v>3.3102055955879603E-2</v>
      </c>
      <c r="BK522" s="17">
        <v>6.2647498145984401E-2</v>
      </c>
      <c r="BL522" s="17">
        <v>0</v>
      </c>
      <c r="BM522" s="17"/>
      <c r="BN522" s="17">
        <v>2.6908332673515601E-2</v>
      </c>
      <c r="BO522" s="17">
        <v>0</v>
      </c>
      <c r="BP522" s="17">
        <v>0</v>
      </c>
      <c r="BQ522" s="17">
        <v>3.9828200088384898E-2</v>
      </c>
      <c r="BR522" s="17">
        <v>7.82315602562903E-2</v>
      </c>
      <c r="BS522" s="17">
        <v>5.8997491294404902E-2</v>
      </c>
      <c r="BT522" s="17">
        <v>3.65415090381455E-2</v>
      </c>
      <c r="BU522" s="17">
        <v>7.2508811055863903E-2</v>
      </c>
      <c r="BV522" s="17">
        <v>2.4871100542378E-2</v>
      </c>
      <c r="BW522" s="17">
        <v>3.5632170232526003E-2</v>
      </c>
      <c r="BX522" s="17">
        <v>4.2084152757677303E-2</v>
      </c>
      <c r="BY522" s="17">
        <v>7.8550891805871506E-2</v>
      </c>
      <c r="BZ522" s="17">
        <v>4.4796374895946997E-2</v>
      </c>
      <c r="CA522" s="17">
        <v>3.9256586985370698E-2</v>
      </c>
      <c r="CB522" s="17">
        <v>2.44213570858129E-2</v>
      </c>
      <c r="CC522" s="17">
        <v>2.6008791852188299E-2</v>
      </c>
      <c r="CD522" s="17">
        <v>4.5646180035023902E-2</v>
      </c>
    </row>
    <row r="523" spans="2:82" x14ac:dyDescent="0.35">
      <c r="B523" t="s">
        <v>269</v>
      </c>
      <c r="C523" s="17">
        <v>8.6281138309767302E-2</v>
      </c>
      <c r="D523" s="17">
        <v>9.4084283812872996E-2</v>
      </c>
      <c r="E523" s="17">
        <v>7.5614869577133106E-2</v>
      </c>
      <c r="F523" s="17"/>
      <c r="G523" s="17">
        <v>0.122183339366203</v>
      </c>
      <c r="H523" s="17">
        <v>8.1709654521473205E-2</v>
      </c>
      <c r="I523" s="17">
        <v>5.82893352334177E-2</v>
      </c>
      <c r="J523" s="17">
        <v>5.39978795937745E-2</v>
      </c>
      <c r="K523" s="17">
        <v>0.10073063216233499</v>
      </c>
      <c r="L523" s="17">
        <v>9.7391727700284106E-2</v>
      </c>
      <c r="M523" s="17"/>
      <c r="N523" s="17">
        <v>6.0432610709437902E-2</v>
      </c>
      <c r="O523" s="17">
        <v>0.137059535355531</v>
      </c>
      <c r="P523" s="17">
        <v>8.0405440367992298E-2</v>
      </c>
      <c r="Q523" s="17">
        <v>0.10820471465499901</v>
      </c>
      <c r="R523" s="17"/>
      <c r="S523" s="17">
        <v>8.2808722326081496E-2</v>
      </c>
      <c r="T523" s="17">
        <v>8.3639331171731598E-2</v>
      </c>
      <c r="U523" s="17">
        <v>6.80562265254787E-2</v>
      </c>
      <c r="V523" s="17">
        <v>2.0053082239195399E-2</v>
      </c>
      <c r="W523" s="17">
        <v>0.13528236932150001</v>
      </c>
      <c r="X523" s="17">
        <v>6.7087835524986497E-2</v>
      </c>
      <c r="Y523" s="17">
        <v>0.104635924281392</v>
      </c>
      <c r="Z523" s="17">
        <v>0.19467531240722</v>
      </c>
      <c r="AA523" s="17">
        <v>2.86723007001203E-2</v>
      </c>
      <c r="AB523" s="17">
        <v>0.118838909665977</v>
      </c>
      <c r="AC523" s="17">
        <v>0.132197023471613</v>
      </c>
      <c r="AD523" s="17"/>
      <c r="AE523" s="17">
        <v>6.4724687028742706E-2</v>
      </c>
      <c r="AF523" s="17">
        <v>8.8766842450972494E-2</v>
      </c>
      <c r="AG523" s="17">
        <v>0.20600895894340299</v>
      </c>
      <c r="AH523" s="17">
        <v>0.102156257221511</v>
      </c>
      <c r="AI523" s="17">
        <v>0.109340407099338</v>
      </c>
      <c r="AJ523" s="17">
        <v>0</v>
      </c>
      <c r="AK523" s="17"/>
      <c r="AL523" s="17">
        <v>7.7708660216043293E-2</v>
      </c>
      <c r="AM523" s="17">
        <v>8.9653402903028506E-2</v>
      </c>
      <c r="AN523" s="17">
        <v>9.3852913765923807E-2</v>
      </c>
      <c r="AO523" s="17">
        <v>4.6486431710532503E-2</v>
      </c>
      <c r="AP523" s="17">
        <v>0.15961916792632799</v>
      </c>
      <c r="AQ523" s="17">
        <v>0.11200717298676301</v>
      </c>
      <c r="AR523" s="17">
        <v>0</v>
      </c>
      <c r="AS523" s="17"/>
      <c r="AT523" s="17">
        <v>8.6281138309767302E-2</v>
      </c>
      <c r="AU523" s="17" t="s">
        <v>116</v>
      </c>
      <c r="AV523" s="17"/>
      <c r="AW523" s="17">
        <v>2.3075997588909599E-2</v>
      </c>
      <c r="AX523" s="17">
        <v>0.128966172717906</v>
      </c>
      <c r="AY523" s="17">
        <v>8.5397517892136801E-2</v>
      </c>
      <c r="AZ523" s="17">
        <v>0.12867518818380599</v>
      </c>
      <c r="BA523" s="17">
        <v>6.6460513939362795E-2</v>
      </c>
      <c r="BB523" s="17">
        <v>0.126040995306758</v>
      </c>
      <c r="BC523" s="17">
        <v>5.1645983793862198E-2</v>
      </c>
      <c r="BD523" s="17">
        <v>0.149980786420013</v>
      </c>
      <c r="BE523" s="17"/>
      <c r="BF523" s="17">
        <v>0.11658461221666799</v>
      </c>
      <c r="BG523" s="17">
        <v>6.5252728769862406E-2</v>
      </c>
      <c r="BH523" s="17">
        <v>9.1946558268265505E-2</v>
      </c>
      <c r="BI523" s="17">
        <v>4.5161818519679098E-2</v>
      </c>
      <c r="BJ523" s="17">
        <v>5.6410773325306397E-2</v>
      </c>
      <c r="BK523" s="17">
        <v>9.79876440497741E-2</v>
      </c>
      <c r="BL523" s="17">
        <v>0.19066420523285699</v>
      </c>
      <c r="BM523" s="17"/>
      <c r="BN523" s="17">
        <v>0.111584873764009</v>
      </c>
      <c r="BO523" s="17">
        <v>2.2815583558830201E-2</v>
      </c>
      <c r="BP523" s="17">
        <v>8.1831092681918002E-2</v>
      </c>
      <c r="BQ523" s="17">
        <v>0.19150440476278899</v>
      </c>
      <c r="BR523" s="17">
        <v>0.13543597419722</v>
      </c>
      <c r="BS523" s="17">
        <v>9.6443765649580099E-2</v>
      </c>
      <c r="BT523" s="17">
        <v>6.8656521640645396E-2</v>
      </c>
      <c r="BU523" s="17">
        <v>4.00509495518954E-2</v>
      </c>
      <c r="BV523" s="17">
        <v>7.9921777949277795E-2</v>
      </c>
      <c r="BW523" s="17">
        <v>0.104618739851475</v>
      </c>
      <c r="BX523" s="17">
        <v>0.120131934709309</v>
      </c>
      <c r="BY523" s="17">
        <v>8.1630526694062996E-2</v>
      </c>
      <c r="BZ523" s="17">
        <v>0.15792445336267699</v>
      </c>
      <c r="CA523" s="17">
        <v>2.0645986667583799E-2</v>
      </c>
      <c r="CB523" s="17">
        <v>6.7893562654419107E-2</v>
      </c>
      <c r="CC523" s="17">
        <v>5.8351489984806902E-2</v>
      </c>
      <c r="CD523" s="17">
        <v>4.7698951106371699E-2</v>
      </c>
    </row>
    <row r="524" spans="2:82" x14ac:dyDescent="0.35">
      <c r="B524" t="s">
        <v>270</v>
      </c>
      <c r="C524" s="17">
        <v>0.22196312140829799</v>
      </c>
      <c r="D524" s="17">
        <v>0.223275191344942</v>
      </c>
      <c r="E524" s="17">
        <v>0.217007765479273</v>
      </c>
      <c r="F524" s="17"/>
      <c r="G524" s="17">
        <v>0.24416687698061501</v>
      </c>
      <c r="H524" s="17">
        <v>0.192426528151557</v>
      </c>
      <c r="I524" s="17">
        <v>0.18387196899906599</v>
      </c>
      <c r="J524" s="17">
        <v>0.29692090485052702</v>
      </c>
      <c r="K524" s="17">
        <v>0.223917216534364</v>
      </c>
      <c r="L524" s="17">
        <v>0.26515120472223602</v>
      </c>
      <c r="M524" s="17"/>
      <c r="N524" s="17">
        <v>0.164492062843521</v>
      </c>
      <c r="O524" s="17">
        <v>0.28361962449241002</v>
      </c>
      <c r="P524" s="17">
        <v>0.248954771138367</v>
      </c>
      <c r="Q524" s="17">
        <v>0.27412952475570002</v>
      </c>
      <c r="R524" s="17"/>
      <c r="S524" s="17">
        <v>0.205590415161816</v>
      </c>
      <c r="T524" s="17">
        <v>0.25306432558665198</v>
      </c>
      <c r="U524" s="17">
        <v>0.18290966431223801</v>
      </c>
      <c r="V524" s="17">
        <v>0.38556239038878398</v>
      </c>
      <c r="W524" s="17">
        <v>0.20485472546817199</v>
      </c>
      <c r="X524" s="17">
        <v>0.268263585272905</v>
      </c>
      <c r="Y524" s="17">
        <v>0.23583488235175601</v>
      </c>
      <c r="Z524" s="17">
        <v>0.109975385598842</v>
      </c>
      <c r="AA524" s="17">
        <v>0.149146054924752</v>
      </c>
      <c r="AB524" s="17">
        <v>0.25091040225913502</v>
      </c>
      <c r="AC524" s="17">
        <v>0.26671953821738498</v>
      </c>
      <c r="AD524" s="17"/>
      <c r="AE524" s="17">
        <v>0.19221863788455601</v>
      </c>
      <c r="AF524" s="17">
        <v>0.23293998149226799</v>
      </c>
      <c r="AG524" s="17">
        <v>0.20849863801228699</v>
      </c>
      <c r="AH524" s="17">
        <v>0.30361355480936802</v>
      </c>
      <c r="AI524" s="17">
        <v>0.26159018095013298</v>
      </c>
      <c r="AJ524" s="17">
        <v>0.40863325344510298</v>
      </c>
      <c r="AK524" s="17"/>
      <c r="AL524" s="17">
        <v>0.25401942192077798</v>
      </c>
      <c r="AM524" s="17">
        <v>0.17427165596149299</v>
      </c>
      <c r="AN524" s="17">
        <v>0.23031411882674299</v>
      </c>
      <c r="AO524" s="17">
        <v>0.26542165588489802</v>
      </c>
      <c r="AP524" s="17">
        <v>0.26161335648816397</v>
      </c>
      <c r="AQ524" s="17">
        <v>0.163140288722881</v>
      </c>
      <c r="AR524" s="17">
        <v>0</v>
      </c>
      <c r="AS524" s="17"/>
      <c r="AT524" s="17">
        <v>0.22196312140829799</v>
      </c>
      <c r="AU524" s="17" t="s">
        <v>116</v>
      </c>
      <c r="AV524" s="17"/>
      <c r="AW524" s="17">
        <v>0.31299806034583799</v>
      </c>
      <c r="AX524" s="17">
        <v>0.19388572953498201</v>
      </c>
      <c r="AY524" s="17">
        <v>0.324707448546805</v>
      </c>
      <c r="AZ524" s="17">
        <v>0.22093669317020101</v>
      </c>
      <c r="BA524" s="17">
        <v>0.30780866461794498</v>
      </c>
      <c r="BB524" s="17">
        <v>0.191147320121033</v>
      </c>
      <c r="BC524" s="17">
        <v>0.19990023076795599</v>
      </c>
      <c r="BD524" s="17">
        <v>0.15540949449119701</v>
      </c>
      <c r="BE524" s="17"/>
      <c r="BF524" s="17">
        <v>0.18554117959402699</v>
      </c>
      <c r="BG524" s="17">
        <v>0.206156220206304</v>
      </c>
      <c r="BH524" s="17">
        <v>0.214782974663763</v>
      </c>
      <c r="BI524" s="17">
        <v>0.27675615804510101</v>
      </c>
      <c r="BJ524" s="17">
        <v>0.27705673623475602</v>
      </c>
      <c r="BK524" s="17">
        <v>0.21797298477671401</v>
      </c>
      <c r="BL524" s="17">
        <v>0.35453745476007498</v>
      </c>
      <c r="BM524" s="17"/>
      <c r="BN524" s="17">
        <v>0.35657744042084</v>
      </c>
      <c r="BO524" s="17">
        <v>0.18675420004768201</v>
      </c>
      <c r="BP524" s="17">
        <v>0.220249978860378</v>
      </c>
      <c r="BQ524" s="17">
        <v>0.24493379900944601</v>
      </c>
      <c r="BR524" s="17">
        <v>0.22497440396257601</v>
      </c>
      <c r="BS524" s="17">
        <v>0.25437666452949897</v>
      </c>
      <c r="BT524" s="17">
        <v>0.24313747509765801</v>
      </c>
      <c r="BU524" s="17">
        <v>0.25525803377692302</v>
      </c>
      <c r="BV524" s="17">
        <v>0.28642026905993401</v>
      </c>
      <c r="BW524" s="17">
        <v>0.21357085478520901</v>
      </c>
      <c r="BX524" s="17">
        <v>0.23916528768193601</v>
      </c>
      <c r="BY524" s="17">
        <v>0.13606688149412199</v>
      </c>
      <c r="BZ524" s="17">
        <v>0.30735295818083203</v>
      </c>
      <c r="CA524" s="17">
        <v>0.27526153094137901</v>
      </c>
      <c r="CB524" s="17">
        <v>0.15328640586697601</v>
      </c>
      <c r="CC524" s="17">
        <v>8.3812480416836796E-2</v>
      </c>
      <c r="CD524" s="17">
        <v>0.172351966222516</v>
      </c>
    </row>
    <row r="525" spans="2:82" x14ac:dyDescent="0.35">
      <c r="B525" t="s">
        <v>271</v>
      </c>
      <c r="C525" s="17">
        <v>0.340614845913772</v>
      </c>
      <c r="D525" s="17">
        <v>0.33713264628542899</v>
      </c>
      <c r="E525" s="17">
        <v>0.34920009800283502</v>
      </c>
      <c r="F525" s="17"/>
      <c r="G525" s="17">
        <v>0.34988476828781401</v>
      </c>
      <c r="H525" s="17">
        <v>0.35059818688855399</v>
      </c>
      <c r="I525" s="17">
        <v>0.35016846524811801</v>
      </c>
      <c r="J525" s="17">
        <v>0.35664710167359098</v>
      </c>
      <c r="K525" s="17">
        <v>0.30525819997767301</v>
      </c>
      <c r="L525" s="17">
        <v>0.25619637845168097</v>
      </c>
      <c r="M525" s="17"/>
      <c r="N525" s="17">
        <v>0.37844973881405503</v>
      </c>
      <c r="O525" s="17">
        <v>0.31592581491604699</v>
      </c>
      <c r="P525" s="17">
        <v>0.32951807400838901</v>
      </c>
      <c r="Q525" s="17">
        <v>0.27600427722828003</v>
      </c>
      <c r="R525" s="17"/>
      <c r="S525" s="17">
        <v>0.36612909711261199</v>
      </c>
      <c r="T525" s="17">
        <v>0.314510969259096</v>
      </c>
      <c r="U525" s="17">
        <v>0.30422217450008798</v>
      </c>
      <c r="V525" s="17">
        <v>0.247794597899545</v>
      </c>
      <c r="W525" s="17">
        <v>0.407024171293628</v>
      </c>
      <c r="X525" s="17">
        <v>0.352307585125472</v>
      </c>
      <c r="Y525" s="17">
        <v>0.27622241954562399</v>
      </c>
      <c r="Z525" s="17">
        <v>0.29894717095774098</v>
      </c>
      <c r="AA525" s="17">
        <v>0.388822223579189</v>
      </c>
      <c r="AB525" s="17">
        <v>0.329545721860241</v>
      </c>
      <c r="AC525" s="17">
        <v>0.27068766143308098</v>
      </c>
      <c r="AD525" s="17"/>
      <c r="AE525" s="17">
        <v>0.33964867762346101</v>
      </c>
      <c r="AF525" s="17">
        <v>0.35569185332544201</v>
      </c>
      <c r="AG525" s="17">
        <v>0.33943468752732803</v>
      </c>
      <c r="AH525" s="17">
        <v>0.36876258243107601</v>
      </c>
      <c r="AI525" s="17">
        <v>0.322913647927835</v>
      </c>
      <c r="AJ525" s="17">
        <v>0.117720818451272</v>
      </c>
      <c r="AK525" s="17"/>
      <c r="AL525" s="17">
        <v>0.331398326095102</v>
      </c>
      <c r="AM525" s="17">
        <v>0.35890254847643299</v>
      </c>
      <c r="AN525" s="17">
        <v>0.36714926971064898</v>
      </c>
      <c r="AO525" s="17">
        <v>0.14604063931567701</v>
      </c>
      <c r="AP525" s="17">
        <v>0.26358215588787898</v>
      </c>
      <c r="AQ525" s="17">
        <v>0.30717052473002898</v>
      </c>
      <c r="AR525" s="17">
        <v>0</v>
      </c>
      <c r="AS525" s="17"/>
      <c r="AT525" s="17">
        <v>0.340614845913772</v>
      </c>
      <c r="AU525" s="17" t="s">
        <v>116</v>
      </c>
      <c r="AV525" s="17"/>
      <c r="AW525" s="17">
        <v>0.389044936650707</v>
      </c>
      <c r="AX525" s="17">
        <v>0.27192770454982801</v>
      </c>
      <c r="AY525" s="17">
        <v>0.31847832643980301</v>
      </c>
      <c r="AZ525" s="17">
        <v>0.33806445754766201</v>
      </c>
      <c r="BA525" s="17">
        <v>0.21781623930858399</v>
      </c>
      <c r="BB525" s="17">
        <v>0.33676751534383498</v>
      </c>
      <c r="BC525" s="17">
        <v>0.36723574830015798</v>
      </c>
      <c r="BD525" s="17">
        <v>0.191581896905338</v>
      </c>
      <c r="BE525" s="17"/>
      <c r="BF525" s="17">
        <v>0.33331575423936199</v>
      </c>
      <c r="BG525" s="17">
        <v>0.34581526384236899</v>
      </c>
      <c r="BH525" s="17">
        <v>0.36487923728152699</v>
      </c>
      <c r="BI525" s="17">
        <v>0.347516864045399</v>
      </c>
      <c r="BJ525" s="17">
        <v>0.41670900755102702</v>
      </c>
      <c r="BK525" s="17">
        <v>0.23168546420914801</v>
      </c>
      <c r="BL525" s="17">
        <v>0.333065309086506</v>
      </c>
      <c r="BM525" s="17"/>
      <c r="BN525" s="17">
        <v>0.25952822684291599</v>
      </c>
      <c r="BO525" s="17">
        <v>0.44110773532159597</v>
      </c>
      <c r="BP525" s="17">
        <v>0.35736566413965998</v>
      </c>
      <c r="BQ525" s="17">
        <v>0.36536767806661302</v>
      </c>
      <c r="BR525" s="17">
        <v>0.287479275165691</v>
      </c>
      <c r="BS525" s="17">
        <v>0.35037446042335102</v>
      </c>
      <c r="BT525" s="17">
        <v>0.33192500782514001</v>
      </c>
      <c r="BU525" s="17">
        <v>0.36647234615226598</v>
      </c>
      <c r="BV525" s="17">
        <v>0.32027476925924298</v>
      </c>
      <c r="BW525" s="17">
        <v>0.37518782203547002</v>
      </c>
      <c r="BX525" s="17">
        <v>0.27515572674905098</v>
      </c>
      <c r="BY525" s="17">
        <v>0.30938266722024299</v>
      </c>
      <c r="BZ525" s="17">
        <v>0.27852586071361302</v>
      </c>
      <c r="CA525" s="17">
        <v>0.278632109156362</v>
      </c>
      <c r="CB525" s="17">
        <v>0.425655792319862</v>
      </c>
      <c r="CC525" s="17">
        <v>0.35668165356717102</v>
      </c>
      <c r="CD525" s="17">
        <v>0.38588928825288099</v>
      </c>
    </row>
    <row r="526" spans="2:82" x14ac:dyDescent="0.35">
      <c r="B526" t="s">
        <v>272</v>
      </c>
      <c r="C526" s="17">
        <v>0.31023473100041798</v>
      </c>
      <c r="D526" s="17">
        <v>0.29622294748038103</v>
      </c>
      <c r="E526" s="17">
        <v>0.32924626408324498</v>
      </c>
      <c r="F526" s="17"/>
      <c r="G526" s="17">
        <v>0.25757601382557499</v>
      </c>
      <c r="H526" s="17">
        <v>0.34263413312147001</v>
      </c>
      <c r="I526" s="17">
        <v>0.36666663580604503</v>
      </c>
      <c r="J526" s="17">
        <v>0.26665996839059602</v>
      </c>
      <c r="K526" s="17">
        <v>0.26962473360748301</v>
      </c>
      <c r="L526" s="17">
        <v>0.302059098823733</v>
      </c>
      <c r="M526" s="17"/>
      <c r="N526" s="17">
        <v>0.36157053626481001</v>
      </c>
      <c r="O526" s="17">
        <v>0.21766041824566901</v>
      </c>
      <c r="P526" s="17">
        <v>0.30009988256694198</v>
      </c>
      <c r="Q526" s="17">
        <v>0.28835707244365899</v>
      </c>
      <c r="R526" s="17"/>
      <c r="S526" s="17">
        <v>0.322256098424193</v>
      </c>
      <c r="T526" s="17">
        <v>0.31543953955924697</v>
      </c>
      <c r="U526" s="17">
        <v>0.32823205593122301</v>
      </c>
      <c r="V526" s="17">
        <v>0.31131466543816499</v>
      </c>
      <c r="W526" s="17">
        <v>0.21496770548781399</v>
      </c>
      <c r="X526" s="17">
        <v>0.29165994398574202</v>
      </c>
      <c r="Y526" s="17">
        <v>0.32607204078765101</v>
      </c>
      <c r="Z526" s="17">
        <v>0.39640213103619598</v>
      </c>
      <c r="AA526" s="17">
        <v>0.37327105396183402</v>
      </c>
      <c r="AB526" s="17">
        <v>0.23476489667466899</v>
      </c>
      <c r="AC526" s="17">
        <v>0.27837259129120201</v>
      </c>
      <c r="AD526" s="17"/>
      <c r="AE526" s="17">
        <v>0.35687710094356501</v>
      </c>
      <c r="AF526" s="17">
        <v>0.28699356153804501</v>
      </c>
      <c r="AG526" s="17">
        <v>0.21529028695160499</v>
      </c>
      <c r="AH526" s="17">
        <v>0.22546760553804501</v>
      </c>
      <c r="AI526" s="17">
        <v>0.27250400446739498</v>
      </c>
      <c r="AJ526" s="17">
        <v>0.30671637481695102</v>
      </c>
      <c r="AK526" s="17"/>
      <c r="AL526" s="17">
        <v>0.29515860632339103</v>
      </c>
      <c r="AM526" s="17">
        <v>0.33239353312613501</v>
      </c>
      <c r="AN526" s="17">
        <v>0.28808111297975902</v>
      </c>
      <c r="AO526" s="17">
        <v>0.46238761601894302</v>
      </c>
      <c r="AP526" s="17">
        <v>0.26635322285938101</v>
      </c>
      <c r="AQ526" s="17">
        <v>0.36938407144822599</v>
      </c>
      <c r="AR526" s="17">
        <v>1</v>
      </c>
      <c r="AS526" s="17"/>
      <c r="AT526" s="17">
        <v>0.31023473100041798</v>
      </c>
      <c r="AU526" s="17" t="s">
        <v>116</v>
      </c>
      <c r="AV526" s="17"/>
      <c r="AW526" s="17">
        <v>0.262500761704069</v>
      </c>
      <c r="AX526" s="17">
        <v>0.40522039319728398</v>
      </c>
      <c r="AY526" s="17">
        <v>0.27141670712125499</v>
      </c>
      <c r="AZ526" s="17">
        <v>0.24585737434733199</v>
      </c>
      <c r="BA526" s="17">
        <v>0.31709055521131202</v>
      </c>
      <c r="BB526" s="17">
        <v>0.27664082594554501</v>
      </c>
      <c r="BC526" s="17">
        <v>0.36496580904317799</v>
      </c>
      <c r="BD526" s="17">
        <v>0.50302782218345299</v>
      </c>
      <c r="BE526" s="17"/>
      <c r="BF526" s="17">
        <v>0.32202535657024101</v>
      </c>
      <c r="BG526" s="17">
        <v>0.346554078858271</v>
      </c>
      <c r="BH526" s="17">
        <v>0.27016532091788897</v>
      </c>
      <c r="BI526" s="17">
        <v>0.27903469514961299</v>
      </c>
      <c r="BJ526" s="17">
        <v>0.21672142693303001</v>
      </c>
      <c r="BK526" s="17">
        <v>0.38970640881837998</v>
      </c>
      <c r="BL526" s="17">
        <v>0.12173303092056199</v>
      </c>
      <c r="BM526" s="17"/>
      <c r="BN526" s="17">
        <v>0.24540112629871999</v>
      </c>
      <c r="BO526" s="17">
        <v>0.34932248107189201</v>
      </c>
      <c r="BP526" s="17">
        <v>0.340553264318044</v>
      </c>
      <c r="BQ526" s="17">
        <v>0.15836591807276701</v>
      </c>
      <c r="BR526" s="17">
        <v>0.273878786418222</v>
      </c>
      <c r="BS526" s="17">
        <v>0.239807618103165</v>
      </c>
      <c r="BT526" s="17">
        <v>0.31973948639841099</v>
      </c>
      <c r="BU526" s="17">
        <v>0.26570985946305098</v>
      </c>
      <c r="BV526" s="17">
        <v>0.28851208318916799</v>
      </c>
      <c r="BW526" s="17">
        <v>0.27099041309532002</v>
      </c>
      <c r="BX526" s="17">
        <v>0.323462898102027</v>
      </c>
      <c r="BY526" s="17">
        <v>0.39436903278570101</v>
      </c>
      <c r="BZ526" s="17">
        <v>0.21140035284693101</v>
      </c>
      <c r="CA526" s="17">
        <v>0.38620378624930501</v>
      </c>
      <c r="CB526" s="17">
        <v>0.32874288207293001</v>
      </c>
      <c r="CC526" s="17">
        <v>0.47514558417899699</v>
      </c>
      <c r="CD526" s="17">
        <v>0.348413614383207</v>
      </c>
    </row>
    <row r="527" spans="2:82" x14ac:dyDescent="0.35">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row>
    <row r="528" spans="2:82" x14ac:dyDescent="0.35">
      <c r="B528" s="6" t="s">
        <v>314</v>
      </c>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row>
    <row r="529" spans="2:82" x14ac:dyDescent="0.35">
      <c r="B529" s="24" t="s">
        <v>191</v>
      </c>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row>
    <row r="530" spans="2:82" x14ac:dyDescent="0.35">
      <c r="B530" t="s">
        <v>302</v>
      </c>
      <c r="C530" s="17">
        <v>7.7816324082385799E-2</v>
      </c>
      <c r="D530" s="17">
        <v>8.6184125154940797E-2</v>
      </c>
      <c r="E530" s="17">
        <v>6.3812284388829701E-2</v>
      </c>
      <c r="F530" s="17"/>
      <c r="G530" s="17">
        <v>6.0563116066227399E-2</v>
      </c>
      <c r="H530" s="17">
        <v>5.4687320892805202E-2</v>
      </c>
      <c r="I530" s="17">
        <v>5.1469640165556697E-2</v>
      </c>
      <c r="J530" s="17">
        <v>7.9559314125642294E-2</v>
      </c>
      <c r="K530" s="17">
        <v>0.23779920797714499</v>
      </c>
      <c r="L530" s="17">
        <v>0.118989014224042</v>
      </c>
      <c r="M530" s="17"/>
      <c r="N530" s="17">
        <v>6.9075356223537401E-2</v>
      </c>
      <c r="O530" s="17">
        <v>8.7665524166614106E-2</v>
      </c>
      <c r="P530" s="17">
        <v>9.1909680240699301E-2</v>
      </c>
      <c r="Q530" s="17">
        <v>7.1261556557378702E-2</v>
      </c>
      <c r="R530" s="17"/>
      <c r="S530" s="17">
        <v>6.8105197959042602E-2</v>
      </c>
      <c r="T530" s="17">
        <v>5.6293905758844402E-2</v>
      </c>
      <c r="U530" s="17">
        <v>0.132174527090616</v>
      </c>
      <c r="V530" s="17">
        <v>3.7858912170535802E-2</v>
      </c>
      <c r="W530" s="17">
        <v>9.5371897577876799E-2</v>
      </c>
      <c r="X530" s="17">
        <v>6.5949833970343499E-2</v>
      </c>
      <c r="Y530" s="17">
        <v>9.8310228072175002E-2</v>
      </c>
      <c r="Z530" s="17">
        <v>5.5127982801997398E-2</v>
      </c>
      <c r="AA530" s="17">
        <v>6.2241718922733398E-2</v>
      </c>
      <c r="AB530" s="17">
        <v>0.114107890111523</v>
      </c>
      <c r="AC530" s="17">
        <v>0.12063242039689</v>
      </c>
      <c r="AD530" s="17"/>
      <c r="AE530" s="17">
        <v>7.49580287840374E-2</v>
      </c>
      <c r="AF530" s="17">
        <v>0.103237784512228</v>
      </c>
      <c r="AG530" s="17">
        <v>8.2837119535995901E-2</v>
      </c>
      <c r="AH530" s="17">
        <v>2.5048241667574401E-2</v>
      </c>
      <c r="AI530" s="17">
        <v>4.38477350000442E-2</v>
      </c>
      <c r="AJ530" s="17">
        <v>0</v>
      </c>
      <c r="AK530" s="17"/>
      <c r="AL530" s="17">
        <v>0.10392942955083399</v>
      </c>
      <c r="AM530" s="17">
        <v>5.7773250187511498E-2</v>
      </c>
      <c r="AN530" s="17">
        <v>4.7444300231144598E-2</v>
      </c>
      <c r="AO530" s="17">
        <v>7.3987995578207497E-2</v>
      </c>
      <c r="AP530" s="17">
        <v>0.14818651176693401</v>
      </c>
      <c r="AQ530" s="17">
        <v>8.1665875018931799E-2</v>
      </c>
      <c r="AR530" s="17">
        <v>0</v>
      </c>
      <c r="AS530" s="17"/>
      <c r="AT530" s="17">
        <v>7.7816324082385799E-2</v>
      </c>
      <c r="AU530" s="17" t="s">
        <v>116</v>
      </c>
      <c r="AV530" s="17"/>
      <c r="AW530" s="17">
        <v>9.2536629799626999E-2</v>
      </c>
      <c r="AX530" s="17">
        <v>0</v>
      </c>
      <c r="AY530" s="17">
        <v>8.0903846123984005E-2</v>
      </c>
      <c r="AZ530" s="17">
        <v>8.0663136151805606E-2</v>
      </c>
      <c r="BA530" s="17">
        <v>0.137058501119283</v>
      </c>
      <c r="BB530" s="17">
        <v>0.11752715613902499</v>
      </c>
      <c r="BC530" s="17">
        <v>4.7232989171661903E-2</v>
      </c>
      <c r="BD530" s="17">
        <v>0</v>
      </c>
      <c r="BE530" s="17"/>
      <c r="BF530" s="17">
        <v>7.2926509701257594E-2</v>
      </c>
      <c r="BG530" s="17">
        <v>6.5863741402332698E-2</v>
      </c>
      <c r="BH530" s="17">
        <v>0.120923335865376</v>
      </c>
      <c r="BI530" s="17">
        <v>0.101231708349194</v>
      </c>
      <c r="BJ530" s="17">
        <v>4.3138355139700699E-2</v>
      </c>
      <c r="BK530" s="17">
        <v>0.11225447047864399</v>
      </c>
      <c r="BL530" s="17">
        <v>7.4169307415060795E-2</v>
      </c>
      <c r="BM530" s="17"/>
      <c r="BN530" s="17">
        <v>0.108925138391318</v>
      </c>
      <c r="BO530" s="17">
        <v>5.2043064302918197E-2</v>
      </c>
      <c r="BP530" s="17">
        <v>0</v>
      </c>
      <c r="BQ530" s="17">
        <v>8.6170868738993295E-2</v>
      </c>
      <c r="BR530" s="17">
        <v>5.8664831935719003E-2</v>
      </c>
      <c r="BS530" s="17">
        <v>0.12593331487266199</v>
      </c>
      <c r="BT530" s="17">
        <v>4.6252884329068898E-2</v>
      </c>
      <c r="BU530" s="17">
        <v>0.152732067552378</v>
      </c>
      <c r="BV530" s="17">
        <v>2.4871100542378E-2</v>
      </c>
      <c r="BW530" s="17">
        <v>0.146089528480494</v>
      </c>
      <c r="BX530" s="17">
        <v>7.5133928404372899E-2</v>
      </c>
      <c r="BY530" s="17">
        <v>8.3292534084006803E-2</v>
      </c>
      <c r="BZ530" s="17">
        <v>0.106866763469965</v>
      </c>
      <c r="CA530" s="17">
        <v>5.5965029510323797E-2</v>
      </c>
      <c r="CB530" s="17">
        <v>4.7737240807452903E-2</v>
      </c>
      <c r="CC530" s="17">
        <v>5.5304625602753503E-2</v>
      </c>
      <c r="CD530" s="17">
        <v>4.97932098538287E-2</v>
      </c>
    </row>
    <row r="531" spans="2:82" x14ac:dyDescent="0.35">
      <c r="B531" t="s">
        <v>269</v>
      </c>
      <c r="C531" s="17">
        <v>0.13085825498260201</v>
      </c>
      <c r="D531" s="17">
        <v>0.13631110684653999</v>
      </c>
      <c r="E531" s="17">
        <v>0.124116658557628</v>
      </c>
      <c r="F531" s="17"/>
      <c r="G531" s="17">
        <v>9.7208630286220205E-2</v>
      </c>
      <c r="H531" s="17">
        <v>0.106512735286652</v>
      </c>
      <c r="I531" s="17">
        <v>0.14910758874730701</v>
      </c>
      <c r="J531" s="17">
        <v>0.165743892957808</v>
      </c>
      <c r="K531" s="17">
        <v>0.16837951664902601</v>
      </c>
      <c r="L531" s="17">
        <v>0.200652322414625</v>
      </c>
      <c r="M531" s="17"/>
      <c r="N531" s="17">
        <v>0.119393767604088</v>
      </c>
      <c r="O531" s="17">
        <v>0.18786465154315499</v>
      </c>
      <c r="P531" s="17">
        <v>0.11652840968169199</v>
      </c>
      <c r="Q531" s="17">
        <v>0.104733208039083</v>
      </c>
      <c r="R531" s="17"/>
      <c r="S531" s="17">
        <v>0.123783059557979</v>
      </c>
      <c r="T531" s="17">
        <v>0.17448662335076501</v>
      </c>
      <c r="U531" s="17">
        <v>0.14790863203296101</v>
      </c>
      <c r="V531" s="17">
        <v>0.19190173278630501</v>
      </c>
      <c r="W531" s="17">
        <v>0.16892275630089301</v>
      </c>
      <c r="X531" s="17">
        <v>8.4513162806315406E-2</v>
      </c>
      <c r="Y531" s="17">
        <v>0.140512470174254</v>
      </c>
      <c r="Z531" s="17">
        <v>0.130871356220086</v>
      </c>
      <c r="AA531" s="17">
        <v>8.5520986211690603E-2</v>
      </c>
      <c r="AB531" s="17">
        <v>0.13775969991559101</v>
      </c>
      <c r="AC531" s="17">
        <v>0.123103500886328</v>
      </c>
      <c r="AD531" s="17"/>
      <c r="AE531" s="17">
        <v>0.12323741218965401</v>
      </c>
      <c r="AF531" s="17">
        <v>0.14153838063179999</v>
      </c>
      <c r="AG531" s="17">
        <v>6.04821389534098E-2</v>
      </c>
      <c r="AH531" s="17">
        <v>0.17445692487054501</v>
      </c>
      <c r="AI531" s="17">
        <v>0.14987919117426601</v>
      </c>
      <c r="AJ531" s="17">
        <v>0.21968306706663199</v>
      </c>
      <c r="AK531" s="17"/>
      <c r="AL531" s="17">
        <v>0.16607865547169701</v>
      </c>
      <c r="AM531" s="17">
        <v>0.10693563806963099</v>
      </c>
      <c r="AN531" s="17">
        <v>0.111803419660263</v>
      </c>
      <c r="AO531" s="17">
        <v>0.171763501772317</v>
      </c>
      <c r="AP531" s="17">
        <v>0.110318754948197</v>
      </c>
      <c r="AQ531" s="17">
        <v>0.12178704608445901</v>
      </c>
      <c r="AR531" s="17">
        <v>0</v>
      </c>
      <c r="AS531" s="17"/>
      <c r="AT531" s="17">
        <v>0.13085825498260201</v>
      </c>
      <c r="AU531" s="17" t="s">
        <v>116</v>
      </c>
      <c r="AV531" s="17"/>
      <c r="AW531" s="17">
        <v>0.15157961092380101</v>
      </c>
      <c r="AX531" s="17">
        <v>0.128966172717906</v>
      </c>
      <c r="AY531" s="17">
        <v>5.7682217905834998E-2</v>
      </c>
      <c r="AZ531" s="17">
        <v>0.150900023151707</v>
      </c>
      <c r="BA531" s="17">
        <v>0.17504644978272499</v>
      </c>
      <c r="BB531" s="17">
        <v>0.150459398174212</v>
      </c>
      <c r="BC531" s="17">
        <v>0.102209566613966</v>
      </c>
      <c r="BD531" s="17">
        <v>0.14766546899784999</v>
      </c>
      <c r="BE531" s="17"/>
      <c r="BF531" s="17">
        <v>0.173517281184179</v>
      </c>
      <c r="BG531" s="17">
        <v>0.11896387499062901</v>
      </c>
      <c r="BH531" s="17">
        <v>0.14238029114023101</v>
      </c>
      <c r="BI531" s="17">
        <v>3.7521335041624901E-2</v>
      </c>
      <c r="BJ531" s="17">
        <v>4.4459446120365599E-2</v>
      </c>
      <c r="BK531" s="17">
        <v>0.19062860751354099</v>
      </c>
      <c r="BL531" s="17">
        <v>0.17140948788740501</v>
      </c>
      <c r="BM531" s="17"/>
      <c r="BN531" s="17">
        <v>8.3182457278243693E-2</v>
      </c>
      <c r="BO531" s="17">
        <v>0.109274573238172</v>
      </c>
      <c r="BP531" s="17">
        <v>7.9166522939162404E-2</v>
      </c>
      <c r="BQ531" s="17">
        <v>0.13609225181791501</v>
      </c>
      <c r="BR531" s="17">
        <v>0.136248220958225</v>
      </c>
      <c r="BS531" s="17">
        <v>0.106904244811247</v>
      </c>
      <c r="BT531" s="17">
        <v>0.14184773759144301</v>
      </c>
      <c r="BU531" s="17">
        <v>0.107210254401346</v>
      </c>
      <c r="BV531" s="17">
        <v>0.22841249334014799</v>
      </c>
      <c r="BW531" s="17">
        <v>0.14163919294176999</v>
      </c>
      <c r="BX531" s="17">
        <v>0.15853433010781401</v>
      </c>
      <c r="BY531" s="17">
        <v>0.16381751171045</v>
      </c>
      <c r="BZ531" s="17">
        <v>0.17908265680950999</v>
      </c>
      <c r="CA531" s="17">
        <v>0.11997195325361699</v>
      </c>
      <c r="CB531" s="17">
        <v>0.121104086685382</v>
      </c>
      <c r="CC531" s="17">
        <v>0.11224955998160099</v>
      </c>
      <c r="CD531" s="17">
        <v>0.113180685148838</v>
      </c>
    </row>
    <row r="532" spans="2:82" x14ac:dyDescent="0.35">
      <c r="B532" t="s">
        <v>270</v>
      </c>
      <c r="C532" s="17">
        <v>0.25008641171839002</v>
      </c>
      <c r="D532" s="17">
        <v>0.233537465450948</v>
      </c>
      <c r="E532" s="17">
        <v>0.27455967668540698</v>
      </c>
      <c r="F532" s="17"/>
      <c r="G532" s="17">
        <v>0.30933584818051602</v>
      </c>
      <c r="H532" s="17">
        <v>0.232194026558766</v>
      </c>
      <c r="I532" s="17">
        <v>0.165359286478439</v>
      </c>
      <c r="J532" s="17">
        <v>0.32637515204580603</v>
      </c>
      <c r="K532" s="17">
        <v>0.22502291261928101</v>
      </c>
      <c r="L532" s="17">
        <v>0.27856768755010602</v>
      </c>
      <c r="M532" s="17"/>
      <c r="N532" s="17">
        <v>0.192186562274719</v>
      </c>
      <c r="O532" s="17">
        <v>0.316388863548489</v>
      </c>
      <c r="P532" s="17">
        <v>0.29744733128654199</v>
      </c>
      <c r="Q532" s="17">
        <v>0.27276503044186801</v>
      </c>
      <c r="R532" s="17"/>
      <c r="S532" s="17">
        <v>0.238231430761215</v>
      </c>
      <c r="T532" s="17">
        <v>0.226513937154734</v>
      </c>
      <c r="U532" s="17">
        <v>0.20103864120741</v>
      </c>
      <c r="V532" s="17">
        <v>0.305347958448621</v>
      </c>
      <c r="W532" s="17">
        <v>0.28908315483511998</v>
      </c>
      <c r="X532" s="17">
        <v>0.28187522742818699</v>
      </c>
      <c r="Y532" s="17">
        <v>0.22529633592880499</v>
      </c>
      <c r="Z532" s="17">
        <v>8.4757424759557706E-2</v>
      </c>
      <c r="AA532" s="17">
        <v>0.25262686631179498</v>
      </c>
      <c r="AB532" s="17">
        <v>0.30680298017569102</v>
      </c>
      <c r="AC532" s="17">
        <v>0.32177481792395601</v>
      </c>
      <c r="AD532" s="17"/>
      <c r="AE532" s="17">
        <v>0.22344340967678999</v>
      </c>
      <c r="AF532" s="17">
        <v>0.26901591087078502</v>
      </c>
      <c r="AG532" s="17">
        <v>0.31841457725865402</v>
      </c>
      <c r="AH532" s="17">
        <v>0.24860973376668399</v>
      </c>
      <c r="AI532" s="17">
        <v>0.252758605779631</v>
      </c>
      <c r="AJ532" s="17">
        <v>0.30235712893266498</v>
      </c>
      <c r="AK532" s="17"/>
      <c r="AL532" s="17">
        <v>0.25392442163949103</v>
      </c>
      <c r="AM532" s="17">
        <v>0.21312455905764799</v>
      </c>
      <c r="AN532" s="17">
        <v>0.270795371999973</v>
      </c>
      <c r="AO532" s="17">
        <v>0.181583731442375</v>
      </c>
      <c r="AP532" s="17">
        <v>0.42860483080087203</v>
      </c>
      <c r="AQ532" s="17">
        <v>0.30310389620205003</v>
      </c>
      <c r="AR532" s="17">
        <v>0.46563439438355397</v>
      </c>
      <c r="AS532" s="17"/>
      <c r="AT532" s="17">
        <v>0.25008641171839002</v>
      </c>
      <c r="AU532" s="17" t="s">
        <v>116</v>
      </c>
      <c r="AV532" s="17"/>
      <c r="AW532" s="17">
        <v>0.310445026126346</v>
      </c>
      <c r="AX532" s="17">
        <v>0.52475420358083202</v>
      </c>
      <c r="AY532" s="17">
        <v>0.34221298046063298</v>
      </c>
      <c r="AZ532" s="17">
        <v>0.33171153808056297</v>
      </c>
      <c r="BA532" s="17">
        <v>0.26082547999857503</v>
      </c>
      <c r="BB532" s="17">
        <v>0.194007192488901</v>
      </c>
      <c r="BC532" s="17">
        <v>0.20958589450344001</v>
      </c>
      <c r="BD532" s="17">
        <v>9.5179529041795996E-2</v>
      </c>
      <c r="BE532" s="17"/>
      <c r="BF532" s="17">
        <v>0.198209988003548</v>
      </c>
      <c r="BG532" s="17">
        <v>0.22460307066364299</v>
      </c>
      <c r="BH532" s="17">
        <v>0.29119596349912402</v>
      </c>
      <c r="BI532" s="17">
        <v>0.33965441493062698</v>
      </c>
      <c r="BJ532" s="17">
        <v>0.31734072298988603</v>
      </c>
      <c r="BK532" s="17">
        <v>0.22091334036473301</v>
      </c>
      <c r="BL532" s="17">
        <v>0.40427784428789598</v>
      </c>
      <c r="BM532" s="17"/>
      <c r="BN532" s="17">
        <v>0.26208732928040901</v>
      </c>
      <c r="BO532" s="17">
        <v>0.237511535794415</v>
      </c>
      <c r="BP532" s="17">
        <v>0.33358714148879098</v>
      </c>
      <c r="BQ532" s="17">
        <v>0.22651107700274301</v>
      </c>
      <c r="BR532" s="17">
        <v>0.371451870202614</v>
      </c>
      <c r="BS532" s="17">
        <v>0.237735461122838</v>
      </c>
      <c r="BT532" s="17">
        <v>0.27501086364613397</v>
      </c>
      <c r="BU532" s="17">
        <v>0.27038929712156201</v>
      </c>
      <c r="BV532" s="17">
        <v>0.28174275754311601</v>
      </c>
      <c r="BW532" s="17">
        <v>0.25782488668502801</v>
      </c>
      <c r="BX532" s="17">
        <v>0.27017391340010599</v>
      </c>
      <c r="BY532" s="17">
        <v>0.17113772088965201</v>
      </c>
      <c r="BZ532" s="17">
        <v>0.25041310135442901</v>
      </c>
      <c r="CA532" s="17">
        <v>0.23888270561278499</v>
      </c>
      <c r="CB532" s="17">
        <v>0.165402093767228</v>
      </c>
      <c r="CC532" s="17">
        <v>0.17824679111644601</v>
      </c>
      <c r="CD532" s="17">
        <v>0.24955134352993599</v>
      </c>
    </row>
    <row r="533" spans="2:82" x14ac:dyDescent="0.35">
      <c r="B533" t="s">
        <v>271</v>
      </c>
      <c r="C533" s="17">
        <v>0.28876597091297801</v>
      </c>
      <c r="D533" s="17">
        <v>0.31238927727751598</v>
      </c>
      <c r="E533" s="17">
        <v>0.254015336485579</v>
      </c>
      <c r="F533" s="17"/>
      <c r="G533" s="17">
        <v>0.31190439421558203</v>
      </c>
      <c r="H533" s="17">
        <v>0.33898385574529599</v>
      </c>
      <c r="I533" s="17">
        <v>0.30740811899742398</v>
      </c>
      <c r="J533" s="17">
        <v>0.21931625784537601</v>
      </c>
      <c r="K533" s="17">
        <v>0.198907081537019</v>
      </c>
      <c r="L533" s="17">
        <v>0.15302260849566099</v>
      </c>
      <c r="M533" s="17"/>
      <c r="N533" s="17">
        <v>0.32837919739784299</v>
      </c>
      <c r="O533" s="17">
        <v>0.22355823728591501</v>
      </c>
      <c r="P533" s="17">
        <v>0.28048514611501901</v>
      </c>
      <c r="Q533" s="17">
        <v>0.26284696117772399</v>
      </c>
      <c r="R533" s="17"/>
      <c r="S533" s="17">
        <v>0.31531059863994598</v>
      </c>
      <c r="T533" s="17">
        <v>0.29509745089204098</v>
      </c>
      <c r="U533" s="17">
        <v>0.25378701526160702</v>
      </c>
      <c r="V533" s="17">
        <v>0.29310507533022201</v>
      </c>
      <c r="W533" s="17">
        <v>0.31363236921214699</v>
      </c>
      <c r="X533" s="17">
        <v>0.33913915074932599</v>
      </c>
      <c r="Y533" s="17">
        <v>0.20628944832320201</v>
      </c>
      <c r="Z533" s="17">
        <v>0.39563369647302399</v>
      </c>
      <c r="AA533" s="17">
        <v>0.29979540869586602</v>
      </c>
      <c r="AB533" s="17">
        <v>0.16754694124487801</v>
      </c>
      <c r="AC533" s="17">
        <v>0.20304096929615401</v>
      </c>
      <c r="AD533" s="17"/>
      <c r="AE533" s="17">
        <v>0.29907389329498002</v>
      </c>
      <c r="AF533" s="17">
        <v>0.26751794380315902</v>
      </c>
      <c r="AG533" s="17">
        <v>0.32882686009929502</v>
      </c>
      <c r="AH533" s="17">
        <v>0.202813040899606</v>
      </c>
      <c r="AI533" s="17">
        <v>0.31172804757077699</v>
      </c>
      <c r="AJ533" s="17">
        <v>0.30070401006231601</v>
      </c>
      <c r="AK533" s="17"/>
      <c r="AL533" s="17">
        <v>0.22710657336072701</v>
      </c>
      <c r="AM533" s="17">
        <v>0.363817482198107</v>
      </c>
      <c r="AN533" s="17">
        <v>0.31221820570556902</v>
      </c>
      <c r="AO533" s="17">
        <v>0.20071303955151601</v>
      </c>
      <c r="AP533" s="17">
        <v>0.15507154131130199</v>
      </c>
      <c r="AQ533" s="17">
        <v>0.27426053080944401</v>
      </c>
      <c r="AR533" s="17">
        <v>0</v>
      </c>
      <c r="AS533" s="17"/>
      <c r="AT533" s="17">
        <v>0.28876597091297801</v>
      </c>
      <c r="AU533" s="17" t="s">
        <v>116</v>
      </c>
      <c r="AV533" s="17"/>
      <c r="AW533" s="17">
        <v>0.26809589713131998</v>
      </c>
      <c r="AX533" s="17">
        <v>7.1514602993102097E-2</v>
      </c>
      <c r="AY533" s="17">
        <v>0.32179024249834398</v>
      </c>
      <c r="AZ533" s="17">
        <v>0.22469957974874299</v>
      </c>
      <c r="BA533" s="17">
        <v>0.20630656503977601</v>
      </c>
      <c r="BB533" s="17">
        <v>0.33519273017199203</v>
      </c>
      <c r="BC533" s="17">
        <v>0.32039046809282901</v>
      </c>
      <c r="BD533" s="17">
        <v>0.31738297530667098</v>
      </c>
      <c r="BE533" s="17"/>
      <c r="BF533" s="17">
        <v>0.313000179324047</v>
      </c>
      <c r="BG533" s="17">
        <v>0.317867257160862</v>
      </c>
      <c r="BH533" s="17">
        <v>0.245205118029588</v>
      </c>
      <c r="BI533" s="17">
        <v>0.29545949464572402</v>
      </c>
      <c r="BJ533" s="17">
        <v>0.346700006909688</v>
      </c>
      <c r="BK533" s="17">
        <v>0.12328425786155101</v>
      </c>
      <c r="BL533" s="17">
        <v>0.24544751567616799</v>
      </c>
      <c r="BM533" s="17"/>
      <c r="BN533" s="17">
        <v>0.265679371688753</v>
      </c>
      <c r="BO533" s="17">
        <v>0.33263716149384298</v>
      </c>
      <c r="BP533" s="17">
        <v>0.25070196156458202</v>
      </c>
      <c r="BQ533" s="17">
        <v>0.373532458809614</v>
      </c>
      <c r="BR533" s="17">
        <v>0.23224210191470099</v>
      </c>
      <c r="BS533" s="17">
        <v>0.25508759210083898</v>
      </c>
      <c r="BT533" s="17">
        <v>0.31560275161124401</v>
      </c>
      <c r="BU533" s="17">
        <v>0.33602588722799098</v>
      </c>
      <c r="BV533" s="17">
        <v>0.207854160458875</v>
      </c>
      <c r="BW533" s="17">
        <v>0.28358942898677802</v>
      </c>
      <c r="BX533" s="17">
        <v>0.20329578233204601</v>
      </c>
      <c r="BY533" s="17">
        <v>0.271142650280426</v>
      </c>
      <c r="BZ533" s="17">
        <v>0.33722380267866497</v>
      </c>
      <c r="CA533" s="17">
        <v>0.33625063684470902</v>
      </c>
      <c r="CB533" s="17">
        <v>0.34420430290092502</v>
      </c>
      <c r="CC533" s="17">
        <v>0.33700086015716602</v>
      </c>
      <c r="CD533" s="17">
        <v>0.22324983457783501</v>
      </c>
    </row>
    <row r="534" spans="2:82" x14ac:dyDescent="0.35">
      <c r="B534" t="s">
        <v>272</v>
      </c>
      <c r="C534" s="17">
        <v>0.25247303830364398</v>
      </c>
      <c r="D534" s="17">
        <v>0.231578025270056</v>
      </c>
      <c r="E534" s="17">
        <v>0.283496043882556</v>
      </c>
      <c r="F534" s="17"/>
      <c r="G534" s="17">
        <v>0.22098801125145501</v>
      </c>
      <c r="H534" s="17">
        <v>0.26762206151648099</v>
      </c>
      <c r="I534" s="17">
        <v>0.32665536561127301</v>
      </c>
      <c r="J534" s="17">
        <v>0.209005383025367</v>
      </c>
      <c r="K534" s="17">
        <v>0.169891281217529</v>
      </c>
      <c r="L534" s="17">
        <v>0.24876836731556601</v>
      </c>
      <c r="M534" s="17"/>
      <c r="N534" s="17">
        <v>0.29096511649981199</v>
      </c>
      <c r="O534" s="17">
        <v>0.18452272345582699</v>
      </c>
      <c r="P534" s="17">
        <v>0.213629432676047</v>
      </c>
      <c r="Q534" s="17">
        <v>0.28839324378394698</v>
      </c>
      <c r="R534" s="17"/>
      <c r="S534" s="17">
        <v>0.25456971308181803</v>
      </c>
      <c r="T534" s="17">
        <v>0.24760808284361499</v>
      </c>
      <c r="U534" s="17">
        <v>0.26509118440740698</v>
      </c>
      <c r="V534" s="17">
        <v>0.17178632126431601</v>
      </c>
      <c r="W534" s="17">
        <v>0.13298982207396301</v>
      </c>
      <c r="X534" s="17">
        <v>0.22852262504582699</v>
      </c>
      <c r="Y534" s="17">
        <v>0.32959151750156401</v>
      </c>
      <c r="Z534" s="17">
        <v>0.33360953974533503</v>
      </c>
      <c r="AA534" s="17">
        <v>0.29981501985791498</v>
      </c>
      <c r="AB534" s="17">
        <v>0.27378248855231702</v>
      </c>
      <c r="AC534" s="17">
        <v>0.23144829149667301</v>
      </c>
      <c r="AD534" s="17"/>
      <c r="AE534" s="17">
        <v>0.27928725605453902</v>
      </c>
      <c r="AF534" s="17">
        <v>0.21868998018202801</v>
      </c>
      <c r="AG534" s="17">
        <v>0.209439304152645</v>
      </c>
      <c r="AH534" s="17">
        <v>0.34907205879559</v>
      </c>
      <c r="AI534" s="17">
        <v>0.24178642047528201</v>
      </c>
      <c r="AJ534" s="17">
        <v>0.177255793938387</v>
      </c>
      <c r="AK534" s="17"/>
      <c r="AL534" s="17">
        <v>0.24896091997725101</v>
      </c>
      <c r="AM534" s="17">
        <v>0.25834907048710198</v>
      </c>
      <c r="AN534" s="17">
        <v>0.25773870240305102</v>
      </c>
      <c r="AO534" s="17">
        <v>0.37195173165558398</v>
      </c>
      <c r="AP534" s="17">
        <v>0.15781836117269399</v>
      </c>
      <c r="AQ534" s="17">
        <v>0.21918265188511599</v>
      </c>
      <c r="AR534" s="17">
        <v>0.53436560561644597</v>
      </c>
      <c r="AS534" s="17"/>
      <c r="AT534" s="17">
        <v>0.25247303830364398</v>
      </c>
      <c r="AU534" s="17" t="s">
        <v>116</v>
      </c>
      <c r="AV534" s="17"/>
      <c r="AW534" s="17">
        <v>0.17734283601890599</v>
      </c>
      <c r="AX534" s="17">
        <v>0.27476502070816</v>
      </c>
      <c r="AY534" s="17">
        <v>0.197410713011204</v>
      </c>
      <c r="AZ534" s="17">
        <v>0.21202572286718099</v>
      </c>
      <c r="BA534" s="17">
        <v>0.220763004059642</v>
      </c>
      <c r="BB534" s="17">
        <v>0.20281352302587</v>
      </c>
      <c r="BC534" s="17">
        <v>0.320581081618103</v>
      </c>
      <c r="BD534" s="17">
        <v>0.43977202665368298</v>
      </c>
      <c r="BE534" s="17"/>
      <c r="BF534" s="17">
        <v>0.242346041786969</v>
      </c>
      <c r="BG534" s="17">
        <v>0.27270205578253298</v>
      </c>
      <c r="BH534" s="17">
        <v>0.20029529146568101</v>
      </c>
      <c r="BI534" s="17">
        <v>0.22613304703282999</v>
      </c>
      <c r="BJ534" s="17">
        <v>0.24836146884036001</v>
      </c>
      <c r="BK534" s="17">
        <v>0.35291932378153101</v>
      </c>
      <c r="BL534" s="17">
        <v>0.104695844733471</v>
      </c>
      <c r="BM534" s="17"/>
      <c r="BN534" s="17">
        <v>0.28012570336127601</v>
      </c>
      <c r="BO534" s="17">
        <v>0.26853366517065302</v>
      </c>
      <c r="BP534" s="17">
        <v>0.33654437400746501</v>
      </c>
      <c r="BQ534" s="17">
        <v>0.177693343630735</v>
      </c>
      <c r="BR534" s="17">
        <v>0.20139297498874101</v>
      </c>
      <c r="BS534" s="17">
        <v>0.27433938709241401</v>
      </c>
      <c r="BT534" s="17">
        <v>0.22128576282210899</v>
      </c>
      <c r="BU534" s="17">
        <v>0.13364249369672401</v>
      </c>
      <c r="BV534" s="17">
        <v>0.25711948811548302</v>
      </c>
      <c r="BW534" s="17">
        <v>0.170856962905931</v>
      </c>
      <c r="BX534" s="17">
        <v>0.29286204575566099</v>
      </c>
      <c r="BY534" s="17">
        <v>0.31060958303546399</v>
      </c>
      <c r="BZ534" s="17">
        <v>0.126413675687431</v>
      </c>
      <c r="CA534" s="17">
        <v>0.24892967477856401</v>
      </c>
      <c r="CB534" s="17">
        <v>0.32155227583901203</v>
      </c>
      <c r="CC534" s="17">
        <v>0.31719816314203297</v>
      </c>
      <c r="CD534" s="17">
        <v>0.36422492688956198</v>
      </c>
    </row>
    <row r="535" spans="2:82" x14ac:dyDescent="0.35">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row>
    <row r="536" spans="2:82" x14ac:dyDescent="0.35">
      <c r="B536" s="6" t="s">
        <v>315</v>
      </c>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row>
    <row r="537" spans="2:82" x14ac:dyDescent="0.35">
      <c r="B537" s="24" t="s">
        <v>191</v>
      </c>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row>
    <row r="538" spans="2:82" x14ac:dyDescent="0.35">
      <c r="B538" t="s">
        <v>302</v>
      </c>
      <c r="C538" s="17">
        <v>4.86201129659962E-2</v>
      </c>
      <c r="D538" s="17">
        <v>4.9105293412543702E-2</v>
      </c>
      <c r="E538" s="17">
        <v>4.5975841464466399E-2</v>
      </c>
      <c r="F538" s="17"/>
      <c r="G538" s="17">
        <v>2.3497991729852199E-2</v>
      </c>
      <c r="H538" s="17">
        <v>4.7064325273051398E-2</v>
      </c>
      <c r="I538" s="17">
        <v>1.09627001010135E-2</v>
      </c>
      <c r="J538" s="17">
        <v>5.1580544528121101E-2</v>
      </c>
      <c r="K538" s="17">
        <v>0.15422528973646901</v>
      </c>
      <c r="L538" s="17">
        <v>0.115453191787547</v>
      </c>
      <c r="M538" s="17"/>
      <c r="N538" s="17">
        <v>4.3060593210930802E-2</v>
      </c>
      <c r="O538" s="17">
        <v>5.9956731456742102E-2</v>
      </c>
      <c r="P538" s="17">
        <v>5.1160366623680502E-2</v>
      </c>
      <c r="Q538" s="17">
        <v>4.7277816069298602E-2</v>
      </c>
      <c r="R538" s="17"/>
      <c r="S538" s="17">
        <v>4.11500102983672E-2</v>
      </c>
      <c r="T538" s="17">
        <v>2.0940901688741499E-2</v>
      </c>
      <c r="U538" s="17">
        <v>0.109517361983545</v>
      </c>
      <c r="V538" s="17">
        <v>3.6935102140189802E-2</v>
      </c>
      <c r="W538" s="17">
        <v>9.5527266996050297E-2</v>
      </c>
      <c r="X538" s="17">
        <v>4.9075968858556501E-2</v>
      </c>
      <c r="Y538" s="17">
        <v>2.7752064333167601E-2</v>
      </c>
      <c r="Z538" s="17">
        <v>2.4471421633829999E-2</v>
      </c>
      <c r="AA538" s="17">
        <v>3.39513026068737E-2</v>
      </c>
      <c r="AB538" s="17">
        <v>6.2052801304734999E-2</v>
      </c>
      <c r="AC538" s="17">
        <v>7.3448927768549499E-2</v>
      </c>
      <c r="AD538" s="17"/>
      <c r="AE538" s="17">
        <v>4.5512551300416697E-2</v>
      </c>
      <c r="AF538" s="17">
        <v>4.8926237070240797E-2</v>
      </c>
      <c r="AG538" s="17">
        <v>8.1330427408314407E-2</v>
      </c>
      <c r="AH538" s="17">
        <v>7.2504446981393897E-2</v>
      </c>
      <c r="AI538" s="17">
        <v>3.0097951675983801E-2</v>
      </c>
      <c r="AJ538" s="17">
        <v>5.0221104840808599E-2</v>
      </c>
      <c r="AK538" s="17"/>
      <c r="AL538" s="17">
        <v>5.8900889893063003E-2</v>
      </c>
      <c r="AM538" s="17">
        <v>3.29614188113483E-2</v>
      </c>
      <c r="AN538" s="17">
        <v>4.9806675170281797E-2</v>
      </c>
      <c r="AO538" s="17">
        <v>7.30747957684518E-2</v>
      </c>
      <c r="AP538" s="17">
        <v>0.10360658234155</v>
      </c>
      <c r="AQ538" s="17">
        <v>2.6779741560033401E-2</v>
      </c>
      <c r="AR538" s="17">
        <v>0</v>
      </c>
      <c r="AS538" s="17"/>
      <c r="AT538" s="17">
        <v>4.86201129659962E-2</v>
      </c>
      <c r="AU538" s="17" t="s">
        <v>116</v>
      </c>
      <c r="AV538" s="17"/>
      <c r="AW538" s="17">
        <v>5.8225987123579501E-2</v>
      </c>
      <c r="AX538" s="17">
        <v>5.69235135692856E-2</v>
      </c>
      <c r="AY538" s="17">
        <v>5.3363947651169003E-2</v>
      </c>
      <c r="AZ538" s="17">
        <v>6.8577875092687396E-2</v>
      </c>
      <c r="BA538" s="17">
        <v>0.119280363389643</v>
      </c>
      <c r="BB538" s="17">
        <v>5.2113079107904102E-2</v>
      </c>
      <c r="BC538" s="17">
        <v>2.0555329760219301E-2</v>
      </c>
      <c r="BD538" s="17">
        <v>4.6895877767097603E-2</v>
      </c>
      <c r="BE538" s="17"/>
      <c r="BF538" s="17">
        <v>5.1235065127531697E-2</v>
      </c>
      <c r="BG538" s="17">
        <v>4.0414658409198202E-2</v>
      </c>
      <c r="BH538" s="17">
        <v>6.8583567834187106E-2</v>
      </c>
      <c r="BI538" s="17">
        <v>5.3411214079622203E-2</v>
      </c>
      <c r="BJ538" s="17">
        <v>3.3848622725970098E-2</v>
      </c>
      <c r="BK538" s="17">
        <v>4.9574228770759399E-2</v>
      </c>
      <c r="BL538" s="17">
        <v>7.8407702125791803E-2</v>
      </c>
      <c r="BM538" s="17"/>
      <c r="BN538" s="17">
        <v>5.6974309619828002E-2</v>
      </c>
      <c r="BO538" s="17">
        <v>4.5794095290134201E-2</v>
      </c>
      <c r="BP538" s="17">
        <v>0</v>
      </c>
      <c r="BQ538" s="17">
        <v>6.2857822324891802E-2</v>
      </c>
      <c r="BR538" s="17">
        <v>6.8272489212710494E-2</v>
      </c>
      <c r="BS538" s="17">
        <v>9.2523482021727096E-2</v>
      </c>
      <c r="BT538" s="17">
        <v>1.30689892646544E-2</v>
      </c>
      <c r="BU538" s="17">
        <v>6.8963616899227503E-2</v>
      </c>
      <c r="BV538" s="17">
        <v>2.2114095841374099E-2</v>
      </c>
      <c r="BW538" s="17">
        <v>0.116368155950013</v>
      </c>
      <c r="BX538" s="17">
        <v>2.8295210518491001E-2</v>
      </c>
      <c r="BY538" s="17">
        <v>3.3064588321032699E-2</v>
      </c>
      <c r="BZ538" s="17">
        <v>4.6239667138355998E-2</v>
      </c>
      <c r="CA538" s="17">
        <v>0.110695978380722</v>
      </c>
      <c r="CB538" s="17">
        <v>1.1511016748006701E-2</v>
      </c>
      <c r="CC538" s="17">
        <v>1.3357725165619099E-2</v>
      </c>
      <c r="CD538" s="17">
        <v>3.25606261760093E-2</v>
      </c>
    </row>
    <row r="539" spans="2:82" x14ac:dyDescent="0.35">
      <c r="B539" t="s">
        <v>269</v>
      </c>
      <c r="C539" s="17">
        <v>7.8658525511284202E-2</v>
      </c>
      <c r="D539" s="17">
        <v>8.5888833904915293E-2</v>
      </c>
      <c r="E539" s="17">
        <v>6.8762276343976497E-2</v>
      </c>
      <c r="F539" s="17"/>
      <c r="G539" s="17">
        <v>7.8302860895337306E-2</v>
      </c>
      <c r="H539" s="17">
        <v>7.3753778358457894E-2</v>
      </c>
      <c r="I539" s="17">
        <v>5.68314768219245E-2</v>
      </c>
      <c r="J539" s="17">
        <v>6.2427054265544797E-2</v>
      </c>
      <c r="K539" s="17">
        <v>0.122897359102755</v>
      </c>
      <c r="L539" s="17">
        <v>0.135198700618755</v>
      </c>
      <c r="M539" s="17"/>
      <c r="N539" s="17">
        <v>6.1487553269648103E-2</v>
      </c>
      <c r="O539" s="17">
        <v>0.11504565051532201</v>
      </c>
      <c r="P539" s="17">
        <v>7.9105229616012906E-2</v>
      </c>
      <c r="Q539" s="17">
        <v>8.3041887791667796E-2</v>
      </c>
      <c r="R539" s="17"/>
      <c r="S539" s="17">
        <v>7.0964095402686805E-2</v>
      </c>
      <c r="T539" s="17">
        <v>5.6371877868480399E-2</v>
      </c>
      <c r="U539" s="17">
        <v>0.15137555021294899</v>
      </c>
      <c r="V539" s="17">
        <v>3.8097430194293402E-2</v>
      </c>
      <c r="W539" s="17">
        <v>9.1810437724446997E-2</v>
      </c>
      <c r="X539" s="17">
        <v>6.5436853777048901E-2</v>
      </c>
      <c r="Y539" s="17">
        <v>0.10448790943679399</v>
      </c>
      <c r="Z539" s="17">
        <v>8.2071358073114206E-2</v>
      </c>
      <c r="AA539" s="17">
        <v>5.2410610627636897E-2</v>
      </c>
      <c r="AB539" s="17">
        <v>9.6859199549193503E-2</v>
      </c>
      <c r="AC539" s="17">
        <v>0.12439228574379201</v>
      </c>
      <c r="AD539" s="17"/>
      <c r="AE539" s="17">
        <v>8.8712151665365599E-2</v>
      </c>
      <c r="AF539" s="17">
        <v>6.9378033905553999E-2</v>
      </c>
      <c r="AG539" s="17">
        <v>6.95765976509196E-2</v>
      </c>
      <c r="AH539" s="17">
        <v>4.8938038680212299E-2</v>
      </c>
      <c r="AI539" s="17">
        <v>8.5429883397849099E-2</v>
      </c>
      <c r="AJ539" s="17">
        <v>5.8354224222933203E-2</v>
      </c>
      <c r="AK539" s="17"/>
      <c r="AL539" s="17">
        <v>0.102491034481282</v>
      </c>
      <c r="AM539" s="17">
        <v>7.2147816489719893E-2</v>
      </c>
      <c r="AN539" s="17">
        <v>4.5658511220194098E-2</v>
      </c>
      <c r="AO539" s="17">
        <v>8.2628795537691896E-2</v>
      </c>
      <c r="AP539" s="17">
        <v>5.5544269444894503E-2</v>
      </c>
      <c r="AQ539" s="17">
        <v>5.9371417730136801E-2</v>
      </c>
      <c r="AR539" s="17">
        <v>0</v>
      </c>
      <c r="AS539" s="17"/>
      <c r="AT539" s="17">
        <v>7.8658525511284202E-2</v>
      </c>
      <c r="AU539" s="17" t="s">
        <v>116</v>
      </c>
      <c r="AV539" s="17"/>
      <c r="AW539" s="17">
        <v>0.150459306896669</v>
      </c>
      <c r="AX539" s="17">
        <v>7.2042659148620306E-2</v>
      </c>
      <c r="AY539" s="17">
        <v>5.7613363862277403E-2</v>
      </c>
      <c r="AZ539" s="17">
        <v>7.6144661699788604E-2</v>
      </c>
      <c r="BA539" s="17">
        <v>0.110613557070474</v>
      </c>
      <c r="BB539" s="17">
        <v>0.100057221902978</v>
      </c>
      <c r="BC539" s="17">
        <v>4.9351021963403199E-2</v>
      </c>
      <c r="BD539" s="17">
        <v>5.4993368048953301E-2</v>
      </c>
      <c r="BE539" s="17"/>
      <c r="BF539" s="17">
        <v>9.1617274140927504E-2</v>
      </c>
      <c r="BG539" s="17">
        <v>6.2517567419762804E-2</v>
      </c>
      <c r="BH539" s="17">
        <v>0.110692457836226</v>
      </c>
      <c r="BI539" s="17">
        <v>5.5474162216132897E-2</v>
      </c>
      <c r="BJ539" s="17">
        <v>3.1100018026325602E-2</v>
      </c>
      <c r="BK539" s="17">
        <v>0.10419306319864099</v>
      </c>
      <c r="BL539" s="17">
        <v>0.145505810650298</v>
      </c>
      <c r="BM539" s="17"/>
      <c r="BN539" s="17">
        <v>5.6226658241881299E-2</v>
      </c>
      <c r="BO539" s="17">
        <v>9.7787466611416393E-2</v>
      </c>
      <c r="BP539" s="17">
        <v>4.9145585756278198E-2</v>
      </c>
      <c r="BQ539" s="17">
        <v>7.7123562834300705E-2</v>
      </c>
      <c r="BR539" s="17">
        <v>8.0814871867915403E-2</v>
      </c>
      <c r="BS539" s="17">
        <v>6.2112677700898497E-2</v>
      </c>
      <c r="BT539" s="17">
        <v>5.5477138405846602E-2</v>
      </c>
      <c r="BU539" s="17">
        <v>0.148455915530389</v>
      </c>
      <c r="BV539" s="17">
        <v>0</v>
      </c>
      <c r="BW539" s="17">
        <v>6.7099887613915193E-2</v>
      </c>
      <c r="BX539" s="17">
        <v>0.143260020436905</v>
      </c>
      <c r="BY539" s="17">
        <v>9.0722906195109407E-2</v>
      </c>
      <c r="BZ539" s="17">
        <v>0.161842623139243</v>
      </c>
      <c r="CA539" s="17">
        <v>4.2048062520008499E-2</v>
      </c>
      <c r="CB539" s="17">
        <v>6.2604103525993895E-2</v>
      </c>
      <c r="CC539" s="17">
        <v>2.6495379629514201E-2</v>
      </c>
      <c r="CD539" s="17">
        <v>7.9533107023225802E-2</v>
      </c>
    </row>
    <row r="540" spans="2:82" x14ac:dyDescent="0.35">
      <c r="B540" t="s">
        <v>270</v>
      </c>
      <c r="C540" s="17">
        <v>0.256503437615203</v>
      </c>
      <c r="D540" s="17">
        <v>0.25839019838530097</v>
      </c>
      <c r="E540" s="17">
        <v>0.25356449844828499</v>
      </c>
      <c r="F540" s="17"/>
      <c r="G540" s="17">
        <v>0.24204451148880099</v>
      </c>
      <c r="H540" s="17">
        <v>0.22023549461594999</v>
      </c>
      <c r="I540" s="17">
        <v>0.28296560564476497</v>
      </c>
      <c r="J540" s="17">
        <v>0.33391897596248898</v>
      </c>
      <c r="K540" s="17">
        <v>0.19302909078271599</v>
      </c>
      <c r="L540" s="17">
        <v>0.34465817212355698</v>
      </c>
      <c r="M540" s="17"/>
      <c r="N540" s="17">
        <v>0.25756862885260601</v>
      </c>
      <c r="O540" s="17">
        <v>0.249383790427989</v>
      </c>
      <c r="P540" s="17">
        <v>0.28692127912113602</v>
      </c>
      <c r="Q540" s="17">
        <v>0.20521024719803699</v>
      </c>
      <c r="R540" s="17"/>
      <c r="S540" s="17">
        <v>0.24550757727735201</v>
      </c>
      <c r="T540" s="17">
        <v>0.34378028870613098</v>
      </c>
      <c r="U540" s="17">
        <v>0.263381301891363</v>
      </c>
      <c r="V540" s="17">
        <v>0.38280973374349703</v>
      </c>
      <c r="W540" s="17">
        <v>0.21852478855090099</v>
      </c>
      <c r="X540" s="17">
        <v>0.19383551385845199</v>
      </c>
      <c r="Y540" s="17">
        <v>0.23629888167131899</v>
      </c>
      <c r="Z540" s="17">
        <v>0.26422011105780002</v>
      </c>
      <c r="AA540" s="17">
        <v>0.25173089554866301</v>
      </c>
      <c r="AB540" s="17">
        <v>0.25945707704116899</v>
      </c>
      <c r="AC540" s="17">
        <v>0.24577228445577001</v>
      </c>
      <c r="AD540" s="17"/>
      <c r="AE540" s="17">
        <v>0.23920954119051799</v>
      </c>
      <c r="AF540" s="17">
        <v>0.27145417929681898</v>
      </c>
      <c r="AG540" s="17">
        <v>0.26012166543335302</v>
      </c>
      <c r="AH540" s="17">
        <v>0.32190528113114197</v>
      </c>
      <c r="AI540" s="17">
        <v>0.24582849374287299</v>
      </c>
      <c r="AJ540" s="17">
        <v>0.29652284662648798</v>
      </c>
      <c r="AK540" s="17"/>
      <c r="AL540" s="17">
        <v>0.29234720593129199</v>
      </c>
      <c r="AM540" s="17">
        <v>0.19936527944139601</v>
      </c>
      <c r="AN540" s="17">
        <v>0.24752108127181299</v>
      </c>
      <c r="AO540" s="17">
        <v>0.16916620723913101</v>
      </c>
      <c r="AP540" s="17">
        <v>0.413724221042371</v>
      </c>
      <c r="AQ540" s="17">
        <v>0.301882708827169</v>
      </c>
      <c r="AR540" s="17">
        <v>0</v>
      </c>
      <c r="AS540" s="17"/>
      <c r="AT540" s="17">
        <v>0.256503437615203</v>
      </c>
      <c r="AU540" s="17" t="s">
        <v>116</v>
      </c>
      <c r="AV540" s="17"/>
      <c r="AW540" s="17">
        <v>0.28050514624436801</v>
      </c>
      <c r="AX540" s="17">
        <v>0.32491603240508998</v>
      </c>
      <c r="AY540" s="17">
        <v>0.22249011818810699</v>
      </c>
      <c r="AZ540" s="17">
        <v>0.317986001110172</v>
      </c>
      <c r="BA540" s="17">
        <v>0.352459512940898</v>
      </c>
      <c r="BB540" s="17">
        <v>0.28129764213416197</v>
      </c>
      <c r="BC540" s="17">
        <v>0.18084163573759099</v>
      </c>
      <c r="BD540" s="17">
        <v>0.34675695163895498</v>
      </c>
      <c r="BE540" s="17"/>
      <c r="BF540" s="17">
        <v>0.23876580663204799</v>
      </c>
      <c r="BG540" s="17">
        <v>0.254170325029553</v>
      </c>
      <c r="BH540" s="17">
        <v>0.236812445803262</v>
      </c>
      <c r="BI540" s="17">
        <v>0.26232241414627999</v>
      </c>
      <c r="BJ540" s="17">
        <v>0.212823901570004</v>
      </c>
      <c r="BK540" s="17">
        <v>0.280224709353176</v>
      </c>
      <c r="BL540" s="17">
        <v>0.40728031376967999</v>
      </c>
      <c r="BM540" s="17"/>
      <c r="BN540" s="17">
        <v>0.208535976329456</v>
      </c>
      <c r="BO540" s="17">
        <v>0.160984287863391</v>
      </c>
      <c r="BP540" s="17">
        <v>0.27597507186945303</v>
      </c>
      <c r="BQ540" s="17">
        <v>0.235639502381291</v>
      </c>
      <c r="BR540" s="17">
        <v>0.33960187347215998</v>
      </c>
      <c r="BS540" s="17">
        <v>0.34810313864201903</v>
      </c>
      <c r="BT540" s="17">
        <v>0.25674735363261902</v>
      </c>
      <c r="BU540" s="17">
        <v>0.240857587137532</v>
      </c>
      <c r="BV540" s="17">
        <v>0.28141874630507802</v>
      </c>
      <c r="BW540" s="17">
        <v>0.25580615478272201</v>
      </c>
      <c r="BX540" s="17">
        <v>0.23239393682162801</v>
      </c>
      <c r="BY540" s="17">
        <v>0.26612354820141798</v>
      </c>
      <c r="BZ540" s="17">
        <v>0.28736653750862401</v>
      </c>
      <c r="CA540" s="17">
        <v>0.26579030861856301</v>
      </c>
      <c r="CB540" s="17">
        <v>0.23317452714526199</v>
      </c>
      <c r="CC540" s="17">
        <v>0.18723449800471101</v>
      </c>
      <c r="CD540" s="17">
        <v>0.23105673703092799</v>
      </c>
    </row>
    <row r="541" spans="2:82" x14ac:dyDescent="0.35">
      <c r="B541" t="s">
        <v>271</v>
      </c>
      <c r="C541" s="17">
        <v>0.33596270595168898</v>
      </c>
      <c r="D541" s="17">
        <v>0.33287176864833301</v>
      </c>
      <c r="E541" s="17">
        <v>0.34140496745244697</v>
      </c>
      <c r="F541" s="17"/>
      <c r="G541" s="17">
        <v>0.39444944285417199</v>
      </c>
      <c r="H541" s="17">
        <v>0.351554346038843</v>
      </c>
      <c r="I541" s="17">
        <v>0.34017474408384502</v>
      </c>
      <c r="J541" s="17">
        <v>0.30932612914449598</v>
      </c>
      <c r="K541" s="17">
        <v>0.26810435482647899</v>
      </c>
      <c r="L541" s="17">
        <v>0.181808027239243</v>
      </c>
      <c r="M541" s="17"/>
      <c r="N541" s="17">
        <v>0.332850662155869</v>
      </c>
      <c r="O541" s="17">
        <v>0.38912375395543702</v>
      </c>
      <c r="P541" s="17">
        <v>0.29768870362401401</v>
      </c>
      <c r="Q541" s="17">
        <v>0.33543346932837997</v>
      </c>
      <c r="R541" s="17"/>
      <c r="S541" s="17">
        <v>0.36313681453677699</v>
      </c>
      <c r="T541" s="17">
        <v>0.32037791815024402</v>
      </c>
      <c r="U541" s="17">
        <v>0.28522192964588999</v>
      </c>
      <c r="V541" s="17">
        <v>0.33330340541488201</v>
      </c>
      <c r="W541" s="17">
        <v>0.36044455722192198</v>
      </c>
      <c r="X541" s="17">
        <v>0.427100251481557</v>
      </c>
      <c r="Y541" s="17">
        <v>0.32099939581304598</v>
      </c>
      <c r="Z541" s="17">
        <v>0.204363585406515</v>
      </c>
      <c r="AA541" s="17">
        <v>0.30257596452977298</v>
      </c>
      <c r="AB541" s="17">
        <v>0.32980898661088198</v>
      </c>
      <c r="AC541" s="17">
        <v>0.231714394353949</v>
      </c>
      <c r="AD541" s="17"/>
      <c r="AE541" s="17">
        <v>0.31620872836670999</v>
      </c>
      <c r="AF541" s="17">
        <v>0.345291537518021</v>
      </c>
      <c r="AG541" s="17">
        <v>0.34249061928843599</v>
      </c>
      <c r="AH541" s="17">
        <v>0.30800245116443398</v>
      </c>
      <c r="AI541" s="17">
        <v>0.41293204023347602</v>
      </c>
      <c r="AJ541" s="17">
        <v>0.29701583121759201</v>
      </c>
      <c r="AK541" s="17"/>
      <c r="AL541" s="17">
        <v>0.29929274851554299</v>
      </c>
      <c r="AM541" s="17">
        <v>0.38404505959941099</v>
      </c>
      <c r="AN541" s="17">
        <v>0.325672079946356</v>
      </c>
      <c r="AO541" s="17">
        <v>0.39157143460764898</v>
      </c>
      <c r="AP541" s="17">
        <v>0.327165868933112</v>
      </c>
      <c r="AQ541" s="17">
        <v>0.33321667194794702</v>
      </c>
      <c r="AR541" s="17">
        <v>0</v>
      </c>
      <c r="AS541" s="17"/>
      <c r="AT541" s="17">
        <v>0.33596270595168898</v>
      </c>
      <c r="AU541" s="17" t="s">
        <v>116</v>
      </c>
      <c r="AV541" s="17"/>
      <c r="AW541" s="17">
        <v>0.33356775436686498</v>
      </c>
      <c r="AX541" s="17">
        <v>0.198485894991967</v>
      </c>
      <c r="AY541" s="17">
        <v>0.499797194045071</v>
      </c>
      <c r="AZ541" s="17">
        <v>0.28163036403239999</v>
      </c>
      <c r="BA541" s="17">
        <v>0.160472057059796</v>
      </c>
      <c r="BB541" s="17">
        <v>0.32713696214212201</v>
      </c>
      <c r="BC541" s="17">
        <v>0.40278812939367598</v>
      </c>
      <c r="BD541" s="17">
        <v>0.13728490461098999</v>
      </c>
      <c r="BE541" s="17"/>
      <c r="BF541" s="17">
        <v>0.33920157809479901</v>
      </c>
      <c r="BG541" s="17">
        <v>0.34231362994826797</v>
      </c>
      <c r="BH541" s="17">
        <v>0.31818395389009002</v>
      </c>
      <c r="BI541" s="17">
        <v>0.386128103972042</v>
      </c>
      <c r="BJ541" s="17">
        <v>0.48223867236017998</v>
      </c>
      <c r="BK541" s="17">
        <v>0.19228703748965201</v>
      </c>
      <c r="BL541" s="17">
        <v>0.26462183836227798</v>
      </c>
      <c r="BM541" s="17"/>
      <c r="BN541" s="17">
        <v>0.32967537597844299</v>
      </c>
      <c r="BO541" s="17">
        <v>0.42004487761800502</v>
      </c>
      <c r="BP541" s="17">
        <v>0.31408655229938898</v>
      </c>
      <c r="BQ541" s="17">
        <v>0.45469163689862502</v>
      </c>
      <c r="BR541" s="17">
        <v>0.24945288394116799</v>
      </c>
      <c r="BS541" s="17">
        <v>0.257383674180716</v>
      </c>
      <c r="BT541" s="17">
        <v>0.39492890790884</v>
      </c>
      <c r="BU541" s="17">
        <v>0.315108274307698</v>
      </c>
      <c r="BV541" s="17">
        <v>0.40007871799673</v>
      </c>
      <c r="BW541" s="17">
        <v>0.36386505124285301</v>
      </c>
      <c r="BX541" s="17">
        <v>0.39891909657913499</v>
      </c>
      <c r="BY541" s="17">
        <v>0.286413935568261</v>
      </c>
      <c r="BZ541" s="17">
        <v>0.278437724808482</v>
      </c>
      <c r="CA541" s="17">
        <v>0.28017730539829599</v>
      </c>
      <c r="CB541" s="17">
        <v>0.37916058572891598</v>
      </c>
      <c r="CC541" s="17">
        <v>0.38821130753924699</v>
      </c>
      <c r="CD541" s="17">
        <v>0.23931359108521</v>
      </c>
    </row>
    <row r="542" spans="2:82" x14ac:dyDescent="0.35">
      <c r="B542" t="s">
        <v>272</v>
      </c>
      <c r="C542" s="17">
        <v>0.28025521795582797</v>
      </c>
      <c r="D542" s="17">
        <v>0.27374390564890699</v>
      </c>
      <c r="E542" s="17">
        <v>0.29029241629082497</v>
      </c>
      <c r="F542" s="17"/>
      <c r="G542" s="17">
        <v>0.26170519303183798</v>
      </c>
      <c r="H542" s="17">
        <v>0.30739205571369899</v>
      </c>
      <c r="I542" s="17">
        <v>0.30906547334845202</v>
      </c>
      <c r="J542" s="17">
        <v>0.242747296099349</v>
      </c>
      <c r="K542" s="17">
        <v>0.261743905551581</v>
      </c>
      <c r="L542" s="17">
        <v>0.22288190823089901</v>
      </c>
      <c r="M542" s="17"/>
      <c r="N542" s="17">
        <v>0.30503256251094601</v>
      </c>
      <c r="O542" s="17">
        <v>0.18649007364451001</v>
      </c>
      <c r="P542" s="17">
        <v>0.285124421015157</v>
      </c>
      <c r="Q542" s="17">
        <v>0.32903657961261701</v>
      </c>
      <c r="R542" s="17"/>
      <c r="S542" s="17">
        <v>0.27924150248481699</v>
      </c>
      <c r="T542" s="17">
        <v>0.25852901358640301</v>
      </c>
      <c r="U542" s="17">
        <v>0.19050385626625299</v>
      </c>
      <c r="V542" s="17">
        <v>0.208854328507139</v>
      </c>
      <c r="W542" s="17">
        <v>0.23369294950667999</v>
      </c>
      <c r="X542" s="17">
        <v>0.26455141202438598</v>
      </c>
      <c r="Y542" s="17">
        <v>0.310461748745674</v>
      </c>
      <c r="Z542" s="17">
        <v>0.424873523828741</v>
      </c>
      <c r="AA542" s="17">
        <v>0.35933122668705297</v>
      </c>
      <c r="AB542" s="17">
        <v>0.25182193549401999</v>
      </c>
      <c r="AC542" s="17">
        <v>0.32467210767794003</v>
      </c>
      <c r="AD542" s="17"/>
      <c r="AE542" s="17">
        <v>0.31035702747699001</v>
      </c>
      <c r="AF542" s="17">
        <v>0.26495001220936498</v>
      </c>
      <c r="AG542" s="17">
        <v>0.246480690218978</v>
      </c>
      <c r="AH542" s="17">
        <v>0.24864978204281801</v>
      </c>
      <c r="AI542" s="17">
        <v>0.225711630949818</v>
      </c>
      <c r="AJ542" s="17">
        <v>0.297885993092178</v>
      </c>
      <c r="AK542" s="17"/>
      <c r="AL542" s="17">
        <v>0.24696812117882</v>
      </c>
      <c r="AM542" s="17">
        <v>0.311480425658125</v>
      </c>
      <c r="AN542" s="17">
        <v>0.33134165239135499</v>
      </c>
      <c r="AO542" s="17">
        <v>0.28355876684707598</v>
      </c>
      <c r="AP542" s="17">
        <v>9.9959058238072301E-2</v>
      </c>
      <c r="AQ542" s="17">
        <v>0.27874945993471401</v>
      </c>
      <c r="AR542" s="17">
        <v>1</v>
      </c>
      <c r="AS542" s="17"/>
      <c r="AT542" s="17">
        <v>0.28025521795582797</v>
      </c>
      <c r="AU542" s="17" t="s">
        <v>116</v>
      </c>
      <c r="AV542" s="17"/>
      <c r="AW542" s="17">
        <v>0.177241805368519</v>
      </c>
      <c r="AX542" s="17">
        <v>0.34763189988503801</v>
      </c>
      <c r="AY542" s="17">
        <v>0.16673537625337601</v>
      </c>
      <c r="AZ542" s="17">
        <v>0.25566109806495202</v>
      </c>
      <c r="BA542" s="17">
        <v>0.25717450953918802</v>
      </c>
      <c r="BB542" s="17">
        <v>0.23939509471283399</v>
      </c>
      <c r="BC542" s="17">
        <v>0.34646388314511001</v>
      </c>
      <c r="BD542" s="17">
        <v>0.41406889793400498</v>
      </c>
      <c r="BE542" s="17"/>
      <c r="BF542" s="17">
        <v>0.27918027600469397</v>
      </c>
      <c r="BG542" s="17">
        <v>0.30058381919321803</v>
      </c>
      <c r="BH542" s="17">
        <v>0.26572757463623498</v>
      </c>
      <c r="BI542" s="17">
        <v>0.24266410558592399</v>
      </c>
      <c r="BJ542" s="17">
        <v>0.23998878531752099</v>
      </c>
      <c r="BK542" s="17">
        <v>0.37372096118777098</v>
      </c>
      <c r="BL542" s="17">
        <v>0.10418433509195101</v>
      </c>
      <c r="BM542" s="17"/>
      <c r="BN542" s="17">
        <v>0.34858767983039202</v>
      </c>
      <c r="BO542" s="17">
        <v>0.27538927261705398</v>
      </c>
      <c r="BP542" s="17">
        <v>0.36079279007488002</v>
      </c>
      <c r="BQ542" s="17">
        <v>0.169687475560892</v>
      </c>
      <c r="BR542" s="17">
        <v>0.261857881506046</v>
      </c>
      <c r="BS542" s="17">
        <v>0.23987702745463901</v>
      </c>
      <c r="BT542" s="17">
        <v>0.27977761078803998</v>
      </c>
      <c r="BU542" s="17">
        <v>0.226614606125153</v>
      </c>
      <c r="BV542" s="17">
        <v>0.29638843985681801</v>
      </c>
      <c r="BW542" s="17">
        <v>0.196860750410497</v>
      </c>
      <c r="BX542" s="17">
        <v>0.19713173564384101</v>
      </c>
      <c r="BY542" s="17">
        <v>0.323675021714179</v>
      </c>
      <c r="BZ542" s="17">
        <v>0.22611344740529499</v>
      </c>
      <c r="CA542" s="17">
        <v>0.30128834508241098</v>
      </c>
      <c r="CB542" s="17">
        <v>0.31354976685182201</v>
      </c>
      <c r="CC542" s="17">
        <v>0.38470108966090899</v>
      </c>
      <c r="CD542" s="17">
        <v>0.41753593868462702</v>
      </c>
    </row>
    <row r="543" spans="2:82" x14ac:dyDescent="0.35">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row>
    <row r="544" spans="2:82" x14ac:dyDescent="0.35">
      <c r="B544" s="6" t="s">
        <v>316</v>
      </c>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row>
    <row r="545" spans="2:82" x14ac:dyDescent="0.35">
      <c r="B545" s="24" t="s">
        <v>191</v>
      </c>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row>
    <row r="546" spans="2:82" x14ac:dyDescent="0.35">
      <c r="B546" t="s">
        <v>302</v>
      </c>
      <c r="C546" s="17">
        <v>1.0377269153398601E-2</v>
      </c>
      <c r="D546" s="17">
        <v>7.4993833952828404E-3</v>
      </c>
      <c r="E546" s="17">
        <v>1.2319375222032899E-2</v>
      </c>
      <c r="F546" s="17"/>
      <c r="G546" s="17">
        <v>1.04226041387659E-2</v>
      </c>
      <c r="H546" s="17">
        <v>1.3514307978736999E-2</v>
      </c>
      <c r="I546" s="17">
        <v>0</v>
      </c>
      <c r="J546" s="17">
        <v>0</v>
      </c>
      <c r="K546" s="17">
        <v>2.11859498717628E-2</v>
      </c>
      <c r="L546" s="17">
        <v>2.8777561155921699E-2</v>
      </c>
      <c r="M546" s="17"/>
      <c r="N546" s="17">
        <v>4.0888355101936103E-3</v>
      </c>
      <c r="O546" s="17">
        <v>5.5058075602044104E-3</v>
      </c>
      <c r="P546" s="17">
        <v>2.5271889074707898E-2</v>
      </c>
      <c r="Q546" s="17">
        <v>1.4438669301740099E-2</v>
      </c>
      <c r="R546" s="17"/>
      <c r="S546" s="17">
        <v>4.0687989018644601E-3</v>
      </c>
      <c r="T546" s="17">
        <v>0</v>
      </c>
      <c r="U546" s="17">
        <v>3.1572238730841903E-2</v>
      </c>
      <c r="V546" s="17">
        <v>0</v>
      </c>
      <c r="W546" s="17">
        <v>2.54536143254947E-2</v>
      </c>
      <c r="X546" s="17">
        <v>2.0681050090894201E-2</v>
      </c>
      <c r="Y546" s="17">
        <v>1.41309597679802E-2</v>
      </c>
      <c r="Z546" s="17">
        <v>3.3926821593561501E-2</v>
      </c>
      <c r="AA546" s="17">
        <v>9.2559728713989195E-3</v>
      </c>
      <c r="AB546" s="17">
        <v>0</v>
      </c>
      <c r="AC546" s="17">
        <v>0</v>
      </c>
      <c r="AD546" s="17"/>
      <c r="AE546" s="17">
        <v>1.29677724268474E-2</v>
      </c>
      <c r="AF546" s="17">
        <v>6.4505615512144201E-3</v>
      </c>
      <c r="AG546" s="17">
        <v>1.4763014688214501E-2</v>
      </c>
      <c r="AH546" s="17">
        <v>0</v>
      </c>
      <c r="AI546" s="17">
        <v>1.4334127658156301E-2</v>
      </c>
      <c r="AJ546" s="17">
        <v>0</v>
      </c>
      <c r="AK546" s="17"/>
      <c r="AL546" s="17">
        <v>7.5396572318837804E-3</v>
      </c>
      <c r="AM546" s="17">
        <v>8.3202326858066097E-3</v>
      </c>
      <c r="AN546" s="17">
        <v>1.46254698817085E-2</v>
      </c>
      <c r="AO546" s="17">
        <v>5.85655904072842E-2</v>
      </c>
      <c r="AP546" s="17">
        <v>0</v>
      </c>
      <c r="AQ546" s="17">
        <v>0</v>
      </c>
      <c r="AR546" s="17">
        <v>0</v>
      </c>
      <c r="AS546" s="17"/>
      <c r="AT546" s="17">
        <v>1.0377269153398601E-2</v>
      </c>
      <c r="AU546" s="17" t="s">
        <v>116</v>
      </c>
      <c r="AV546" s="17"/>
      <c r="AW546" s="17">
        <v>0</v>
      </c>
      <c r="AX546" s="17">
        <v>0</v>
      </c>
      <c r="AY546" s="17">
        <v>0</v>
      </c>
      <c r="AZ546" s="17">
        <v>1.8903895802968699E-2</v>
      </c>
      <c r="BA546" s="17">
        <v>3.1999169800039799E-2</v>
      </c>
      <c r="BB546" s="17">
        <v>1.4931894577414499E-2</v>
      </c>
      <c r="BC546" s="17">
        <v>3.7609012074746699E-3</v>
      </c>
      <c r="BD546" s="17">
        <v>0</v>
      </c>
      <c r="BE546" s="17"/>
      <c r="BF546" s="17">
        <v>0</v>
      </c>
      <c r="BG546" s="17">
        <v>7.6443144930595499E-3</v>
      </c>
      <c r="BH546" s="17">
        <v>2.8752062194895098E-2</v>
      </c>
      <c r="BI546" s="17">
        <v>5.8679169179944701E-2</v>
      </c>
      <c r="BJ546" s="17">
        <v>0</v>
      </c>
      <c r="BK546" s="17">
        <v>1.11667466458814E-2</v>
      </c>
      <c r="BL546" s="17">
        <v>0</v>
      </c>
      <c r="BM546" s="17"/>
      <c r="BN546" s="17">
        <v>9.0380880142067604E-2</v>
      </c>
      <c r="BO546" s="17">
        <v>0</v>
      </c>
      <c r="BP546" s="17">
        <v>0</v>
      </c>
      <c r="BQ546" s="17">
        <v>0</v>
      </c>
      <c r="BR546" s="17">
        <v>0</v>
      </c>
      <c r="BS546" s="17">
        <v>1.32887996511643E-2</v>
      </c>
      <c r="BT546" s="17">
        <v>0</v>
      </c>
      <c r="BU546" s="17">
        <v>1.3889475215784999E-2</v>
      </c>
      <c r="BV546" s="17">
        <v>0</v>
      </c>
      <c r="BW546" s="17">
        <v>2.63456497989491E-2</v>
      </c>
      <c r="BX546" s="17">
        <v>1.57554725313802E-2</v>
      </c>
      <c r="BY546" s="17">
        <v>0</v>
      </c>
      <c r="BZ546" s="17">
        <v>0</v>
      </c>
      <c r="CA546" s="17">
        <v>2.0231270817492399E-2</v>
      </c>
      <c r="CB546" s="17">
        <v>0</v>
      </c>
      <c r="CC546" s="17">
        <v>0</v>
      </c>
      <c r="CD546" s="17">
        <v>1.67715043123517E-2</v>
      </c>
    </row>
    <row r="547" spans="2:82" x14ac:dyDescent="0.35">
      <c r="B547" t="s">
        <v>269</v>
      </c>
      <c r="C547" s="17">
        <v>3.7672788276866598E-2</v>
      </c>
      <c r="D547" s="17">
        <v>3.6262056512601698E-2</v>
      </c>
      <c r="E547" s="17">
        <v>4.0138663468926798E-2</v>
      </c>
      <c r="F547" s="17"/>
      <c r="G547" s="17">
        <v>5.82297679672963E-2</v>
      </c>
      <c r="H547" s="17">
        <v>3.6496202619019397E-2</v>
      </c>
      <c r="I547" s="17">
        <v>3.7689471592649001E-2</v>
      </c>
      <c r="J547" s="17">
        <v>1.7207788355300999E-2</v>
      </c>
      <c r="K547" s="17">
        <v>1.10014596348437E-2</v>
      </c>
      <c r="L547" s="17">
        <v>3.7173444397648699E-2</v>
      </c>
      <c r="M547" s="17"/>
      <c r="N547" s="17">
        <v>2.5788746082302499E-2</v>
      </c>
      <c r="O547" s="17">
        <v>5.6123215619669799E-2</v>
      </c>
      <c r="P547" s="17">
        <v>3.0561085979946601E-2</v>
      </c>
      <c r="Q547" s="17">
        <v>6.1453543383904102E-2</v>
      </c>
      <c r="R547" s="17"/>
      <c r="S547" s="17">
        <v>3.8115158872407399E-2</v>
      </c>
      <c r="T547" s="17">
        <v>2.2733689848922399E-2</v>
      </c>
      <c r="U547" s="17">
        <v>1.63425816956825E-2</v>
      </c>
      <c r="V547" s="17">
        <v>2.1235179064808801E-2</v>
      </c>
      <c r="W547" s="17">
        <v>9.6074827174151695E-2</v>
      </c>
      <c r="X547" s="17">
        <v>5.67533492536198E-2</v>
      </c>
      <c r="Y547" s="17">
        <v>5.97503848256669E-2</v>
      </c>
      <c r="Z547" s="17">
        <v>2.8399444625074901E-2</v>
      </c>
      <c r="AA547" s="17">
        <v>1.96731759562907E-2</v>
      </c>
      <c r="AB547" s="17">
        <v>2.57222853862469E-2</v>
      </c>
      <c r="AC547" s="17">
        <v>0</v>
      </c>
      <c r="AD547" s="17"/>
      <c r="AE547" s="17">
        <v>2.4038635006965701E-2</v>
      </c>
      <c r="AF547" s="17">
        <v>3.57172348669689E-2</v>
      </c>
      <c r="AG547" s="17">
        <v>4.8402546643962499E-2</v>
      </c>
      <c r="AH547" s="17">
        <v>2.4872607360344402E-2</v>
      </c>
      <c r="AI547" s="17">
        <v>9.4387611108823197E-2</v>
      </c>
      <c r="AJ547" s="17">
        <v>0.116708448445866</v>
      </c>
      <c r="AK547" s="17"/>
      <c r="AL547" s="17">
        <v>3.8627243425971701E-2</v>
      </c>
      <c r="AM547" s="17">
        <v>4.3084105735661397E-2</v>
      </c>
      <c r="AN547" s="17">
        <v>2.8956024657486899E-2</v>
      </c>
      <c r="AO547" s="17">
        <v>4.4163940619918601E-2</v>
      </c>
      <c r="AP547" s="17">
        <v>4.9300412978130898E-2</v>
      </c>
      <c r="AQ547" s="17">
        <v>2.7187416728630499E-2</v>
      </c>
      <c r="AR547" s="17">
        <v>0</v>
      </c>
      <c r="AS547" s="17"/>
      <c r="AT547" s="17">
        <v>3.7672788276866598E-2</v>
      </c>
      <c r="AU547" s="17" t="s">
        <v>116</v>
      </c>
      <c r="AV547" s="17"/>
      <c r="AW547" s="17">
        <v>6.0797149473782099E-2</v>
      </c>
      <c r="AX547" s="17">
        <v>5.69235135692856E-2</v>
      </c>
      <c r="AY547" s="17">
        <v>0</v>
      </c>
      <c r="AZ547" s="17">
        <v>3.5388569688441403E-2</v>
      </c>
      <c r="BA547" s="17">
        <v>2.9527552397272502E-2</v>
      </c>
      <c r="BB547" s="17">
        <v>5.81955428445474E-2</v>
      </c>
      <c r="BC547" s="17">
        <v>2.81990268149547E-2</v>
      </c>
      <c r="BD547" s="17">
        <v>0</v>
      </c>
      <c r="BE547" s="17"/>
      <c r="BF547" s="17">
        <v>3.0234972730597401E-2</v>
      </c>
      <c r="BG547" s="17">
        <v>2.7732182539739501E-2</v>
      </c>
      <c r="BH547" s="17">
        <v>2.6131737835350301E-2</v>
      </c>
      <c r="BI547" s="17">
        <v>3.4809412362768903E-2</v>
      </c>
      <c r="BJ547" s="17">
        <v>7.6967001495811205E-2</v>
      </c>
      <c r="BK547" s="17">
        <v>1.05185455409357E-2</v>
      </c>
      <c r="BL547" s="17">
        <v>0.14907548237118301</v>
      </c>
      <c r="BM547" s="17"/>
      <c r="BN547" s="17">
        <v>5.5146813308380699E-2</v>
      </c>
      <c r="BO547" s="17">
        <v>0</v>
      </c>
      <c r="BP547" s="17">
        <v>2.58078916289072E-2</v>
      </c>
      <c r="BQ547" s="17">
        <v>0.116321304969685</v>
      </c>
      <c r="BR547" s="17">
        <v>6.9835004586601801E-2</v>
      </c>
      <c r="BS547" s="17">
        <v>6.5933098374216001E-2</v>
      </c>
      <c r="BT547" s="17">
        <v>4.6866744240157597E-2</v>
      </c>
      <c r="BU547" s="17">
        <v>4.5587455257590698E-2</v>
      </c>
      <c r="BV547" s="17">
        <v>2.5121018031503298E-2</v>
      </c>
      <c r="BW547" s="17">
        <v>3.2455463228909E-2</v>
      </c>
      <c r="BX547" s="17">
        <v>2.8324142381352301E-2</v>
      </c>
      <c r="BY547" s="17">
        <v>3.5003789592234803E-2</v>
      </c>
      <c r="BZ547" s="17">
        <v>5.1085957087299801E-2</v>
      </c>
      <c r="CA547" s="17">
        <v>4.1100805250614401E-2</v>
      </c>
      <c r="CB547" s="17">
        <v>1.3687766886457399E-2</v>
      </c>
      <c r="CC547" s="17">
        <v>0</v>
      </c>
      <c r="CD547" s="17">
        <v>1.54002685957238E-2</v>
      </c>
    </row>
    <row r="548" spans="2:82" x14ac:dyDescent="0.35">
      <c r="B548" t="s">
        <v>270</v>
      </c>
      <c r="C548" s="17">
        <v>0.15764542042832699</v>
      </c>
      <c r="D548" s="17">
        <v>0.165334742173081</v>
      </c>
      <c r="E548" s="17">
        <v>0.14512996857209801</v>
      </c>
      <c r="F548" s="17"/>
      <c r="G548" s="17">
        <v>0.21496096171499299</v>
      </c>
      <c r="H548" s="17">
        <v>0.15588085430663201</v>
      </c>
      <c r="I548" s="17">
        <v>0.14300005781538899</v>
      </c>
      <c r="J548" s="17">
        <v>0.15295863163217599</v>
      </c>
      <c r="K548" s="17">
        <v>4.3355917463299698E-2</v>
      </c>
      <c r="L548" s="17">
        <v>0.15670612243745299</v>
      </c>
      <c r="M548" s="17"/>
      <c r="N548" s="17">
        <v>0.10490813260484699</v>
      </c>
      <c r="O548" s="17">
        <v>0.21939552176439001</v>
      </c>
      <c r="P548" s="17">
        <v>0.16902199169816701</v>
      </c>
      <c r="Q548" s="17">
        <v>0.224688989996255</v>
      </c>
      <c r="R548" s="17"/>
      <c r="S548" s="17">
        <v>0.13368715462035699</v>
      </c>
      <c r="T548" s="17">
        <v>0.12814899167020299</v>
      </c>
      <c r="U548" s="17">
        <v>0.152528251888636</v>
      </c>
      <c r="V548" s="17">
        <v>0.191734786108404</v>
      </c>
      <c r="W548" s="17">
        <v>0.15437631560612899</v>
      </c>
      <c r="X548" s="17">
        <v>0.17543905254723999</v>
      </c>
      <c r="Y548" s="17">
        <v>0.227514537784861</v>
      </c>
      <c r="Z548" s="17">
        <v>0.14276263926843</v>
      </c>
      <c r="AA548" s="17">
        <v>8.9132171806175706E-2</v>
      </c>
      <c r="AB548" s="17">
        <v>0.214189152886198</v>
      </c>
      <c r="AC548" s="17">
        <v>0.284903029630445</v>
      </c>
      <c r="AD548" s="17"/>
      <c r="AE548" s="17">
        <v>0.10865961638018599</v>
      </c>
      <c r="AF548" s="17">
        <v>0.158870635359982</v>
      </c>
      <c r="AG548" s="17">
        <v>0.33141649818996</v>
      </c>
      <c r="AH548" s="17">
        <v>0.29586169105283999</v>
      </c>
      <c r="AI548" s="17">
        <v>0.159978992125411</v>
      </c>
      <c r="AJ548" s="17">
        <v>0.36889287891498102</v>
      </c>
      <c r="AK548" s="17"/>
      <c r="AL548" s="17">
        <v>0.14793539115246199</v>
      </c>
      <c r="AM548" s="17">
        <v>0.149793663212514</v>
      </c>
      <c r="AN548" s="17">
        <v>0.12871737262403901</v>
      </c>
      <c r="AO548" s="17">
        <v>0.219262129512306</v>
      </c>
      <c r="AP548" s="17">
        <v>0.16524926018804401</v>
      </c>
      <c r="AQ548" s="17">
        <v>0.24807376081594701</v>
      </c>
      <c r="AR548" s="17">
        <v>0</v>
      </c>
      <c r="AS548" s="17"/>
      <c r="AT548" s="17">
        <v>0.15764542042832699</v>
      </c>
      <c r="AU548" s="17" t="s">
        <v>116</v>
      </c>
      <c r="AV548" s="17"/>
      <c r="AW548" s="17">
        <v>0.103449348595681</v>
      </c>
      <c r="AX548" s="17">
        <v>0.149474150706011</v>
      </c>
      <c r="AY548" s="17">
        <v>0.20202618649819401</v>
      </c>
      <c r="AZ548" s="17">
        <v>0.20474979708964899</v>
      </c>
      <c r="BA548" s="17">
        <v>0.14617928176797099</v>
      </c>
      <c r="BB548" s="17">
        <v>0.18125281205497801</v>
      </c>
      <c r="BC548" s="17">
        <v>0.12538317806580401</v>
      </c>
      <c r="BD548" s="17">
        <v>0.19455126099526199</v>
      </c>
      <c r="BE548" s="17"/>
      <c r="BF548" s="17">
        <v>0.20142859965641</v>
      </c>
      <c r="BG548" s="17">
        <v>0.121417819965933</v>
      </c>
      <c r="BH548" s="17">
        <v>0.14824311211372901</v>
      </c>
      <c r="BI548" s="17">
        <v>0.19804580377409101</v>
      </c>
      <c r="BJ548" s="17">
        <v>0.214846900162148</v>
      </c>
      <c r="BK548" s="17">
        <v>0.112633982626156</v>
      </c>
      <c r="BL548" s="17">
        <v>0.227264631517066</v>
      </c>
      <c r="BM548" s="17"/>
      <c r="BN548" s="17">
        <v>0.21035483410439901</v>
      </c>
      <c r="BO548" s="17">
        <v>0.184171430588043</v>
      </c>
      <c r="BP548" s="17">
        <v>0.223030739953473</v>
      </c>
      <c r="BQ548" s="17">
        <v>0.23941440095097499</v>
      </c>
      <c r="BR548" s="17">
        <v>0.16634096551050201</v>
      </c>
      <c r="BS548" s="17">
        <v>0.22900479338326499</v>
      </c>
      <c r="BT548" s="17">
        <v>0.14666252370691499</v>
      </c>
      <c r="BU548" s="17">
        <v>0.23486458573055499</v>
      </c>
      <c r="BV548" s="17">
        <v>0.108828383040613</v>
      </c>
      <c r="BW548" s="17">
        <v>0.117034754777985</v>
      </c>
      <c r="BX548" s="17">
        <v>0.206769586305564</v>
      </c>
      <c r="BY548" s="17">
        <v>6.8882272994782903E-2</v>
      </c>
      <c r="BZ548" s="17">
        <v>0.30300722030183402</v>
      </c>
      <c r="CA548" s="17">
        <v>8.7691386830763496E-2</v>
      </c>
      <c r="CB548" s="17">
        <v>9.4299529171551003E-2</v>
      </c>
      <c r="CC548" s="17">
        <v>4.2275446756487603E-2</v>
      </c>
      <c r="CD548" s="17">
        <v>9.9881413514160702E-2</v>
      </c>
    </row>
    <row r="549" spans="2:82" x14ac:dyDescent="0.35">
      <c r="B549" t="s">
        <v>271</v>
      </c>
      <c r="C549" s="17">
        <v>0.34458426515337198</v>
      </c>
      <c r="D549" s="17">
        <v>0.358095995631385</v>
      </c>
      <c r="E549" s="17">
        <v>0.328084241535117</v>
      </c>
      <c r="F549" s="17"/>
      <c r="G549" s="17">
        <v>0.38560828448145601</v>
      </c>
      <c r="H549" s="17">
        <v>0.316184406429044</v>
      </c>
      <c r="I549" s="17">
        <v>0.31487956261779099</v>
      </c>
      <c r="J549" s="17">
        <v>0.42275780113632</v>
      </c>
      <c r="K549" s="17">
        <v>0.33934405977429299</v>
      </c>
      <c r="L549" s="17">
        <v>0.30005010215642097</v>
      </c>
      <c r="M549" s="17"/>
      <c r="N549" s="17">
        <v>0.31321276588432301</v>
      </c>
      <c r="O549" s="17">
        <v>0.379612552333493</v>
      </c>
      <c r="P549" s="17">
        <v>0.34892294486648101</v>
      </c>
      <c r="Q549" s="17">
        <v>0.39423152578856402</v>
      </c>
      <c r="R549" s="17"/>
      <c r="S549" s="17">
        <v>0.39417804274762502</v>
      </c>
      <c r="T549" s="17">
        <v>0.33333113835349798</v>
      </c>
      <c r="U549" s="17">
        <v>0.31458673404152199</v>
      </c>
      <c r="V549" s="17">
        <v>0.30787999417432999</v>
      </c>
      <c r="W549" s="17">
        <v>0.32651689373683201</v>
      </c>
      <c r="X549" s="17">
        <v>0.43917033479226503</v>
      </c>
      <c r="Y549" s="17">
        <v>0.25913846765612503</v>
      </c>
      <c r="Z549" s="17">
        <v>0.30125860373367802</v>
      </c>
      <c r="AA549" s="17">
        <v>0.317944411696162</v>
      </c>
      <c r="AB549" s="17">
        <v>0.33163938847164298</v>
      </c>
      <c r="AC549" s="17">
        <v>0.185563211905373</v>
      </c>
      <c r="AD549" s="17"/>
      <c r="AE549" s="17">
        <v>0.33435853589485198</v>
      </c>
      <c r="AF549" s="17">
        <v>0.34717564033640502</v>
      </c>
      <c r="AG549" s="17">
        <v>0.29627474474026599</v>
      </c>
      <c r="AH549" s="17">
        <v>0.35495383546331399</v>
      </c>
      <c r="AI549" s="17">
        <v>0.44454710819148902</v>
      </c>
      <c r="AJ549" s="17">
        <v>0.17131439007146801</v>
      </c>
      <c r="AK549" s="17"/>
      <c r="AL549" s="17">
        <v>0.34177204185139698</v>
      </c>
      <c r="AM549" s="17">
        <v>0.32113934748004602</v>
      </c>
      <c r="AN549" s="17">
        <v>0.43303919052634998</v>
      </c>
      <c r="AO549" s="17">
        <v>0.22254197340958401</v>
      </c>
      <c r="AP549" s="17">
        <v>0.33654292799527202</v>
      </c>
      <c r="AQ549" s="17">
        <v>0.33609853339144302</v>
      </c>
      <c r="AR549" s="17">
        <v>0.46563439438355397</v>
      </c>
      <c r="AS549" s="17"/>
      <c r="AT549" s="17">
        <v>0.34458426515337198</v>
      </c>
      <c r="AU549" s="17" t="s">
        <v>116</v>
      </c>
      <c r="AV549" s="17"/>
      <c r="AW549" s="17">
        <v>0.41101243892026501</v>
      </c>
      <c r="AX549" s="17">
        <v>0.27634819723781601</v>
      </c>
      <c r="AY549" s="17">
        <v>0.47100589456811298</v>
      </c>
      <c r="AZ549" s="17">
        <v>0.35336554910932699</v>
      </c>
      <c r="BA549" s="17">
        <v>0.285573714740192</v>
      </c>
      <c r="BB549" s="17">
        <v>0.33618248007027302</v>
      </c>
      <c r="BC549" s="17">
        <v>0.334833821040737</v>
      </c>
      <c r="BD549" s="17">
        <v>0.24663390865881299</v>
      </c>
      <c r="BE549" s="17"/>
      <c r="BF549" s="17">
        <v>0.30742214669691997</v>
      </c>
      <c r="BG549" s="17">
        <v>0.336119132163404</v>
      </c>
      <c r="BH549" s="17">
        <v>0.418717401618591</v>
      </c>
      <c r="BI549" s="17">
        <v>0.398152156069424</v>
      </c>
      <c r="BJ549" s="17">
        <v>0.36372896330932702</v>
      </c>
      <c r="BK549" s="17">
        <v>0.31925842005217703</v>
      </c>
      <c r="BL549" s="17">
        <v>0.356348641360338</v>
      </c>
      <c r="BM549" s="17"/>
      <c r="BN549" s="17">
        <v>0.36124157508117199</v>
      </c>
      <c r="BO549" s="17">
        <v>0.49918691098393497</v>
      </c>
      <c r="BP549" s="17">
        <v>0.36012929833096602</v>
      </c>
      <c r="BQ549" s="17">
        <v>0.40560751713711102</v>
      </c>
      <c r="BR549" s="17">
        <v>0.32266710958943001</v>
      </c>
      <c r="BS549" s="17">
        <v>0.31405765056124402</v>
      </c>
      <c r="BT549" s="17">
        <v>0.33879595597216899</v>
      </c>
      <c r="BU549" s="17">
        <v>0.32875860257258099</v>
      </c>
      <c r="BV549" s="17">
        <v>0.406297014071971</v>
      </c>
      <c r="BW549" s="17">
        <v>0.40708012511762298</v>
      </c>
      <c r="BX549" s="17">
        <v>0.39788675688387598</v>
      </c>
      <c r="BY549" s="17">
        <v>0.32924016397862599</v>
      </c>
      <c r="BZ549" s="17">
        <v>0.318443939516179</v>
      </c>
      <c r="CA549" s="17">
        <v>0.29117806092716803</v>
      </c>
      <c r="CB549" s="17">
        <v>0.36757639573962397</v>
      </c>
      <c r="CC549" s="17">
        <v>0.18160066224344701</v>
      </c>
      <c r="CD549" s="17">
        <v>0.31782038257137502</v>
      </c>
    </row>
    <row r="550" spans="2:82" x14ac:dyDescent="0.35">
      <c r="B550" t="s">
        <v>272</v>
      </c>
      <c r="C550" s="17">
        <v>0.44972025698803603</v>
      </c>
      <c r="D550" s="17">
        <v>0.43280782228765002</v>
      </c>
      <c r="E550" s="17">
        <v>0.47432775120182502</v>
      </c>
      <c r="F550" s="17"/>
      <c r="G550" s="17">
        <v>0.33077838169748902</v>
      </c>
      <c r="H550" s="17">
        <v>0.47792422866656797</v>
      </c>
      <c r="I550" s="17">
        <v>0.50443090797417101</v>
      </c>
      <c r="J550" s="17">
        <v>0.407075778876203</v>
      </c>
      <c r="K550" s="17">
        <v>0.585112613255801</v>
      </c>
      <c r="L550" s="17">
        <v>0.47729276985255598</v>
      </c>
      <c r="M550" s="17"/>
      <c r="N550" s="17">
        <v>0.55200151991833502</v>
      </c>
      <c r="O550" s="17">
        <v>0.33936290272224301</v>
      </c>
      <c r="P550" s="17">
        <v>0.42622208838069697</v>
      </c>
      <c r="Q550" s="17">
        <v>0.30518727152953601</v>
      </c>
      <c r="R550" s="17"/>
      <c r="S550" s="17">
        <v>0.42995084485774598</v>
      </c>
      <c r="T550" s="17">
        <v>0.51578618012737598</v>
      </c>
      <c r="U550" s="17">
        <v>0.484970193643318</v>
      </c>
      <c r="V550" s="17">
        <v>0.47915004065245698</v>
      </c>
      <c r="W550" s="17">
        <v>0.39757834915739199</v>
      </c>
      <c r="X550" s="17">
        <v>0.307956213315981</v>
      </c>
      <c r="Y550" s="17">
        <v>0.43946564996536702</v>
      </c>
      <c r="Z550" s="17">
        <v>0.49365249077925599</v>
      </c>
      <c r="AA550" s="17">
        <v>0.56399426766997296</v>
      </c>
      <c r="AB550" s="17">
        <v>0.42844917325591197</v>
      </c>
      <c r="AC550" s="17">
        <v>0.52953375846418205</v>
      </c>
      <c r="AD550" s="17"/>
      <c r="AE550" s="17">
        <v>0.51997544029114895</v>
      </c>
      <c r="AF550" s="17">
        <v>0.45178592788542898</v>
      </c>
      <c r="AG550" s="17">
        <v>0.30914319573759602</v>
      </c>
      <c r="AH550" s="17">
        <v>0.32431186612350199</v>
      </c>
      <c r="AI550" s="17">
        <v>0.28675216091611999</v>
      </c>
      <c r="AJ550" s="17">
        <v>0.34308428256768397</v>
      </c>
      <c r="AK550" s="17"/>
      <c r="AL550" s="17">
        <v>0.464125666338286</v>
      </c>
      <c r="AM550" s="17">
        <v>0.47766265088597298</v>
      </c>
      <c r="AN550" s="17">
        <v>0.39466194231041501</v>
      </c>
      <c r="AO550" s="17">
        <v>0.45546636605090701</v>
      </c>
      <c r="AP550" s="17">
        <v>0.44890739883855302</v>
      </c>
      <c r="AQ550" s="17">
        <v>0.38864028906398002</v>
      </c>
      <c r="AR550" s="17">
        <v>0.53436560561644597</v>
      </c>
      <c r="AS550" s="17"/>
      <c r="AT550" s="17">
        <v>0.44972025698803603</v>
      </c>
      <c r="AU550" s="17" t="s">
        <v>116</v>
      </c>
      <c r="AV550" s="17"/>
      <c r="AW550" s="17">
        <v>0.42474106301027198</v>
      </c>
      <c r="AX550" s="17">
        <v>0.51725413848688695</v>
      </c>
      <c r="AY550" s="17">
        <v>0.32696791893369298</v>
      </c>
      <c r="AZ550" s="17">
        <v>0.38759218830961401</v>
      </c>
      <c r="BA550" s="17">
        <v>0.50672028129452495</v>
      </c>
      <c r="BB550" s="17">
        <v>0.40943727045278699</v>
      </c>
      <c r="BC550" s="17">
        <v>0.50782307287102901</v>
      </c>
      <c r="BD550" s="17">
        <v>0.55881483034592505</v>
      </c>
      <c r="BE550" s="17"/>
      <c r="BF550" s="17">
        <v>0.460914280916073</v>
      </c>
      <c r="BG550" s="17">
        <v>0.50708655083786403</v>
      </c>
      <c r="BH550" s="17">
        <v>0.37815568623743501</v>
      </c>
      <c r="BI550" s="17">
        <v>0.31031345861377102</v>
      </c>
      <c r="BJ550" s="17">
        <v>0.34445713503271302</v>
      </c>
      <c r="BK550" s="17">
        <v>0.54642230513485002</v>
      </c>
      <c r="BL550" s="17">
        <v>0.26731124475141299</v>
      </c>
      <c r="BM550" s="17"/>
      <c r="BN550" s="17">
        <v>0.282875897363981</v>
      </c>
      <c r="BO550" s="17">
        <v>0.316641658428022</v>
      </c>
      <c r="BP550" s="17">
        <v>0.39103207008665403</v>
      </c>
      <c r="BQ550" s="17">
        <v>0.238656776942229</v>
      </c>
      <c r="BR550" s="17">
        <v>0.44115692031346598</v>
      </c>
      <c r="BS550" s="17">
        <v>0.37771565803011098</v>
      </c>
      <c r="BT550" s="17">
        <v>0.46767477608075803</v>
      </c>
      <c r="BU550" s="17">
        <v>0.376899881223488</v>
      </c>
      <c r="BV550" s="17">
        <v>0.459753584855913</v>
      </c>
      <c r="BW550" s="17">
        <v>0.41708400707653398</v>
      </c>
      <c r="BX550" s="17">
        <v>0.35126404189782701</v>
      </c>
      <c r="BY550" s="17">
        <v>0.56687377343435696</v>
      </c>
      <c r="BZ550" s="17">
        <v>0.32746288309468702</v>
      </c>
      <c r="CA550" s="17">
        <v>0.55979847617396195</v>
      </c>
      <c r="CB550" s="17">
        <v>0.52443630820236697</v>
      </c>
      <c r="CC550" s="17">
        <v>0.77612389100006496</v>
      </c>
      <c r="CD550" s="17">
        <v>0.55012643100638803</v>
      </c>
    </row>
    <row r="551" spans="2:82" x14ac:dyDescent="0.35">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row>
    <row r="552" spans="2:82" x14ac:dyDescent="0.35">
      <c r="B552" s="6" t="s">
        <v>317</v>
      </c>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row>
    <row r="553" spans="2:82" x14ac:dyDescent="0.35">
      <c r="B553" s="24" t="s">
        <v>191</v>
      </c>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row>
    <row r="554" spans="2:82" x14ac:dyDescent="0.35">
      <c r="B554" t="s">
        <v>302</v>
      </c>
      <c r="C554" s="17">
        <v>1.3286431031007E-2</v>
      </c>
      <c r="D554" s="17">
        <v>1.4441258012632E-2</v>
      </c>
      <c r="E554" s="17">
        <v>1.17130950841464E-2</v>
      </c>
      <c r="F554" s="17"/>
      <c r="G554" s="17">
        <v>1.3296991906093901E-2</v>
      </c>
      <c r="H554" s="17">
        <v>1.76096352752695E-2</v>
      </c>
      <c r="I554" s="17">
        <v>1.52838708852141E-2</v>
      </c>
      <c r="J554" s="17">
        <v>0</v>
      </c>
      <c r="K554" s="17">
        <v>2.11859498717628E-2</v>
      </c>
      <c r="L554" s="17">
        <v>0</v>
      </c>
      <c r="M554" s="17"/>
      <c r="N554" s="17">
        <v>1.30450130003265E-2</v>
      </c>
      <c r="O554" s="17">
        <v>5.5058075602044104E-3</v>
      </c>
      <c r="P554" s="17">
        <v>2.0070277647132099E-2</v>
      </c>
      <c r="Q554" s="17">
        <v>1.46617647183262E-2</v>
      </c>
      <c r="R554" s="17"/>
      <c r="S554" s="17">
        <v>1.5692327008289798E-2</v>
      </c>
      <c r="T554" s="17">
        <v>1.0177612925782E-2</v>
      </c>
      <c r="U554" s="17">
        <v>1.4478670621053701E-2</v>
      </c>
      <c r="V554" s="17">
        <v>0</v>
      </c>
      <c r="W554" s="17">
        <v>2.5859177475047099E-2</v>
      </c>
      <c r="X554" s="17">
        <v>3.1011853447131098E-2</v>
      </c>
      <c r="Y554" s="17">
        <v>1.4561991322334499E-2</v>
      </c>
      <c r="Z554" s="17">
        <v>0</v>
      </c>
      <c r="AA554" s="17">
        <v>8.4197709415484105E-3</v>
      </c>
      <c r="AB554" s="17">
        <v>0</v>
      </c>
      <c r="AC554" s="17">
        <v>0</v>
      </c>
      <c r="AD554" s="17"/>
      <c r="AE554" s="17">
        <v>1.95213754273314E-2</v>
      </c>
      <c r="AF554" s="17">
        <v>3.3460698682010299E-3</v>
      </c>
      <c r="AG554" s="17">
        <v>3.01510986050589E-2</v>
      </c>
      <c r="AH554" s="17">
        <v>0</v>
      </c>
      <c r="AI554" s="17">
        <v>1.24443516187988E-2</v>
      </c>
      <c r="AJ554" s="17">
        <v>0</v>
      </c>
      <c r="AK554" s="17"/>
      <c r="AL554" s="17">
        <v>2.37670517398596E-3</v>
      </c>
      <c r="AM554" s="17">
        <v>1.6308201370667599E-2</v>
      </c>
      <c r="AN554" s="17">
        <v>3.8774508549489203E-2</v>
      </c>
      <c r="AO554" s="17">
        <v>0</v>
      </c>
      <c r="AP554" s="17">
        <v>0</v>
      </c>
      <c r="AQ554" s="17">
        <v>0</v>
      </c>
      <c r="AR554" s="17">
        <v>0</v>
      </c>
      <c r="AS554" s="17"/>
      <c r="AT554" s="17">
        <v>1.3286431031007E-2</v>
      </c>
      <c r="AU554" s="17" t="s">
        <v>116</v>
      </c>
      <c r="AV554" s="17"/>
      <c r="AW554" s="17">
        <v>1.23802437104763E-2</v>
      </c>
      <c r="AX554" s="17">
        <v>0</v>
      </c>
      <c r="AY554" s="17">
        <v>0</v>
      </c>
      <c r="AZ554" s="17">
        <v>1.3981904276529501E-2</v>
      </c>
      <c r="BA554" s="17">
        <v>1.53939937745706E-2</v>
      </c>
      <c r="BB554" s="17">
        <v>2.0399887111328199E-2</v>
      </c>
      <c r="BC554" s="17">
        <v>1.12486726214771E-2</v>
      </c>
      <c r="BD554" s="17">
        <v>0</v>
      </c>
      <c r="BE554" s="17"/>
      <c r="BF554" s="17">
        <v>0</v>
      </c>
      <c r="BG554" s="17">
        <v>1.50635384640871E-2</v>
      </c>
      <c r="BH554" s="17">
        <v>4.92978643371682E-2</v>
      </c>
      <c r="BI554" s="17">
        <v>3.4736025800578503E-2</v>
      </c>
      <c r="BJ554" s="17">
        <v>0</v>
      </c>
      <c r="BK554" s="17">
        <v>0</v>
      </c>
      <c r="BL554" s="17">
        <v>0</v>
      </c>
      <c r="BM554" s="17"/>
      <c r="BN554" s="17">
        <v>2.6908332673515601E-2</v>
      </c>
      <c r="BO554" s="17">
        <v>2.7128238660571999E-2</v>
      </c>
      <c r="BP554" s="17">
        <v>0</v>
      </c>
      <c r="BQ554" s="17">
        <v>0</v>
      </c>
      <c r="BR554" s="17">
        <v>3.4593623839708702E-2</v>
      </c>
      <c r="BS554" s="17">
        <v>1.32887996511643E-2</v>
      </c>
      <c r="BT554" s="17">
        <v>0</v>
      </c>
      <c r="BU554" s="17">
        <v>0</v>
      </c>
      <c r="BV554" s="17">
        <v>0</v>
      </c>
      <c r="BW554" s="17">
        <v>3.9223328173826198E-2</v>
      </c>
      <c r="BX554" s="17">
        <v>0</v>
      </c>
      <c r="BY554" s="17">
        <v>1.51974803970286E-2</v>
      </c>
      <c r="BZ554" s="17">
        <v>0</v>
      </c>
      <c r="CA554" s="17">
        <v>2.0434564933726099E-2</v>
      </c>
      <c r="CB554" s="17">
        <v>0</v>
      </c>
      <c r="CC554" s="17">
        <v>0</v>
      </c>
      <c r="CD554" s="17">
        <v>4.8534751437410303E-2</v>
      </c>
    </row>
    <row r="555" spans="2:82" x14ac:dyDescent="0.35">
      <c r="B555" t="s">
        <v>269</v>
      </c>
      <c r="C555" s="17">
        <v>4.2503544997404497E-2</v>
      </c>
      <c r="D555" s="17">
        <v>4.5295605756082498E-2</v>
      </c>
      <c r="E555" s="17">
        <v>3.8804383515141198E-2</v>
      </c>
      <c r="F555" s="17"/>
      <c r="G555" s="17">
        <v>7.8944970752763896E-2</v>
      </c>
      <c r="H555" s="17">
        <v>2.9591406226042099E-2</v>
      </c>
      <c r="I555" s="17">
        <v>5.7381411074635999E-2</v>
      </c>
      <c r="J555" s="17">
        <v>1.7212101522705699E-2</v>
      </c>
      <c r="K555" s="17">
        <v>0</v>
      </c>
      <c r="L555" s="17">
        <v>2.4918334961475198E-2</v>
      </c>
      <c r="M555" s="17"/>
      <c r="N555" s="17">
        <v>3.7120667897713802E-2</v>
      </c>
      <c r="O555" s="17">
        <v>4.4055746227038298E-2</v>
      </c>
      <c r="P555" s="17">
        <v>4.3866833263081002E-2</v>
      </c>
      <c r="Q555" s="17">
        <v>5.6091953656168599E-2</v>
      </c>
      <c r="R555" s="17"/>
      <c r="S555" s="17">
        <v>4.1319327327829697E-2</v>
      </c>
      <c r="T555" s="17">
        <v>3.47098898247927E-2</v>
      </c>
      <c r="U555" s="17">
        <v>3.1837846181157703E-2</v>
      </c>
      <c r="V555" s="17">
        <v>0</v>
      </c>
      <c r="W555" s="17">
        <v>5.2222154550549099E-2</v>
      </c>
      <c r="X555" s="17">
        <v>6.6204566587960798E-2</v>
      </c>
      <c r="Y555" s="17">
        <v>4.41392758162037E-2</v>
      </c>
      <c r="Z555" s="17">
        <v>3.4839194911106201E-2</v>
      </c>
      <c r="AA555" s="17">
        <v>1.8822917431053899E-2</v>
      </c>
      <c r="AB555" s="17">
        <v>8.1019630475124504E-2</v>
      </c>
      <c r="AC555" s="17">
        <v>5.1329050291941902E-2</v>
      </c>
      <c r="AD555" s="17"/>
      <c r="AE555" s="17">
        <v>4.0888330558670499E-2</v>
      </c>
      <c r="AF555" s="17">
        <v>5.1603867102057499E-2</v>
      </c>
      <c r="AG555" s="17">
        <v>6.6197169255849397E-2</v>
      </c>
      <c r="AH555" s="17">
        <v>5.1589127815157898E-2</v>
      </c>
      <c r="AI555" s="17">
        <v>8.6796380790994093E-3</v>
      </c>
      <c r="AJ555" s="17">
        <v>0</v>
      </c>
      <c r="AK555" s="17"/>
      <c r="AL555" s="17">
        <v>2.5373034789989701E-2</v>
      </c>
      <c r="AM555" s="17">
        <v>3.8806659326954401E-2</v>
      </c>
      <c r="AN555" s="17">
        <v>8.2461331556145601E-2</v>
      </c>
      <c r="AO555" s="17">
        <v>0.111237865416217</v>
      </c>
      <c r="AP555" s="17">
        <v>0</v>
      </c>
      <c r="AQ555" s="17">
        <v>8.6575592668250503E-2</v>
      </c>
      <c r="AR555" s="17">
        <v>0</v>
      </c>
      <c r="AS555" s="17"/>
      <c r="AT555" s="17">
        <v>4.2503544997404497E-2</v>
      </c>
      <c r="AU555" s="17" t="s">
        <v>116</v>
      </c>
      <c r="AV555" s="17"/>
      <c r="AW555" s="17">
        <v>4.9673156090238098E-2</v>
      </c>
      <c r="AX555" s="17">
        <v>0</v>
      </c>
      <c r="AY555" s="17">
        <v>0</v>
      </c>
      <c r="AZ555" s="17">
        <v>2.5459644368458101E-2</v>
      </c>
      <c r="BA555" s="17">
        <v>4.72168589912038E-2</v>
      </c>
      <c r="BB555" s="17">
        <v>5.5438708052349898E-2</v>
      </c>
      <c r="BC555" s="17">
        <v>4.7693989740849499E-2</v>
      </c>
      <c r="BD555" s="17">
        <v>4.9696621650219201E-2</v>
      </c>
      <c r="BE555" s="17"/>
      <c r="BF555" s="17">
        <v>6.4210049640466393E-2</v>
      </c>
      <c r="BG555" s="17">
        <v>3.5209713424079601E-2</v>
      </c>
      <c r="BH555" s="17">
        <v>4.8152399129063501E-2</v>
      </c>
      <c r="BI555" s="17">
        <v>1.98233618002139E-2</v>
      </c>
      <c r="BJ555" s="17">
        <v>5.8880449436707803E-2</v>
      </c>
      <c r="BK555" s="17">
        <v>9.9013377648482608E-3</v>
      </c>
      <c r="BL555" s="17">
        <v>5.58573845949124E-2</v>
      </c>
      <c r="BM555" s="17"/>
      <c r="BN555" s="17">
        <v>0.118833421171692</v>
      </c>
      <c r="BO555" s="17">
        <v>4.7205859687711897E-2</v>
      </c>
      <c r="BP555" s="17">
        <v>0</v>
      </c>
      <c r="BQ555" s="17">
        <v>9.7318455422410396E-2</v>
      </c>
      <c r="BR555" s="17">
        <v>5.0134522182979403E-2</v>
      </c>
      <c r="BS555" s="17">
        <v>1.8364350726523801E-2</v>
      </c>
      <c r="BT555" s="17">
        <v>3.3462703755474499E-2</v>
      </c>
      <c r="BU555" s="17">
        <v>2.8822833401011699E-2</v>
      </c>
      <c r="BV555" s="17">
        <v>3.0010315633107399E-2</v>
      </c>
      <c r="BW555" s="17">
        <v>3.9332497879339803E-2</v>
      </c>
      <c r="BX555" s="17">
        <v>6.3186921389735098E-2</v>
      </c>
      <c r="BY555" s="17">
        <v>5.0655572042428702E-2</v>
      </c>
      <c r="BZ555" s="17">
        <v>9.7026817573975493E-2</v>
      </c>
      <c r="CA555" s="17">
        <v>1.7086904767108502E-2</v>
      </c>
      <c r="CB555" s="17">
        <v>1.39258910077029E-2</v>
      </c>
      <c r="CC555" s="17">
        <v>4.2318867268554203E-2</v>
      </c>
      <c r="CD555" s="17">
        <v>3.02212430293885E-2</v>
      </c>
    </row>
    <row r="556" spans="2:82" x14ac:dyDescent="0.35">
      <c r="B556" t="s">
        <v>270</v>
      </c>
      <c r="C556" s="17">
        <v>0.191887005039893</v>
      </c>
      <c r="D556" s="17">
        <v>0.21125615843196799</v>
      </c>
      <c r="E556" s="17">
        <v>0.162448561364407</v>
      </c>
      <c r="F556" s="17"/>
      <c r="G556" s="17">
        <v>0.25291145663174303</v>
      </c>
      <c r="H556" s="17">
        <v>0.20212949178071599</v>
      </c>
      <c r="I556" s="17">
        <v>0.16389869348463501</v>
      </c>
      <c r="J556" s="17">
        <v>0.16995058559325499</v>
      </c>
      <c r="K556" s="17">
        <v>0.1245260483962</v>
      </c>
      <c r="L556" s="17">
        <v>0.13467484490617801</v>
      </c>
      <c r="M556" s="17"/>
      <c r="N556" s="17">
        <v>0.158813740919379</v>
      </c>
      <c r="O556" s="17">
        <v>0.16177925818907099</v>
      </c>
      <c r="P556" s="17">
        <v>0.25010864273646799</v>
      </c>
      <c r="Q556" s="17">
        <v>0.25275179279490101</v>
      </c>
      <c r="R556" s="17"/>
      <c r="S556" s="17">
        <v>0.22077375224585599</v>
      </c>
      <c r="T556" s="17">
        <v>0.17355802386069599</v>
      </c>
      <c r="U556" s="17">
        <v>0.16059932767749699</v>
      </c>
      <c r="V556" s="17">
        <v>0.31574447625553798</v>
      </c>
      <c r="W556" s="17">
        <v>0.219469990318644</v>
      </c>
      <c r="X556" s="17">
        <v>0.111338129451596</v>
      </c>
      <c r="Y556" s="17">
        <v>0.136218629790124</v>
      </c>
      <c r="Z556" s="17">
        <v>0.178191757693793</v>
      </c>
      <c r="AA556" s="17">
        <v>0.16217904977443601</v>
      </c>
      <c r="AB556" s="17">
        <v>0.226507233166516</v>
      </c>
      <c r="AC556" s="17">
        <v>0.177520277256487</v>
      </c>
      <c r="AD556" s="17"/>
      <c r="AE556" s="17">
        <v>0.18112730661882701</v>
      </c>
      <c r="AF556" s="17">
        <v>0.15326269278666399</v>
      </c>
      <c r="AG556" s="17">
        <v>0.28903190899241699</v>
      </c>
      <c r="AH556" s="17">
        <v>0.30507119054458498</v>
      </c>
      <c r="AI556" s="17">
        <v>0.210899688546384</v>
      </c>
      <c r="AJ556" s="17">
        <v>0.37500756378744698</v>
      </c>
      <c r="AK556" s="17"/>
      <c r="AL556" s="17">
        <v>0.145487549551228</v>
      </c>
      <c r="AM556" s="17">
        <v>0.20498480321488399</v>
      </c>
      <c r="AN556" s="17">
        <v>0.22615678207759701</v>
      </c>
      <c r="AO556" s="17">
        <v>0.22347400602454201</v>
      </c>
      <c r="AP556" s="17">
        <v>0.21539690934940001</v>
      </c>
      <c r="AQ556" s="17">
        <v>0.20316198449467501</v>
      </c>
      <c r="AR556" s="17">
        <v>0</v>
      </c>
      <c r="AS556" s="17"/>
      <c r="AT556" s="17">
        <v>0.191887005039893</v>
      </c>
      <c r="AU556" s="17" t="s">
        <v>116</v>
      </c>
      <c r="AV556" s="17"/>
      <c r="AW556" s="17">
        <v>0.192241826067646</v>
      </c>
      <c r="AX556" s="17">
        <v>5.8418546869205203E-2</v>
      </c>
      <c r="AY556" s="17">
        <v>0.29032614395031398</v>
      </c>
      <c r="AZ556" s="17">
        <v>0.21398326106289001</v>
      </c>
      <c r="BA556" s="17">
        <v>0.13933794837748301</v>
      </c>
      <c r="BB556" s="17">
        <v>0.213804770252676</v>
      </c>
      <c r="BC556" s="17">
        <v>0.16696705697655501</v>
      </c>
      <c r="BD556" s="17">
        <v>0.25612951377008603</v>
      </c>
      <c r="BE556" s="17"/>
      <c r="BF556" s="17">
        <v>0.147617035502592</v>
      </c>
      <c r="BG556" s="17">
        <v>0.17558948268084601</v>
      </c>
      <c r="BH556" s="17">
        <v>0.25783280773088502</v>
      </c>
      <c r="BI556" s="17">
        <v>0.35295645462963599</v>
      </c>
      <c r="BJ556" s="17">
        <v>0.144372434869282</v>
      </c>
      <c r="BK556" s="17">
        <v>0.123412488680876</v>
      </c>
      <c r="BL556" s="17">
        <v>0.38220496569217799</v>
      </c>
      <c r="BM556" s="17"/>
      <c r="BN556" s="17">
        <v>0.201987030901042</v>
      </c>
      <c r="BO556" s="17">
        <v>0.12248895682072</v>
      </c>
      <c r="BP556" s="17">
        <v>0.33256935185856001</v>
      </c>
      <c r="BQ556" s="17">
        <v>0.26424954466616102</v>
      </c>
      <c r="BR556" s="17">
        <v>0.191243834092621</v>
      </c>
      <c r="BS556" s="17">
        <v>0.13992273607094299</v>
      </c>
      <c r="BT556" s="17">
        <v>0.18318827465308701</v>
      </c>
      <c r="BU556" s="17">
        <v>0.24571847997459001</v>
      </c>
      <c r="BV556" s="17">
        <v>0.238828627283136</v>
      </c>
      <c r="BW556" s="17">
        <v>0.1921104648012</v>
      </c>
      <c r="BX556" s="17">
        <v>0.17794083246227699</v>
      </c>
      <c r="BY556" s="17">
        <v>0.143760081104296</v>
      </c>
      <c r="BZ556" s="17">
        <v>0.23736386940831</v>
      </c>
      <c r="CA556" s="17">
        <v>0.16438874351516899</v>
      </c>
      <c r="CB556" s="17">
        <v>0.17358351803997199</v>
      </c>
      <c r="CC556" s="17">
        <v>0.15657904409649501</v>
      </c>
      <c r="CD556" s="17">
        <v>0.14410002619408399</v>
      </c>
    </row>
    <row r="557" spans="2:82" x14ac:dyDescent="0.35">
      <c r="B557" t="s">
        <v>271</v>
      </c>
      <c r="C557" s="17">
        <v>0.34747154324764501</v>
      </c>
      <c r="D557" s="17">
        <v>0.34872241060880699</v>
      </c>
      <c r="E557" s="17">
        <v>0.34661062318560198</v>
      </c>
      <c r="F557" s="17"/>
      <c r="G557" s="17">
        <v>0.32742221046540199</v>
      </c>
      <c r="H557" s="17">
        <v>0.36732117272895998</v>
      </c>
      <c r="I557" s="17">
        <v>0.35656101100577597</v>
      </c>
      <c r="J557" s="17">
        <v>0.36404778254575898</v>
      </c>
      <c r="K557" s="17">
        <v>0.32309046696952198</v>
      </c>
      <c r="L557" s="17">
        <v>0.30533500100677602</v>
      </c>
      <c r="M557" s="17"/>
      <c r="N557" s="17">
        <v>0.35164575042172003</v>
      </c>
      <c r="O557" s="17">
        <v>0.41331970478594598</v>
      </c>
      <c r="P557" s="17">
        <v>0.30426526899884998</v>
      </c>
      <c r="Q557" s="17">
        <v>0.31353714231787899</v>
      </c>
      <c r="R557" s="17"/>
      <c r="S557" s="17">
        <v>0.35085672948809998</v>
      </c>
      <c r="T557" s="17">
        <v>0.34124113984895899</v>
      </c>
      <c r="U557" s="17">
        <v>0.43369149904587601</v>
      </c>
      <c r="V557" s="17">
        <v>0.32895161352556501</v>
      </c>
      <c r="W557" s="17">
        <v>0.32771126369331599</v>
      </c>
      <c r="X557" s="17">
        <v>0.47732254424812198</v>
      </c>
      <c r="Y557" s="17">
        <v>0.30966035905065498</v>
      </c>
      <c r="Z557" s="17">
        <v>0.284140839550441</v>
      </c>
      <c r="AA557" s="17">
        <v>0.34477770451585699</v>
      </c>
      <c r="AB557" s="17">
        <v>0.27291941603305597</v>
      </c>
      <c r="AC557" s="17">
        <v>0.23616535681876399</v>
      </c>
      <c r="AD557" s="17"/>
      <c r="AE557" s="17">
        <v>0.31438639486007502</v>
      </c>
      <c r="AF557" s="17">
        <v>0.39634518136233798</v>
      </c>
      <c r="AG557" s="17">
        <v>0.33350886034994198</v>
      </c>
      <c r="AH557" s="17">
        <v>0.30268312935458103</v>
      </c>
      <c r="AI557" s="17">
        <v>0.37641252931003299</v>
      </c>
      <c r="AJ557" s="17">
        <v>0.33384137280909398</v>
      </c>
      <c r="AK557" s="17"/>
      <c r="AL557" s="17">
        <v>0.37686341186986999</v>
      </c>
      <c r="AM557" s="17">
        <v>0.35305945419712798</v>
      </c>
      <c r="AN557" s="17">
        <v>0.28045208118311599</v>
      </c>
      <c r="AO557" s="17">
        <v>0.22836985382943001</v>
      </c>
      <c r="AP557" s="17">
        <v>0.37999479018856802</v>
      </c>
      <c r="AQ557" s="17">
        <v>0.32828661833351602</v>
      </c>
      <c r="AR557" s="17">
        <v>0.46563439438355397</v>
      </c>
      <c r="AS557" s="17"/>
      <c r="AT557" s="17">
        <v>0.34747154324764501</v>
      </c>
      <c r="AU557" s="17" t="s">
        <v>116</v>
      </c>
      <c r="AV557" s="17"/>
      <c r="AW557" s="17">
        <v>0.34300666792416201</v>
      </c>
      <c r="AX557" s="17">
        <v>0.28299304316499901</v>
      </c>
      <c r="AY557" s="17">
        <v>0.39763497319179802</v>
      </c>
      <c r="AZ557" s="17">
        <v>0.36781709896864001</v>
      </c>
      <c r="BA557" s="17">
        <v>0.32052627775477599</v>
      </c>
      <c r="BB557" s="17">
        <v>0.32371657472082299</v>
      </c>
      <c r="BC557" s="17">
        <v>0.36559983393878398</v>
      </c>
      <c r="BD557" s="17">
        <v>0.133104354529332</v>
      </c>
      <c r="BE557" s="17"/>
      <c r="BF557" s="17">
        <v>0.366079525681901</v>
      </c>
      <c r="BG557" s="17">
        <v>0.35945886598050603</v>
      </c>
      <c r="BH557" s="17">
        <v>0.33679982064424502</v>
      </c>
      <c r="BI557" s="17">
        <v>0.27419060381792298</v>
      </c>
      <c r="BJ557" s="17">
        <v>0.39016379526560002</v>
      </c>
      <c r="BK557" s="17">
        <v>0.29302190662935601</v>
      </c>
      <c r="BL557" s="17">
        <v>0.30448499991311201</v>
      </c>
      <c r="BM557" s="17"/>
      <c r="BN557" s="17">
        <v>0.19410453427435301</v>
      </c>
      <c r="BO557" s="17">
        <v>0.38593814035739399</v>
      </c>
      <c r="BP557" s="17">
        <v>0.28154039833689798</v>
      </c>
      <c r="BQ557" s="17">
        <v>0.39925425200498199</v>
      </c>
      <c r="BR557" s="17">
        <v>0.269106553071217</v>
      </c>
      <c r="BS557" s="17">
        <v>0.41061628572650299</v>
      </c>
      <c r="BT557" s="17">
        <v>0.34723002390999202</v>
      </c>
      <c r="BU557" s="17">
        <v>0.38186261150767697</v>
      </c>
      <c r="BV557" s="17">
        <v>0.31907778733436698</v>
      </c>
      <c r="BW557" s="17">
        <v>0.44409648676964403</v>
      </c>
      <c r="BX557" s="17">
        <v>0.29746936402881202</v>
      </c>
      <c r="BY557" s="17">
        <v>0.302532307571724</v>
      </c>
      <c r="BZ557" s="17">
        <v>0.387766148477037</v>
      </c>
      <c r="CA557" s="17">
        <v>0.19877830308702299</v>
      </c>
      <c r="CB557" s="17">
        <v>0.42827841277457801</v>
      </c>
      <c r="CC557" s="17">
        <v>0.40531584307265101</v>
      </c>
      <c r="CD557" s="17">
        <v>0.30153812616516601</v>
      </c>
    </row>
    <row r="558" spans="2:82" x14ac:dyDescent="0.35">
      <c r="B558" t="s">
        <v>272</v>
      </c>
      <c r="C558" s="17">
        <v>0.404851475684051</v>
      </c>
      <c r="D558" s="17">
        <v>0.38028456719051101</v>
      </c>
      <c r="E558" s="17">
        <v>0.44042333685070301</v>
      </c>
      <c r="F558" s="17"/>
      <c r="G558" s="17">
        <v>0.32742437024399701</v>
      </c>
      <c r="H558" s="17">
        <v>0.38334829398901199</v>
      </c>
      <c r="I558" s="17">
        <v>0.40687501354973898</v>
      </c>
      <c r="J558" s="17">
        <v>0.44878953033828001</v>
      </c>
      <c r="K558" s="17">
        <v>0.53119753476251497</v>
      </c>
      <c r="L558" s="17">
        <v>0.535071819125571</v>
      </c>
      <c r="M558" s="17"/>
      <c r="N558" s="17">
        <v>0.43937482776086001</v>
      </c>
      <c r="O558" s="17">
        <v>0.37533948323774002</v>
      </c>
      <c r="P558" s="17">
        <v>0.38168897735446899</v>
      </c>
      <c r="Q558" s="17">
        <v>0.36295734651272499</v>
      </c>
      <c r="R558" s="17"/>
      <c r="S558" s="17">
        <v>0.37135786392992398</v>
      </c>
      <c r="T558" s="17">
        <v>0.44031333353976998</v>
      </c>
      <c r="U558" s="17">
        <v>0.35939265647441598</v>
      </c>
      <c r="V558" s="17">
        <v>0.35530391021889601</v>
      </c>
      <c r="W558" s="17">
        <v>0.37473741396244298</v>
      </c>
      <c r="X558" s="17">
        <v>0.31412290626519102</v>
      </c>
      <c r="Y558" s="17">
        <v>0.49541974402068301</v>
      </c>
      <c r="Z558" s="17">
        <v>0.50282820784465998</v>
      </c>
      <c r="AA558" s="17">
        <v>0.46580055733710402</v>
      </c>
      <c r="AB558" s="17">
        <v>0.41955372032530303</v>
      </c>
      <c r="AC558" s="17">
        <v>0.53498531563280705</v>
      </c>
      <c r="AD558" s="17"/>
      <c r="AE558" s="17">
        <v>0.44407659253509602</v>
      </c>
      <c r="AF558" s="17">
        <v>0.39544218888073901</v>
      </c>
      <c r="AG558" s="17">
        <v>0.28111096279673298</v>
      </c>
      <c r="AH558" s="17">
        <v>0.34065655228567598</v>
      </c>
      <c r="AI558" s="17">
        <v>0.39156379244568401</v>
      </c>
      <c r="AJ558" s="17">
        <v>0.29115106340345998</v>
      </c>
      <c r="AK558" s="17"/>
      <c r="AL558" s="17">
        <v>0.449899298614927</v>
      </c>
      <c r="AM558" s="17">
        <v>0.38684088189036703</v>
      </c>
      <c r="AN558" s="17">
        <v>0.37215529663365199</v>
      </c>
      <c r="AO558" s="17">
        <v>0.43691827472981098</v>
      </c>
      <c r="AP558" s="17">
        <v>0.404608300462031</v>
      </c>
      <c r="AQ558" s="17">
        <v>0.381975804503559</v>
      </c>
      <c r="AR558" s="17">
        <v>0.53436560561644597</v>
      </c>
      <c r="AS558" s="17"/>
      <c r="AT558" s="17">
        <v>0.404851475684051</v>
      </c>
      <c r="AU558" s="17" t="s">
        <v>116</v>
      </c>
      <c r="AV558" s="17"/>
      <c r="AW558" s="17">
        <v>0.40269810620747798</v>
      </c>
      <c r="AX558" s="17">
        <v>0.65858840996579504</v>
      </c>
      <c r="AY558" s="17">
        <v>0.312038882857888</v>
      </c>
      <c r="AZ558" s="17">
        <v>0.37875809132348298</v>
      </c>
      <c r="BA558" s="17">
        <v>0.47752492110196698</v>
      </c>
      <c r="BB558" s="17">
        <v>0.38664005986282302</v>
      </c>
      <c r="BC558" s="17">
        <v>0.40849044672233398</v>
      </c>
      <c r="BD558" s="17">
        <v>0.56106951005036299</v>
      </c>
      <c r="BE558" s="17"/>
      <c r="BF558" s="17">
        <v>0.42209338917504102</v>
      </c>
      <c r="BG558" s="17">
        <v>0.41467839945048102</v>
      </c>
      <c r="BH558" s="17">
        <v>0.30791710815863799</v>
      </c>
      <c r="BI558" s="17">
        <v>0.31829355395164899</v>
      </c>
      <c r="BJ558" s="17">
        <v>0.40658332042841</v>
      </c>
      <c r="BK558" s="17">
        <v>0.57366426692492001</v>
      </c>
      <c r="BL558" s="17">
        <v>0.25745264979979798</v>
      </c>
      <c r="BM558" s="17"/>
      <c r="BN558" s="17">
        <v>0.458166680979398</v>
      </c>
      <c r="BO558" s="17">
        <v>0.41723880447360301</v>
      </c>
      <c r="BP558" s="17">
        <v>0.38589024980454301</v>
      </c>
      <c r="BQ558" s="17">
        <v>0.239177747906447</v>
      </c>
      <c r="BR558" s="17">
        <v>0.45492146681347401</v>
      </c>
      <c r="BS558" s="17">
        <v>0.41780782782486597</v>
      </c>
      <c r="BT558" s="17">
        <v>0.43611899768144702</v>
      </c>
      <c r="BU558" s="17">
        <v>0.34359607511672102</v>
      </c>
      <c r="BV558" s="17">
        <v>0.41208326974939002</v>
      </c>
      <c r="BW558" s="17">
        <v>0.28523722237598997</v>
      </c>
      <c r="BX558" s="17">
        <v>0.46140288211917602</v>
      </c>
      <c r="BY558" s="17">
        <v>0.487854558884523</v>
      </c>
      <c r="BZ558" s="17">
        <v>0.27784316454067698</v>
      </c>
      <c r="CA558" s="17">
        <v>0.59931148369697296</v>
      </c>
      <c r="CB558" s="17">
        <v>0.384212178177747</v>
      </c>
      <c r="CC558" s="17">
        <v>0.39578624556230002</v>
      </c>
      <c r="CD558" s="17">
        <v>0.47560585317395199</v>
      </c>
    </row>
    <row r="559" spans="2:82" x14ac:dyDescent="0.35">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row>
    <row r="560" spans="2:82" x14ac:dyDescent="0.35">
      <c r="B560" s="6" t="s">
        <v>318</v>
      </c>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row>
    <row r="561" spans="2:82" x14ac:dyDescent="0.35">
      <c r="B561" s="24" t="s">
        <v>191</v>
      </c>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row>
    <row r="562" spans="2:82" x14ac:dyDescent="0.35">
      <c r="B562" t="s">
        <v>302</v>
      </c>
      <c r="C562" s="17">
        <v>2.0317066526985599E-2</v>
      </c>
      <c r="D562" s="17">
        <v>2.3075358554129899E-2</v>
      </c>
      <c r="E562" s="17">
        <v>1.64439664610871E-2</v>
      </c>
      <c r="F562" s="17"/>
      <c r="G562" s="17">
        <v>3.2913225076394201E-2</v>
      </c>
      <c r="H562" s="17">
        <v>1.2974580246242399E-2</v>
      </c>
      <c r="I562" s="17">
        <v>1.05375650579001E-2</v>
      </c>
      <c r="J562" s="17">
        <v>9.1170268280083497E-3</v>
      </c>
      <c r="K562" s="17">
        <v>6.6989484682051501E-2</v>
      </c>
      <c r="L562" s="17">
        <v>0</v>
      </c>
      <c r="M562" s="17"/>
      <c r="N562" s="17">
        <v>1.99399961026741E-2</v>
      </c>
      <c r="O562" s="17">
        <v>1.535572810766E-2</v>
      </c>
      <c r="P562" s="17">
        <v>2.3954839561947799E-2</v>
      </c>
      <c r="Q562" s="17">
        <v>2.3148133562311199E-2</v>
      </c>
      <c r="R562" s="17"/>
      <c r="S562" s="17">
        <v>1.4044857286348101E-2</v>
      </c>
      <c r="T562" s="17">
        <v>2.2075536263593001E-2</v>
      </c>
      <c r="U562" s="17">
        <v>4.66353601457202E-2</v>
      </c>
      <c r="V562" s="17">
        <v>0</v>
      </c>
      <c r="W562" s="17">
        <v>2.5751289415499701E-2</v>
      </c>
      <c r="X562" s="17">
        <v>2.99668465719082E-2</v>
      </c>
      <c r="Y562" s="17">
        <v>3.1019557229473398E-2</v>
      </c>
      <c r="Z562" s="17">
        <v>3.3926821593561501E-2</v>
      </c>
      <c r="AA562" s="17">
        <v>0</v>
      </c>
      <c r="AB562" s="17">
        <v>2.7616002872147601E-2</v>
      </c>
      <c r="AC562" s="17">
        <v>2.4322889223622999E-2</v>
      </c>
      <c r="AD562" s="17"/>
      <c r="AE562" s="17">
        <v>2.5117644708161298E-2</v>
      </c>
      <c r="AF562" s="17">
        <v>1.2768142522676801E-2</v>
      </c>
      <c r="AG562" s="17">
        <v>3.4133501990689402E-2</v>
      </c>
      <c r="AH562" s="17">
        <v>2.5048241667574401E-2</v>
      </c>
      <c r="AI562" s="17">
        <v>1.4334127658156301E-2</v>
      </c>
      <c r="AJ562" s="17">
        <v>0</v>
      </c>
      <c r="AK562" s="17"/>
      <c r="AL562" s="17">
        <v>1.7212349813726501E-2</v>
      </c>
      <c r="AM562" s="17">
        <v>1.6179467010610401E-2</v>
      </c>
      <c r="AN562" s="17">
        <v>2.15941881924086E-2</v>
      </c>
      <c r="AO562" s="17">
        <v>0.114269381267268</v>
      </c>
      <c r="AP562" s="17">
        <v>0</v>
      </c>
      <c r="AQ562" s="17">
        <v>2.76987167302679E-2</v>
      </c>
      <c r="AR562" s="17">
        <v>0</v>
      </c>
      <c r="AS562" s="17"/>
      <c r="AT562" s="17">
        <v>2.0317066526985599E-2</v>
      </c>
      <c r="AU562" s="17" t="s">
        <v>116</v>
      </c>
      <c r="AV562" s="17"/>
      <c r="AW562" s="17">
        <v>2.2074077143320801E-2</v>
      </c>
      <c r="AX562" s="17">
        <v>0</v>
      </c>
      <c r="AY562" s="17">
        <v>5.8060371850424203E-2</v>
      </c>
      <c r="AZ562" s="17">
        <v>1.8923035657390699E-2</v>
      </c>
      <c r="BA562" s="17">
        <v>1.53939937745706E-2</v>
      </c>
      <c r="BB562" s="17">
        <v>1.36695469879775E-2</v>
      </c>
      <c r="BC562" s="17">
        <v>2.3666158799654901E-2</v>
      </c>
      <c r="BD562" s="17">
        <v>0</v>
      </c>
      <c r="BE562" s="17"/>
      <c r="BF562" s="17">
        <v>2.5427488445395802E-2</v>
      </c>
      <c r="BG562" s="17">
        <v>1.44216859830493E-2</v>
      </c>
      <c r="BH562" s="17">
        <v>1.7782154851683701E-2</v>
      </c>
      <c r="BI562" s="17">
        <v>4.0655281284554402E-2</v>
      </c>
      <c r="BJ562" s="17">
        <v>3.7405566696447401E-2</v>
      </c>
      <c r="BK562" s="17">
        <v>1.00252791118343E-2</v>
      </c>
      <c r="BL562" s="17">
        <v>1.95680918400187E-2</v>
      </c>
      <c r="BM562" s="17"/>
      <c r="BN562" s="17">
        <v>9.9334817426403696E-2</v>
      </c>
      <c r="BO562" s="17">
        <v>0</v>
      </c>
      <c r="BP562" s="17">
        <v>0</v>
      </c>
      <c r="BQ562" s="17">
        <v>0</v>
      </c>
      <c r="BR562" s="17">
        <v>0</v>
      </c>
      <c r="BS562" s="17">
        <v>4.5250439174269998E-2</v>
      </c>
      <c r="BT562" s="17">
        <v>0</v>
      </c>
      <c r="BU562" s="17">
        <v>2.5071262766778499E-2</v>
      </c>
      <c r="BV562" s="17">
        <v>0</v>
      </c>
      <c r="BW562" s="17">
        <v>2.3908624065402999E-2</v>
      </c>
      <c r="BX562" s="17">
        <v>1.6518142983998799E-2</v>
      </c>
      <c r="BY562" s="17">
        <v>1.7312737624210699E-2</v>
      </c>
      <c r="BZ562" s="17">
        <v>7.5907478966394604E-2</v>
      </c>
      <c r="CA562" s="17">
        <v>4.3627506796937103E-2</v>
      </c>
      <c r="CB562" s="17">
        <v>0</v>
      </c>
      <c r="CC562" s="17">
        <v>0</v>
      </c>
      <c r="CD562" s="17">
        <v>4.4527019310821501E-2</v>
      </c>
    </row>
    <row r="563" spans="2:82" x14ac:dyDescent="0.35">
      <c r="B563" t="s">
        <v>269</v>
      </c>
      <c r="C563" s="17">
        <v>4.1384939751172301E-2</v>
      </c>
      <c r="D563" s="17">
        <v>4.7073349979342698E-2</v>
      </c>
      <c r="E563" s="17">
        <v>3.33922723863255E-2</v>
      </c>
      <c r="F563" s="17"/>
      <c r="G563" s="17">
        <v>5.3521670090828102E-2</v>
      </c>
      <c r="H563" s="17">
        <v>3.0361930985231898E-2</v>
      </c>
      <c r="I563" s="17">
        <v>4.2878352256727897E-2</v>
      </c>
      <c r="J563" s="17">
        <v>5.0624678138098303E-2</v>
      </c>
      <c r="K563" s="17">
        <v>0</v>
      </c>
      <c r="L563" s="17">
        <v>7.9363566176235106E-2</v>
      </c>
      <c r="M563" s="17"/>
      <c r="N563" s="17">
        <v>3.1236141787058001E-2</v>
      </c>
      <c r="O563" s="17">
        <v>4.5747618332001402E-2</v>
      </c>
      <c r="P563" s="17">
        <v>5.0163996549469299E-2</v>
      </c>
      <c r="Q563" s="17">
        <v>4.7905226659101199E-2</v>
      </c>
      <c r="R563" s="17"/>
      <c r="S563" s="17">
        <v>3.0597707172818601E-2</v>
      </c>
      <c r="T563" s="17">
        <v>3.3804790815917203E-2</v>
      </c>
      <c r="U563" s="17">
        <v>7.0603344870542803E-2</v>
      </c>
      <c r="V563" s="17">
        <v>3.9887855175210402E-2</v>
      </c>
      <c r="W563" s="17">
        <v>5.9945729509214001E-2</v>
      </c>
      <c r="X563" s="17">
        <v>3.8404380391685103E-2</v>
      </c>
      <c r="Y563" s="17">
        <v>2.9249043260826599E-2</v>
      </c>
      <c r="Z563" s="17">
        <v>5.3304845535610899E-2</v>
      </c>
      <c r="AA563" s="17">
        <v>3.30953187983756E-2</v>
      </c>
      <c r="AB563" s="17">
        <v>5.28038716034918E-2</v>
      </c>
      <c r="AC563" s="17">
        <v>7.8008148694134402E-2</v>
      </c>
      <c r="AD563" s="17"/>
      <c r="AE563" s="17">
        <v>4.2139628427004402E-2</v>
      </c>
      <c r="AF563" s="17">
        <v>5.4361895628631203E-2</v>
      </c>
      <c r="AG563" s="17">
        <v>1.6438343133335E-2</v>
      </c>
      <c r="AH563" s="17">
        <v>0</v>
      </c>
      <c r="AI563" s="17">
        <v>3.9326330079359602E-2</v>
      </c>
      <c r="AJ563" s="17">
        <v>0</v>
      </c>
      <c r="AK563" s="17"/>
      <c r="AL563" s="17">
        <v>4.0311513565238502E-2</v>
      </c>
      <c r="AM563" s="17">
        <v>4.87978431145406E-2</v>
      </c>
      <c r="AN563" s="17">
        <v>2.58880165776911E-2</v>
      </c>
      <c r="AO563" s="17">
        <v>7.3987995578207497E-2</v>
      </c>
      <c r="AP563" s="17">
        <v>4.7284963948320803E-2</v>
      </c>
      <c r="AQ563" s="17">
        <v>2.2752643257322899E-2</v>
      </c>
      <c r="AR563" s="17">
        <v>0</v>
      </c>
      <c r="AS563" s="17"/>
      <c r="AT563" s="17">
        <v>4.1384939751172301E-2</v>
      </c>
      <c r="AU563" s="17" t="s">
        <v>116</v>
      </c>
      <c r="AV563" s="17"/>
      <c r="AW563" s="17">
        <v>4.9761015212171002E-2</v>
      </c>
      <c r="AX563" s="17">
        <v>0</v>
      </c>
      <c r="AY563" s="17">
        <v>3.0623274350812101E-2</v>
      </c>
      <c r="AZ563" s="17">
        <v>3.5174380860819698E-2</v>
      </c>
      <c r="BA563" s="17">
        <v>7.8629127489853803E-2</v>
      </c>
      <c r="BB563" s="17">
        <v>5.7682394690651999E-2</v>
      </c>
      <c r="BC563" s="17">
        <v>3.2467148737633102E-2</v>
      </c>
      <c r="BD563" s="17">
        <v>0</v>
      </c>
      <c r="BE563" s="17"/>
      <c r="BF563" s="17">
        <v>2.8988034750760502E-2</v>
      </c>
      <c r="BG563" s="17">
        <v>3.7665280592656801E-2</v>
      </c>
      <c r="BH563" s="17">
        <v>5.2423026880287701E-2</v>
      </c>
      <c r="BI563" s="17">
        <v>3.6263789987527197E-2</v>
      </c>
      <c r="BJ563" s="17">
        <v>5.40533522313007E-2</v>
      </c>
      <c r="BK563" s="17">
        <v>5.2558398677750098E-2</v>
      </c>
      <c r="BL563" s="17">
        <v>5.9187028140872303E-2</v>
      </c>
      <c r="BM563" s="17"/>
      <c r="BN563" s="17">
        <v>8.5338106195448293E-2</v>
      </c>
      <c r="BO563" s="17">
        <v>2.28555017060359E-2</v>
      </c>
      <c r="BP563" s="17">
        <v>0</v>
      </c>
      <c r="BQ563" s="17">
        <v>5.9502582262591801E-2</v>
      </c>
      <c r="BR563" s="17">
        <v>3.1827774321263401E-2</v>
      </c>
      <c r="BS563" s="17">
        <v>3.3541354891143703E-2</v>
      </c>
      <c r="BT563" s="17">
        <v>9.5228182090399405E-2</v>
      </c>
      <c r="BU563" s="17">
        <v>5.76310566830633E-2</v>
      </c>
      <c r="BV563" s="17">
        <v>3.08173647449505E-2</v>
      </c>
      <c r="BW563" s="17">
        <v>0</v>
      </c>
      <c r="BX563" s="17">
        <v>7.5130477290819897E-2</v>
      </c>
      <c r="BY563" s="17">
        <v>4.7069353625033998E-2</v>
      </c>
      <c r="BZ563" s="17">
        <v>2.1114354477488301E-2</v>
      </c>
      <c r="CA563" s="17">
        <v>1.88220220516447E-2</v>
      </c>
      <c r="CB563" s="17">
        <v>2.5855341694189501E-2</v>
      </c>
      <c r="CC563" s="17">
        <v>4.2226177226229601E-2</v>
      </c>
      <c r="CD563" s="17">
        <v>4.6788713235999202E-2</v>
      </c>
    </row>
    <row r="564" spans="2:82" x14ac:dyDescent="0.35">
      <c r="B564" t="s">
        <v>270</v>
      </c>
      <c r="C564" s="17">
        <v>0.19915236622458801</v>
      </c>
      <c r="D564" s="17">
        <v>0.20506584345378401</v>
      </c>
      <c r="E564" s="17">
        <v>0.18968129179977999</v>
      </c>
      <c r="F564" s="17"/>
      <c r="G564" s="17">
        <v>0.24751129535709299</v>
      </c>
      <c r="H564" s="17">
        <v>0.200969349145737</v>
      </c>
      <c r="I564" s="17">
        <v>0.19046079602840599</v>
      </c>
      <c r="J564" s="17">
        <v>0.193421155543502</v>
      </c>
      <c r="K564" s="17">
        <v>7.7948602326833705E-2</v>
      </c>
      <c r="L564" s="17">
        <v>0.20559900959464</v>
      </c>
      <c r="M564" s="17"/>
      <c r="N564" s="17">
        <v>0.18052540812453399</v>
      </c>
      <c r="O564" s="17">
        <v>0.20499373476282401</v>
      </c>
      <c r="P564" s="17">
        <v>0.212352826213316</v>
      </c>
      <c r="Q564" s="17">
        <v>0.233091359204396</v>
      </c>
      <c r="R564" s="17"/>
      <c r="S564" s="17">
        <v>0.19800501644257901</v>
      </c>
      <c r="T564" s="17">
        <v>0.130301158248359</v>
      </c>
      <c r="U564" s="17">
        <v>0.22440373739335001</v>
      </c>
      <c r="V564" s="17">
        <v>0.26992211590993298</v>
      </c>
      <c r="W564" s="17">
        <v>0.26423748069094799</v>
      </c>
      <c r="X564" s="17">
        <v>0.15816641119254701</v>
      </c>
      <c r="Y564" s="17">
        <v>0.210165909457046</v>
      </c>
      <c r="Z564" s="17">
        <v>0.138185947944889</v>
      </c>
      <c r="AA564" s="17">
        <v>0.200166460368736</v>
      </c>
      <c r="AB564" s="17">
        <v>0.19278414685732001</v>
      </c>
      <c r="AC564" s="17">
        <v>0.256123194916974</v>
      </c>
      <c r="AD564" s="17"/>
      <c r="AE564" s="17">
        <v>0.19426768792308099</v>
      </c>
      <c r="AF564" s="17">
        <v>0.150006623618266</v>
      </c>
      <c r="AG564" s="17">
        <v>0.42551832894344199</v>
      </c>
      <c r="AH564" s="17">
        <v>0.27879065777997297</v>
      </c>
      <c r="AI564" s="17">
        <v>0.17107462863549</v>
      </c>
      <c r="AJ564" s="17">
        <v>0.25829911534158001</v>
      </c>
      <c r="AK564" s="17"/>
      <c r="AL564" s="17">
        <v>0.163106902651941</v>
      </c>
      <c r="AM564" s="17">
        <v>0.195873252220436</v>
      </c>
      <c r="AN564" s="17">
        <v>0.26172074532434197</v>
      </c>
      <c r="AO564" s="17">
        <v>0.14077883310354</v>
      </c>
      <c r="AP564" s="17">
        <v>0.220705923939881</v>
      </c>
      <c r="AQ564" s="17">
        <v>0.198973438119144</v>
      </c>
      <c r="AR564" s="17">
        <v>0.46563439438355397</v>
      </c>
      <c r="AS564" s="17"/>
      <c r="AT564" s="17">
        <v>0.19915236622458801</v>
      </c>
      <c r="AU564" s="17" t="s">
        <v>116</v>
      </c>
      <c r="AV564" s="17"/>
      <c r="AW564" s="17">
        <v>0.21807350294575401</v>
      </c>
      <c r="AX564" s="17">
        <v>0.20718041986949401</v>
      </c>
      <c r="AY564" s="17">
        <v>0.23732719375821701</v>
      </c>
      <c r="AZ564" s="17">
        <v>0.19120027834657899</v>
      </c>
      <c r="BA564" s="17">
        <v>0.200207841663647</v>
      </c>
      <c r="BB564" s="17">
        <v>0.24355342014676901</v>
      </c>
      <c r="BC564" s="17">
        <v>0.16837002203958101</v>
      </c>
      <c r="BD564" s="17">
        <v>0.212110093416362</v>
      </c>
      <c r="BE564" s="17"/>
      <c r="BF564" s="17">
        <v>0.17347305046970801</v>
      </c>
      <c r="BG564" s="17">
        <v>0.19791995267804099</v>
      </c>
      <c r="BH564" s="17">
        <v>0.227698295281302</v>
      </c>
      <c r="BI564" s="17">
        <v>0.246566681309211</v>
      </c>
      <c r="BJ564" s="17">
        <v>0.21774679094527</v>
      </c>
      <c r="BK564" s="17">
        <v>0.13137267001740899</v>
      </c>
      <c r="BL564" s="17">
        <v>0.28509117053559202</v>
      </c>
      <c r="BM564" s="17"/>
      <c r="BN564" s="17">
        <v>0.24774941723023999</v>
      </c>
      <c r="BO564" s="17">
        <v>0.14086377421899501</v>
      </c>
      <c r="BP564" s="17">
        <v>0.34533461431032297</v>
      </c>
      <c r="BQ564" s="17">
        <v>0.27438883477992498</v>
      </c>
      <c r="BR564" s="17">
        <v>0.21284566371171601</v>
      </c>
      <c r="BS564" s="17">
        <v>0.13598940004393201</v>
      </c>
      <c r="BT564" s="17">
        <v>0.134451915240691</v>
      </c>
      <c r="BU564" s="17">
        <v>0.248456776608667</v>
      </c>
      <c r="BV564" s="17">
        <v>0.22680373961948899</v>
      </c>
      <c r="BW564" s="17">
        <v>0.22229129053732</v>
      </c>
      <c r="BX564" s="17">
        <v>0.19930870214652299</v>
      </c>
      <c r="BY564" s="17">
        <v>8.8232637470117198E-2</v>
      </c>
      <c r="BZ564" s="17">
        <v>0.30576945073240203</v>
      </c>
      <c r="CA564" s="17">
        <v>0.19146296513153699</v>
      </c>
      <c r="CB564" s="17">
        <v>0.19937823708515001</v>
      </c>
      <c r="CC564" s="17">
        <v>0.115216716720972</v>
      </c>
      <c r="CD564" s="17">
        <v>0.15542244020506499</v>
      </c>
    </row>
    <row r="565" spans="2:82" x14ac:dyDescent="0.35">
      <c r="B565" t="s">
        <v>271</v>
      </c>
      <c r="C565" s="17">
        <v>0.33294001168856402</v>
      </c>
      <c r="D565" s="17">
        <v>0.32866250824790899</v>
      </c>
      <c r="E565" s="17">
        <v>0.34010609792040303</v>
      </c>
      <c r="F565" s="17"/>
      <c r="G565" s="17">
        <v>0.350321420678192</v>
      </c>
      <c r="H565" s="17">
        <v>0.34294257431460401</v>
      </c>
      <c r="I565" s="17">
        <v>0.32967750798655798</v>
      </c>
      <c r="J565" s="17">
        <v>0.269045939875178</v>
      </c>
      <c r="K565" s="17">
        <v>0.368739280288438</v>
      </c>
      <c r="L565" s="17">
        <v>0.29684849671061603</v>
      </c>
      <c r="M565" s="17"/>
      <c r="N565" s="17">
        <v>0.34434642854609598</v>
      </c>
      <c r="O565" s="17">
        <v>0.35299808462568699</v>
      </c>
      <c r="P565" s="17">
        <v>0.33441307364550998</v>
      </c>
      <c r="Q565" s="17">
        <v>0.270613587005537</v>
      </c>
      <c r="R565" s="17"/>
      <c r="S565" s="17">
        <v>0.33627984349979501</v>
      </c>
      <c r="T565" s="17">
        <v>0.43731231300178902</v>
      </c>
      <c r="U565" s="17">
        <v>0.29905939092455303</v>
      </c>
      <c r="V565" s="17">
        <v>0.40535075246249502</v>
      </c>
      <c r="W565" s="17">
        <v>0.324277900720981</v>
      </c>
      <c r="X565" s="17">
        <v>0.37946456817881302</v>
      </c>
      <c r="Y565" s="17">
        <v>0.248174895720504</v>
      </c>
      <c r="Z565" s="17">
        <v>0.41152400133288097</v>
      </c>
      <c r="AA565" s="17">
        <v>0.26164864373083302</v>
      </c>
      <c r="AB565" s="17">
        <v>0.34937865561924403</v>
      </c>
      <c r="AC565" s="17">
        <v>0.17387860611186401</v>
      </c>
      <c r="AD565" s="17"/>
      <c r="AE565" s="17">
        <v>0.30972859420460003</v>
      </c>
      <c r="AF565" s="17">
        <v>0.379418975985508</v>
      </c>
      <c r="AG565" s="17">
        <v>0.29536137077960101</v>
      </c>
      <c r="AH565" s="17">
        <v>0.275031024670154</v>
      </c>
      <c r="AI565" s="17">
        <v>0.371474176897514</v>
      </c>
      <c r="AJ565" s="17">
        <v>0.17060921376712901</v>
      </c>
      <c r="AK565" s="17"/>
      <c r="AL565" s="17">
        <v>0.34549638377221298</v>
      </c>
      <c r="AM565" s="17">
        <v>0.32774497769131999</v>
      </c>
      <c r="AN565" s="17">
        <v>0.32386473868843202</v>
      </c>
      <c r="AO565" s="17">
        <v>0.31141388127964598</v>
      </c>
      <c r="AP565" s="17">
        <v>0.33161695368481803</v>
      </c>
      <c r="AQ565" s="17">
        <v>0.38854531118445501</v>
      </c>
      <c r="AR565" s="17">
        <v>0</v>
      </c>
      <c r="AS565" s="17"/>
      <c r="AT565" s="17">
        <v>0.33294001168856402</v>
      </c>
      <c r="AU565" s="17" t="s">
        <v>116</v>
      </c>
      <c r="AV565" s="17"/>
      <c r="AW565" s="17">
        <v>0.29209709216056501</v>
      </c>
      <c r="AX565" s="17">
        <v>0.34171358743564501</v>
      </c>
      <c r="AY565" s="17">
        <v>0.28852158748819901</v>
      </c>
      <c r="AZ565" s="17">
        <v>0.37724998829313899</v>
      </c>
      <c r="BA565" s="17">
        <v>0.229489076656582</v>
      </c>
      <c r="BB565" s="17">
        <v>0.32123412913194699</v>
      </c>
      <c r="BC565" s="17">
        <v>0.346574747642798</v>
      </c>
      <c r="BD565" s="17">
        <v>0.31190624144398899</v>
      </c>
      <c r="BE565" s="17"/>
      <c r="BF565" s="17">
        <v>0.33221552564290402</v>
      </c>
      <c r="BG565" s="17">
        <v>0.331187055085229</v>
      </c>
      <c r="BH565" s="17">
        <v>0.395900745529771</v>
      </c>
      <c r="BI565" s="17">
        <v>0.32859276072675098</v>
      </c>
      <c r="BJ565" s="17">
        <v>0.35571327979975198</v>
      </c>
      <c r="BK565" s="17">
        <v>0.26562503236749602</v>
      </c>
      <c r="BL565" s="17">
        <v>0.30304720905173499</v>
      </c>
      <c r="BM565" s="17"/>
      <c r="BN565" s="17">
        <v>0.19936174650427399</v>
      </c>
      <c r="BO565" s="17">
        <v>0.41046334232444898</v>
      </c>
      <c r="BP565" s="17">
        <v>0.26585900904931697</v>
      </c>
      <c r="BQ565" s="17">
        <v>0.37792592241509998</v>
      </c>
      <c r="BR565" s="17">
        <v>0.34701105201903598</v>
      </c>
      <c r="BS565" s="17">
        <v>0.275887519467307</v>
      </c>
      <c r="BT565" s="17">
        <v>0.37822831304693699</v>
      </c>
      <c r="BU565" s="17">
        <v>0.378378491537043</v>
      </c>
      <c r="BV565" s="17">
        <v>0.33403681227658699</v>
      </c>
      <c r="BW565" s="17">
        <v>0.35596506685917401</v>
      </c>
      <c r="BX565" s="17">
        <v>0.33077689004403399</v>
      </c>
      <c r="BY565" s="17">
        <v>0.34242698214608602</v>
      </c>
      <c r="BZ565" s="17">
        <v>0.39447555136742302</v>
      </c>
      <c r="CA565" s="17">
        <v>0.366418284583298</v>
      </c>
      <c r="CB565" s="17">
        <v>0.36388529294544197</v>
      </c>
      <c r="CC565" s="17">
        <v>0.36243876826787302</v>
      </c>
      <c r="CD565" s="17">
        <v>0.20924686502590001</v>
      </c>
    </row>
    <row r="566" spans="2:82" x14ac:dyDescent="0.35">
      <c r="B566" t="s">
        <v>272</v>
      </c>
      <c r="C566" s="17">
        <v>0.40620561580869102</v>
      </c>
      <c r="D566" s="17">
        <v>0.39612293976483398</v>
      </c>
      <c r="E566" s="17">
        <v>0.42037637143240503</v>
      </c>
      <c r="F566" s="17"/>
      <c r="G566" s="17">
        <v>0.31573238879749199</v>
      </c>
      <c r="H566" s="17">
        <v>0.41275156530818402</v>
      </c>
      <c r="I566" s="17">
        <v>0.426445778670408</v>
      </c>
      <c r="J566" s="17">
        <v>0.47779119961521299</v>
      </c>
      <c r="K566" s="17">
        <v>0.486322632702677</v>
      </c>
      <c r="L566" s="17">
        <v>0.418188927518509</v>
      </c>
      <c r="M566" s="17"/>
      <c r="N566" s="17">
        <v>0.423952025439638</v>
      </c>
      <c r="O566" s="17">
        <v>0.38090483417182702</v>
      </c>
      <c r="P566" s="17">
        <v>0.37911526402975598</v>
      </c>
      <c r="Q566" s="17">
        <v>0.42524169356865499</v>
      </c>
      <c r="R566" s="17"/>
      <c r="S566" s="17">
        <v>0.42107257559846001</v>
      </c>
      <c r="T566" s="17">
        <v>0.37650620167034199</v>
      </c>
      <c r="U566" s="17">
        <v>0.35929816666583397</v>
      </c>
      <c r="V566" s="17">
        <v>0.28483927645236201</v>
      </c>
      <c r="W566" s="17">
        <v>0.32578759966335802</v>
      </c>
      <c r="X566" s="17">
        <v>0.393997793665047</v>
      </c>
      <c r="Y566" s="17">
        <v>0.48139059433214998</v>
      </c>
      <c r="Z566" s="17">
        <v>0.36305838359305798</v>
      </c>
      <c r="AA566" s="17">
        <v>0.50508957710205504</v>
      </c>
      <c r="AB566" s="17">
        <v>0.37741732304779702</v>
      </c>
      <c r="AC566" s="17">
        <v>0.467667161053405</v>
      </c>
      <c r="AD566" s="17"/>
      <c r="AE566" s="17">
        <v>0.42874644473715301</v>
      </c>
      <c r="AF566" s="17">
        <v>0.40344436224491798</v>
      </c>
      <c r="AG566" s="17">
        <v>0.22854845515293301</v>
      </c>
      <c r="AH566" s="17">
        <v>0.421130075882299</v>
      </c>
      <c r="AI566" s="17">
        <v>0.40379073672948002</v>
      </c>
      <c r="AJ566" s="17">
        <v>0.57109167089128998</v>
      </c>
      <c r="AK566" s="17"/>
      <c r="AL566" s="17">
        <v>0.43387285019688099</v>
      </c>
      <c r="AM566" s="17">
        <v>0.41140445996309299</v>
      </c>
      <c r="AN566" s="17">
        <v>0.36693231121712599</v>
      </c>
      <c r="AO566" s="17">
        <v>0.35954990877133802</v>
      </c>
      <c r="AP566" s="17">
        <v>0.40039215842698</v>
      </c>
      <c r="AQ566" s="17">
        <v>0.36202989070880998</v>
      </c>
      <c r="AR566" s="17">
        <v>0.53436560561644597</v>
      </c>
      <c r="AS566" s="17"/>
      <c r="AT566" s="17">
        <v>0.40620561580869102</v>
      </c>
      <c r="AU566" s="17" t="s">
        <v>116</v>
      </c>
      <c r="AV566" s="17"/>
      <c r="AW566" s="17">
        <v>0.41799431253818897</v>
      </c>
      <c r="AX566" s="17">
        <v>0.45110599269486101</v>
      </c>
      <c r="AY566" s="17">
        <v>0.38546757255234798</v>
      </c>
      <c r="AZ566" s="17">
        <v>0.37745231684207198</v>
      </c>
      <c r="BA566" s="17">
        <v>0.47627996041534698</v>
      </c>
      <c r="BB566" s="17">
        <v>0.36386050904265499</v>
      </c>
      <c r="BC566" s="17">
        <v>0.42892192278033298</v>
      </c>
      <c r="BD566" s="17">
        <v>0.47598366513965001</v>
      </c>
      <c r="BE566" s="17"/>
      <c r="BF566" s="17">
        <v>0.43989590069123102</v>
      </c>
      <c r="BG566" s="17">
        <v>0.41880602566102298</v>
      </c>
      <c r="BH566" s="17">
        <v>0.30619577745695598</v>
      </c>
      <c r="BI566" s="17">
        <v>0.34792148669195599</v>
      </c>
      <c r="BJ566" s="17">
        <v>0.33508101032723098</v>
      </c>
      <c r="BK566" s="17">
        <v>0.54041861982551098</v>
      </c>
      <c r="BL566" s="17">
        <v>0.33310650043178203</v>
      </c>
      <c r="BM566" s="17"/>
      <c r="BN566" s="17">
        <v>0.36821591264363401</v>
      </c>
      <c r="BO566" s="17">
        <v>0.42581738175051997</v>
      </c>
      <c r="BP566" s="17">
        <v>0.38880637664036</v>
      </c>
      <c r="BQ566" s="17">
        <v>0.28818266054238301</v>
      </c>
      <c r="BR566" s="17">
        <v>0.40831550994798499</v>
      </c>
      <c r="BS566" s="17">
        <v>0.50933128642334802</v>
      </c>
      <c r="BT566" s="17">
        <v>0.39209158962197299</v>
      </c>
      <c r="BU566" s="17">
        <v>0.29046241240444798</v>
      </c>
      <c r="BV566" s="17">
        <v>0.40834208335897298</v>
      </c>
      <c r="BW566" s="17">
        <v>0.39783501853810299</v>
      </c>
      <c r="BX566" s="17">
        <v>0.37826578753462398</v>
      </c>
      <c r="BY566" s="17">
        <v>0.50495828913455199</v>
      </c>
      <c r="BZ566" s="17">
        <v>0.202733164456292</v>
      </c>
      <c r="CA566" s="17">
        <v>0.37966922143658299</v>
      </c>
      <c r="CB566" s="17">
        <v>0.410881128275219</v>
      </c>
      <c r="CC566" s="17">
        <v>0.48011833778492502</v>
      </c>
      <c r="CD566" s="17">
        <v>0.54401496222221402</v>
      </c>
    </row>
    <row r="567" spans="2:82" x14ac:dyDescent="0.35">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row>
    <row r="568" spans="2:82" x14ac:dyDescent="0.35">
      <c r="B568" s="6" t="s">
        <v>319</v>
      </c>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row>
    <row r="569" spans="2:82" x14ac:dyDescent="0.35">
      <c r="B569" s="24" t="s">
        <v>191</v>
      </c>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row>
    <row r="570" spans="2:82" x14ac:dyDescent="0.35">
      <c r="B570" t="s">
        <v>302</v>
      </c>
      <c r="C570" s="17">
        <v>6.2596328026044895E-2</v>
      </c>
      <c r="D570" s="17">
        <v>6.7559480738493202E-2</v>
      </c>
      <c r="E570" s="17">
        <v>5.3472449000684E-2</v>
      </c>
      <c r="F570" s="17"/>
      <c r="G570" s="17">
        <v>5.3918896014920302E-2</v>
      </c>
      <c r="H570" s="17">
        <v>4.0042475586414501E-2</v>
      </c>
      <c r="I570" s="17">
        <v>3.1343849320728798E-2</v>
      </c>
      <c r="J570" s="17">
        <v>0.12490213171324201</v>
      </c>
      <c r="K570" s="17">
        <v>0.13536517519424299</v>
      </c>
      <c r="L570" s="17">
        <v>9.5424924055057897E-2</v>
      </c>
      <c r="M570" s="17"/>
      <c r="N570" s="17">
        <v>3.7637101765076897E-2</v>
      </c>
      <c r="O570" s="17">
        <v>9.3676442505764498E-2</v>
      </c>
      <c r="P570" s="17">
        <v>7.2557250474542395E-2</v>
      </c>
      <c r="Q570" s="17">
        <v>7.6979780387185795E-2</v>
      </c>
      <c r="R570" s="17"/>
      <c r="S570" s="17">
        <v>5.0077135933613799E-2</v>
      </c>
      <c r="T570" s="17">
        <v>3.4275730085014902E-2</v>
      </c>
      <c r="U570" s="17">
        <v>0.14716338973502399</v>
      </c>
      <c r="V570" s="17">
        <v>1.9863120922109501E-2</v>
      </c>
      <c r="W570" s="17">
        <v>6.2867967429790297E-2</v>
      </c>
      <c r="X570" s="17">
        <v>6.7761783166714704E-2</v>
      </c>
      <c r="Y570" s="17">
        <v>7.33211383043849E-2</v>
      </c>
      <c r="Z570" s="17">
        <v>2.6728538176922501E-2</v>
      </c>
      <c r="AA570" s="17">
        <v>7.0545355773897603E-2</v>
      </c>
      <c r="AB570" s="17">
        <v>9.0846888824000799E-2</v>
      </c>
      <c r="AC570" s="17">
        <v>7.3703149483336797E-2</v>
      </c>
      <c r="AD570" s="17"/>
      <c r="AE570" s="17">
        <v>7.0272168056855405E-2</v>
      </c>
      <c r="AF570" s="17">
        <v>7.5827190491589397E-2</v>
      </c>
      <c r="AG570" s="17">
        <v>3.4133501990689402E-2</v>
      </c>
      <c r="AH570" s="17">
        <v>7.4133062829465801E-2</v>
      </c>
      <c r="AI570" s="17">
        <v>1.00590540460791E-2</v>
      </c>
      <c r="AJ570" s="17">
        <v>0</v>
      </c>
      <c r="AK570" s="17"/>
      <c r="AL570" s="17">
        <v>7.7907647565434904E-2</v>
      </c>
      <c r="AM570" s="17">
        <v>4.72732900476329E-2</v>
      </c>
      <c r="AN570" s="17">
        <v>3.72599864908165E-2</v>
      </c>
      <c r="AO570" s="17">
        <v>0.16724344154620899</v>
      </c>
      <c r="AP570" s="17">
        <v>0.15882900090041499</v>
      </c>
      <c r="AQ570" s="17">
        <v>5.1681120256219598E-2</v>
      </c>
      <c r="AR570" s="17">
        <v>0</v>
      </c>
      <c r="AS570" s="17"/>
      <c r="AT570" s="17">
        <v>6.2596328026044895E-2</v>
      </c>
      <c r="AU570" s="17" t="s">
        <v>116</v>
      </c>
      <c r="AV570" s="17"/>
      <c r="AW570" s="17">
        <v>8.1771646502847198E-2</v>
      </c>
      <c r="AX570" s="17">
        <v>7.1514602993102097E-2</v>
      </c>
      <c r="AY570" s="17">
        <v>5.6362954345028297E-2</v>
      </c>
      <c r="AZ570" s="17">
        <v>8.5343679279687001E-2</v>
      </c>
      <c r="BA570" s="17">
        <v>9.2346611890463795E-2</v>
      </c>
      <c r="BB570" s="17">
        <v>6.0717304440725303E-2</v>
      </c>
      <c r="BC570" s="17">
        <v>3.9899437219780898E-2</v>
      </c>
      <c r="BD570" s="17">
        <v>9.1274241671610606E-2</v>
      </c>
      <c r="BE570" s="17"/>
      <c r="BF570" s="17">
        <v>6.9143809037290102E-2</v>
      </c>
      <c r="BG570" s="17">
        <v>4.8112887532764201E-2</v>
      </c>
      <c r="BH570" s="17">
        <v>9.1492306316880601E-2</v>
      </c>
      <c r="BI570" s="17">
        <v>4.9156153821250097E-2</v>
      </c>
      <c r="BJ570" s="17">
        <v>4.62162623089616E-2</v>
      </c>
      <c r="BK570" s="17">
        <v>0.104628358230912</v>
      </c>
      <c r="BL570" s="17">
        <v>5.7707159256137099E-2</v>
      </c>
      <c r="BM570" s="17"/>
      <c r="BN570" s="17">
        <v>0.143927494690897</v>
      </c>
      <c r="BO570" s="17">
        <v>9.3633759952331502E-2</v>
      </c>
      <c r="BP570" s="17">
        <v>2.5837224917392501E-2</v>
      </c>
      <c r="BQ570" s="17">
        <v>3.9370076501147697E-2</v>
      </c>
      <c r="BR570" s="17">
        <v>9.2807899113911393E-2</v>
      </c>
      <c r="BS570" s="17">
        <v>7.7972427211673495E-2</v>
      </c>
      <c r="BT570" s="17">
        <v>5.1196585316218103E-2</v>
      </c>
      <c r="BU570" s="17">
        <v>6.6021463285198298E-2</v>
      </c>
      <c r="BV570" s="17">
        <v>4.9016825545189997E-2</v>
      </c>
      <c r="BW570" s="17">
        <v>9.3811269274149595E-2</v>
      </c>
      <c r="BX570" s="17">
        <v>9.0553262295974601E-2</v>
      </c>
      <c r="BY570" s="17">
        <v>3.2866515023206901E-2</v>
      </c>
      <c r="BZ570" s="17">
        <v>4.7212818745884101E-2</v>
      </c>
      <c r="CA570" s="17">
        <v>7.8639960241210102E-2</v>
      </c>
      <c r="CB570" s="17">
        <v>2.7474633362428901E-2</v>
      </c>
      <c r="CC570" s="17">
        <v>3.1203146991533901E-2</v>
      </c>
      <c r="CD570" s="17">
        <v>4.8516078480118498E-2</v>
      </c>
    </row>
    <row r="571" spans="2:82" x14ac:dyDescent="0.35">
      <c r="B571" t="s">
        <v>269</v>
      </c>
      <c r="C571" s="17">
        <v>9.5281860251450398E-2</v>
      </c>
      <c r="D571" s="17">
        <v>9.3871701939230195E-2</v>
      </c>
      <c r="E571" s="17">
        <v>9.8328172724891694E-2</v>
      </c>
      <c r="F571" s="17"/>
      <c r="G571" s="17">
        <v>0.118880896328349</v>
      </c>
      <c r="H571" s="17">
        <v>5.7988131036639898E-2</v>
      </c>
      <c r="I571" s="17">
        <v>7.8457151031504399E-2</v>
      </c>
      <c r="J571" s="17">
        <v>0.112273600247336</v>
      </c>
      <c r="K571" s="17">
        <v>0.104742108092507</v>
      </c>
      <c r="L571" s="17">
        <v>0.18913791713365799</v>
      </c>
      <c r="M571" s="17"/>
      <c r="N571" s="17">
        <v>7.7115167284134797E-2</v>
      </c>
      <c r="O571" s="17">
        <v>0.11315298316936501</v>
      </c>
      <c r="P571" s="17">
        <v>0.102687684291318</v>
      </c>
      <c r="Q571" s="17">
        <v>0.11144744810538799</v>
      </c>
      <c r="R571" s="17"/>
      <c r="S571" s="17">
        <v>7.6406758834526994E-2</v>
      </c>
      <c r="T571" s="17">
        <v>8.7097048768768198E-2</v>
      </c>
      <c r="U571" s="17">
        <v>0.11691187768872301</v>
      </c>
      <c r="V571" s="17">
        <v>7.1490056735711099E-2</v>
      </c>
      <c r="W571" s="17">
        <v>0.13177654432930699</v>
      </c>
      <c r="X571" s="17">
        <v>6.632764569355E-2</v>
      </c>
      <c r="Y571" s="17">
        <v>5.4912657576633501E-2</v>
      </c>
      <c r="Z571" s="17">
        <v>0.17198523815200101</v>
      </c>
      <c r="AA571" s="17">
        <v>7.9188741283508404E-2</v>
      </c>
      <c r="AB571" s="17">
        <v>0.19171678370516201</v>
      </c>
      <c r="AC571" s="17">
        <v>9.7122418419548995E-2</v>
      </c>
      <c r="AD571" s="17"/>
      <c r="AE571" s="17">
        <v>8.4433773223748204E-2</v>
      </c>
      <c r="AF571" s="17">
        <v>0.10243017733379101</v>
      </c>
      <c r="AG571" s="17">
        <v>0.10315102380193</v>
      </c>
      <c r="AH571" s="17">
        <v>4.9137072533696501E-2</v>
      </c>
      <c r="AI571" s="17">
        <v>0.13698357394958699</v>
      </c>
      <c r="AJ571" s="17">
        <v>0.117720818451272</v>
      </c>
      <c r="AK571" s="17"/>
      <c r="AL571" s="17">
        <v>0.122799368365067</v>
      </c>
      <c r="AM571" s="17">
        <v>7.6689177236005601E-2</v>
      </c>
      <c r="AN571" s="17">
        <v>6.5196953875416894E-2</v>
      </c>
      <c r="AO571" s="17">
        <v>0.189374916724633</v>
      </c>
      <c r="AP571" s="17">
        <v>9.88224289856212E-2</v>
      </c>
      <c r="AQ571" s="17">
        <v>8.4462165792428295E-2</v>
      </c>
      <c r="AR571" s="17">
        <v>0</v>
      </c>
      <c r="AS571" s="17"/>
      <c r="AT571" s="17">
        <v>9.5281860251450398E-2</v>
      </c>
      <c r="AU571" s="17" t="s">
        <v>116</v>
      </c>
      <c r="AV571" s="17"/>
      <c r="AW571" s="17">
        <v>0.154358264826917</v>
      </c>
      <c r="AX571" s="17">
        <v>0.134929935507661</v>
      </c>
      <c r="AY571" s="17">
        <v>6.7566418347505999E-2</v>
      </c>
      <c r="AZ571" s="17">
        <v>9.5367943384402701E-2</v>
      </c>
      <c r="BA571" s="17">
        <v>0.20382015987904201</v>
      </c>
      <c r="BB571" s="17">
        <v>0.102186582517289</v>
      </c>
      <c r="BC571" s="17">
        <v>5.6805254025047901E-2</v>
      </c>
      <c r="BD571" s="17">
        <v>0.15863466730612699</v>
      </c>
      <c r="BE571" s="17"/>
      <c r="BF571" s="17">
        <v>0.11231034082444399</v>
      </c>
      <c r="BG571" s="17">
        <v>6.3931117555582104E-2</v>
      </c>
      <c r="BH571" s="17">
        <v>9.4180811047086893E-2</v>
      </c>
      <c r="BI571" s="17">
        <v>0.137999577011924</v>
      </c>
      <c r="BJ571" s="17">
        <v>0.13684192788698299</v>
      </c>
      <c r="BK571" s="17">
        <v>0.12769181150862199</v>
      </c>
      <c r="BL571" s="17">
        <v>0.103252019758928</v>
      </c>
      <c r="BM571" s="17"/>
      <c r="BN571" s="17">
        <v>0.13091167710033699</v>
      </c>
      <c r="BO571" s="17">
        <v>0.100663301026632</v>
      </c>
      <c r="BP571" s="17">
        <v>0.14246724542105699</v>
      </c>
      <c r="BQ571" s="17">
        <v>8.9773115081330193E-2</v>
      </c>
      <c r="BR571" s="17">
        <v>8.8861941905318806E-2</v>
      </c>
      <c r="BS571" s="17">
        <v>3.17662950507758E-2</v>
      </c>
      <c r="BT571" s="17">
        <v>0.153487396203354</v>
      </c>
      <c r="BU571" s="17">
        <v>0.10073686653502401</v>
      </c>
      <c r="BV571" s="17">
        <v>9.0935620462960595E-2</v>
      </c>
      <c r="BW571" s="17">
        <v>0.119583349716423</v>
      </c>
      <c r="BX571" s="17">
        <v>9.0892487608910999E-2</v>
      </c>
      <c r="BY571" s="17">
        <v>0.127788568630119</v>
      </c>
      <c r="BZ571" s="17">
        <v>0.12831470317313101</v>
      </c>
      <c r="CA571" s="17">
        <v>9.6385471435964098E-2</v>
      </c>
      <c r="CB571" s="17">
        <v>5.9689874634232497E-2</v>
      </c>
      <c r="CC571" s="17">
        <v>1.5601573495766999E-2</v>
      </c>
      <c r="CD571" s="17">
        <v>9.3462633148731197E-2</v>
      </c>
    </row>
    <row r="572" spans="2:82" x14ac:dyDescent="0.35">
      <c r="B572" t="s">
        <v>270</v>
      </c>
      <c r="C572" s="17">
        <v>0.27687701900534001</v>
      </c>
      <c r="D572" s="17">
        <v>0.26807560323965601</v>
      </c>
      <c r="E572" s="17">
        <v>0.29026602205165702</v>
      </c>
      <c r="F572" s="17"/>
      <c r="G572" s="17">
        <v>0.27028322437264002</v>
      </c>
      <c r="H572" s="17">
        <v>0.242748051779758</v>
      </c>
      <c r="I572" s="17">
        <v>0.25241645466331403</v>
      </c>
      <c r="J572" s="17">
        <v>0.36250225104491202</v>
      </c>
      <c r="K572" s="17">
        <v>0.30861142332077501</v>
      </c>
      <c r="L572" s="17">
        <v>0.34670574620748801</v>
      </c>
      <c r="M572" s="17"/>
      <c r="N572" s="17">
        <v>0.22491006583825901</v>
      </c>
      <c r="O572" s="17">
        <v>0.32610527574693898</v>
      </c>
      <c r="P572" s="17">
        <v>0.32949449279660198</v>
      </c>
      <c r="Q572" s="17">
        <v>0.29674589647856697</v>
      </c>
      <c r="R572" s="17"/>
      <c r="S572" s="17">
        <v>0.28845037519704803</v>
      </c>
      <c r="T572" s="17">
        <v>0.31070599557002399</v>
      </c>
      <c r="U572" s="17">
        <v>0.262427400657545</v>
      </c>
      <c r="V572" s="17">
        <v>0.296117465668916</v>
      </c>
      <c r="W572" s="17">
        <v>0.26180941145101</v>
      </c>
      <c r="X572" s="17">
        <v>0.34415295167201099</v>
      </c>
      <c r="Y572" s="17">
        <v>0.259825606402453</v>
      </c>
      <c r="Z572" s="17">
        <v>0.20203301164376899</v>
      </c>
      <c r="AA572" s="17">
        <v>0.22945879255382501</v>
      </c>
      <c r="AB572" s="17">
        <v>0.197057617198</v>
      </c>
      <c r="AC572" s="17">
        <v>0.37394133344527097</v>
      </c>
      <c r="AD572" s="17"/>
      <c r="AE572" s="17">
        <v>0.24437068180869101</v>
      </c>
      <c r="AF572" s="17">
        <v>0.29908663095124</v>
      </c>
      <c r="AG572" s="17">
        <v>0.32435129490230102</v>
      </c>
      <c r="AH572" s="17">
        <v>0.31844461902979698</v>
      </c>
      <c r="AI572" s="17">
        <v>0.27811817086933299</v>
      </c>
      <c r="AJ572" s="17">
        <v>0.41346486693555501</v>
      </c>
      <c r="AK572" s="17"/>
      <c r="AL572" s="17">
        <v>0.29928011013537997</v>
      </c>
      <c r="AM572" s="17">
        <v>0.23654638520723401</v>
      </c>
      <c r="AN572" s="17">
        <v>0.26234602406566299</v>
      </c>
      <c r="AO572" s="17">
        <v>0.16572250621415499</v>
      </c>
      <c r="AP572" s="17">
        <v>0.368194606509956</v>
      </c>
      <c r="AQ572" s="17">
        <v>0.33888832432291999</v>
      </c>
      <c r="AR572" s="17">
        <v>0.46563439438355397</v>
      </c>
      <c r="AS572" s="17"/>
      <c r="AT572" s="17">
        <v>0.27687701900534001</v>
      </c>
      <c r="AU572" s="17" t="s">
        <v>116</v>
      </c>
      <c r="AV572" s="17"/>
      <c r="AW572" s="17">
        <v>0.30246662746103498</v>
      </c>
      <c r="AX572" s="17">
        <v>0.33375838035744798</v>
      </c>
      <c r="AY572" s="17">
        <v>0.48110481407786998</v>
      </c>
      <c r="AZ572" s="17">
        <v>0.32843432199436801</v>
      </c>
      <c r="BA572" s="17">
        <v>0.35204059496267198</v>
      </c>
      <c r="BB572" s="17">
        <v>0.294115527350509</v>
      </c>
      <c r="BC572" s="17">
        <v>0.19898127179875799</v>
      </c>
      <c r="BD572" s="17">
        <v>0.23607546052228001</v>
      </c>
      <c r="BE572" s="17"/>
      <c r="BF572" s="17">
        <v>0.25981502761341502</v>
      </c>
      <c r="BG572" s="17">
        <v>0.24849215908422601</v>
      </c>
      <c r="BH572" s="17">
        <v>0.28133815750181401</v>
      </c>
      <c r="BI572" s="17">
        <v>0.26755519607394701</v>
      </c>
      <c r="BJ572" s="17">
        <v>0.37920934564386299</v>
      </c>
      <c r="BK572" s="17">
        <v>0.24497021623989201</v>
      </c>
      <c r="BL572" s="17">
        <v>0.442414622918409</v>
      </c>
      <c r="BM572" s="17"/>
      <c r="BN572" s="17">
        <v>0.34631888065973199</v>
      </c>
      <c r="BO572" s="17">
        <v>0.22237176835591699</v>
      </c>
      <c r="BP572" s="17">
        <v>0.273776057758432</v>
      </c>
      <c r="BQ572" s="17">
        <v>0.33605174886689299</v>
      </c>
      <c r="BR572" s="17">
        <v>0.21652556741282</v>
      </c>
      <c r="BS572" s="17">
        <v>0.40463039272422302</v>
      </c>
      <c r="BT572" s="17">
        <v>0.29829197516671802</v>
      </c>
      <c r="BU572" s="17">
        <v>0.37696124901405798</v>
      </c>
      <c r="BV572" s="17">
        <v>0.28670953431246399</v>
      </c>
      <c r="BW572" s="17">
        <v>0.336524917263547</v>
      </c>
      <c r="BX572" s="17">
        <v>0.27320862198403201</v>
      </c>
      <c r="BY572" s="17">
        <v>0.14546237674988</v>
      </c>
      <c r="BZ572" s="17">
        <v>0.42457290422810601</v>
      </c>
      <c r="CA572" s="17">
        <v>0.29329738636036601</v>
      </c>
      <c r="CB572" s="17">
        <v>0.23115052966121599</v>
      </c>
      <c r="CC572" s="17">
        <v>8.3410049265251404E-2</v>
      </c>
      <c r="CD572" s="17">
        <v>0.20722874734139801</v>
      </c>
    </row>
    <row r="573" spans="2:82" x14ac:dyDescent="0.35">
      <c r="B573" t="s">
        <v>271</v>
      </c>
      <c r="C573" s="17">
        <v>0.27865970087160302</v>
      </c>
      <c r="D573" s="17">
        <v>0.27300606981923098</v>
      </c>
      <c r="E573" s="17">
        <v>0.28457513067794499</v>
      </c>
      <c r="F573" s="17"/>
      <c r="G573" s="17">
        <v>0.28767308943987902</v>
      </c>
      <c r="H573" s="17">
        <v>0.283545087734698</v>
      </c>
      <c r="I573" s="17">
        <v>0.30454255077750297</v>
      </c>
      <c r="J573" s="17">
        <v>0.22563641494865999</v>
      </c>
      <c r="K573" s="17">
        <v>0.30522843349541401</v>
      </c>
      <c r="L573" s="17">
        <v>0.20561648813220099</v>
      </c>
      <c r="M573" s="17"/>
      <c r="N573" s="17">
        <v>0.29315459673656802</v>
      </c>
      <c r="O573" s="17">
        <v>0.26820835844271801</v>
      </c>
      <c r="P573" s="17">
        <v>0.253411141473604</v>
      </c>
      <c r="Q573" s="17">
        <v>0.29002350507105001</v>
      </c>
      <c r="R573" s="17"/>
      <c r="S573" s="17">
        <v>0.27418728925763602</v>
      </c>
      <c r="T573" s="17">
        <v>0.33352878288111398</v>
      </c>
      <c r="U573" s="17">
        <v>0.25951438634016999</v>
      </c>
      <c r="V573" s="17">
        <v>0.365147872446277</v>
      </c>
      <c r="W573" s="17">
        <v>0.306502617877151</v>
      </c>
      <c r="X573" s="17">
        <v>0.22416246578386201</v>
      </c>
      <c r="Y573" s="17">
        <v>0.28794596785985899</v>
      </c>
      <c r="Z573" s="17">
        <v>0.264514612505233</v>
      </c>
      <c r="AA573" s="17">
        <v>0.27454287917011999</v>
      </c>
      <c r="AB573" s="17">
        <v>0.26364206676951701</v>
      </c>
      <c r="AC573" s="17">
        <v>0.23344768569354199</v>
      </c>
      <c r="AD573" s="17"/>
      <c r="AE573" s="17">
        <v>0.28842562818336998</v>
      </c>
      <c r="AF573" s="17">
        <v>0.27073608839062302</v>
      </c>
      <c r="AG573" s="17">
        <v>0.25968297084312097</v>
      </c>
      <c r="AH573" s="17">
        <v>0.27911782835953503</v>
      </c>
      <c r="AI573" s="17">
        <v>0.28601537294691798</v>
      </c>
      <c r="AJ573" s="17">
        <v>0.17263616664105799</v>
      </c>
      <c r="AK573" s="17"/>
      <c r="AL573" s="17">
        <v>0.28461097983706901</v>
      </c>
      <c r="AM573" s="17">
        <v>0.279865193677449</v>
      </c>
      <c r="AN573" s="17">
        <v>0.295015659158607</v>
      </c>
      <c r="AO573" s="17">
        <v>0.24697304681704099</v>
      </c>
      <c r="AP573" s="17">
        <v>0.32157819453443098</v>
      </c>
      <c r="AQ573" s="17">
        <v>0.21711288906828699</v>
      </c>
      <c r="AR573" s="17">
        <v>0</v>
      </c>
      <c r="AS573" s="17"/>
      <c r="AT573" s="17">
        <v>0.27865970087160302</v>
      </c>
      <c r="AU573" s="17" t="s">
        <v>116</v>
      </c>
      <c r="AV573" s="17"/>
      <c r="AW573" s="17">
        <v>0.194063658034619</v>
      </c>
      <c r="AX573" s="17">
        <v>0.25811537208871599</v>
      </c>
      <c r="AY573" s="17">
        <v>0.18812921227208701</v>
      </c>
      <c r="AZ573" s="17">
        <v>0.31841852648315599</v>
      </c>
      <c r="BA573" s="17">
        <v>0.20812476520374701</v>
      </c>
      <c r="BB573" s="17">
        <v>0.32214331907304</v>
      </c>
      <c r="BC573" s="17">
        <v>0.286048283424227</v>
      </c>
      <c r="BD573" s="17">
        <v>4.19050446990663E-2</v>
      </c>
      <c r="BE573" s="17"/>
      <c r="BF573" s="17">
        <v>0.24313057670919799</v>
      </c>
      <c r="BG573" s="17">
        <v>0.294536778983638</v>
      </c>
      <c r="BH573" s="17">
        <v>0.35179487659485498</v>
      </c>
      <c r="BI573" s="17">
        <v>0.29826866885634701</v>
      </c>
      <c r="BJ573" s="17">
        <v>0.25819293287827899</v>
      </c>
      <c r="BK573" s="17">
        <v>0.222891605268767</v>
      </c>
      <c r="BL573" s="17">
        <v>0.25373995237505398</v>
      </c>
      <c r="BM573" s="17"/>
      <c r="BN573" s="17">
        <v>0.17530575771804</v>
      </c>
      <c r="BO573" s="17">
        <v>0.27904820490476601</v>
      </c>
      <c r="BP573" s="17">
        <v>0.285151764309171</v>
      </c>
      <c r="BQ573" s="17">
        <v>0.31924098791084099</v>
      </c>
      <c r="BR573" s="17">
        <v>0.31651234262449401</v>
      </c>
      <c r="BS573" s="17">
        <v>0.269349499885007</v>
      </c>
      <c r="BT573" s="17">
        <v>0.28726219155025301</v>
      </c>
      <c r="BU573" s="17">
        <v>0.25199886708029201</v>
      </c>
      <c r="BV573" s="17">
        <v>0.295257631046702</v>
      </c>
      <c r="BW573" s="17">
        <v>0.226038267348527</v>
      </c>
      <c r="BX573" s="17">
        <v>0.30914814187046502</v>
      </c>
      <c r="BY573" s="17">
        <v>0.38685771675150399</v>
      </c>
      <c r="BZ573" s="17">
        <v>0.27127458746620597</v>
      </c>
      <c r="CA573" s="17">
        <v>0.26373600670834602</v>
      </c>
      <c r="CB573" s="17">
        <v>0.269769169998961</v>
      </c>
      <c r="CC573" s="17">
        <v>0.34321344779406399</v>
      </c>
      <c r="CD573" s="17">
        <v>0.20486088250019199</v>
      </c>
    </row>
    <row r="574" spans="2:82" x14ac:dyDescent="0.35">
      <c r="B574" t="s">
        <v>272</v>
      </c>
      <c r="C574" s="17">
        <v>0.28658509184556202</v>
      </c>
      <c r="D574" s="17">
        <v>0.29748714426339001</v>
      </c>
      <c r="E574" s="17">
        <v>0.27335822554482297</v>
      </c>
      <c r="F574" s="17"/>
      <c r="G574" s="17">
        <v>0.26924389384421199</v>
      </c>
      <c r="H574" s="17">
        <v>0.37567625386248998</v>
      </c>
      <c r="I574" s="17">
        <v>0.333239994206949</v>
      </c>
      <c r="J574" s="17">
        <v>0.17468560204585001</v>
      </c>
      <c r="K574" s="17">
        <v>0.14605285989706099</v>
      </c>
      <c r="L574" s="17">
        <v>0.16311492447159501</v>
      </c>
      <c r="M574" s="17"/>
      <c r="N574" s="17">
        <v>0.36718306837596199</v>
      </c>
      <c r="O574" s="17">
        <v>0.19885694013521399</v>
      </c>
      <c r="P574" s="17">
        <v>0.24184943096393399</v>
      </c>
      <c r="Q574" s="17">
        <v>0.22480336995781</v>
      </c>
      <c r="R574" s="17"/>
      <c r="S574" s="17">
        <v>0.31087844077717502</v>
      </c>
      <c r="T574" s="17">
        <v>0.234392442695079</v>
      </c>
      <c r="U574" s="17">
        <v>0.213982945578538</v>
      </c>
      <c r="V574" s="17">
        <v>0.247381484226986</v>
      </c>
      <c r="W574" s="17">
        <v>0.23704345891274101</v>
      </c>
      <c r="X574" s="17">
        <v>0.29759515368386202</v>
      </c>
      <c r="Y574" s="17">
        <v>0.32399462985666899</v>
      </c>
      <c r="Z574" s="17">
        <v>0.33473859952207602</v>
      </c>
      <c r="AA574" s="17">
        <v>0.34626423121864902</v>
      </c>
      <c r="AB574" s="17">
        <v>0.25673664350331998</v>
      </c>
      <c r="AC574" s="17">
        <v>0.22178541295830101</v>
      </c>
      <c r="AD574" s="17"/>
      <c r="AE574" s="17">
        <v>0.31249774872733499</v>
      </c>
      <c r="AF574" s="17">
        <v>0.251919912832757</v>
      </c>
      <c r="AG574" s="17">
        <v>0.27868120846195799</v>
      </c>
      <c r="AH574" s="17">
        <v>0.27916741724750599</v>
      </c>
      <c r="AI574" s="17">
        <v>0.288823828188082</v>
      </c>
      <c r="AJ574" s="17">
        <v>0.296178147972115</v>
      </c>
      <c r="AK574" s="17"/>
      <c r="AL574" s="17">
        <v>0.21540189409704999</v>
      </c>
      <c r="AM574" s="17">
        <v>0.359625953831678</v>
      </c>
      <c r="AN574" s="17">
        <v>0.34018137640949597</v>
      </c>
      <c r="AO574" s="17">
        <v>0.23068608869796201</v>
      </c>
      <c r="AP574" s="17">
        <v>5.2575769069576499E-2</v>
      </c>
      <c r="AQ574" s="17">
        <v>0.30785550056014499</v>
      </c>
      <c r="AR574" s="17">
        <v>0.53436560561644597</v>
      </c>
      <c r="AS574" s="17"/>
      <c r="AT574" s="17">
        <v>0.28658509184556202</v>
      </c>
      <c r="AU574" s="17" t="s">
        <v>116</v>
      </c>
      <c r="AV574" s="17"/>
      <c r="AW574" s="17">
        <v>0.267339803174582</v>
      </c>
      <c r="AX574" s="17">
        <v>0.201681709053074</v>
      </c>
      <c r="AY574" s="17">
        <v>0.206836600957509</v>
      </c>
      <c r="AZ574" s="17">
        <v>0.17243552885838601</v>
      </c>
      <c r="BA574" s="17">
        <v>0.143667868064076</v>
      </c>
      <c r="BB574" s="17">
        <v>0.220837266618437</v>
      </c>
      <c r="BC574" s="17">
        <v>0.41826575353218598</v>
      </c>
      <c r="BD574" s="17">
        <v>0.47211058580091497</v>
      </c>
      <c r="BE574" s="17"/>
      <c r="BF574" s="17">
        <v>0.31560024581565299</v>
      </c>
      <c r="BG574" s="17">
        <v>0.34492705684378999</v>
      </c>
      <c r="BH574" s="17">
        <v>0.18119384853936299</v>
      </c>
      <c r="BI574" s="17">
        <v>0.24702040423653199</v>
      </c>
      <c r="BJ574" s="17">
        <v>0.17953953128191399</v>
      </c>
      <c r="BK574" s="17">
        <v>0.29981800875180697</v>
      </c>
      <c r="BL574" s="17">
        <v>0.14288624569147201</v>
      </c>
      <c r="BM574" s="17"/>
      <c r="BN574" s="17">
        <v>0.203536189830995</v>
      </c>
      <c r="BO574" s="17">
        <v>0.30428296576035302</v>
      </c>
      <c r="BP574" s="17">
        <v>0.27276770759394797</v>
      </c>
      <c r="BQ574" s="17">
        <v>0.215564071639788</v>
      </c>
      <c r="BR574" s="17">
        <v>0.28529224894345601</v>
      </c>
      <c r="BS574" s="17">
        <v>0.21628138512831999</v>
      </c>
      <c r="BT574" s="17">
        <v>0.20976185176345699</v>
      </c>
      <c r="BU574" s="17">
        <v>0.204281554085428</v>
      </c>
      <c r="BV574" s="17">
        <v>0.27808038863268297</v>
      </c>
      <c r="BW574" s="17">
        <v>0.22404219639735301</v>
      </c>
      <c r="BX574" s="17">
        <v>0.23619748624061801</v>
      </c>
      <c r="BY574" s="17">
        <v>0.30702482284528998</v>
      </c>
      <c r="BZ574" s="17">
        <v>0.128624986386673</v>
      </c>
      <c r="CA574" s="17">
        <v>0.26794117525411298</v>
      </c>
      <c r="CB574" s="17">
        <v>0.411915792343161</v>
      </c>
      <c r="CC574" s="17">
        <v>0.52657178245338299</v>
      </c>
      <c r="CD574" s="17">
        <v>0.44593165852956002</v>
      </c>
    </row>
    <row r="575" spans="2:82" x14ac:dyDescent="0.35">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row>
    <row r="576" spans="2:82" x14ac:dyDescent="0.35">
      <c r="B576" s="6" t="s">
        <v>320</v>
      </c>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row>
    <row r="577" spans="2:82" x14ac:dyDescent="0.35">
      <c r="B577" s="24" t="s">
        <v>191</v>
      </c>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row>
    <row r="578" spans="2:82" x14ac:dyDescent="0.35">
      <c r="B578" t="s">
        <v>302</v>
      </c>
      <c r="C578" s="17">
        <v>9.7951074841078303E-2</v>
      </c>
      <c r="D578" s="17">
        <v>7.7773914078032594E-2</v>
      </c>
      <c r="E578" s="17">
        <v>0.12635359186873199</v>
      </c>
      <c r="F578" s="17"/>
      <c r="G578" s="17">
        <v>2.8060969363312E-2</v>
      </c>
      <c r="H578" s="17">
        <v>2.5662031354937099E-2</v>
      </c>
      <c r="I578" s="17">
        <v>6.1277919246818302E-2</v>
      </c>
      <c r="J578" s="17">
        <v>0.15082861202168299</v>
      </c>
      <c r="K578" s="17">
        <v>0.358521070998016</v>
      </c>
      <c r="L578" s="17">
        <v>0.36120931542966001</v>
      </c>
      <c r="M578" s="17"/>
      <c r="N578" s="17">
        <v>8.40002998825711E-2</v>
      </c>
      <c r="O578" s="17">
        <v>0.110118336716628</v>
      </c>
      <c r="P578" s="17">
        <v>0.106246372673902</v>
      </c>
      <c r="Q578" s="17">
        <v>9.9802000991660506E-2</v>
      </c>
      <c r="R578" s="17"/>
      <c r="S578" s="17">
        <v>4.5781302876951403E-2</v>
      </c>
      <c r="T578" s="17">
        <v>0.13646984016577299</v>
      </c>
      <c r="U578" s="17">
        <v>0.204053090536883</v>
      </c>
      <c r="V578" s="17">
        <v>7.3956062042937101E-2</v>
      </c>
      <c r="W578" s="17">
        <v>0.106834600056122</v>
      </c>
      <c r="X578" s="17">
        <v>5.65030763887499E-2</v>
      </c>
      <c r="Y578" s="17">
        <v>6.97508510337954E-2</v>
      </c>
      <c r="Z578" s="17">
        <v>0.116396551214169</v>
      </c>
      <c r="AA578" s="17">
        <v>0.116600444945547</v>
      </c>
      <c r="AB578" s="17">
        <v>0.18777649413811001</v>
      </c>
      <c r="AC578" s="17">
        <v>0.16596354269130301</v>
      </c>
      <c r="AD578" s="17"/>
      <c r="AE578" s="17">
        <v>0.129656229737839</v>
      </c>
      <c r="AF578" s="17">
        <v>0.10008700873379101</v>
      </c>
      <c r="AG578" s="17">
        <v>3.2131132718080102E-2</v>
      </c>
      <c r="AH578" s="17">
        <v>0</v>
      </c>
      <c r="AI578" s="17">
        <v>4.6866977570034898E-2</v>
      </c>
      <c r="AJ578" s="17">
        <v>0</v>
      </c>
      <c r="AK578" s="17"/>
      <c r="AL578" s="17">
        <v>0.16000696940968501</v>
      </c>
      <c r="AM578" s="17">
        <v>3.9867457388498201E-2</v>
      </c>
      <c r="AN578" s="17">
        <v>4.0867984400238401E-2</v>
      </c>
      <c r="AO578" s="17">
        <v>0.132553585985492</v>
      </c>
      <c r="AP578" s="17">
        <v>0.42040040651879301</v>
      </c>
      <c r="AQ578" s="17">
        <v>8.3960395748472305E-2</v>
      </c>
      <c r="AR578" s="17">
        <v>0</v>
      </c>
      <c r="AS578" s="17"/>
      <c r="AT578" s="17">
        <v>9.7951074841078303E-2</v>
      </c>
      <c r="AU578" s="17" t="s">
        <v>116</v>
      </c>
      <c r="AV578" s="17"/>
      <c r="AW578" s="17">
        <v>9.3754354047722005E-2</v>
      </c>
      <c r="AX578" s="17">
        <v>0.33580156308478598</v>
      </c>
      <c r="AY578" s="17">
        <v>0.10534921018082601</v>
      </c>
      <c r="AZ578" s="17">
        <v>0.14236168926718101</v>
      </c>
      <c r="BA578" s="17">
        <v>0.33605236044709103</v>
      </c>
      <c r="BB578" s="17">
        <v>7.3357768856536096E-2</v>
      </c>
      <c r="BC578" s="17">
        <v>4.1218340977393103E-2</v>
      </c>
      <c r="BD578" s="17">
        <v>4.6895877767097603E-2</v>
      </c>
      <c r="BE578" s="17"/>
      <c r="BF578" s="17">
        <v>9.9044666570002396E-2</v>
      </c>
      <c r="BG578" s="17">
        <v>4.84332622995804E-2</v>
      </c>
      <c r="BH578" s="17">
        <v>0.135704842512721</v>
      </c>
      <c r="BI578" s="17">
        <v>0.18776720549099599</v>
      </c>
      <c r="BJ578" s="17">
        <v>8.8205963065049298E-2</v>
      </c>
      <c r="BK578" s="17">
        <v>0.25172497915062603</v>
      </c>
      <c r="BL578" s="17">
        <v>5.4507995515755997E-2</v>
      </c>
      <c r="BM578" s="17"/>
      <c r="BN578" s="17">
        <v>0.118073644510783</v>
      </c>
      <c r="BO578" s="17">
        <v>7.3670626460766303E-2</v>
      </c>
      <c r="BP578" s="17">
        <v>8.1755623117531595E-2</v>
      </c>
      <c r="BQ578" s="17">
        <v>5.0549086215947003E-2</v>
      </c>
      <c r="BR578" s="17">
        <v>9.5119935952189899E-2</v>
      </c>
      <c r="BS578" s="17">
        <v>0.154849339335946</v>
      </c>
      <c r="BT578" s="17">
        <v>0.17233630947487399</v>
      </c>
      <c r="BU578" s="17">
        <v>0.130614928778711</v>
      </c>
      <c r="BV578" s="17">
        <v>0.138802189769616</v>
      </c>
      <c r="BW578" s="17">
        <v>0.15289009973961201</v>
      </c>
      <c r="BX578" s="17">
        <v>0.117973754647754</v>
      </c>
      <c r="BY578" s="17">
        <v>9.5905419156555496E-2</v>
      </c>
      <c r="BZ578" s="17">
        <v>9.6471542183988901E-2</v>
      </c>
      <c r="CA578" s="17">
        <v>7.3473388256799096E-2</v>
      </c>
      <c r="CB578" s="17">
        <v>6.2997225538071702E-2</v>
      </c>
      <c r="CC578" s="17">
        <v>2.6374961455457601E-2</v>
      </c>
      <c r="CD578" s="17">
        <v>4.7021643461750397E-2</v>
      </c>
    </row>
    <row r="579" spans="2:82" x14ac:dyDescent="0.35">
      <c r="B579" t="s">
        <v>269</v>
      </c>
      <c r="C579" s="17">
        <v>0.11058931336356</v>
      </c>
      <c r="D579" s="17">
        <v>9.7546562198050205E-2</v>
      </c>
      <c r="E579" s="17">
        <v>0.13098873368587299</v>
      </c>
      <c r="F579" s="17"/>
      <c r="G579" s="17">
        <v>0.110169550154658</v>
      </c>
      <c r="H579" s="17">
        <v>7.5207656391034494E-2</v>
      </c>
      <c r="I579" s="17">
        <v>8.2374041074477697E-2</v>
      </c>
      <c r="J579" s="17">
        <v>0.19282813036444099</v>
      </c>
      <c r="K579" s="17">
        <v>0.133190118545814</v>
      </c>
      <c r="L579" s="17">
        <v>0.191751793676634</v>
      </c>
      <c r="M579" s="17"/>
      <c r="N579" s="17">
        <v>8.78590781193615E-2</v>
      </c>
      <c r="O579" s="17">
        <v>0.16635905532124801</v>
      </c>
      <c r="P579" s="17">
        <v>0.10450324262548701</v>
      </c>
      <c r="Q579" s="17">
        <v>0.116160739524648</v>
      </c>
      <c r="R579" s="17"/>
      <c r="S579" s="17">
        <v>7.7035379418945296E-2</v>
      </c>
      <c r="T579" s="17">
        <v>0.13632094374915399</v>
      </c>
      <c r="U579" s="17">
        <v>0.20422657437783201</v>
      </c>
      <c r="V579" s="17">
        <v>0.129104405025286</v>
      </c>
      <c r="W579" s="17">
        <v>0.161221448335964</v>
      </c>
      <c r="X579" s="17">
        <v>8.5144752481371794E-2</v>
      </c>
      <c r="Y579" s="17">
        <v>0.100006854450902</v>
      </c>
      <c r="Z579" s="17">
        <v>0.16127170837478499</v>
      </c>
      <c r="AA579" s="17">
        <v>9.3335186918821297E-2</v>
      </c>
      <c r="AB579" s="17">
        <v>9.0079932378838101E-2</v>
      </c>
      <c r="AC579" s="17">
        <v>0.16762294755007801</v>
      </c>
      <c r="AD579" s="17"/>
      <c r="AE579" s="17">
        <v>9.5640232674651299E-2</v>
      </c>
      <c r="AF579" s="17">
        <v>0.143261811243827</v>
      </c>
      <c r="AG579" s="17">
        <v>9.8410397056016105E-2</v>
      </c>
      <c r="AH579" s="17">
        <v>9.4082609131964201E-2</v>
      </c>
      <c r="AI579" s="17">
        <v>0.105207124013129</v>
      </c>
      <c r="AJ579" s="17">
        <v>5.0221104840808599E-2</v>
      </c>
      <c r="AK579" s="17"/>
      <c r="AL579" s="17">
        <v>0.15708255576446001</v>
      </c>
      <c r="AM579" s="17">
        <v>7.5646098893171698E-2</v>
      </c>
      <c r="AN579" s="17">
        <v>9.2815047643383206E-2</v>
      </c>
      <c r="AO579" s="17">
        <v>7.7419373036260494E-2</v>
      </c>
      <c r="AP579" s="17">
        <v>0.10977065673347899</v>
      </c>
      <c r="AQ579" s="17">
        <v>0.12924062505613601</v>
      </c>
      <c r="AR579" s="17">
        <v>0</v>
      </c>
      <c r="AS579" s="17"/>
      <c r="AT579" s="17">
        <v>0.11058931336356</v>
      </c>
      <c r="AU579" s="17" t="s">
        <v>116</v>
      </c>
      <c r="AV579" s="17"/>
      <c r="AW579" s="17">
        <v>0.103211144045792</v>
      </c>
      <c r="AX579" s="17">
        <v>0.20876925830814699</v>
      </c>
      <c r="AY579" s="17">
        <v>0.14859297300157501</v>
      </c>
      <c r="AZ579" s="17">
        <v>0.142215264151623</v>
      </c>
      <c r="BA579" s="17">
        <v>0.111452905521172</v>
      </c>
      <c r="BB579" s="17">
        <v>0.133291226256705</v>
      </c>
      <c r="BC579" s="17">
        <v>6.8876416220856995E-2</v>
      </c>
      <c r="BD579" s="17">
        <v>0.18464469749207499</v>
      </c>
      <c r="BE579" s="17"/>
      <c r="BF579" s="17">
        <v>0.119432473515292</v>
      </c>
      <c r="BG579" s="17">
        <v>8.95459235714922E-2</v>
      </c>
      <c r="BH579" s="17">
        <v>0.12052415135438301</v>
      </c>
      <c r="BI579" s="17">
        <v>6.9393457364395797E-2</v>
      </c>
      <c r="BJ579" s="17">
        <v>9.7556145115740997E-2</v>
      </c>
      <c r="BK579" s="17">
        <v>0.167700447478211</v>
      </c>
      <c r="BL579" s="17">
        <v>0.182060101632287</v>
      </c>
      <c r="BM579" s="17"/>
      <c r="BN579" s="17">
        <v>8.2281489191004795E-2</v>
      </c>
      <c r="BO579" s="17">
        <v>0.112784665919041</v>
      </c>
      <c r="BP579" s="17">
        <v>0.14389266421738101</v>
      </c>
      <c r="BQ579" s="17">
        <v>9.7693910770345005E-2</v>
      </c>
      <c r="BR579" s="17">
        <v>9.1360207411356101E-2</v>
      </c>
      <c r="BS579" s="17">
        <v>9.5773978652985606E-2</v>
      </c>
      <c r="BT579" s="17">
        <v>9.1682705757756E-2</v>
      </c>
      <c r="BU579" s="17">
        <v>0.16488844232969699</v>
      </c>
      <c r="BV579" s="17">
        <v>0.157318772524808</v>
      </c>
      <c r="BW579" s="17">
        <v>0.138599686270756</v>
      </c>
      <c r="BX579" s="17">
        <v>0.17149954580468799</v>
      </c>
      <c r="BY579" s="17">
        <v>0.130571810963344</v>
      </c>
      <c r="BZ579" s="17">
        <v>0.208747928860364</v>
      </c>
      <c r="CA579" s="17">
        <v>9.7134653850649802E-2</v>
      </c>
      <c r="CB579" s="17">
        <v>3.6051247160943302E-2</v>
      </c>
      <c r="CC579" s="17">
        <v>5.7087423421265299E-2</v>
      </c>
      <c r="CD579" s="17">
        <v>3.2226545011448199E-2</v>
      </c>
    </row>
    <row r="580" spans="2:82" x14ac:dyDescent="0.35">
      <c r="B580" t="s">
        <v>270</v>
      </c>
      <c r="C580" s="17">
        <v>0.23523361773501</v>
      </c>
      <c r="D580" s="17">
        <v>0.24994815040670801</v>
      </c>
      <c r="E580" s="17">
        <v>0.21059677820867501</v>
      </c>
      <c r="F580" s="17"/>
      <c r="G580" s="17">
        <v>0.24633983050007499</v>
      </c>
      <c r="H580" s="17">
        <v>0.22916476959175799</v>
      </c>
      <c r="I580" s="17">
        <v>0.194679997309086</v>
      </c>
      <c r="J580" s="17">
        <v>0.32590206501110403</v>
      </c>
      <c r="K580" s="17">
        <v>0.15493974641285699</v>
      </c>
      <c r="L580" s="17">
        <v>0.29230757523293899</v>
      </c>
      <c r="M580" s="17"/>
      <c r="N580" s="17">
        <v>0.20240075445951999</v>
      </c>
      <c r="O580" s="17">
        <v>0.27954682771334399</v>
      </c>
      <c r="P580" s="17">
        <v>0.23657080842428199</v>
      </c>
      <c r="Q580" s="17">
        <v>0.279606035505923</v>
      </c>
      <c r="R580" s="17"/>
      <c r="S580" s="17">
        <v>0.21894382361613801</v>
      </c>
      <c r="T580" s="17">
        <v>0.227892022470147</v>
      </c>
      <c r="U580" s="17">
        <v>0.194091366669216</v>
      </c>
      <c r="V580" s="17">
        <v>0.27794085619862202</v>
      </c>
      <c r="W580" s="17">
        <v>0.33917429440815</v>
      </c>
      <c r="X580" s="17">
        <v>0.230409112125742</v>
      </c>
      <c r="Y580" s="17">
        <v>0.28672444991568902</v>
      </c>
      <c r="Z580" s="17">
        <v>0.11337395826432201</v>
      </c>
      <c r="AA580" s="17">
        <v>0.18592124220308601</v>
      </c>
      <c r="AB580" s="17">
        <v>0.26054514456907502</v>
      </c>
      <c r="AC580" s="17">
        <v>0.30155503811726803</v>
      </c>
      <c r="AD580" s="17"/>
      <c r="AE580" s="17">
        <v>0.212676780514445</v>
      </c>
      <c r="AF580" s="17">
        <v>0.23702320860085799</v>
      </c>
      <c r="AG580" s="17">
        <v>0.264040178449231</v>
      </c>
      <c r="AH580" s="17">
        <v>0.28746144134462198</v>
      </c>
      <c r="AI580" s="17">
        <v>0.25641194697290498</v>
      </c>
      <c r="AJ580" s="17">
        <v>0.40679750244602297</v>
      </c>
      <c r="AK580" s="17"/>
      <c r="AL580" s="17">
        <v>0.26120379093547302</v>
      </c>
      <c r="AM580" s="17">
        <v>0.19795852137893799</v>
      </c>
      <c r="AN580" s="17">
        <v>0.213155983222271</v>
      </c>
      <c r="AO580" s="17">
        <v>0.12942988751728199</v>
      </c>
      <c r="AP580" s="17">
        <v>0.25647412974836098</v>
      </c>
      <c r="AQ580" s="17">
        <v>0.23177530498335</v>
      </c>
      <c r="AR580" s="17">
        <v>0.46563439438355397</v>
      </c>
      <c r="AS580" s="17"/>
      <c r="AT580" s="17">
        <v>0.23523361773501</v>
      </c>
      <c r="AU580" s="17" t="s">
        <v>116</v>
      </c>
      <c r="AV580" s="17"/>
      <c r="AW580" s="17">
        <v>0.36497488046978499</v>
      </c>
      <c r="AX580" s="17">
        <v>0.30913190708279398</v>
      </c>
      <c r="AY580" s="17">
        <v>0.22626649522858799</v>
      </c>
      <c r="AZ580" s="17">
        <v>0.26486036115698602</v>
      </c>
      <c r="BA580" s="17">
        <v>0.32464722889532999</v>
      </c>
      <c r="BB580" s="17">
        <v>0.19453029644890699</v>
      </c>
      <c r="BC580" s="17">
        <v>0.19959840248236099</v>
      </c>
      <c r="BD580" s="17">
        <v>0.15675778181662001</v>
      </c>
      <c r="BE580" s="17"/>
      <c r="BF580" s="17">
        <v>0.232991288933562</v>
      </c>
      <c r="BG580" s="17">
        <v>0.19532524683337399</v>
      </c>
      <c r="BH580" s="17">
        <v>0.243112521778694</v>
      </c>
      <c r="BI580" s="17">
        <v>0.27899711285068801</v>
      </c>
      <c r="BJ580" s="17">
        <v>0.28874460408486802</v>
      </c>
      <c r="BK580" s="17">
        <v>0.23224054671390701</v>
      </c>
      <c r="BL580" s="17">
        <v>0.40272503743294502</v>
      </c>
      <c r="BM580" s="17"/>
      <c r="BN580" s="17">
        <v>0.32775970758503398</v>
      </c>
      <c r="BO580" s="17">
        <v>0.18861509817540301</v>
      </c>
      <c r="BP580" s="17">
        <v>0.32523137780818401</v>
      </c>
      <c r="BQ580" s="17">
        <v>0.32721052202970302</v>
      </c>
      <c r="BR580" s="17">
        <v>0.20983936222363</v>
      </c>
      <c r="BS580" s="17">
        <v>0.28430495497724201</v>
      </c>
      <c r="BT580" s="17">
        <v>0.21456944774886999</v>
      </c>
      <c r="BU580" s="17">
        <v>0.19566359431566199</v>
      </c>
      <c r="BV580" s="17">
        <v>0.31184317979548398</v>
      </c>
      <c r="BW580" s="17">
        <v>0.25463290345335998</v>
      </c>
      <c r="BX580" s="17">
        <v>0.228190816615812</v>
      </c>
      <c r="BY580" s="17">
        <v>0.22553224215366799</v>
      </c>
      <c r="BZ580" s="17">
        <v>0.30967924034542199</v>
      </c>
      <c r="CA580" s="17">
        <v>0.206456794879814</v>
      </c>
      <c r="CB580" s="17">
        <v>0.20563587297528399</v>
      </c>
      <c r="CC580" s="17">
        <v>7.4071941872938002E-2</v>
      </c>
      <c r="CD580" s="17">
        <v>0.187126091936065</v>
      </c>
    </row>
    <row r="581" spans="2:82" x14ac:dyDescent="0.35">
      <c r="B581" t="s">
        <v>271</v>
      </c>
      <c r="C581" s="17">
        <v>0.29226411126587798</v>
      </c>
      <c r="D581" s="17">
        <v>0.31025291475544797</v>
      </c>
      <c r="E581" s="17">
        <v>0.26861686826511699</v>
      </c>
      <c r="F581" s="17"/>
      <c r="G581" s="17">
        <v>0.35047092953214098</v>
      </c>
      <c r="H581" s="17">
        <v>0.32248789848867299</v>
      </c>
      <c r="I581" s="17">
        <v>0.361026094879003</v>
      </c>
      <c r="J581" s="17">
        <v>0.167362772492439</v>
      </c>
      <c r="K581" s="17">
        <v>0.21735741587979199</v>
      </c>
      <c r="L581" s="17">
        <v>5.50752323876737E-2</v>
      </c>
      <c r="M581" s="17"/>
      <c r="N581" s="17">
        <v>0.29354474452261198</v>
      </c>
      <c r="O581" s="17">
        <v>0.29421217435272001</v>
      </c>
      <c r="P581" s="17">
        <v>0.30595954375533602</v>
      </c>
      <c r="Q581" s="17">
        <v>0.26834717399992197</v>
      </c>
      <c r="R581" s="17"/>
      <c r="S581" s="17">
        <v>0.33920961825342899</v>
      </c>
      <c r="T581" s="17">
        <v>0.31822039908852201</v>
      </c>
      <c r="U581" s="17">
        <v>0.17205034430642599</v>
      </c>
      <c r="V581" s="17">
        <v>0.25844077250779701</v>
      </c>
      <c r="W581" s="17">
        <v>0.25300213379290398</v>
      </c>
      <c r="X581" s="17">
        <v>0.38264664093190798</v>
      </c>
      <c r="Y581" s="17">
        <v>0.21864324541494101</v>
      </c>
      <c r="Z581" s="17">
        <v>0.235947701579893</v>
      </c>
      <c r="AA581" s="17">
        <v>0.26872970594962797</v>
      </c>
      <c r="AB581" s="17">
        <v>0.26653987017005099</v>
      </c>
      <c r="AC581" s="17">
        <v>0.26138527104484799</v>
      </c>
      <c r="AD581" s="17"/>
      <c r="AE581" s="17">
        <v>0.26615036654888402</v>
      </c>
      <c r="AF581" s="17">
        <v>0.30233855360665202</v>
      </c>
      <c r="AG581" s="17">
        <v>0.31063757966067801</v>
      </c>
      <c r="AH581" s="17">
        <v>0.29320058829564299</v>
      </c>
      <c r="AI581" s="17">
        <v>0.36471247099669202</v>
      </c>
      <c r="AJ581" s="17">
        <v>0.31220298804230101</v>
      </c>
      <c r="AK581" s="17"/>
      <c r="AL581" s="17">
        <v>0.21969598073189001</v>
      </c>
      <c r="AM581" s="17">
        <v>0.36005274431409601</v>
      </c>
      <c r="AN581" s="17">
        <v>0.35552295674145601</v>
      </c>
      <c r="AO581" s="17">
        <v>0.185132543882674</v>
      </c>
      <c r="AP581" s="17">
        <v>0.21335480699936599</v>
      </c>
      <c r="AQ581" s="17">
        <v>0.33076496948475798</v>
      </c>
      <c r="AR581" s="17">
        <v>0</v>
      </c>
      <c r="AS581" s="17"/>
      <c r="AT581" s="17">
        <v>0.29226411126587798</v>
      </c>
      <c r="AU581" s="17" t="s">
        <v>116</v>
      </c>
      <c r="AV581" s="17"/>
      <c r="AW581" s="17">
        <v>0.27206195448287501</v>
      </c>
      <c r="AX581" s="17">
        <v>7.4254612375652299E-2</v>
      </c>
      <c r="AY581" s="17">
        <v>0.32769555754805002</v>
      </c>
      <c r="AZ581" s="17">
        <v>0.25757847245523502</v>
      </c>
      <c r="BA581" s="17">
        <v>0.11336305925109801</v>
      </c>
      <c r="BB581" s="17">
        <v>0.36317548996407301</v>
      </c>
      <c r="BC581" s="17">
        <v>0.311432389108528</v>
      </c>
      <c r="BD581" s="17">
        <v>0.274013440758062</v>
      </c>
      <c r="BE581" s="17"/>
      <c r="BF581" s="17">
        <v>0.26526321375664202</v>
      </c>
      <c r="BG581" s="17">
        <v>0.32745776735853899</v>
      </c>
      <c r="BH581" s="17">
        <v>0.33718166558807899</v>
      </c>
      <c r="BI581" s="17">
        <v>0.27065441118841299</v>
      </c>
      <c r="BJ581" s="17">
        <v>0.37091847931073602</v>
      </c>
      <c r="BK581" s="17">
        <v>0.111715808607457</v>
      </c>
      <c r="BL581" s="17">
        <v>0.23711897591198999</v>
      </c>
      <c r="BM581" s="17"/>
      <c r="BN581" s="17">
        <v>0.23065993337415999</v>
      </c>
      <c r="BO581" s="17">
        <v>0.31548241114826597</v>
      </c>
      <c r="BP581" s="17">
        <v>0.140575065243039</v>
      </c>
      <c r="BQ581" s="17">
        <v>0.39374676888528598</v>
      </c>
      <c r="BR581" s="17">
        <v>0.37615585762106202</v>
      </c>
      <c r="BS581" s="17">
        <v>0.31860639247970401</v>
      </c>
      <c r="BT581" s="17">
        <v>0.35492805595135102</v>
      </c>
      <c r="BU581" s="17">
        <v>0.29404169818312398</v>
      </c>
      <c r="BV581" s="17">
        <v>0.16698971733092899</v>
      </c>
      <c r="BW581" s="17">
        <v>0.25418548501677102</v>
      </c>
      <c r="BX581" s="17">
        <v>0.23550851316770899</v>
      </c>
      <c r="BY581" s="17">
        <v>0.23668116447965701</v>
      </c>
      <c r="BZ581" s="17">
        <v>0.23046058620000601</v>
      </c>
      <c r="CA581" s="17">
        <v>0.25593686102416902</v>
      </c>
      <c r="CB581" s="17">
        <v>0.37128051999797101</v>
      </c>
      <c r="CC581" s="17">
        <v>0.41231043297902498</v>
      </c>
      <c r="CD581" s="17">
        <v>0.27015494869432199</v>
      </c>
    </row>
    <row r="582" spans="2:82" x14ac:dyDescent="0.35">
      <c r="B582" t="s">
        <v>272</v>
      </c>
      <c r="C582" s="17">
        <v>0.26396188279447402</v>
      </c>
      <c r="D582" s="17">
        <v>0.264478458561761</v>
      </c>
      <c r="E582" s="17">
        <v>0.26344402797160299</v>
      </c>
      <c r="F582" s="17"/>
      <c r="G582" s="17">
        <v>0.264958720449813</v>
      </c>
      <c r="H582" s="17">
        <v>0.347477644173597</v>
      </c>
      <c r="I582" s="17">
        <v>0.30064194749061501</v>
      </c>
      <c r="J582" s="17">
        <v>0.16307842011033299</v>
      </c>
      <c r="K582" s="17">
        <v>0.135991648163521</v>
      </c>
      <c r="L582" s="17">
        <v>9.9656083273093402E-2</v>
      </c>
      <c r="M582" s="17"/>
      <c r="N582" s="17">
        <v>0.33219512301593601</v>
      </c>
      <c r="O582" s="17">
        <v>0.14976360589606</v>
      </c>
      <c r="P582" s="17">
        <v>0.246720032520993</v>
      </c>
      <c r="Q582" s="17">
        <v>0.23608404997784599</v>
      </c>
      <c r="R582" s="17"/>
      <c r="S582" s="17">
        <v>0.31902987583453601</v>
      </c>
      <c r="T582" s="17">
        <v>0.18109679452640501</v>
      </c>
      <c r="U582" s="17">
        <v>0.22557862410964299</v>
      </c>
      <c r="V582" s="17">
        <v>0.26055790422535702</v>
      </c>
      <c r="W582" s="17">
        <v>0.13976752340685999</v>
      </c>
      <c r="X582" s="17">
        <v>0.24529641807222899</v>
      </c>
      <c r="Y582" s="17">
        <v>0.32487459918467199</v>
      </c>
      <c r="Z582" s="17">
        <v>0.37301008056683099</v>
      </c>
      <c r="AA582" s="17">
        <v>0.33541341998291802</v>
      </c>
      <c r="AB582" s="17">
        <v>0.195058558743926</v>
      </c>
      <c r="AC582" s="17">
        <v>0.103473200596502</v>
      </c>
      <c r="AD582" s="17"/>
      <c r="AE582" s="17">
        <v>0.29587639052418102</v>
      </c>
      <c r="AF582" s="17">
        <v>0.21728941781487199</v>
      </c>
      <c r="AG582" s="17">
        <v>0.29478071211599499</v>
      </c>
      <c r="AH582" s="17">
        <v>0.32525536122776999</v>
      </c>
      <c r="AI582" s="17">
        <v>0.226801480447238</v>
      </c>
      <c r="AJ582" s="17">
        <v>0.23077840467086699</v>
      </c>
      <c r="AK582" s="17"/>
      <c r="AL582" s="17">
        <v>0.20201070315849201</v>
      </c>
      <c r="AM582" s="17">
        <v>0.32647517802529602</v>
      </c>
      <c r="AN582" s="17">
        <v>0.29763802799265199</v>
      </c>
      <c r="AO582" s="17">
        <v>0.47546460957829201</v>
      </c>
      <c r="AP582" s="17">
        <v>0</v>
      </c>
      <c r="AQ582" s="17">
        <v>0.22425870472728399</v>
      </c>
      <c r="AR582" s="17">
        <v>0.53436560561644597</v>
      </c>
      <c r="AS582" s="17"/>
      <c r="AT582" s="17">
        <v>0.26396188279447402</v>
      </c>
      <c r="AU582" s="17" t="s">
        <v>116</v>
      </c>
      <c r="AV582" s="17"/>
      <c r="AW582" s="17">
        <v>0.16599766695382601</v>
      </c>
      <c r="AX582" s="17">
        <v>7.2042659148620306E-2</v>
      </c>
      <c r="AY582" s="17">
        <v>0.19209576404096099</v>
      </c>
      <c r="AZ582" s="17">
        <v>0.192984212968975</v>
      </c>
      <c r="BA582" s="17">
        <v>0.114484445885309</v>
      </c>
      <c r="BB582" s="17">
        <v>0.23564521847377801</v>
      </c>
      <c r="BC582" s="17">
        <v>0.37887445121086</v>
      </c>
      <c r="BD582" s="17">
        <v>0.33768820216614598</v>
      </c>
      <c r="BE582" s="17"/>
      <c r="BF582" s="17">
        <v>0.283268357224503</v>
      </c>
      <c r="BG582" s="17">
        <v>0.33923779993701503</v>
      </c>
      <c r="BH582" s="17">
        <v>0.16347681876612299</v>
      </c>
      <c r="BI582" s="17">
        <v>0.19318781310550701</v>
      </c>
      <c r="BJ582" s="17">
        <v>0.15457480842360499</v>
      </c>
      <c r="BK582" s="17">
        <v>0.23661821804979999</v>
      </c>
      <c r="BL582" s="17">
        <v>0.123587889507022</v>
      </c>
      <c r="BM582" s="17"/>
      <c r="BN582" s="17">
        <v>0.24122522533901899</v>
      </c>
      <c r="BO582" s="17">
        <v>0.30944719829652301</v>
      </c>
      <c r="BP582" s="17">
        <v>0.30854526961386403</v>
      </c>
      <c r="BQ582" s="17">
        <v>0.13079971209871799</v>
      </c>
      <c r="BR582" s="17">
        <v>0.22752463679176199</v>
      </c>
      <c r="BS582" s="17">
        <v>0.146465334554122</v>
      </c>
      <c r="BT582" s="17">
        <v>0.166483481067149</v>
      </c>
      <c r="BU582" s="17">
        <v>0.21479133639280601</v>
      </c>
      <c r="BV582" s="17">
        <v>0.225046140579164</v>
      </c>
      <c r="BW582" s="17">
        <v>0.19969182551949999</v>
      </c>
      <c r="BX582" s="17">
        <v>0.24682736976403799</v>
      </c>
      <c r="BY582" s="17">
        <v>0.31130936324677499</v>
      </c>
      <c r="BZ582" s="17">
        <v>0.15464070241021899</v>
      </c>
      <c r="CA582" s="17">
        <v>0.36699830198856798</v>
      </c>
      <c r="CB582" s="17">
        <v>0.32403513432773101</v>
      </c>
      <c r="CC582" s="17">
        <v>0.43015524027131402</v>
      </c>
      <c r="CD582" s="17">
        <v>0.46347077089641497</v>
      </c>
    </row>
    <row r="583" spans="2:82" x14ac:dyDescent="0.35">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row>
    <row r="584" spans="2:82" x14ac:dyDescent="0.35">
      <c r="B584" s="6" t="s">
        <v>321</v>
      </c>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row>
    <row r="585" spans="2:82" x14ac:dyDescent="0.35">
      <c r="B585" s="24" t="s">
        <v>118</v>
      </c>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row>
    <row r="586" spans="2:82" x14ac:dyDescent="0.35">
      <c r="B586" t="s">
        <v>65</v>
      </c>
      <c r="C586" s="17">
        <v>0.29119797798603803</v>
      </c>
      <c r="D586" s="17">
        <v>0.33985092553236401</v>
      </c>
      <c r="E586" s="17">
        <v>0.244415089359311</v>
      </c>
      <c r="F586" s="17"/>
      <c r="G586" s="17">
        <v>0.27184127429383598</v>
      </c>
      <c r="H586" s="17">
        <v>0.43880322305966801</v>
      </c>
      <c r="I586" s="17">
        <v>0.39012868928111</v>
      </c>
      <c r="J586" s="17">
        <v>0.36655416218324</v>
      </c>
      <c r="K586" s="17">
        <v>0.25173436178636099</v>
      </c>
      <c r="L586" s="17">
        <v>6.8693807557551001E-2</v>
      </c>
      <c r="M586" s="17"/>
      <c r="N586" s="17">
        <v>0.34924106133586902</v>
      </c>
      <c r="O586" s="17">
        <v>0.339900064895654</v>
      </c>
      <c r="P586" s="17">
        <v>0.28765753569241798</v>
      </c>
      <c r="Q586" s="17">
        <v>0.18452663583381901</v>
      </c>
      <c r="R586" s="17"/>
      <c r="S586" s="17">
        <v>0.35077333787161602</v>
      </c>
      <c r="T586" s="17">
        <v>0.27525561185724101</v>
      </c>
      <c r="U586" s="17">
        <v>0.25697131062984202</v>
      </c>
      <c r="V586" s="17">
        <v>0.27499173728708998</v>
      </c>
      <c r="W586" s="17">
        <v>0.27421921273544803</v>
      </c>
      <c r="X586" s="17">
        <v>0.291894358997072</v>
      </c>
      <c r="Y586" s="17">
        <v>0.26468620659486602</v>
      </c>
      <c r="Z586" s="17">
        <v>0.29066876574163603</v>
      </c>
      <c r="AA586" s="17">
        <v>0.30940997871575998</v>
      </c>
      <c r="AB586" s="17">
        <v>0.29310283217875799</v>
      </c>
      <c r="AC586" s="17">
        <v>0.26513005268941803</v>
      </c>
      <c r="AD586" s="17"/>
      <c r="AE586" s="17">
        <v>0.22312026753643699</v>
      </c>
      <c r="AF586" s="17">
        <v>0.39894304535597902</v>
      </c>
      <c r="AG586" s="17">
        <v>0.25935430337601101</v>
      </c>
      <c r="AH586" s="17">
        <v>0.25006287934423799</v>
      </c>
      <c r="AI586" s="17">
        <v>0.33804635786154602</v>
      </c>
      <c r="AJ586" s="17">
        <v>0.16924222158087299</v>
      </c>
      <c r="AK586" s="17"/>
      <c r="AL586" s="17">
        <v>0.27389028089509698</v>
      </c>
      <c r="AM586" s="17">
        <v>0.35682674028450401</v>
      </c>
      <c r="AN586" s="17">
        <v>0.36277143552519497</v>
      </c>
      <c r="AO586" s="17">
        <v>0.15924603910344301</v>
      </c>
      <c r="AP586" s="17">
        <v>0.176507327550701</v>
      </c>
      <c r="AQ586" s="17">
        <v>0.29792377018437999</v>
      </c>
      <c r="AR586" s="17">
        <v>0.24538291560942399</v>
      </c>
      <c r="AS586" s="17"/>
      <c r="AT586" s="17">
        <v>0.40381747957689401</v>
      </c>
      <c r="AU586" s="17">
        <v>0.27841562210499499</v>
      </c>
      <c r="AV586" s="17"/>
      <c r="AW586" s="17">
        <v>0.336071794410364</v>
      </c>
      <c r="AX586" s="17">
        <v>6.9416952806923504E-2</v>
      </c>
      <c r="AY586" s="17">
        <v>0.343959194329923</v>
      </c>
      <c r="AZ586" s="17">
        <v>0.31058094673509901</v>
      </c>
      <c r="BA586" s="17">
        <v>8.0682533576399096E-2</v>
      </c>
      <c r="BB586" s="17">
        <v>0.37125436257842098</v>
      </c>
      <c r="BC586" s="17">
        <v>0.41103357487405001</v>
      </c>
      <c r="BD586" s="17">
        <v>0.343873901149225</v>
      </c>
      <c r="BE586" s="17"/>
      <c r="BF586" s="17">
        <v>0</v>
      </c>
      <c r="BG586" s="17">
        <v>1</v>
      </c>
      <c r="BH586" s="17">
        <v>0</v>
      </c>
      <c r="BI586" s="17">
        <v>0</v>
      </c>
      <c r="BJ586" s="17">
        <v>0</v>
      </c>
      <c r="BK586" s="17">
        <v>0</v>
      </c>
      <c r="BL586" s="17">
        <v>0</v>
      </c>
      <c r="BM586" s="17"/>
      <c r="BN586" s="17">
        <v>9.2242066466641001E-2</v>
      </c>
      <c r="BO586" s="17">
        <v>0.12618625741938599</v>
      </c>
      <c r="BP586" s="17">
        <v>0.16432487422977399</v>
      </c>
      <c r="BQ586" s="17">
        <v>0.262672322307616</v>
      </c>
      <c r="BR586" s="17">
        <v>0.29077187568613599</v>
      </c>
      <c r="BS586" s="17">
        <v>0.29776702179877901</v>
      </c>
      <c r="BT586" s="17">
        <v>0.30417704228674203</v>
      </c>
      <c r="BU586" s="17">
        <v>0.33378434060199003</v>
      </c>
      <c r="BV586" s="17">
        <v>0.35175038208639298</v>
      </c>
      <c r="BW586" s="17">
        <v>0.36163252970022902</v>
      </c>
      <c r="BX586" s="17">
        <v>0.38205092600854901</v>
      </c>
      <c r="BY586" s="17">
        <v>0.40894042790613599</v>
      </c>
      <c r="BZ586" s="17">
        <v>0.32635580703099998</v>
      </c>
      <c r="CA586" s="17">
        <v>0.381618704710254</v>
      </c>
      <c r="CB586" s="17">
        <v>0.49928690729425801</v>
      </c>
      <c r="CC586" s="17">
        <v>0.59238312882825805</v>
      </c>
      <c r="CD586" s="17">
        <v>0.59017614382324202</v>
      </c>
    </row>
    <row r="587" spans="2:82" x14ac:dyDescent="0.35">
      <c r="B587" t="s">
        <v>64</v>
      </c>
      <c r="C587" s="17">
        <v>0.13171343845715999</v>
      </c>
      <c r="D587" s="17">
        <v>0.160477414090128</v>
      </c>
      <c r="E587" s="17">
        <v>0.10351115799874</v>
      </c>
      <c r="F587" s="17"/>
      <c r="G587" s="17">
        <v>0.13462888376413901</v>
      </c>
      <c r="H587" s="17">
        <v>0.18198303785915501</v>
      </c>
      <c r="I587" s="17">
        <v>0.206776114740025</v>
      </c>
      <c r="J587" s="17">
        <v>0.150580590548275</v>
      </c>
      <c r="K587" s="17">
        <v>0.11764785783904901</v>
      </c>
      <c r="L587" s="17">
        <v>2.1980985467984399E-2</v>
      </c>
      <c r="M587" s="17"/>
      <c r="N587" s="17">
        <v>0.19084930606485601</v>
      </c>
      <c r="O587" s="17">
        <v>0.15522403100917501</v>
      </c>
      <c r="P587" s="17">
        <v>0.11897348154309501</v>
      </c>
      <c r="Q587" s="17">
        <v>5.63592394789574E-2</v>
      </c>
      <c r="R587" s="17"/>
      <c r="S587" s="17">
        <v>0.18687820501265101</v>
      </c>
      <c r="T587" s="17">
        <v>0.12912103664182101</v>
      </c>
      <c r="U587" s="17">
        <v>0.114067099491164</v>
      </c>
      <c r="V587" s="17">
        <v>0.12783872899972001</v>
      </c>
      <c r="W587" s="17">
        <v>9.6759719648716505E-2</v>
      </c>
      <c r="X587" s="17">
        <v>0.117986517053913</v>
      </c>
      <c r="Y587" s="17">
        <v>0.10377308251768699</v>
      </c>
      <c r="Z587" s="17">
        <v>0.12749721983531101</v>
      </c>
      <c r="AA587" s="17">
        <v>0.13363718200351701</v>
      </c>
      <c r="AB587" s="17">
        <v>0.12551275002835</v>
      </c>
      <c r="AC587" s="17">
        <v>0.14320242538693001</v>
      </c>
      <c r="AD587" s="17"/>
      <c r="AE587" s="17">
        <v>9.09581179933837E-2</v>
      </c>
      <c r="AF587" s="17">
        <v>0.214526438542612</v>
      </c>
      <c r="AG587" s="17">
        <v>9.1672323359126506E-2</v>
      </c>
      <c r="AH587" s="17">
        <v>0.101998909808762</v>
      </c>
      <c r="AI587" s="17">
        <v>0.14009863482490501</v>
      </c>
      <c r="AJ587" s="17">
        <v>0.11335303072994</v>
      </c>
      <c r="AK587" s="17"/>
      <c r="AL587" s="17">
        <v>0.12319200936286</v>
      </c>
      <c r="AM587" s="17">
        <v>0.145244276605379</v>
      </c>
      <c r="AN587" s="17">
        <v>0.20587471592451201</v>
      </c>
      <c r="AO587" s="17">
        <v>0.23416222509444601</v>
      </c>
      <c r="AP587" s="17">
        <v>0.114108421790013</v>
      </c>
      <c r="AQ587" s="17">
        <v>9.92304864362928E-2</v>
      </c>
      <c r="AR587" s="17">
        <v>0.195173036360661</v>
      </c>
      <c r="AS587" s="17"/>
      <c r="AT587" s="17">
        <v>0.20156531741429301</v>
      </c>
      <c r="AU587" s="17">
        <v>0.123023231578367</v>
      </c>
      <c r="AV587" s="17"/>
      <c r="AW587" s="17">
        <v>0.15560288961253399</v>
      </c>
      <c r="AX587" s="17">
        <v>1.9765636339084201E-2</v>
      </c>
      <c r="AY587" s="17">
        <v>0.155343273264066</v>
      </c>
      <c r="AZ587" s="17">
        <v>0.142610544814879</v>
      </c>
      <c r="BA587" s="17">
        <v>3.2370275934135599E-2</v>
      </c>
      <c r="BB587" s="17">
        <v>0.16805383245334801</v>
      </c>
      <c r="BC587" s="17">
        <v>0.18941218184112099</v>
      </c>
      <c r="BD587" s="17">
        <v>0.12946975767194199</v>
      </c>
      <c r="BE587" s="17"/>
      <c r="BF587" s="17">
        <v>1</v>
      </c>
      <c r="BG587" s="17">
        <v>0</v>
      </c>
      <c r="BH587" s="17">
        <v>0</v>
      </c>
      <c r="BI587" s="17">
        <v>0</v>
      </c>
      <c r="BJ587" s="17">
        <v>0</v>
      </c>
      <c r="BK587" s="17">
        <v>0</v>
      </c>
      <c r="BL587" s="17">
        <v>0</v>
      </c>
      <c r="BM587" s="17"/>
      <c r="BN587" s="17">
        <v>5.2803039296130602E-2</v>
      </c>
      <c r="BO587" s="17">
        <v>4.3135295995699999E-2</v>
      </c>
      <c r="BP587" s="17">
        <v>4.3926401005464702E-2</v>
      </c>
      <c r="BQ587" s="17">
        <v>8.1819889077577798E-2</v>
      </c>
      <c r="BR587" s="17">
        <v>0.100075127906495</v>
      </c>
      <c r="BS587" s="17">
        <v>0.11158636049474201</v>
      </c>
      <c r="BT587" s="17">
        <v>0.107545909572377</v>
      </c>
      <c r="BU587" s="17">
        <v>0.15649827383804199</v>
      </c>
      <c r="BV587" s="17">
        <v>0.14575854701378199</v>
      </c>
      <c r="BW587" s="17">
        <v>0.18051679102885099</v>
      </c>
      <c r="BX587" s="17">
        <v>0.23545472480663501</v>
      </c>
      <c r="BY587" s="17">
        <v>0.22460814211547001</v>
      </c>
      <c r="BZ587" s="17">
        <v>0.325181812963862</v>
      </c>
      <c r="CA587" s="17">
        <v>0.26565807993910401</v>
      </c>
      <c r="CB587" s="17">
        <v>0.21676420136418101</v>
      </c>
      <c r="CC587" s="17">
        <v>0.23907359568543099</v>
      </c>
      <c r="CD587" s="17">
        <v>0.24772410585742799</v>
      </c>
    </row>
    <row r="588" spans="2:82" x14ac:dyDescent="0.35">
      <c r="B588" t="s">
        <v>66</v>
      </c>
      <c r="C588" s="17">
        <v>0.116826311699674</v>
      </c>
      <c r="D588" s="17">
        <v>0.107011452064327</v>
      </c>
      <c r="E588" s="17">
        <v>0.12657131693180801</v>
      </c>
      <c r="F588" s="17"/>
      <c r="G588" s="17">
        <v>8.6403157191173099E-2</v>
      </c>
      <c r="H588" s="17">
        <v>8.4946870855461404E-2</v>
      </c>
      <c r="I588" s="17">
        <v>9.4489512141030907E-2</v>
      </c>
      <c r="J588" s="17">
        <v>0.109498299053985</v>
      </c>
      <c r="K588" s="17">
        <v>0.129305520273226</v>
      </c>
      <c r="L588" s="17">
        <v>0.17864276924491901</v>
      </c>
      <c r="M588" s="17"/>
      <c r="N588" s="17">
        <v>0.13257876453932099</v>
      </c>
      <c r="O588" s="17">
        <v>0.12712511278115601</v>
      </c>
      <c r="P588" s="17">
        <v>9.9002741359228805E-2</v>
      </c>
      <c r="Q588" s="17">
        <v>0.102697604628362</v>
      </c>
      <c r="R588" s="17"/>
      <c r="S588" s="17">
        <v>8.4961381939936395E-2</v>
      </c>
      <c r="T588" s="17">
        <v>0.13913465803973499</v>
      </c>
      <c r="U588" s="17">
        <v>0.132530075909043</v>
      </c>
      <c r="V588" s="17">
        <v>0.129753164573404</v>
      </c>
      <c r="W588" s="17">
        <v>0.13609388035539199</v>
      </c>
      <c r="X588" s="17">
        <v>0.11794976566104901</v>
      </c>
      <c r="Y588" s="17">
        <v>0.109831216304783</v>
      </c>
      <c r="Z588" s="17">
        <v>9.88288240740266E-2</v>
      </c>
      <c r="AA588" s="17">
        <v>0.112396610941012</v>
      </c>
      <c r="AB588" s="17">
        <v>0.108864308883786</v>
      </c>
      <c r="AC588" s="17">
        <v>0.131680445613921</v>
      </c>
      <c r="AD588" s="17"/>
      <c r="AE588" s="17">
        <v>0.15458106868437199</v>
      </c>
      <c r="AF588" s="17">
        <v>0.103080014601495</v>
      </c>
      <c r="AG588" s="17">
        <v>8.9404731638444201E-2</v>
      </c>
      <c r="AH588" s="17">
        <v>7.8231049872548905E-2</v>
      </c>
      <c r="AI588" s="17">
        <v>9.7379454920772296E-2</v>
      </c>
      <c r="AJ588" s="17">
        <v>0.10897692407132201</v>
      </c>
      <c r="AK588" s="17"/>
      <c r="AL588" s="17">
        <v>0.12401603847001599</v>
      </c>
      <c r="AM588" s="17">
        <v>9.6709107920414497E-2</v>
      </c>
      <c r="AN588" s="17">
        <v>0.104353230735703</v>
      </c>
      <c r="AO588" s="17">
        <v>0.113473420377534</v>
      </c>
      <c r="AP588" s="17">
        <v>0.17367363765065599</v>
      </c>
      <c r="AQ588" s="17">
        <v>0.10866117554702499</v>
      </c>
      <c r="AR588" s="17">
        <v>0.18332547624192</v>
      </c>
      <c r="AS588" s="17"/>
      <c r="AT588" s="17">
        <v>0.108144982718101</v>
      </c>
      <c r="AU588" s="17">
        <v>0.11895615970061001</v>
      </c>
      <c r="AV588" s="17"/>
      <c r="AW588" s="17">
        <v>0.105840199608345</v>
      </c>
      <c r="AX588" s="17">
        <v>0.18712193307640601</v>
      </c>
      <c r="AY588" s="17">
        <v>9.4469815188789094E-2</v>
      </c>
      <c r="AZ588" s="17">
        <v>0.114346800905126</v>
      </c>
      <c r="BA588" s="17">
        <v>0.17492377244391499</v>
      </c>
      <c r="BB588" s="17">
        <v>9.36941809064544E-2</v>
      </c>
      <c r="BC588" s="17">
        <v>7.9774611942298498E-2</v>
      </c>
      <c r="BD588" s="17">
        <v>7.1915107215040894E-2</v>
      </c>
      <c r="BE588" s="17"/>
      <c r="BF588" s="17">
        <v>0</v>
      </c>
      <c r="BG588" s="17">
        <v>0</v>
      </c>
      <c r="BH588" s="17">
        <v>1</v>
      </c>
      <c r="BI588" s="17">
        <v>0</v>
      </c>
      <c r="BJ588" s="17">
        <v>0</v>
      </c>
      <c r="BK588" s="17">
        <v>0</v>
      </c>
      <c r="BL588" s="17">
        <v>0</v>
      </c>
      <c r="BM588" s="17"/>
      <c r="BN588" s="17">
        <v>0.124344931525004</v>
      </c>
      <c r="BO588" s="17">
        <v>0.116790172375002</v>
      </c>
      <c r="BP588" s="17">
        <v>0.14418489884164201</v>
      </c>
      <c r="BQ588" s="17">
        <v>0.130361983548301</v>
      </c>
      <c r="BR588" s="17">
        <v>0.109373779491269</v>
      </c>
      <c r="BS588" s="17">
        <v>0.12218800556457</v>
      </c>
      <c r="BT588" s="17">
        <v>0.111607113941882</v>
      </c>
      <c r="BU588" s="17">
        <v>0.109415782279951</v>
      </c>
      <c r="BV588" s="17">
        <v>0.120078303099873</v>
      </c>
      <c r="BW588" s="17">
        <v>0.117777317926846</v>
      </c>
      <c r="BX588" s="17">
        <v>0.108439718827769</v>
      </c>
      <c r="BY588" s="17">
        <v>0.112906236563753</v>
      </c>
      <c r="BZ588" s="17">
        <v>8.5790026120960705E-2</v>
      </c>
      <c r="CA588" s="17">
        <v>0.12507509962316801</v>
      </c>
      <c r="CB588" s="17">
        <v>0.10131181004836499</v>
      </c>
      <c r="CC588" s="17">
        <v>8.2120369117222702E-2</v>
      </c>
      <c r="CD588" s="17">
        <v>4.5052539378558E-2</v>
      </c>
    </row>
    <row r="589" spans="2:82" x14ac:dyDescent="0.35">
      <c r="B589" t="s">
        <v>70</v>
      </c>
      <c r="C589" s="17">
        <v>9.7070923469611395E-2</v>
      </c>
      <c r="D589" s="17">
        <v>9.5555959491838205E-2</v>
      </c>
      <c r="E589" s="17">
        <v>9.8611491827711506E-2</v>
      </c>
      <c r="F589" s="17"/>
      <c r="G589" s="17">
        <v>0.17931381647882599</v>
      </c>
      <c r="H589" s="17">
        <v>9.7534360481691895E-2</v>
      </c>
      <c r="I589" s="17">
        <v>9.7171833784752901E-2</v>
      </c>
      <c r="J589" s="17">
        <v>9.1711777101190994E-2</v>
      </c>
      <c r="K589" s="17">
        <v>8.9500285588304307E-2</v>
      </c>
      <c r="L589" s="17">
        <v>5.1640477398325398E-2</v>
      </c>
      <c r="M589" s="17"/>
      <c r="N589" s="17">
        <v>4.42039643032189E-2</v>
      </c>
      <c r="O589" s="17">
        <v>8.4088012872379297E-2</v>
      </c>
      <c r="P589" s="17">
        <v>0.128667307450858</v>
      </c>
      <c r="Q589" s="17">
        <v>0.13897593157818899</v>
      </c>
      <c r="R589" s="17"/>
      <c r="S589" s="17">
        <v>8.4879187350411001E-2</v>
      </c>
      <c r="T589" s="17">
        <v>9.1666632802405598E-2</v>
      </c>
      <c r="U589" s="17">
        <v>9.9643068482017802E-2</v>
      </c>
      <c r="V589" s="17">
        <v>7.3743345571587404E-2</v>
      </c>
      <c r="W589" s="17">
        <v>0.124525564322405</v>
      </c>
      <c r="X589" s="17">
        <v>9.0901559766574797E-2</v>
      </c>
      <c r="Y589" s="17">
        <v>0.115917387141159</v>
      </c>
      <c r="Z589" s="17">
        <v>0.102416238566479</v>
      </c>
      <c r="AA589" s="17">
        <v>9.4484526345094993E-2</v>
      </c>
      <c r="AB589" s="17">
        <v>0.112195084139891</v>
      </c>
      <c r="AC589" s="17">
        <v>9.7450792517081997E-2</v>
      </c>
      <c r="AD589" s="17"/>
      <c r="AE589" s="17">
        <v>5.8423467833688597E-2</v>
      </c>
      <c r="AF589" s="17">
        <v>8.3565403863397905E-2</v>
      </c>
      <c r="AG589" s="17">
        <v>0.13788303368170099</v>
      </c>
      <c r="AH589" s="17">
        <v>0.158696603806917</v>
      </c>
      <c r="AI589" s="17">
        <v>0.12207326770553301</v>
      </c>
      <c r="AJ589" s="17">
        <v>0.197941609884454</v>
      </c>
      <c r="AK589" s="17"/>
      <c r="AL589" s="17">
        <v>9.0941512532403096E-2</v>
      </c>
      <c r="AM589" s="17">
        <v>0.10696850950213101</v>
      </c>
      <c r="AN589" s="17">
        <v>8.3381366570969603E-2</v>
      </c>
      <c r="AO589" s="17">
        <v>0.10088862234863</v>
      </c>
      <c r="AP589" s="17">
        <v>0.10161251023527899</v>
      </c>
      <c r="AQ589" s="17">
        <v>0.108797992035313</v>
      </c>
      <c r="AR589" s="17">
        <v>3.4064788968280503E-2</v>
      </c>
      <c r="AS589" s="17"/>
      <c r="AT589" s="17">
        <v>5.3203542098019897E-2</v>
      </c>
      <c r="AU589" s="17">
        <v>0.101901941797859</v>
      </c>
      <c r="AV589" s="17"/>
      <c r="AW589" s="17">
        <v>0.125026235325815</v>
      </c>
      <c r="AX589" s="17">
        <v>5.33991357323007E-2</v>
      </c>
      <c r="AY589" s="17">
        <v>8.8191279549952803E-2</v>
      </c>
      <c r="AZ589" s="17">
        <v>0.114716377627646</v>
      </c>
      <c r="BA589" s="17">
        <v>6.0587306096780202E-2</v>
      </c>
      <c r="BB589" s="17">
        <v>0.10554891472120299</v>
      </c>
      <c r="BC589" s="17">
        <v>8.3162448362431599E-2</v>
      </c>
      <c r="BD589" s="17">
        <v>0.13097145403567501</v>
      </c>
      <c r="BE589" s="17"/>
      <c r="BF589" s="17">
        <v>0</v>
      </c>
      <c r="BG589" s="17">
        <v>0</v>
      </c>
      <c r="BH589" s="17">
        <v>0</v>
      </c>
      <c r="BI589" s="17">
        <v>0</v>
      </c>
      <c r="BJ589" s="17">
        <v>0</v>
      </c>
      <c r="BK589" s="17">
        <v>0</v>
      </c>
      <c r="BL589" s="17">
        <v>1</v>
      </c>
      <c r="BM589" s="17"/>
      <c r="BN589" s="17">
        <v>0.15540251130850199</v>
      </c>
      <c r="BO589" s="17">
        <v>0.119415692281963</v>
      </c>
      <c r="BP589" s="17">
        <v>0.11978008437568601</v>
      </c>
      <c r="BQ589" s="17">
        <v>0.119403969411688</v>
      </c>
      <c r="BR589" s="17">
        <v>9.0052745608297097E-2</v>
      </c>
      <c r="BS589" s="17">
        <v>0.113685040741429</v>
      </c>
      <c r="BT589" s="17">
        <v>0.111112327203501</v>
      </c>
      <c r="BU589" s="17">
        <v>8.1025252299525896E-2</v>
      </c>
      <c r="BV589" s="17">
        <v>6.0988982540871997E-2</v>
      </c>
      <c r="BW589" s="17">
        <v>8.6170303765571804E-2</v>
      </c>
      <c r="BX589" s="17">
        <v>8.3037995811896206E-2</v>
      </c>
      <c r="BY589" s="17">
        <v>7.4369684310876899E-2</v>
      </c>
      <c r="BZ589" s="17">
        <v>8.3978043350240394E-2</v>
      </c>
      <c r="CA589" s="17">
        <v>5.1405922396599697E-2</v>
      </c>
      <c r="CB589" s="17">
        <v>3.3834552091319102E-2</v>
      </c>
      <c r="CC589" s="17">
        <v>3.09254488521532E-2</v>
      </c>
      <c r="CD589" s="17">
        <v>2.4822809655404902E-2</v>
      </c>
    </row>
    <row r="590" spans="2:82" x14ac:dyDescent="0.35">
      <c r="B590" t="s">
        <v>68</v>
      </c>
      <c r="C590" s="17">
        <v>9.6126107117795997E-2</v>
      </c>
      <c r="D590" s="17">
        <v>6.4142008695084102E-2</v>
      </c>
      <c r="E590" s="17">
        <v>0.126586933343147</v>
      </c>
      <c r="F590" s="17"/>
      <c r="G590" s="17">
        <v>0.156358649872366</v>
      </c>
      <c r="H590" s="17">
        <v>7.7223889443248206E-2</v>
      </c>
      <c r="I590" s="17">
        <v>8.0970005682467899E-2</v>
      </c>
      <c r="J590" s="17">
        <v>0.10379690209810399</v>
      </c>
      <c r="K590" s="17">
        <v>0.113669558940827</v>
      </c>
      <c r="L590" s="17">
        <v>6.6020628144279198E-2</v>
      </c>
      <c r="M590" s="17"/>
      <c r="N590" s="17">
        <v>5.8986344757319099E-2</v>
      </c>
      <c r="O590" s="17">
        <v>9.1776674220883495E-2</v>
      </c>
      <c r="P590" s="17">
        <v>0.11675277016853799</v>
      </c>
      <c r="Q590" s="17">
        <v>0.123355863625612</v>
      </c>
      <c r="R590" s="17"/>
      <c r="S590" s="17">
        <v>9.7518826504645204E-2</v>
      </c>
      <c r="T590" s="17">
        <v>8.4831637457138107E-2</v>
      </c>
      <c r="U590" s="17">
        <v>0.10428036113464501</v>
      </c>
      <c r="V590" s="17">
        <v>0.100350267269743</v>
      </c>
      <c r="W590" s="17">
        <v>0.10304742918915499</v>
      </c>
      <c r="X590" s="17">
        <v>0.10793853998584101</v>
      </c>
      <c r="Y590" s="17">
        <v>0.112225403318676</v>
      </c>
      <c r="Z590" s="17">
        <v>9.8487736750743599E-2</v>
      </c>
      <c r="AA590" s="17">
        <v>7.81719447652576E-2</v>
      </c>
      <c r="AB590" s="17">
        <v>8.1653438207563295E-2</v>
      </c>
      <c r="AC590" s="17">
        <v>0.103917615410689</v>
      </c>
      <c r="AD590" s="17"/>
      <c r="AE590" s="17">
        <v>8.5956003969864803E-2</v>
      </c>
      <c r="AF590" s="17">
        <v>7.8980721047833505E-2</v>
      </c>
      <c r="AG590" s="17">
        <v>0.124620376480276</v>
      </c>
      <c r="AH590" s="17">
        <v>0.109510156857201</v>
      </c>
      <c r="AI590" s="17">
        <v>0.1121135024794</v>
      </c>
      <c r="AJ590" s="17">
        <v>0.14140522250922199</v>
      </c>
      <c r="AK590" s="17"/>
      <c r="AL590" s="17">
        <v>9.0420924246849194E-2</v>
      </c>
      <c r="AM590" s="17">
        <v>9.8016858193139697E-2</v>
      </c>
      <c r="AN590" s="17">
        <v>0.122778548380458</v>
      </c>
      <c r="AO590" s="17">
        <v>0.111010631627963</v>
      </c>
      <c r="AP590" s="17">
        <v>7.7842636219984607E-2</v>
      </c>
      <c r="AQ590" s="17">
        <v>0.108211517515693</v>
      </c>
      <c r="AR590" s="17">
        <v>9.7074130972732806E-2</v>
      </c>
      <c r="AS590" s="17"/>
      <c r="AT590" s="17">
        <v>8.81810651421987E-2</v>
      </c>
      <c r="AU590" s="17">
        <v>9.6780791044455597E-2</v>
      </c>
      <c r="AV590" s="17"/>
      <c r="AW590" s="17">
        <v>8.7327690976549702E-2</v>
      </c>
      <c r="AX590" s="17">
        <v>5.1080476162624698E-2</v>
      </c>
      <c r="AY590" s="17">
        <v>9.3819662286533101E-2</v>
      </c>
      <c r="AZ590" s="17">
        <v>0.101929628034436</v>
      </c>
      <c r="BA590" s="17">
        <v>7.9782695691819602E-2</v>
      </c>
      <c r="BB590" s="17">
        <v>0.111034120269629</v>
      </c>
      <c r="BC590" s="17">
        <v>0.101497247503717</v>
      </c>
      <c r="BD590" s="17">
        <v>0.168600156886379</v>
      </c>
      <c r="BE590" s="17"/>
      <c r="BF590" s="17">
        <v>0</v>
      </c>
      <c r="BG590" s="17">
        <v>0</v>
      </c>
      <c r="BH590" s="17">
        <v>0</v>
      </c>
      <c r="BI590" s="17">
        <v>0</v>
      </c>
      <c r="BJ590" s="17">
        <v>1</v>
      </c>
      <c r="BK590" s="17">
        <v>0</v>
      </c>
      <c r="BL590" s="17">
        <v>0</v>
      </c>
      <c r="BM590" s="17"/>
      <c r="BN590" s="17">
        <v>0.17179496907483999</v>
      </c>
      <c r="BO590" s="17">
        <v>0.14671383761166501</v>
      </c>
      <c r="BP590" s="17">
        <v>0.14758515461640601</v>
      </c>
      <c r="BQ590" s="17">
        <v>0.111340027018725</v>
      </c>
      <c r="BR590" s="17">
        <v>0.101622357244811</v>
      </c>
      <c r="BS590" s="17">
        <v>9.7833123439810404E-2</v>
      </c>
      <c r="BT590" s="17">
        <v>8.7729808669232801E-2</v>
      </c>
      <c r="BU590" s="17">
        <v>6.3505111447380302E-2</v>
      </c>
      <c r="BV590" s="17">
        <v>9.4025848852117705E-2</v>
      </c>
      <c r="BW590" s="17">
        <v>8.7131031275365298E-2</v>
      </c>
      <c r="BX590" s="17">
        <v>4.4297129365739402E-2</v>
      </c>
      <c r="BY590" s="17">
        <v>5.4534452235570602E-2</v>
      </c>
      <c r="BZ590" s="17">
        <v>7.8452391813834094E-2</v>
      </c>
      <c r="CA590" s="17">
        <v>4.4321569081822401E-2</v>
      </c>
      <c r="CB590" s="17">
        <v>4.5213141224646099E-2</v>
      </c>
      <c r="CC590" s="17">
        <v>1.2265074555850001E-2</v>
      </c>
      <c r="CD590" s="17">
        <v>3.3935612824278698E-2</v>
      </c>
    </row>
    <row r="591" spans="2:82" x14ac:dyDescent="0.35">
      <c r="B591" t="s">
        <v>67</v>
      </c>
      <c r="C591" s="17">
        <v>6.0787517969820799E-2</v>
      </c>
      <c r="D591" s="17">
        <v>5.4853533297309E-2</v>
      </c>
      <c r="E591" s="17">
        <v>6.6479874961811902E-2</v>
      </c>
      <c r="F591" s="17"/>
      <c r="G591" s="17">
        <v>8.3661233430340001E-2</v>
      </c>
      <c r="H591" s="17">
        <v>5.2596599942197203E-2</v>
      </c>
      <c r="I591" s="17">
        <v>4.2880898719621002E-2</v>
      </c>
      <c r="J591" s="17">
        <v>6.1675249647600301E-2</v>
      </c>
      <c r="K591" s="17">
        <v>6.9993493700055601E-2</v>
      </c>
      <c r="L591" s="17">
        <v>5.99901583151949E-2</v>
      </c>
      <c r="M591" s="17"/>
      <c r="N591" s="17">
        <v>5.43355097655552E-2</v>
      </c>
      <c r="O591" s="17">
        <v>5.0774304733049697E-2</v>
      </c>
      <c r="P591" s="17">
        <v>6.8069621467994307E-2</v>
      </c>
      <c r="Q591" s="17">
        <v>7.0714097304048595E-2</v>
      </c>
      <c r="R591" s="17"/>
      <c r="S591" s="17">
        <v>5.9853692725140198E-2</v>
      </c>
      <c r="T591" s="17">
        <v>5.9220899388885397E-2</v>
      </c>
      <c r="U591" s="17">
        <v>7.5566004739907405E-2</v>
      </c>
      <c r="V591" s="17">
        <v>4.9292505444437702E-2</v>
      </c>
      <c r="W591" s="17">
        <v>5.5531544928336701E-2</v>
      </c>
      <c r="X591" s="17">
        <v>6.9653805010858993E-2</v>
      </c>
      <c r="Y591" s="17">
        <v>5.7693462351244E-2</v>
      </c>
      <c r="Z591" s="17">
        <v>6.6423696151305403E-2</v>
      </c>
      <c r="AA591" s="17">
        <v>6.2600572958966302E-2</v>
      </c>
      <c r="AB591" s="17">
        <v>5.6790462094471E-2</v>
      </c>
      <c r="AC591" s="17">
        <v>5.9232543303695699E-2</v>
      </c>
      <c r="AD591" s="17"/>
      <c r="AE591" s="17">
        <v>6.0999421305247402E-2</v>
      </c>
      <c r="AF591" s="17">
        <v>4.6396424197293701E-2</v>
      </c>
      <c r="AG591" s="17">
        <v>5.8423198645151803E-2</v>
      </c>
      <c r="AH591" s="17">
        <v>7.8325982640637504E-2</v>
      </c>
      <c r="AI591" s="17">
        <v>6.4958471676653598E-2</v>
      </c>
      <c r="AJ591" s="17">
        <v>7.0123626132143499E-2</v>
      </c>
      <c r="AK591" s="17"/>
      <c r="AL591" s="17">
        <v>5.8861179832635502E-2</v>
      </c>
      <c r="AM591" s="17">
        <v>6.6163988856422204E-2</v>
      </c>
      <c r="AN591" s="17">
        <v>4.9645493992949499E-2</v>
      </c>
      <c r="AO591" s="17">
        <v>3.8948592327507497E-2</v>
      </c>
      <c r="AP591" s="17">
        <v>6.0458326240635997E-2</v>
      </c>
      <c r="AQ591" s="17">
        <v>5.8618898335902302E-2</v>
      </c>
      <c r="AR591" s="17">
        <v>9.1571074243020703E-2</v>
      </c>
      <c r="AS591" s="17"/>
      <c r="AT591" s="17">
        <v>5.3897766511800602E-2</v>
      </c>
      <c r="AU591" s="17">
        <v>6.0382437846490902E-2</v>
      </c>
      <c r="AV591" s="17"/>
      <c r="AW591" s="17">
        <v>5.8849609617740398E-2</v>
      </c>
      <c r="AX591" s="17">
        <v>6.6889133972211495E-2</v>
      </c>
      <c r="AY591" s="17">
        <v>8.1321666264387402E-2</v>
      </c>
      <c r="AZ591" s="17">
        <v>6.7634223677247293E-2</v>
      </c>
      <c r="BA591" s="17">
        <v>5.2500013397288402E-2</v>
      </c>
      <c r="BB591" s="17">
        <v>6.1037298349525697E-2</v>
      </c>
      <c r="BC591" s="17">
        <v>5.3395573177714102E-2</v>
      </c>
      <c r="BD591" s="17">
        <v>4.7623797827067903E-2</v>
      </c>
      <c r="BE591" s="17"/>
      <c r="BF591" s="17">
        <v>0</v>
      </c>
      <c r="BG591" s="17">
        <v>0</v>
      </c>
      <c r="BH591" s="17">
        <v>0</v>
      </c>
      <c r="BI591" s="17">
        <v>1</v>
      </c>
      <c r="BJ591" s="17">
        <v>0</v>
      </c>
      <c r="BK591" s="17">
        <v>0</v>
      </c>
      <c r="BL591" s="17">
        <v>0</v>
      </c>
      <c r="BM591" s="17"/>
      <c r="BN591" s="17">
        <v>0.10212303588716</v>
      </c>
      <c r="BO591" s="17">
        <v>8.2679586551328704E-2</v>
      </c>
      <c r="BP591" s="17">
        <v>6.6301857812935794E-2</v>
      </c>
      <c r="BQ591" s="17">
        <v>5.92540896811228E-2</v>
      </c>
      <c r="BR591" s="17">
        <v>5.5141901315835198E-2</v>
      </c>
      <c r="BS591" s="17">
        <v>5.5874303385242102E-2</v>
      </c>
      <c r="BT591" s="17">
        <v>7.6958069002390994E-2</v>
      </c>
      <c r="BU591" s="17">
        <v>6.9146619563814501E-2</v>
      </c>
      <c r="BV591" s="17">
        <v>5.0060683213859099E-2</v>
      </c>
      <c r="BW591" s="17">
        <v>5.4271676026741503E-2</v>
      </c>
      <c r="BX591" s="17">
        <v>3.50445232595799E-2</v>
      </c>
      <c r="BY591" s="17">
        <v>4.2761367492043997E-2</v>
      </c>
      <c r="BZ591" s="17">
        <v>4.8912123350693802E-2</v>
      </c>
      <c r="CA591" s="17">
        <v>4.79098778142594E-2</v>
      </c>
      <c r="CB591" s="17">
        <v>3.6743265744206798E-2</v>
      </c>
      <c r="CC591" s="17">
        <v>1.4044716771842301E-2</v>
      </c>
      <c r="CD591" s="17">
        <v>1.8086505897398401E-2</v>
      </c>
    </row>
    <row r="592" spans="2:82" x14ac:dyDescent="0.35">
      <c r="B592" t="s">
        <v>69</v>
      </c>
      <c r="C592" s="17">
        <v>0.20627772329989999</v>
      </c>
      <c r="D592" s="17">
        <v>0.17810870682895</v>
      </c>
      <c r="E592" s="17">
        <v>0.233824135577471</v>
      </c>
      <c r="F592" s="17"/>
      <c r="G592" s="17">
        <v>8.7792984969319796E-2</v>
      </c>
      <c r="H592" s="17">
        <v>6.6912018358578004E-2</v>
      </c>
      <c r="I592" s="17">
        <v>8.7582945650991798E-2</v>
      </c>
      <c r="J592" s="17">
        <v>0.116183019367605</v>
      </c>
      <c r="K592" s="17">
        <v>0.228148921872177</v>
      </c>
      <c r="L592" s="17">
        <v>0.55303117387174605</v>
      </c>
      <c r="M592" s="17"/>
      <c r="N592" s="17">
        <v>0.16980504923386</v>
      </c>
      <c r="O592" s="17">
        <v>0.15111179948770201</v>
      </c>
      <c r="P592" s="17">
        <v>0.18087654231786901</v>
      </c>
      <c r="Q592" s="17">
        <v>0.32337062755101198</v>
      </c>
      <c r="R592" s="17"/>
      <c r="S592" s="17">
        <v>0.13513536859559999</v>
      </c>
      <c r="T592" s="17">
        <v>0.22076952381277401</v>
      </c>
      <c r="U592" s="17">
        <v>0.21694207961338</v>
      </c>
      <c r="V592" s="17">
        <v>0.244030250854017</v>
      </c>
      <c r="W592" s="17">
        <v>0.20982264882054599</v>
      </c>
      <c r="X592" s="17">
        <v>0.20367545352469099</v>
      </c>
      <c r="Y592" s="17">
        <v>0.235873241771585</v>
      </c>
      <c r="Z592" s="17">
        <v>0.21567751888049799</v>
      </c>
      <c r="AA592" s="17">
        <v>0.20929918427039099</v>
      </c>
      <c r="AB592" s="17">
        <v>0.221881124467181</v>
      </c>
      <c r="AC592" s="17">
        <v>0.199386125078264</v>
      </c>
      <c r="AD592" s="17"/>
      <c r="AE592" s="17">
        <v>0.325961652677006</v>
      </c>
      <c r="AF592" s="17">
        <v>7.4507952391389298E-2</v>
      </c>
      <c r="AG592" s="17">
        <v>0.238642032819289</v>
      </c>
      <c r="AH592" s="17">
        <v>0.22317441766969601</v>
      </c>
      <c r="AI592" s="17">
        <v>0.12533031053118901</v>
      </c>
      <c r="AJ592" s="17">
        <v>0.19895736509204601</v>
      </c>
      <c r="AK592" s="17"/>
      <c r="AL592" s="17">
        <v>0.238678054660139</v>
      </c>
      <c r="AM592" s="17">
        <v>0.130070518638009</v>
      </c>
      <c r="AN592" s="17">
        <v>7.1195208870212107E-2</v>
      </c>
      <c r="AO592" s="17">
        <v>0.24227046912047601</v>
      </c>
      <c r="AP592" s="17">
        <v>0.29579714031273102</v>
      </c>
      <c r="AQ592" s="17">
        <v>0.21855615994539401</v>
      </c>
      <c r="AR592" s="17">
        <v>0.15340857760396101</v>
      </c>
      <c r="AS592" s="17"/>
      <c r="AT592" s="17">
        <v>9.1189846538692901E-2</v>
      </c>
      <c r="AU592" s="17">
        <v>0.22053981592722199</v>
      </c>
      <c r="AV592" s="17"/>
      <c r="AW592" s="17">
        <v>0.13128158044865201</v>
      </c>
      <c r="AX592" s="17">
        <v>0.55232673191044901</v>
      </c>
      <c r="AY592" s="17">
        <v>0.14289510911634801</v>
      </c>
      <c r="AZ592" s="17">
        <v>0.14818147820556801</v>
      </c>
      <c r="BA592" s="17">
        <v>0.51915340285966205</v>
      </c>
      <c r="BB592" s="17">
        <v>8.9377290721418895E-2</v>
      </c>
      <c r="BC592" s="17">
        <v>8.1724362298668099E-2</v>
      </c>
      <c r="BD592" s="17">
        <v>0.107545825214671</v>
      </c>
      <c r="BE592" s="17"/>
      <c r="BF592" s="17">
        <v>0</v>
      </c>
      <c r="BG592" s="17">
        <v>0</v>
      </c>
      <c r="BH592" s="17">
        <v>0</v>
      </c>
      <c r="BI592" s="17">
        <v>0</v>
      </c>
      <c r="BJ592" s="17">
        <v>0</v>
      </c>
      <c r="BK592" s="17">
        <v>1</v>
      </c>
      <c r="BL592" s="17">
        <v>0</v>
      </c>
      <c r="BM592" s="17"/>
      <c r="BN592" s="17">
        <v>0.30128944644172401</v>
      </c>
      <c r="BO592" s="17">
        <v>0.36507915776495597</v>
      </c>
      <c r="BP592" s="17">
        <v>0.31389672911809202</v>
      </c>
      <c r="BQ592" s="17">
        <v>0.23514771895497</v>
      </c>
      <c r="BR592" s="17">
        <v>0.25296221274715702</v>
      </c>
      <c r="BS592" s="17">
        <v>0.20106614457542901</v>
      </c>
      <c r="BT592" s="17">
        <v>0.20086972932387401</v>
      </c>
      <c r="BU592" s="17">
        <v>0.186624619969297</v>
      </c>
      <c r="BV592" s="17">
        <v>0.17733725319310401</v>
      </c>
      <c r="BW592" s="17">
        <v>0.112500350276395</v>
      </c>
      <c r="BX592" s="17">
        <v>0.111674981919831</v>
      </c>
      <c r="BY592" s="17">
        <v>8.1879689376148895E-2</v>
      </c>
      <c r="BZ592" s="17">
        <v>5.1329795369409001E-2</v>
      </c>
      <c r="CA592" s="17">
        <v>8.4010746434792699E-2</v>
      </c>
      <c r="CB592" s="17">
        <v>6.6846122233024094E-2</v>
      </c>
      <c r="CC592" s="17">
        <v>2.9187666189242699E-2</v>
      </c>
      <c r="CD592" s="17">
        <v>4.0202282563690399E-2</v>
      </c>
    </row>
    <row r="593" spans="2:82" x14ac:dyDescent="0.35">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row>
    <row r="594" spans="2:82" x14ac:dyDescent="0.35">
      <c r="B594" s="6" t="s">
        <v>334</v>
      </c>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row>
    <row r="595" spans="2:82" x14ac:dyDescent="0.35">
      <c r="B595" s="24" t="s">
        <v>118</v>
      </c>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row>
    <row r="596" spans="2:82" x14ac:dyDescent="0.35">
      <c r="B596" t="s">
        <v>322</v>
      </c>
      <c r="C596" s="17">
        <v>0.30602525816067999</v>
      </c>
      <c r="D596" s="17">
        <v>0.306498439079189</v>
      </c>
      <c r="E596" s="17">
        <v>0.30484595458859098</v>
      </c>
      <c r="F596" s="17"/>
      <c r="G596" s="17">
        <v>0.37820831683870298</v>
      </c>
      <c r="H596" s="17">
        <v>0.318544406331497</v>
      </c>
      <c r="I596" s="17">
        <v>0.34004012108741799</v>
      </c>
      <c r="J596" s="17">
        <v>0.31419758616750798</v>
      </c>
      <c r="K596" s="17">
        <v>0.30511688394693998</v>
      </c>
      <c r="L596" s="17">
        <v>0.260331890687654</v>
      </c>
      <c r="M596" s="17"/>
      <c r="N596" s="17">
        <v>0.30326386242737602</v>
      </c>
      <c r="O596" s="17">
        <v>0.29070027175989399</v>
      </c>
      <c r="P596" s="17">
        <v>0.353470256973615</v>
      </c>
      <c r="Q596" s="17">
        <v>0.28785508264348703</v>
      </c>
      <c r="R596" s="17"/>
      <c r="S596" s="17">
        <v>0.33001698511670002</v>
      </c>
      <c r="T596" s="17">
        <v>0.32916284601477303</v>
      </c>
      <c r="U596" s="17">
        <v>0.27399209087486298</v>
      </c>
      <c r="V596" s="17">
        <v>0.27104184441393903</v>
      </c>
      <c r="W596" s="17">
        <v>0.34298231496319598</v>
      </c>
      <c r="X596" s="17">
        <v>0.29984558754561702</v>
      </c>
      <c r="Y596" s="17">
        <v>0.29959641066813503</v>
      </c>
      <c r="Z596" s="17">
        <v>0.29531465733731799</v>
      </c>
      <c r="AA596" s="17">
        <v>0.32294270286535098</v>
      </c>
      <c r="AB596" s="17">
        <v>0.31690477057650002</v>
      </c>
      <c r="AC596" s="17">
        <v>0.226592517710032</v>
      </c>
      <c r="AD596" s="17"/>
      <c r="AE596" s="17">
        <v>0.27430467139226999</v>
      </c>
      <c r="AF596" s="17">
        <v>0.300392296718756</v>
      </c>
      <c r="AG596" s="17">
        <v>0.328138477375362</v>
      </c>
      <c r="AH596" s="17">
        <v>0.34138417255984999</v>
      </c>
      <c r="AI596" s="17">
        <v>0.35528873166180303</v>
      </c>
      <c r="AJ596" s="17">
        <v>0.37639777177561801</v>
      </c>
      <c r="AK596" s="17"/>
      <c r="AL596" s="17">
        <v>0.29854619720565601</v>
      </c>
      <c r="AM596" s="17">
        <v>0.341348294762712</v>
      </c>
      <c r="AN596" s="17">
        <v>0.31164670025916802</v>
      </c>
      <c r="AO596" s="17">
        <v>0.27833992065471502</v>
      </c>
      <c r="AP596" s="17">
        <v>0.24469710043592699</v>
      </c>
      <c r="AQ596" s="17">
        <v>0.35575111622279898</v>
      </c>
      <c r="AR596" s="17">
        <v>0.50003432891949295</v>
      </c>
      <c r="AS596" s="17"/>
      <c r="AT596" s="17">
        <v>0.29963204151670902</v>
      </c>
      <c r="AU596" s="17">
        <v>0.30394731594880903</v>
      </c>
      <c r="AV596" s="17"/>
      <c r="AW596" s="17">
        <v>0.32320425548451698</v>
      </c>
      <c r="AX596" s="17">
        <v>0.259810115794601</v>
      </c>
      <c r="AY596" s="17">
        <v>0.30416963929782498</v>
      </c>
      <c r="AZ596" s="17">
        <v>0.32479187407010102</v>
      </c>
      <c r="BA596" s="17">
        <v>0.26578378842993999</v>
      </c>
      <c r="BB596" s="17">
        <v>0.34012868316737699</v>
      </c>
      <c r="BC596" s="17">
        <v>0.319776460831868</v>
      </c>
      <c r="BD596" s="17">
        <v>0.36738969024481</v>
      </c>
      <c r="BE596" s="17"/>
      <c r="BF596" s="17">
        <v>0.33377458762815199</v>
      </c>
      <c r="BG596" s="17" t="s">
        <v>116</v>
      </c>
      <c r="BH596" s="17">
        <v>0.20217524470518899</v>
      </c>
      <c r="BI596" s="17">
        <v>0.35094161722524603</v>
      </c>
      <c r="BJ596" s="17" t="s">
        <v>116</v>
      </c>
      <c r="BK596" s="17">
        <v>0.3338862426975</v>
      </c>
      <c r="BL596" s="17" t="s">
        <v>116</v>
      </c>
      <c r="BM596" s="17"/>
      <c r="BN596" s="17">
        <v>0.31367895812131502</v>
      </c>
      <c r="BO596" s="17">
        <v>0.30638174670484603</v>
      </c>
      <c r="BP596" s="17">
        <v>0.28920928940302498</v>
      </c>
      <c r="BQ596" s="17">
        <v>0.31891537984073898</v>
      </c>
      <c r="BR596" s="17">
        <v>0.310611089964132</v>
      </c>
      <c r="BS596" s="17">
        <v>0.34885784033907102</v>
      </c>
      <c r="BT596" s="17">
        <v>0.27783690706346098</v>
      </c>
      <c r="BU596" s="17">
        <v>0.27137754342106502</v>
      </c>
      <c r="BV596" s="17">
        <v>0.30093267895713899</v>
      </c>
      <c r="BW596" s="17">
        <v>0.32165902776698901</v>
      </c>
      <c r="BX596" s="17">
        <v>0.34080414294043998</v>
      </c>
      <c r="BY596" s="17">
        <v>0.24172335195877201</v>
      </c>
      <c r="BZ596" s="17">
        <v>0.26560117889036899</v>
      </c>
      <c r="CA596" s="17">
        <v>0.29111763633471799</v>
      </c>
      <c r="CB596" s="17">
        <v>0.37714988517895498</v>
      </c>
      <c r="CC596" s="17">
        <v>0.22330443271487399</v>
      </c>
      <c r="CD596" s="17">
        <v>0.42954676466267899</v>
      </c>
    </row>
    <row r="597" spans="2:82" x14ac:dyDescent="0.35">
      <c r="B597" t="s">
        <v>323</v>
      </c>
      <c r="C597" s="17">
        <v>0.26338518678413297</v>
      </c>
      <c r="D597" s="17">
        <v>0.27124505419367501</v>
      </c>
      <c r="E597" s="17">
        <v>0.256324831414039</v>
      </c>
      <c r="F597" s="17"/>
      <c r="G597" s="17">
        <v>0.27217107474628199</v>
      </c>
      <c r="H597" s="17">
        <v>0.35333987663847699</v>
      </c>
      <c r="I597" s="17">
        <v>0.36104143340532202</v>
      </c>
      <c r="J597" s="17">
        <v>0.35662721222149701</v>
      </c>
      <c r="K597" s="17">
        <v>0.27781744510777001</v>
      </c>
      <c r="L597" s="17">
        <v>0.13648601189263901</v>
      </c>
      <c r="M597" s="17"/>
      <c r="N597" s="17">
        <v>0.35890048909373301</v>
      </c>
      <c r="O597" s="17">
        <v>0.32864176123275501</v>
      </c>
      <c r="P597" s="17">
        <v>0.201063051258426</v>
      </c>
      <c r="Q597" s="17">
        <v>0.14788912960997999</v>
      </c>
      <c r="R597" s="17"/>
      <c r="S597" s="17">
        <v>0.315546405504188</v>
      </c>
      <c r="T597" s="17">
        <v>0.25727204687018701</v>
      </c>
      <c r="U597" s="17">
        <v>0.24903085829829599</v>
      </c>
      <c r="V597" s="17">
        <v>0.281735795652162</v>
      </c>
      <c r="W597" s="17">
        <v>0.246745843709815</v>
      </c>
      <c r="X597" s="17">
        <v>0.25856683345735798</v>
      </c>
      <c r="Y597" s="17">
        <v>0.23857293164131499</v>
      </c>
      <c r="Z597" s="17">
        <v>0.21531550103965999</v>
      </c>
      <c r="AA597" s="17">
        <v>0.23530770155932901</v>
      </c>
      <c r="AB597" s="17">
        <v>0.27757374249295902</v>
      </c>
      <c r="AC597" s="17">
        <v>0.28557029602961997</v>
      </c>
      <c r="AD597" s="17"/>
      <c r="AE597" s="17">
        <v>0.22171834673190399</v>
      </c>
      <c r="AF597" s="17">
        <v>0.42008503831328903</v>
      </c>
      <c r="AG597" s="17">
        <v>0.17519790884692199</v>
      </c>
      <c r="AH597" s="17">
        <v>0.18374694402538699</v>
      </c>
      <c r="AI597" s="17">
        <v>0.29148408916187801</v>
      </c>
      <c r="AJ597" s="17">
        <v>0.152884071026681</v>
      </c>
      <c r="AK597" s="17"/>
      <c r="AL597" s="17">
        <v>0.25534695972650601</v>
      </c>
      <c r="AM597" s="17">
        <v>0.27100310051450899</v>
      </c>
      <c r="AN597" s="17">
        <v>0.36514442712902401</v>
      </c>
      <c r="AO597" s="17">
        <v>0.25220170126468799</v>
      </c>
      <c r="AP597" s="17">
        <v>0.34217382937396101</v>
      </c>
      <c r="AQ597" s="17">
        <v>0.29066998717208298</v>
      </c>
      <c r="AR597" s="17">
        <v>0.25054450989294702</v>
      </c>
      <c r="AS597" s="17"/>
      <c r="AT597" s="17">
        <v>0.37130735051740299</v>
      </c>
      <c r="AU597" s="17">
        <v>0.25483359941371803</v>
      </c>
      <c r="AV597" s="17"/>
      <c r="AW597" s="17">
        <v>0.32638747977132998</v>
      </c>
      <c r="AX597" s="17">
        <v>0.14395276764439399</v>
      </c>
      <c r="AY597" s="17">
        <v>0.33389437044654202</v>
      </c>
      <c r="AZ597" s="17">
        <v>0.30297065326201</v>
      </c>
      <c r="BA597" s="17">
        <v>0.143875832954036</v>
      </c>
      <c r="BB597" s="17">
        <v>0.32179143343414102</v>
      </c>
      <c r="BC597" s="17">
        <v>0.35667085577729701</v>
      </c>
      <c r="BD597" s="17">
        <v>0.29062296720163999</v>
      </c>
      <c r="BE597" s="17"/>
      <c r="BF597" s="17">
        <v>0.342010134487578</v>
      </c>
      <c r="BG597" s="17" t="s">
        <v>116</v>
      </c>
      <c r="BH597" s="17">
        <v>0.52246146921349701</v>
      </c>
      <c r="BI597" s="17">
        <v>0.17393106152096099</v>
      </c>
      <c r="BJ597" s="17" t="s">
        <v>116</v>
      </c>
      <c r="BK597" s="17">
        <v>9.2813232014413397E-2</v>
      </c>
      <c r="BL597" s="17" t="s">
        <v>116</v>
      </c>
      <c r="BM597" s="17"/>
      <c r="BN597" s="17">
        <v>0.21110495498154</v>
      </c>
      <c r="BO597" s="17">
        <v>0.14065786290510901</v>
      </c>
      <c r="BP597" s="17">
        <v>0.20355352863977599</v>
      </c>
      <c r="BQ597" s="17">
        <v>0.210374132479211</v>
      </c>
      <c r="BR597" s="17">
        <v>0.208706268953151</v>
      </c>
      <c r="BS597" s="17">
        <v>0.20951437998971001</v>
      </c>
      <c r="BT597" s="17">
        <v>0.25958298986187001</v>
      </c>
      <c r="BU597" s="17">
        <v>0.318628529089378</v>
      </c>
      <c r="BV597" s="17">
        <v>0.30438468644674499</v>
      </c>
      <c r="BW597" s="17">
        <v>0.329348802642909</v>
      </c>
      <c r="BX597" s="17">
        <v>0.34323647460896101</v>
      </c>
      <c r="BY597" s="17">
        <v>0.42731029593416098</v>
      </c>
      <c r="BZ597" s="17">
        <v>0.46962859222715703</v>
      </c>
      <c r="CA597" s="17">
        <v>0.43368052365952298</v>
      </c>
      <c r="CB597" s="17">
        <v>0.43271872233863101</v>
      </c>
      <c r="CC597" s="17">
        <v>0.49284839534137298</v>
      </c>
      <c r="CD597" s="17">
        <v>0.42638320203074798</v>
      </c>
    </row>
    <row r="598" spans="2:82" x14ac:dyDescent="0.35">
      <c r="B598" t="s">
        <v>324</v>
      </c>
      <c r="C598" s="17">
        <v>0.254976210193196</v>
      </c>
      <c r="D598" s="17">
        <v>0.25435606377969899</v>
      </c>
      <c r="E598" s="17">
        <v>0.25607505738002201</v>
      </c>
      <c r="F598" s="17"/>
      <c r="G598" s="17">
        <v>0.25055713505445498</v>
      </c>
      <c r="H598" s="17">
        <v>0.342379009505756</v>
      </c>
      <c r="I598" s="17">
        <v>0.33189454831154702</v>
      </c>
      <c r="J598" s="17">
        <v>0.36042353537131899</v>
      </c>
      <c r="K598" s="17">
        <v>0.278897687753691</v>
      </c>
      <c r="L598" s="17">
        <v>0.13262477380477</v>
      </c>
      <c r="M598" s="17"/>
      <c r="N598" s="17">
        <v>0.33652939759171802</v>
      </c>
      <c r="O598" s="17">
        <v>0.31640067552235901</v>
      </c>
      <c r="P598" s="17">
        <v>0.19923081135710799</v>
      </c>
      <c r="Q598" s="17">
        <v>0.15283369107213199</v>
      </c>
      <c r="R598" s="17"/>
      <c r="S598" s="17">
        <v>0.28386413694701101</v>
      </c>
      <c r="T598" s="17">
        <v>0.22746317385131101</v>
      </c>
      <c r="U598" s="17">
        <v>0.236574933360716</v>
      </c>
      <c r="V598" s="17">
        <v>0.28028346261203302</v>
      </c>
      <c r="W598" s="17">
        <v>0.25860716029141401</v>
      </c>
      <c r="X598" s="17">
        <v>0.27557865101665702</v>
      </c>
      <c r="Y598" s="17">
        <v>0.23841275923659699</v>
      </c>
      <c r="Z598" s="17">
        <v>0.20643359492036101</v>
      </c>
      <c r="AA598" s="17">
        <v>0.25679126470748598</v>
      </c>
      <c r="AB598" s="17">
        <v>0.24718919111964399</v>
      </c>
      <c r="AC598" s="17">
        <v>0.27946619086378199</v>
      </c>
      <c r="AD598" s="17"/>
      <c r="AE598" s="17">
        <v>0.22554611724851401</v>
      </c>
      <c r="AF598" s="17">
        <v>0.368638497382274</v>
      </c>
      <c r="AG598" s="17">
        <v>0.18120305831212499</v>
      </c>
      <c r="AH598" s="17">
        <v>0.18707661297539599</v>
      </c>
      <c r="AI598" s="17">
        <v>0.27354778831769599</v>
      </c>
      <c r="AJ598" s="17">
        <v>0.21623732261918799</v>
      </c>
      <c r="AK598" s="17"/>
      <c r="AL598" s="17">
        <v>0.24851411250146299</v>
      </c>
      <c r="AM598" s="17">
        <v>0.26387108407690901</v>
      </c>
      <c r="AN598" s="17">
        <v>0.310660059364126</v>
      </c>
      <c r="AO598" s="17">
        <v>0.24737063271804499</v>
      </c>
      <c r="AP598" s="17">
        <v>0.313791166649808</v>
      </c>
      <c r="AQ598" s="17">
        <v>0.28085369019075501</v>
      </c>
      <c r="AR598" s="17">
        <v>0.19552101196968399</v>
      </c>
      <c r="AS598" s="17"/>
      <c r="AT598" s="17">
        <v>0.361732984311741</v>
      </c>
      <c r="AU598" s="17">
        <v>0.24639599918498001</v>
      </c>
      <c r="AV598" s="17"/>
      <c r="AW598" s="17">
        <v>0.30550822461411398</v>
      </c>
      <c r="AX598" s="17">
        <v>0.13649267507827401</v>
      </c>
      <c r="AY598" s="17">
        <v>0.37307456463730998</v>
      </c>
      <c r="AZ598" s="17">
        <v>0.30644030514819098</v>
      </c>
      <c r="BA598" s="17">
        <v>0.14618284865751899</v>
      </c>
      <c r="BB598" s="17">
        <v>0.28858574423028499</v>
      </c>
      <c r="BC598" s="17">
        <v>0.32016497798702498</v>
      </c>
      <c r="BD598" s="17">
        <v>0.340874281432689</v>
      </c>
      <c r="BE598" s="17"/>
      <c r="BF598" s="17">
        <v>0.26890607464352401</v>
      </c>
      <c r="BG598" s="17" t="s">
        <v>116</v>
      </c>
      <c r="BH598" s="17">
        <v>0.53452093565283498</v>
      </c>
      <c r="BI598" s="17">
        <v>0.190052001203113</v>
      </c>
      <c r="BJ598" s="17" t="s">
        <v>116</v>
      </c>
      <c r="BK598" s="17">
        <v>0.106892609282636</v>
      </c>
      <c r="BL598" s="17" t="s">
        <v>116</v>
      </c>
      <c r="BM598" s="17"/>
      <c r="BN598" s="17">
        <v>0.18973458640333299</v>
      </c>
      <c r="BO598" s="17">
        <v>0.13329930779690199</v>
      </c>
      <c r="BP598" s="17">
        <v>0.21732824378655899</v>
      </c>
      <c r="BQ598" s="17">
        <v>0.225620085894706</v>
      </c>
      <c r="BR598" s="17">
        <v>0.23029383489893501</v>
      </c>
      <c r="BS598" s="17">
        <v>0.22720828905939</v>
      </c>
      <c r="BT598" s="17">
        <v>0.27510927999913698</v>
      </c>
      <c r="BU598" s="17">
        <v>0.27752347573994901</v>
      </c>
      <c r="BV598" s="17">
        <v>0.317140097339843</v>
      </c>
      <c r="BW598" s="17">
        <v>0.30847195552831302</v>
      </c>
      <c r="BX598" s="17">
        <v>0.28122089050103199</v>
      </c>
      <c r="BY598" s="17">
        <v>0.39254308719306602</v>
      </c>
      <c r="BZ598" s="17">
        <v>0.39145690617927298</v>
      </c>
      <c r="CA598" s="17">
        <v>0.38928495367760302</v>
      </c>
      <c r="CB598" s="17">
        <v>0.34688371072162399</v>
      </c>
      <c r="CC598" s="17">
        <v>0.43821353383376399</v>
      </c>
      <c r="CD598" s="17">
        <v>0.38497414339712899</v>
      </c>
    </row>
    <row r="599" spans="2:82" x14ac:dyDescent="0.35">
      <c r="B599" t="s">
        <v>325</v>
      </c>
      <c r="C599" s="17">
        <v>0.25461628653113499</v>
      </c>
      <c r="D599" s="17">
        <v>0.26015627586238599</v>
      </c>
      <c r="E599" s="17">
        <v>0.24925885837937001</v>
      </c>
      <c r="F599" s="17"/>
      <c r="G599" s="17">
        <v>0.26736848801869001</v>
      </c>
      <c r="H599" s="17">
        <v>0.318284817274186</v>
      </c>
      <c r="I599" s="17">
        <v>0.33937223482900503</v>
      </c>
      <c r="J599" s="17">
        <v>0.36560340198713898</v>
      </c>
      <c r="K599" s="17">
        <v>0.26465782107701402</v>
      </c>
      <c r="L599" s="17">
        <v>0.13639376653134899</v>
      </c>
      <c r="M599" s="17"/>
      <c r="N599" s="17">
        <v>0.334267006578717</v>
      </c>
      <c r="O599" s="17">
        <v>0.32351565205779498</v>
      </c>
      <c r="P599" s="17">
        <v>0.20155738349357499</v>
      </c>
      <c r="Q599" s="17">
        <v>0.14569669909897301</v>
      </c>
      <c r="R599" s="17"/>
      <c r="S599" s="17">
        <v>0.28010211050546102</v>
      </c>
      <c r="T599" s="17">
        <v>0.25570460628645902</v>
      </c>
      <c r="U599" s="17">
        <v>0.26021018504652499</v>
      </c>
      <c r="V599" s="17">
        <v>0.27229421979774199</v>
      </c>
      <c r="W599" s="17">
        <v>0.238352650735664</v>
      </c>
      <c r="X599" s="17">
        <v>0.243811509811312</v>
      </c>
      <c r="Y599" s="17">
        <v>0.22244867819563099</v>
      </c>
      <c r="Z599" s="17">
        <v>0.20555724218816901</v>
      </c>
      <c r="AA599" s="17">
        <v>0.25013616592882798</v>
      </c>
      <c r="AB599" s="17">
        <v>0.26287885847541498</v>
      </c>
      <c r="AC599" s="17">
        <v>0.27976726074063601</v>
      </c>
      <c r="AD599" s="17"/>
      <c r="AE599" s="17">
        <v>0.21800148022638399</v>
      </c>
      <c r="AF599" s="17">
        <v>0.38289319722716803</v>
      </c>
      <c r="AG599" s="17">
        <v>0.168777699374979</v>
      </c>
      <c r="AH599" s="17">
        <v>0.194026157296322</v>
      </c>
      <c r="AI599" s="17">
        <v>0.27964894462895901</v>
      </c>
      <c r="AJ599" s="17">
        <v>0.22013995146840901</v>
      </c>
      <c r="AK599" s="17"/>
      <c r="AL599" s="17">
        <v>0.25125875929918701</v>
      </c>
      <c r="AM599" s="17">
        <v>0.24695421933832701</v>
      </c>
      <c r="AN599" s="17">
        <v>0.29296941903729701</v>
      </c>
      <c r="AO599" s="17">
        <v>0.26315429435586501</v>
      </c>
      <c r="AP599" s="17">
        <v>0.322197241448476</v>
      </c>
      <c r="AQ599" s="17">
        <v>0.28693290121909998</v>
      </c>
      <c r="AR599" s="17">
        <v>0.19552101196968399</v>
      </c>
      <c r="AS599" s="17"/>
      <c r="AT599" s="17">
        <v>0.28616986988923199</v>
      </c>
      <c r="AU599" s="17">
        <v>0.25270453970013801</v>
      </c>
      <c r="AV599" s="17"/>
      <c r="AW599" s="17">
        <v>0.30574518000871198</v>
      </c>
      <c r="AX599" s="17">
        <v>0.14345218923224501</v>
      </c>
      <c r="AY599" s="17">
        <v>0.28863663490691799</v>
      </c>
      <c r="AZ599" s="17">
        <v>0.30947309593993699</v>
      </c>
      <c r="BA599" s="17">
        <v>0.145533951288008</v>
      </c>
      <c r="BB599" s="17">
        <v>0.30916038145409303</v>
      </c>
      <c r="BC599" s="17">
        <v>0.30459568661102498</v>
      </c>
      <c r="BD599" s="17">
        <v>0.342833574320003</v>
      </c>
      <c r="BE599" s="17"/>
      <c r="BF599" s="17">
        <v>0.296113392835126</v>
      </c>
      <c r="BG599" s="17" t="s">
        <v>116</v>
      </c>
      <c r="BH599" s="17">
        <v>0.51449725742505403</v>
      </c>
      <c r="BI599" s="17">
        <v>0.16535124620823</v>
      </c>
      <c r="BJ599" s="17" t="s">
        <v>116</v>
      </c>
      <c r="BK599" s="17">
        <v>0.107239918696763</v>
      </c>
      <c r="BL599" s="17" t="s">
        <v>116</v>
      </c>
      <c r="BM599" s="17"/>
      <c r="BN599" s="17">
        <v>0.19315448313590899</v>
      </c>
      <c r="BO599" s="17">
        <v>0.12869665478893899</v>
      </c>
      <c r="BP599" s="17">
        <v>0.18273940393693699</v>
      </c>
      <c r="BQ599" s="17">
        <v>0.226811240397891</v>
      </c>
      <c r="BR599" s="17">
        <v>0.230666722770448</v>
      </c>
      <c r="BS599" s="17">
        <v>0.21215801921872399</v>
      </c>
      <c r="BT599" s="17">
        <v>0.27127717129581402</v>
      </c>
      <c r="BU599" s="17">
        <v>0.28146458448267597</v>
      </c>
      <c r="BV599" s="17">
        <v>0.30568691217993998</v>
      </c>
      <c r="BW599" s="17">
        <v>0.32350854324092698</v>
      </c>
      <c r="BX599" s="17">
        <v>0.347819423606895</v>
      </c>
      <c r="BY599" s="17">
        <v>0.40158235662351499</v>
      </c>
      <c r="BZ599" s="17">
        <v>0.43456983129696902</v>
      </c>
      <c r="CA599" s="17">
        <v>0.33907563585407202</v>
      </c>
      <c r="CB599" s="17">
        <v>0.36345898204384403</v>
      </c>
      <c r="CC599" s="17">
        <v>0.43890738069827701</v>
      </c>
      <c r="CD599" s="17">
        <v>0.24581246261547199</v>
      </c>
    </row>
    <row r="600" spans="2:82" x14ac:dyDescent="0.35">
      <c r="B600" t="s">
        <v>326</v>
      </c>
      <c r="C600" s="17">
        <v>0.25190899320151899</v>
      </c>
      <c r="D600" s="17">
        <v>0.248443731492449</v>
      </c>
      <c r="E600" s="17">
        <v>0.25482671656140299</v>
      </c>
      <c r="F600" s="17"/>
      <c r="G600" s="17">
        <v>0.27268989506317498</v>
      </c>
      <c r="H600" s="17">
        <v>0.32954456446269098</v>
      </c>
      <c r="I600" s="17">
        <v>0.33025269579518401</v>
      </c>
      <c r="J600" s="17">
        <v>0.35919353097587098</v>
      </c>
      <c r="K600" s="17">
        <v>0.26085876802719699</v>
      </c>
      <c r="L600" s="17">
        <v>0.13059462870438199</v>
      </c>
      <c r="M600" s="17"/>
      <c r="N600" s="17">
        <v>0.327393157318211</v>
      </c>
      <c r="O600" s="17">
        <v>0.32509020962548202</v>
      </c>
      <c r="P600" s="17">
        <v>0.196829047690675</v>
      </c>
      <c r="Q600" s="17">
        <v>0.14498876093577501</v>
      </c>
      <c r="R600" s="17"/>
      <c r="S600" s="17">
        <v>0.296318148648402</v>
      </c>
      <c r="T600" s="17">
        <v>0.23505439298334299</v>
      </c>
      <c r="U600" s="17">
        <v>0.226908366841992</v>
      </c>
      <c r="V600" s="17">
        <v>0.28365373226701102</v>
      </c>
      <c r="W600" s="17">
        <v>0.254131330318211</v>
      </c>
      <c r="X600" s="17">
        <v>0.235441123711324</v>
      </c>
      <c r="Y600" s="17">
        <v>0.22392578792137299</v>
      </c>
      <c r="Z600" s="17">
        <v>0.20476675417468401</v>
      </c>
      <c r="AA600" s="17">
        <v>0.25361794955286598</v>
      </c>
      <c r="AB600" s="17">
        <v>0.26597737930177101</v>
      </c>
      <c r="AC600" s="17">
        <v>0.25200099593033598</v>
      </c>
      <c r="AD600" s="17"/>
      <c r="AE600" s="17">
        <v>0.21062976787854201</v>
      </c>
      <c r="AF600" s="17">
        <v>0.37775954499426301</v>
      </c>
      <c r="AG600" s="17">
        <v>0.17887963509934399</v>
      </c>
      <c r="AH600" s="17">
        <v>0.19655313476713099</v>
      </c>
      <c r="AI600" s="17">
        <v>0.27972589108688001</v>
      </c>
      <c r="AJ600" s="17">
        <v>0.23204432348126899</v>
      </c>
      <c r="AK600" s="17"/>
      <c r="AL600" s="17">
        <v>0.24070092995884201</v>
      </c>
      <c r="AM600" s="17">
        <v>0.26155653141359297</v>
      </c>
      <c r="AN600" s="17">
        <v>0.35395414783442802</v>
      </c>
      <c r="AO600" s="17">
        <v>0.19002713693373999</v>
      </c>
      <c r="AP600" s="17">
        <v>0.299059932870398</v>
      </c>
      <c r="AQ600" s="17">
        <v>0.31356863013331898</v>
      </c>
      <c r="AR600" s="17">
        <v>0.205629522100093</v>
      </c>
      <c r="AS600" s="17"/>
      <c r="AT600" s="17">
        <v>0.325113702499639</v>
      </c>
      <c r="AU600" s="17">
        <v>0.24672923039735101</v>
      </c>
      <c r="AV600" s="17"/>
      <c r="AW600" s="17">
        <v>0.29807912589799501</v>
      </c>
      <c r="AX600" s="17">
        <v>0.133800210232949</v>
      </c>
      <c r="AY600" s="17">
        <v>0.35446232781863801</v>
      </c>
      <c r="AZ600" s="17">
        <v>0.29003327176520799</v>
      </c>
      <c r="BA600" s="17">
        <v>0.139535994246371</v>
      </c>
      <c r="BB600" s="17">
        <v>0.32520185464301599</v>
      </c>
      <c r="BC600" s="17">
        <v>0.331794494985374</v>
      </c>
      <c r="BD600" s="17">
        <v>0.23736335472633399</v>
      </c>
      <c r="BE600" s="17"/>
      <c r="BF600" s="17">
        <v>0.29203764734934401</v>
      </c>
      <c r="BG600" s="17" t="s">
        <v>116</v>
      </c>
      <c r="BH600" s="17">
        <v>0.52816864749375303</v>
      </c>
      <c r="BI600" s="17">
        <v>0.150437764160123</v>
      </c>
      <c r="BJ600" s="17" t="s">
        <v>116</v>
      </c>
      <c r="BK600" s="17">
        <v>9.9727289622969603E-2</v>
      </c>
      <c r="BL600" s="17" t="s">
        <v>116</v>
      </c>
      <c r="BM600" s="17"/>
      <c r="BN600" s="17">
        <v>0.189752845901699</v>
      </c>
      <c r="BO600" s="17">
        <v>0.13912194006148901</v>
      </c>
      <c r="BP600" s="17">
        <v>0.183631770893839</v>
      </c>
      <c r="BQ600" s="17">
        <v>0.20706285030577001</v>
      </c>
      <c r="BR600" s="17">
        <v>0.216965393170897</v>
      </c>
      <c r="BS600" s="17">
        <v>0.24532541474494099</v>
      </c>
      <c r="BT600" s="17">
        <v>0.26279907618516701</v>
      </c>
      <c r="BU600" s="17">
        <v>0.29524273529328798</v>
      </c>
      <c r="BV600" s="17">
        <v>0.31603526675451798</v>
      </c>
      <c r="BW600" s="17">
        <v>0.29348461119340902</v>
      </c>
      <c r="BX600" s="17">
        <v>0.29109617354901202</v>
      </c>
      <c r="BY600" s="17">
        <v>0.36657122446002199</v>
      </c>
      <c r="BZ600" s="17">
        <v>0.39562681144078499</v>
      </c>
      <c r="CA600" s="17">
        <v>0.434670735584266</v>
      </c>
      <c r="CB600" s="17">
        <v>0.37474589747425902</v>
      </c>
      <c r="CC600" s="17">
        <v>0.46276425356372902</v>
      </c>
      <c r="CD600" s="17">
        <v>0.32564947272857703</v>
      </c>
    </row>
    <row r="601" spans="2:82" x14ac:dyDescent="0.35">
      <c r="B601" t="s">
        <v>327</v>
      </c>
      <c r="C601" s="17">
        <v>0.24567240026986001</v>
      </c>
      <c r="D601" s="17">
        <v>0.249255015042713</v>
      </c>
      <c r="E601" s="17">
        <v>0.24246804315040599</v>
      </c>
      <c r="F601" s="17"/>
      <c r="G601" s="17">
        <v>0.22669625345445199</v>
      </c>
      <c r="H601" s="17">
        <v>0.301654036367832</v>
      </c>
      <c r="I601" s="17">
        <v>0.33590988431411001</v>
      </c>
      <c r="J601" s="17">
        <v>0.35192393771064501</v>
      </c>
      <c r="K601" s="17">
        <v>0.26668690061157002</v>
      </c>
      <c r="L601" s="17">
        <v>0.135329260401053</v>
      </c>
      <c r="M601" s="17"/>
      <c r="N601" s="17">
        <v>0.31756486748628399</v>
      </c>
      <c r="O601" s="17">
        <v>0.31732093574900799</v>
      </c>
      <c r="P601" s="17">
        <v>0.201548554551367</v>
      </c>
      <c r="Q601" s="17">
        <v>0.13571433498726301</v>
      </c>
      <c r="R601" s="17"/>
      <c r="S601" s="17">
        <v>0.266239915980719</v>
      </c>
      <c r="T601" s="17">
        <v>0.22841254857974899</v>
      </c>
      <c r="U601" s="17">
        <v>0.25287281671369499</v>
      </c>
      <c r="V601" s="17">
        <v>0.278391284232541</v>
      </c>
      <c r="W601" s="17">
        <v>0.23546089341656201</v>
      </c>
      <c r="X601" s="17">
        <v>0.23990582025928101</v>
      </c>
      <c r="Y601" s="17">
        <v>0.216036269842977</v>
      </c>
      <c r="Z601" s="17">
        <v>0.17850755494857701</v>
      </c>
      <c r="AA601" s="17">
        <v>0.25999080474874597</v>
      </c>
      <c r="AB601" s="17">
        <v>0.25068403604177503</v>
      </c>
      <c r="AC601" s="17">
        <v>0.26408257556678499</v>
      </c>
      <c r="AD601" s="17"/>
      <c r="AE601" s="17">
        <v>0.216733126392707</v>
      </c>
      <c r="AF601" s="17">
        <v>0.36395491137472202</v>
      </c>
      <c r="AG601" s="17">
        <v>0.16706057109666</v>
      </c>
      <c r="AH601" s="17">
        <v>0.18568128257844699</v>
      </c>
      <c r="AI601" s="17">
        <v>0.257058541961874</v>
      </c>
      <c r="AJ601" s="17">
        <v>0.19712249824196801</v>
      </c>
      <c r="AK601" s="17"/>
      <c r="AL601" s="17">
        <v>0.241449046341737</v>
      </c>
      <c r="AM601" s="17">
        <v>0.25650972696437102</v>
      </c>
      <c r="AN601" s="17">
        <v>0.28704918302525101</v>
      </c>
      <c r="AO601" s="17">
        <v>0.20558705093596399</v>
      </c>
      <c r="AP601" s="17">
        <v>0.29029882282470698</v>
      </c>
      <c r="AQ601" s="17">
        <v>0.28771612449530898</v>
      </c>
      <c r="AR601" s="17">
        <v>0.10467084601080399</v>
      </c>
      <c r="AS601" s="17"/>
      <c r="AT601" s="17">
        <v>0.34175489633412798</v>
      </c>
      <c r="AU601" s="17">
        <v>0.23807146307371299</v>
      </c>
      <c r="AV601" s="17"/>
      <c r="AW601" s="17">
        <v>0.28695101602469503</v>
      </c>
      <c r="AX601" s="17">
        <v>0.13365219238269299</v>
      </c>
      <c r="AY601" s="17">
        <v>0.29405136340973698</v>
      </c>
      <c r="AZ601" s="17">
        <v>0.287357550607586</v>
      </c>
      <c r="BA601" s="17">
        <v>0.14836227975233399</v>
      </c>
      <c r="BB601" s="17">
        <v>0.31501269257138897</v>
      </c>
      <c r="BC601" s="17">
        <v>0.30300173376195799</v>
      </c>
      <c r="BD601" s="17">
        <v>0.236771842594347</v>
      </c>
      <c r="BE601" s="17"/>
      <c r="BF601" s="17">
        <v>0.25423191095756897</v>
      </c>
      <c r="BG601" s="17" t="s">
        <v>116</v>
      </c>
      <c r="BH601" s="17">
        <v>0.53213629014414199</v>
      </c>
      <c r="BI601" s="17">
        <v>0.151415956020168</v>
      </c>
      <c r="BJ601" s="17" t="s">
        <v>116</v>
      </c>
      <c r="BK601" s="17">
        <v>0.10574305398374401</v>
      </c>
      <c r="BL601" s="17" t="s">
        <v>116</v>
      </c>
      <c r="BM601" s="17"/>
      <c r="BN601" s="17">
        <v>0.162541064111831</v>
      </c>
      <c r="BO601" s="17">
        <v>0.14410471105668701</v>
      </c>
      <c r="BP601" s="17">
        <v>0.186825273016545</v>
      </c>
      <c r="BQ601" s="17">
        <v>0.21851484823741599</v>
      </c>
      <c r="BR601" s="17">
        <v>0.21562171387201401</v>
      </c>
      <c r="BS601" s="17">
        <v>0.22527125357490299</v>
      </c>
      <c r="BT601" s="17">
        <v>0.28899865897955301</v>
      </c>
      <c r="BU601" s="17">
        <v>0.24316346049977799</v>
      </c>
      <c r="BV601" s="17">
        <v>0.32441972755638199</v>
      </c>
      <c r="BW601" s="17">
        <v>0.29440967572221499</v>
      </c>
      <c r="BX601" s="17">
        <v>0.29417813569833201</v>
      </c>
      <c r="BY601" s="17">
        <v>0.38605415096630602</v>
      </c>
      <c r="BZ601" s="17">
        <v>0.38996693018696899</v>
      </c>
      <c r="CA601" s="17">
        <v>0.37779691858105202</v>
      </c>
      <c r="CB601" s="17">
        <v>0.32767274568381299</v>
      </c>
      <c r="CC601" s="17">
        <v>0.43696442711338102</v>
      </c>
      <c r="CD601" s="17">
        <v>0.29467183582717998</v>
      </c>
    </row>
    <row r="602" spans="2:82" x14ac:dyDescent="0.35">
      <c r="B602" t="s">
        <v>114</v>
      </c>
      <c r="C602" s="17">
        <v>0.32728613745264901</v>
      </c>
      <c r="D602" s="17">
        <v>0.31440811701636101</v>
      </c>
      <c r="E602" s="17">
        <v>0.33958837589038599</v>
      </c>
      <c r="F602" s="17"/>
      <c r="G602" s="17">
        <v>0.16503564101805099</v>
      </c>
      <c r="H602" s="17">
        <v>0.140125845747508</v>
      </c>
      <c r="I602" s="17">
        <v>0.16447980006735</v>
      </c>
      <c r="J602" s="17">
        <v>0.18490629299286901</v>
      </c>
      <c r="K602" s="17">
        <v>0.34069648775852701</v>
      </c>
      <c r="L602" s="17">
        <v>0.57779897150127102</v>
      </c>
      <c r="M602" s="17"/>
      <c r="N602" s="17">
        <v>0.21104995759685899</v>
      </c>
      <c r="O602" s="17">
        <v>0.246628649162911</v>
      </c>
      <c r="P602" s="17">
        <v>0.342296260418192</v>
      </c>
      <c r="Q602" s="17">
        <v>0.51172460666914499</v>
      </c>
      <c r="R602" s="17"/>
      <c r="S602" s="17">
        <v>0.19173924423425001</v>
      </c>
      <c r="T602" s="17">
        <v>0.34357396409205099</v>
      </c>
      <c r="U602" s="17">
        <v>0.376904011130273</v>
      </c>
      <c r="V602" s="17">
        <v>0.35534602831707701</v>
      </c>
      <c r="W602" s="17">
        <v>0.32226959151769702</v>
      </c>
      <c r="X602" s="17">
        <v>0.32491013188679502</v>
      </c>
      <c r="Y602" s="17">
        <v>0.37576989422295398</v>
      </c>
      <c r="Z602" s="17">
        <v>0.37713544642593599</v>
      </c>
      <c r="AA602" s="17">
        <v>0.32942937888006701</v>
      </c>
      <c r="AB602" s="17">
        <v>0.316734183205791</v>
      </c>
      <c r="AC602" s="17">
        <v>0.40109570822477703</v>
      </c>
      <c r="AD602" s="17"/>
      <c r="AE602" s="17">
        <v>0.42682653450517499</v>
      </c>
      <c r="AF602" s="17">
        <v>0.12814772817233699</v>
      </c>
      <c r="AG602" s="17">
        <v>0.42701398180184602</v>
      </c>
      <c r="AH602" s="17">
        <v>0.38755184642016</v>
      </c>
      <c r="AI602" s="17">
        <v>0.222543665452101</v>
      </c>
      <c r="AJ602" s="17">
        <v>0.32222852593723</v>
      </c>
      <c r="AK602" s="17"/>
      <c r="AL602" s="17">
        <v>0.36089630918161603</v>
      </c>
      <c r="AM602" s="17">
        <v>0.231029807346744</v>
      </c>
      <c r="AN602" s="17">
        <v>0.15003900953115601</v>
      </c>
      <c r="AO602" s="17">
        <v>0.32606677031593201</v>
      </c>
      <c r="AP602" s="17">
        <v>0.34794806666905598</v>
      </c>
      <c r="AQ602" s="17">
        <v>0.25737475188620301</v>
      </c>
      <c r="AR602" s="17">
        <v>0.24942116118756</v>
      </c>
      <c r="AS602" s="17"/>
      <c r="AT602" s="17">
        <v>0.124687306828143</v>
      </c>
      <c r="AU602" s="17">
        <v>0.348904170356993</v>
      </c>
      <c r="AV602" s="17"/>
      <c r="AW602" s="17">
        <v>0.25259862777703002</v>
      </c>
      <c r="AX602" s="17">
        <v>0.58880830226512104</v>
      </c>
      <c r="AY602" s="17">
        <v>0.20506456039964899</v>
      </c>
      <c r="AZ602" s="17">
        <v>0.25706460027118599</v>
      </c>
      <c r="BA602" s="17">
        <v>0.55256625929382996</v>
      </c>
      <c r="BB602" s="17">
        <v>0.158153442481373</v>
      </c>
      <c r="BC602" s="17">
        <v>0.14487958138342</v>
      </c>
      <c r="BD602" s="17">
        <v>0.158216234755163</v>
      </c>
      <c r="BE602" s="17"/>
      <c r="BF602" s="17">
        <v>0.12477623478543701</v>
      </c>
      <c r="BG602" s="17" t="s">
        <v>116</v>
      </c>
      <c r="BH602" s="17">
        <v>0.21929199016855599</v>
      </c>
      <c r="BI602" s="17">
        <v>0.310539711164601</v>
      </c>
      <c r="BJ602" s="17" t="s">
        <v>116</v>
      </c>
      <c r="BK602" s="17">
        <v>0.52269166432376002</v>
      </c>
      <c r="BL602" s="17" t="s">
        <v>116</v>
      </c>
      <c r="BM602" s="17"/>
      <c r="BN602" s="17">
        <v>0.425579795149508</v>
      </c>
      <c r="BO602" s="17">
        <v>0.49486539762596499</v>
      </c>
      <c r="BP602" s="17">
        <v>0.45708595204616598</v>
      </c>
      <c r="BQ602" s="17">
        <v>0.391830271844198</v>
      </c>
      <c r="BR602" s="17">
        <v>0.39422618757413302</v>
      </c>
      <c r="BS602" s="17">
        <v>0.319027045976223</v>
      </c>
      <c r="BT602" s="17">
        <v>0.34685564540709801</v>
      </c>
      <c r="BU602" s="17">
        <v>0.31310447305978001</v>
      </c>
      <c r="BV602" s="17">
        <v>0.26772895764527399</v>
      </c>
      <c r="BW602" s="17">
        <v>0.205675638115737</v>
      </c>
      <c r="BX602" s="17">
        <v>0.188937847851219</v>
      </c>
      <c r="BY602" s="17">
        <v>0.14407185337376099</v>
      </c>
      <c r="BZ602" s="17">
        <v>7.1616402345513502E-2</v>
      </c>
      <c r="CA602" s="17">
        <v>0.10401825249138499</v>
      </c>
      <c r="CB602" s="17">
        <v>6.8737137344609095E-2</v>
      </c>
      <c r="CC602" s="17">
        <v>4.9020371303574402E-2</v>
      </c>
      <c r="CD602" s="17">
        <v>2.8701507965273002E-2</v>
      </c>
    </row>
    <row r="603" spans="2:82" x14ac:dyDescent="0.35">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row>
    <row r="604" spans="2:82" x14ac:dyDescent="0.35">
      <c r="B604" s="6" t="s">
        <v>341</v>
      </c>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row>
    <row r="605" spans="2:82" x14ac:dyDescent="0.35">
      <c r="B605" s="24" t="s">
        <v>118</v>
      </c>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row>
    <row r="606" spans="2:82" x14ac:dyDescent="0.35">
      <c r="B606" t="s">
        <v>335</v>
      </c>
      <c r="C606" s="17">
        <v>0.391749776596449</v>
      </c>
      <c r="D606" s="17">
        <v>0.35576458155997998</v>
      </c>
      <c r="E606" s="17">
        <v>0.42700027115852102</v>
      </c>
      <c r="F606" s="17"/>
      <c r="G606" s="17">
        <v>0.179491074454562</v>
      </c>
      <c r="H606" s="17">
        <v>0.20162425828661501</v>
      </c>
      <c r="I606" s="17">
        <v>0.27473661824779899</v>
      </c>
      <c r="J606" s="17">
        <v>0.373648624313207</v>
      </c>
      <c r="K606" s="17">
        <v>0.49902160215670099</v>
      </c>
      <c r="L606" s="17">
        <v>0.72486021887516305</v>
      </c>
      <c r="M606" s="17"/>
      <c r="N606" s="17">
        <v>0.36760933527981599</v>
      </c>
      <c r="O606" s="17">
        <v>0.40280380561759099</v>
      </c>
      <c r="P606" s="17">
        <v>0.32780438844405702</v>
      </c>
      <c r="Q606" s="17">
        <v>0.45864956770007698</v>
      </c>
      <c r="R606" s="17"/>
      <c r="S606" s="17">
        <v>0.246880397647218</v>
      </c>
      <c r="T606" s="17">
        <v>0.43491902624964002</v>
      </c>
      <c r="U606" s="17">
        <v>0.45394450142093701</v>
      </c>
      <c r="V606" s="17">
        <v>0.46276546454495199</v>
      </c>
      <c r="W606" s="17">
        <v>0.41317629135978101</v>
      </c>
      <c r="X606" s="17">
        <v>0.36985428025066702</v>
      </c>
      <c r="Y606" s="17">
        <v>0.40842589004337398</v>
      </c>
      <c r="Z606" s="17">
        <v>0.42101463395154298</v>
      </c>
      <c r="AA606" s="17">
        <v>0.40253887087923201</v>
      </c>
      <c r="AB606" s="17">
        <v>0.38309005057693701</v>
      </c>
      <c r="AC606" s="17">
        <v>0.42878995306887402</v>
      </c>
      <c r="AD606" s="17"/>
      <c r="AE606" s="17">
        <v>0.54748536267703396</v>
      </c>
      <c r="AF606" s="17">
        <v>0.288685813221431</v>
      </c>
      <c r="AG606" s="17">
        <v>0.370052820740149</v>
      </c>
      <c r="AH606" s="17">
        <v>0.33997212981172598</v>
      </c>
      <c r="AI606" s="17">
        <v>0.26479200325909802</v>
      </c>
      <c r="AJ606" s="17">
        <v>0.43096948822765302</v>
      </c>
      <c r="AK606" s="17"/>
      <c r="AL606" s="17">
        <v>0.45970073847563198</v>
      </c>
      <c r="AM606" s="17">
        <v>0.243243574581572</v>
      </c>
      <c r="AN606" s="17">
        <v>0.18576422038124801</v>
      </c>
      <c r="AO606" s="17">
        <v>0.39808140499181199</v>
      </c>
      <c r="AP606" s="17">
        <v>0.58344544985069102</v>
      </c>
      <c r="AQ606" s="17">
        <v>0.31053215603516598</v>
      </c>
      <c r="AR606" s="17">
        <v>0.334793525210339</v>
      </c>
      <c r="AS606" s="17"/>
      <c r="AT606" s="17">
        <v>0.179154987080233</v>
      </c>
      <c r="AU606" s="17">
        <v>0.42043966125529902</v>
      </c>
      <c r="AV606" s="17"/>
      <c r="AW606" s="17">
        <v>0.263949135010207</v>
      </c>
      <c r="AX606" s="17">
        <v>0.70153721769611499</v>
      </c>
      <c r="AY606" s="17">
        <v>0.176103062270902</v>
      </c>
      <c r="AZ606" s="17">
        <v>0.38984619506463802</v>
      </c>
      <c r="BA606" s="17">
        <v>0.71661552780668103</v>
      </c>
      <c r="BB606" s="17">
        <v>0.29057142407394199</v>
      </c>
      <c r="BC606" s="17">
        <v>0.222153968093219</v>
      </c>
      <c r="BD606" s="17">
        <v>0.183743547171558</v>
      </c>
      <c r="BE606" s="17"/>
      <c r="BF606" s="17">
        <v>0.221410580864463</v>
      </c>
      <c r="BG606" s="17">
        <v>0.20248162354261001</v>
      </c>
      <c r="BH606" s="17">
        <v>0.682456908330353</v>
      </c>
      <c r="BI606" s="17">
        <v>0.35715779489727201</v>
      </c>
      <c r="BJ606" s="17">
        <v>0.32673475721192002</v>
      </c>
      <c r="BK606" s="17">
        <v>0.68514655128577095</v>
      </c>
      <c r="BL606" s="17">
        <v>0.30335467002979499</v>
      </c>
      <c r="BM606" s="17"/>
      <c r="BN606" s="17">
        <v>0.39769384719284201</v>
      </c>
      <c r="BO606" s="17">
        <v>0.48663064124411098</v>
      </c>
      <c r="BP606" s="17">
        <v>0.45868836212439401</v>
      </c>
      <c r="BQ606" s="17">
        <v>0.398546571959769</v>
      </c>
      <c r="BR606" s="17">
        <v>0.42103138985939598</v>
      </c>
      <c r="BS606" s="17">
        <v>0.40654583459361099</v>
      </c>
      <c r="BT606" s="17">
        <v>0.39102346175598801</v>
      </c>
      <c r="BU606" s="17">
        <v>0.410262222294418</v>
      </c>
      <c r="BV606" s="17">
        <v>0.37135770792574002</v>
      </c>
      <c r="BW606" s="17">
        <v>0.366967732985085</v>
      </c>
      <c r="BX606" s="17">
        <v>0.347538962862592</v>
      </c>
      <c r="BY606" s="17">
        <v>0.33110583649043801</v>
      </c>
      <c r="BZ606" s="17">
        <v>0.29036819963496702</v>
      </c>
      <c r="CA606" s="17">
        <v>0.288530014323644</v>
      </c>
      <c r="CB606" s="17">
        <v>0.29926628642276498</v>
      </c>
      <c r="CC606" s="17">
        <v>0.17948111462333399</v>
      </c>
      <c r="CD606" s="17">
        <v>0.13260781351867801</v>
      </c>
    </row>
    <row r="607" spans="2:82" x14ac:dyDescent="0.35">
      <c r="B607" t="s">
        <v>336</v>
      </c>
      <c r="C607" s="17">
        <v>7.5848249936790804E-2</v>
      </c>
      <c r="D607" s="17">
        <v>8.3668541779995595E-2</v>
      </c>
      <c r="E607" s="17">
        <v>6.8216955420777298E-2</v>
      </c>
      <c r="F607" s="17"/>
      <c r="G607" s="17">
        <v>9.51388382556103E-2</v>
      </c>
      <c r="H607" s="17">
        <v>8.4934964151188605E-2</v>
      </c>
      <c r="I607" s="17">
        <v>8.7545488052223105E-2</v>
      </c>
      <c r="J607" s="17">
        <v>6.8689642023564798E-2</v>
      </c>
      <c r="K607" s="17">
        <v>6.4842623525319207E-2</v>
      </c>
      <c r="L607" s="17">
        <v>5.9370516968593502E-2</v>
      </c>
      <c r="M607" s="17"/>
      <c r="N607" s="17">
        <v>8.3793718970667702E-2</v>
      </c>
      <c r="O607" s="17">
        <v>7.9907168364523495E-2</v>
      </c>
      <c r="P607" s="17">
        <v>7.6410023953075806E-2</v>
      </c>
      <c r="Q607" s="17">
        <v>6.3014680236782403E-2</v>
      </c>
      <c r="R607" s="17"/>
      <c r="S607" s="17">
        <v>8.6645074214279999E-2</v>
      </c>
      <c r="T607" s="17">
        <v>7.8828638594095002E-2</v>
      </c>
      <c r="U607" s="17">
        <v>7.4444579599752106E-2</v>
      </c>
      <c r="V607" s="17">
        <v>7.5134150477100106E-2</v>
      </c>
      <c r="W607" s="17">
        <v>6.12528756173659E-2</v>
      </c>
      <c r="X607" s="17">
        <v>6.5973752297027302E-2</v>
      </c>
      <c r="Y607" s="17">
        <v>7.0121071248407593E-2</v>
      </c>
      <c r="Z607" s="17">
        <v>6.4815075561210495E-2</v>
      </c>
      <c r="AA607" s="17">
        <v>7.2708114171124896E-2</v>
      </c>
      <c r="AB607" s="17">
        <v>9.3399202042085405E-2</v>
      </c>
      <c r="AC607" s="17">
        <v>7.4096351349964604E-2</v>
      </c>
      <c r="AD607" s="17"/>
      <c r="AE607" s="17">
        <v>6.9536827801217005E-2</v>
      </c>
      <c r="AF607" s="17">
        <v>8.5957192959526793E-2</v>
      </c>
      <c r="AG607" s="17">
        <v>7.2259951788265997E-2</v>
      </c>
      <c r="AH607" s="17">
        <v>7.6115107610715202E-2</v>
      </c>
      <c r="AI607" s="17">
        <v>8.0716129773048095E-2</v>
      </c>
      <c r="AJ607" s="17">
        <v>5.5540034414960901E-2</v>
      </c>
      <c r="AK607" s="17"/>
      <c r="AL607" s="17">
        <v>7.2964187227389898E-2</v>
      </c>
      <c r="AM607" s="17">
        <v>8.4981440673660702E-2</v>
      </c>
      <c r="AN607" s="17">
        <v>9.2623008312084601E-2</v>
      </c>
      <c r="AO607" s="17">
        <v>8.7266853957915697E-2</v>
      </c>
      <c r="AP607" s="17">
        <v>7.5238433632976304E-2</v>
      </c>
      <c r="AQ607" s="17">
        <v>7.0948850421855406E-2</v>
      </c>
      <c r="AR607" s="17">
        <v>9.5389970468770194E-2</v>
      </c>
      <c r="AS607" s="17"/>
      <c r="AT607" s="17">
        <v>9.9501894633643603E-2</v>
      </c>
      <c r="AU607" s="17">
        <v>7.3791276105029793E-2</v>
      </c>
      <c r="AV607" s="17"/>
      <c r="AW607" s="17">
        <v>5.6774269234313203E-2</v>
      </c>
      <c r="AX607" s="17">
        <v>5.1222221479692097E-2</v>
      </c>
      <c r="AY607" s="17">
        <v>8.9046013530524298E-2</v>
      </c>
      <c r="AZ607" s="17">
        <v>7.9670537487372406E-2</v>
      </c>
      <c r="BA607" s="17">
        <v>6.4756382073561394E-2</v>
      </c>
      <c r="BB607" s="17">
        <v>9.0529701287636904E-2</v>
      </c>
      <c r="BC607" s="17">
        <v>8.5805468147166206E-2</v>
      </c>
      <c r="BD607" s="17">
        <v>7.6982206985620694E-2</v>
      </c>
      <c r="BE607" s="17"/>
      <c r="BF607" s="17">
        <v>0.122877599219399</v>
      </c>
      <c r="BG607" s="17">
        <v>5.4860681919969199E-2</v>
      </c>
      <c r="BH607" s="17">
        <v>8.1236978454503006E-2</v>
      </c>
      <c r="BI607" s="17">
        <v>0.11496210817936101</v>
      </c>
      <c r="BJ607" s="17">
        <v>5.8512416269897199E-2</v>
      </c>
      <c r="BK607" s="17">
        <v>6.2802071602769294E-2</v>
      </c>
      <c r="BL607" s="17">
        <v>8.8905945814246601E-2</v>
      </c>
      <c r="BM607" s="17"/>
      <c r="BN607" s="17">
        <v>7.61906432919707E-2</v>
      </c>
      <c r="BO607" s="17">
        <v>6.7033887882790397E-2</v>
      </c>
      <c r="BP607" s="17">
        <v>6.8741887723837297E-2</v>
      </c>
      <c r="BQ607" s="17">
        <v>7.8387674119655096E-2</v>
      </c>
      <c r="BR607" s="17">
        <v>7.1251954629177203E-2</v>
      </c>
      <c r="BS607" s="17">
        <v>6.5673680450693703E-2</v>
      </c>
      <c r="BT607" s="17">
        <v>7.8352641559340006E-2</v>
      </c>
      <c r="BU607" s="17">
        <v>7.2637292105233398E-2</v>
      </c>
      <c r="BV607" s="17">
        <v>7.69465550118765E-2</v>
      </c>
      <c r="BW607" s="17">
        <v>7.3640988239967703E-2</v>
      </c>
      <c r="BX607" s="17">
        <v>9.7972474630521E-2</v>
      </c>
      <c r="BY607" s="17">
        <v>8.0849479464084203E-2</v>
      </c>
      <c r="BZ607" s="17">
        <v>0.139910890676779</v>
      </c>
      <c r="CA607" s="17">
        <v>0.120886561138348</v>
      </c>
      <c r="CB607" s="17">
        <v>8.4490212023728598E-2</v>
      </c>
      <c r="CC607" s="17">
        <v>7.1675664617466203E-2</v>
      </c>
      <c r="CD607" s="17">
        <v>4.2008170567023599E-2</v>
      </c>
    </row>
    <row r="608" spans="2:82" x14ac:dyDescent="0.35">
      <c r="B608" t="s">
        <v>337</v>
      </c>
      <c r="C608" s="17">
        <v>0.12697380423323901</v>
      </c>
      <c r="D608" s="17">
        <v>0.13334886050821401</v>
      </c>
      <c r="E608" s="17">
        <v>0.120792945870972</v>
      </c>
      <c r="F608" s="17"/>
      <c r="G608" s="17">
        <v>0.192325535056731</v>
      </c>
      <c r="H608" s="17">
        <v>0.16949951055724</v>
      </c>
      <c r="I608" s="17">
        <v>0.15253308403240901</v>
      </c>
      <c r="J608" s="17">
        <v>0.124969551022591</v>
      </c>
      <c r="K608" s="17">
        <v>8.8275300642885704E-2</v>
      </c>
      <c r="L608" s="17">
        <v>5.5902616380437899E-2</v>
      </c>
      <c r="M608" s="17"/>
      <c r="N608" s="17">
        <v>0.14669987432582601</v>
      </c>
      <c r="O608" s="17">
        <v>0.135731074566147</v>
      </c>
      <c r="P608" s="17">
        <v>0.12697124974699101</v>
      </c>
      <c r="Q608" s="17">
        <v>9.74883975614321E-2</v>
      </c>
      <c r="R608" s="17"/>
      <c r="S608" s="17">
        <v>0.16941743993866101</v>
      </c>
      <c r="T608" s="17">
        <v>0.11394178751230299</v>
      </c>
      <c r="U608" s="17">
        <v>0.109375494711828</v>
      </c>
      <c r="V608" s="17">
        <v>9.8416409313347206E-2</v>
      </c>
      <c r="W608" s="17">
        <v>0.12854194453939899</v>
      </c>
      <c r="X608" s="17">
        <v>0.12831619087601101</v>
      </c>
      <c r="Y608" s="17">
        <v>0.115896693446829</v>
      </c>
      <c r="Z608" s="17">
        <v>0.150105219207359</v>
      </c>
      <c r="AA608" s="17">
        <v>0.12115938078893</v>
      </c>
      <c r="AB608" s="17">
        <v>0.137075956448415</v>
      </c>
      <c r="AC608" s="17">
        <v>9.9872602864545607E-2</v>
      </c>
      <c r="AD608" s="17"/>
      <c r="AE608" s="17">
        <v>9.6493917170913796E-2</v>
      </c>
      <c r="AF608" s="17">
        <v>0.15519201351384801</v>
      </c>
      <c r="AG608" s="17">
        <v>0.12350927690871499</v>
      </c>
      <c r="AH608" s="17">
        <v>0.133717699261514</v>
      </c>
      <c r="AI608" s="17">
        <v>0.14958083926024399</v>
      </c>
      <c r="AJ608" s="17">
        <v>0.11418355203507</v>
      </c>
      <c r="AK608" s="17"/>
      <c r="AL608" s="17">
        <v>0.111036906575262</v>
      </c>
      <c r="AM608" s="17">
        <v>0.16335084286172499</v>
      </c>
      <c r="AN608" s="17">
        <v>0.21208251709643799</v>
      </c>
      <c r="AO608" s="17">
        <v>0.162213808437114</v>
      </c>
      <c r="AP608" s="17">
        <v>9.3281460545132699E-2</v>
      </c>
      <c r="AQ608" s="17">
        <v>0.17124724730829799</v>
      </c>
      <c r="AR608" s="17">
        <v>0</v>
      </c>
      <c r="AS608" s="17"/>
      <c r="AT608" s="17">
        <v>0.17898008234675999</v>
      </c>
      <c r="AU608" s="17">
        <v>0.121102764941104</v>
      </c>
      <c r="AV608" s="17"/>
      <c r="AW608" s="17">
        <v>0.12575523499953001</v>
      </c>
      <c r="AX608" s="17">
        <v>6.3519697048352003E-2</v>
      </c>
      <c r="AY608" s="17">
        <v>0.18369267431580599</v>
      </c>
      <c r="AZ608" s="17">
        <v>0.13135223511049501</v>
      </c>
      <c r="BA608" s="17">
        <v>5.6537585699683403E-2</v>
      </c>
      <c r="BB608" s="17">
        <v>0.15298435379346001</v>
      </c>
      <c r="BC608" s="17">
        <v>0.16876500373082801</v>
      </c>
      <c r="BD608" s="17">
        <v>0.19748927441476</v>
      </c>
      <c r="BE608" s="17"/>
      <c r="BF608" s="17">
        <v>0.267480114524145</v>
      </c>
      <c r="BG608" s="17">
        <v>0.10557111353199899</v>
      </c>
      <c r="BH608" s="17">
        <v>7.2451444977688004E-2</v>
      </c>
      <c r="BI608" s="17">
        <v>0.14715139232785701</v>
      </c>
      <c r="BJ608" s="17">
        <v>0.185792841718878</v>
      </c>
      <c r="BK608" s="17">
        <v>6.3600836416685805E-2</v>
      </c>
      <c r="BL608" s="17">
        <v>0.12993388797608799</v>
      </c>
      <c r="BM608" s="17"/>
      <c r="BN608" s="17">
        <v>0.13245798855864699</v>
      </c>
      <c r="BO608" s="17">
        <v>9.6221206094141198E-2</v>
      </c>
      <c r="BP608" s="17">
        <v>9.0811822511755499E-2</v>
      </c>
      <c r="BQ608" s="17">
        <v>0.112813697793141</v>
      </c>
      <c r="BR608" s="17">
        <v>0.105466631455416</v>
      </c>
      <c r="BS608" s="17">
        <v>0.11937896573229</v>
      </c>
      <c r="BT608" s="17">
        <v>0.12741241106656001</v>
      </c>
      <c r="BU608" s="17">
        <v>0.12635992637896501</v>
      </c>
      <c r="BV608" s="17">
        <v>0.12630919982635999</v>
      </c>
      <c r="BW608" s="17">
        <v>0.14773116133558301</v>
      </c>
      <c r="BX608" s="17">
        <v>0.16655281762113999</v>
      </c>
      <c r="BY608" s="17">
        <v>0.18246045087828699</v>
      </c>
      <c r="BZ608" s="17">
        <v>0.13787866156949299</v>
      </c>
      <c r="CA608" s="17">
        <v>0.178427335867019</v>
      </c>
      <c r="CB608" s="17">
        <v>0.144342828959834</v>
      </c>
      <c r="CC608" s="17">
        <v>0.191610011065</v>
      </c>
      <c r="CD608" s="17">
        <v>0.21274058491518399</v>
      </c>
    </row>
    <row r="609" spans="2:82" x14ac:dyDescent="0.35">
      <c r="B609" t="s">
        <v>338</v>
      </c>
      <c r="C609" s="17">
        <v>0.11443890213593</v>
      </c>
      <c r="D609" s="17">
        <v>0.112752108777806</v>
      </c>
      <c r="E609" s="17">
        <v>0.115826360764985</v>
      </c>
      <c r="F609" s="17"/>
      <c r="G609" s="17">
        <v>0.17986057269515601</v>
      </c>
      <c r="H609" s="17">
        <v>0.17910235102851499</v>
      </c>
      <c r="I609" s="17">
        <v>0.116299000647306</v>
      </c>
      <c r="J609" s="17">
        <v>0.110517582462948</v>
      </c>
      <c r="K609" s="17">
        <v>9.1950800945338307E-2</v>
      </c>
      <c r="L609" s="17">
        <v>3.5246780570171402E-2</v>
      </c>
      <c r="M609" s="17"/>
      <c r="N609" s="17">
        <v>0.124595307345111</v>
      </c>
      <c r="O609" s="17">
        <v>0.110550629307477</v>
      </c>
      <c r="P609" s="17">
        <v>0.133064075444429</v>
      </c>
      <c r="Q609" s="17">
        <v>9.3003000003561404E-2</v>
      </c>
      <c r="R609" s="17"/>
      <c r="S609" s="17">
        <v>0.151067731615009</v>
      </c>
      <c r="T609" s="17">
        <v>0.10421960836077999</v>
      </c>
      <c r="U609" s="17">
        <v>0.101373133306588</v>
      </c>
      <c r="V609" s="17">
        <v>7.6673582254543196E-2</v>
      </c>
      <c r="W609" s="17">
        <v>0.11315552611343301</v>
      </c>
      <c r="X609" s="17">
        <v>0.13450691908746101</v>
      </c>
      <c r="Y609" s="17">
        <v>0.116235584282257</v>
      </c>
      <c r="Z609" s="17">
        <v>0.101827429715562</v>
      </c>
      <c r="AA609" s="17">
        <v>0.103998760877726</v>
      </c>
      <c r="AB609" s="17">
        <v>0.118985856750756</v>
      </c>
      <c r="AC609" s="17">
        <v>0.109827462756279</v>
      </c>
      <c r="AD609" s="17"/>
      <c r="AE609" s="17">
        <v>8.1102529958988298E-2</v>
      </c>
      <c r="AF609" s="17">
        <v>0.134219041405235</v>
      </c>
      <c r="AG609" s="17">
        <v>0.11386434948773801</v>
      </c>
      <c r="AH609" s="17">
        <v>0.127336159766096</v>
      </c>
      <c r="AI609" s="17">
        <v>0.145277446977438</v>
      </c>
      <c r="AJ609" s="17">
        <v>0.13238054339555799</v>
      </c>
      <c r="AK609" s="17"/>
      <c r="AL609" s="17">
        <v>9.0343446564718197E-2</v>
      </c>
      <c r="AM609" s="17">
        <v>0.165188214421536</v>
      </c>
      <c r="AN609" s="17">
        <v>0.18662795679880501</v>
      </c>
      <c r="AO609" s="17">
        <v>0.12674663030004599</v>
      </c>
      <c r="AP609" s="17">
        <v>9.6949783735680098E-2</v>
      </c>
      <c r="AQ609" s="17">
        <v>0.141542992492901</v>
      </c>
      <c r="AR609" s="17">
        <v>0.21739147621407801</v>
      </c>
      <c r="AS609" s="17"/>
      <c r="AT609" s="17">
        <v>0.18576682576979001</v>
      </c>
      <c r="AU609" s="17">
        <v>0.105235347416544</v>
      </c>
      <c r="AV609" s="17"/>
      <c r="AW609" s="17">
        <v>0.13171022919049899</v>
      </c>
      <c r="AX609" s="17">
        <v>4.90590445414366E-2</v>
      </c>
      <c r="AY609" s="17">
        <v>0.109790791754275</v>
      </c>
      <c r="AZ609" s="17">
        <v>0.111807250721516</v>
      </c>
      <c r="BA609" s="17">
        <v>3.5604506484449301E-2</v>
      </c>
      <c r="BB609" s="17">
        <v>0.14625517851292699</v>
      </c>
      <c r="BC609" s="17">
        <v>0.170224853507569</v>
      </c>
      <c r="BD609" s="17">
        <v>0.17609915112622701</v>
      </c>
      <c r="BE609" s="17"/>
      <c r="BF609" s="17">
        <v>0.19314703616281501</v>
      </c>
      <c r="BG609" s="17">
        <v>0.11023838422309699</v>
      </c>
      <c r="BH609" s="17">
        <v>4.7189742867561502E-2</v>
      </c>
      <c r="BI609" s="17">
        <v>0.15311376933786</v>
      </c>
      <c r="BJ609" s="17">
        <v>0.18562891496463699</v>
      </c>
      <c r="BK609" s="17">
        <v>4.2340924614656598E-2</v>
      </c>
      <c r="BL609" s="17">
        <v>0.15967153323161701</v>
      </c>
      <c r="BM609" s="17"/>
      <c r="BN609" s="17">
        <v>9.5554349627531704E-2</v>
      </c>
      <c r="BO609" s="17">
        <v>0.10623694703047599</v>
      </c>
      <c r="BP609" s="17">
        <v>0.111776571131428</v>
      </c>
      <c r="BQ609" s="17">
        <v>0.105248771806283</v>
      </c>
      <c r="BR609" s="17">
        <v>9.4336362398031504E-2</v>
      </c>
      <c r="BS609" s="17">
        <v>0.113424483335265</v>
      </c>
      <c r="BT609" s="17">
        <v>0.12939175901396599</v>
      </c>
      <c r="BU609" s="17">
        <v>0.123085777295787</v>
      </c>
      <c r="BV609" s="17">
        <v>0.11355748628432701</v>
      </c>
      <c r="BW609" s="17">
        <v>0.12985033429797599</v>
      </c>
      <c r="BX609" s="17">
        <v>0.120888892002373</v>
      </c>
      <c r="BY609" s="17">
        <v>0.13299874290257299</v>
      </c>
      <c r="BZ609" s="17">
        <v>0.134998292405691</v>
      </c>
      <c r="CA609" s="17">
        <v>0.141225796716519</v>
      </c>
      <c r="CB609" s="17">
        <v>0.124427515752836</v>
      </c>
      <c r="CC609" s="17">
        <v>0.169947689542782</v>
      </c>
      <c r="CD609" s="17">
        <v>0.16645117368281501</v>
      </c>
    </row>
    <row r="610" spans="2:82" x14ac:dyDescent="0.35">
      <c r="B610" t="s">
        <v>339</v>
      </c>
      <c r="C610" s="17">
        <v>7.3718944917557996E-2</v>
      </c>
      <c r="D610" s="17">
        <v>8.4130321596756902E-2</v>
      </c>
      <c r="E610" s="17">
        <v>6.3727259251109794E-2</v>
      </c>
      <c r="F610" s="17"/>
      <c r="G610" s="17">
        <v>0.106422953871163</v>
      </c>
      <c r="H610" s="17">
        <v>0.107846586263619</v>
      </c>
      <c r="I610" s="17">
        <v>0.101970473264883</v>
      </c>
      <c r="J610" s="17">
        <v>6.8711809994636899E-2</v>
      </c>
      <c r="K610" s="17">
        <v>5.0744350016078403E-2</v>
      </c>
      <c r="L610" s="17">
        <v>2.08003956812438E-2</v>
      </c>
      <c r="M610" s="17"/>
      <c r="N610" s="17">
        <v>7.8961605666288903E-2</v>
      </c>
      <c r="O610" s="17">
        <v>7.1702882559741096E-2</v>
      </c>
      <c r="P610" s="17">
        <v>8.4015050430584395E-2</v>
      </c>
      <c r="Q610" s="17">
        <v>6.18992428871529E-2</v>
      </c>
      <c r="R610" s="17"/>
      <c r="S610" s="17">
        <v>0.106286284171001</v>
      </c>
      <c r="T610" s="17">
        <v>6.8939511646204807E-2</v>
      </c>
      <c r="U610" s="17">
        <v>6.98914559737671E-2</v>
      </c>
      <c r="V610" s="17">
        <v>7.0743604147088204E-2</v>
      </c>
      <c r="W610" s="17">
        <v>7.9543467554167593E-2</v>
      </c>
      <c r="X610" s="17">
        <v>6.2734836987691403E-2</v>
      </c>
      <c r="Y610" s="17">
        <v>5.86610469961713E-2</v>
      </c>
      <c r="Z610" s="17">
        <v>6.9151118798394001E-2</v>
      </c>
      <c r="AA610" s="17">
        <v>6.30481472173645E-2</v>
      </c>
      <c r="AB610" s="17">
        <v>7.2384705595663304E-2</v>
      </c>
      <c r="AC610" s="17">
        <v>6.9057078098914704E-2</v>
      </c>
      <c r="AD610" s="17"/>
      <c r="AE610" s="17">
        <v>4.7268579037782303E-2</v>
      </c>
      <c r="AF610" s="17">
        <v>9.2505406134235996E-2</v>
      </c>
      <c r="AG610" s="17">
        <v>8.3708484147826501E-2</v>
      </c>
      <c r="AH610" s="17">
        <v>7.1056799072243507E-2</v>
      </c>
      <c r="AI610" s="17">
        <v>0.100263325215649</v>
      </c>
      <c r="AJ610" s="17">
        <v>5.6357049472533297E-2</v>
      </c>
      <c r="AK610" s="17"/>
      <c r="AL610" s="17">
        <v>6.3872494303442204E-2</v>
      </c>
      <c r="AM610" s="17">
        <v>0.103174086836989</v>
      </c>
      <c r="AN610" s="17">
        <v>9.3921865821707903E-2</v>
      </c>
      <c r="AO610" s="17">
        <v>5.9534793241659403E-2</v>
      </c>
      <c r="AP610" s="17">
        <v>3.7648037632567397E-2</v>
      </c>
      <c r="AQ610" s="17">
        <v>9.6742485013522297E-2</v>
      </c>
      <c r="AR610" s="17">
        <v>0.103863446248807</v>
      </c>
      <c r="AS610" s="17"/>
      <c r="AT610" s="17">
        <v>0.13100813227731101</v>
      </c>
      <c r="AU610" s="17">
        <v>6.6751376957386796E-2</v>
      </c>
      <c r="AV610" s="17"/>
      <c r="AW610" s="17">
        <v>9.47276842419537E-2</v>
      </c>
      <c r="AX610" s="17">
        <v>2.44420470388645E-2</v>
      </c>
      <c r="AY610" s="17">
        <v>0.108388271841987</v>
      </c>
      <c r="AZ610" s="17">
        <v>6.9749619539429694E-2</v>
      </c>
      <c r="BA610" s="17">
        <v>2.09079771448832E-2</v>
      </c>
      <c r="BB610" s="17">
        <v>8.9856107084034506E-2</v>
      </c>
      <c r="BC610" s="17">
        <v>0.114870440120193</v>
      </c>
      <c r="BD610" s="17">
        <v>4.9538067297532101E-2</v>
      </c>
      <c r="BE610" s="17"/>
      <c r="BF610" s="17">
        <v>7.3362797373827698E-2</v>
      </c>
      <c r="BG610" s="17">
        <v>0.11823454475692199</v>
      </c>
      <c r="BH610" s="17">
        <v>2.53643708321038E-2</v>
      </c>
      <c r="BI610" s="17">
        <v>6.61497890439849E-2</v>
      </c>
      <c r="BJ610" s="17">
        <v>9.0623192972058897E-2</v>
      </c>
      <c r="BK610" s="17">
        <v>1.6374390127962601E-2</v>
      </c>
      <c r="BL610" s="17">
        <v>0.108716223437246</v>
      </c>
      <c r="BM610" s="17"/>
      <c r="BN610" s="17">
        <v>5.82759255284373E-2</v>
      </c>
      <c r="BO610" s="17">
        <v>5.7726952236142597E-2</v>
      </c>
      <c r="BP610" s="17">
        <v>7.3623300093659597E-2</v>
      </c>
      <c r="BQ610" s="17">
        <v>7.3320305430696606E-2</v>
      </c>
      <c r="BR610" s="17">
        <v>6.3774336347847793E-2</v>
      </c>
      <c r="BS610" s="17">
        <v>8.3502291057074907E-2</v>
      </c>
      <c r="BT610" s="17">
        <v>6.9219739324458004E-2</v>
      </c>
      <c r="BU610" s="17">
        <v>7.7698385663682298E-2</v>
      </c>
      <c r="BV610" s="17">
        <v>7.9494207640523701E-2</v>
      </c>
      <c r="BW610" s="17">
        <v>8.3350981289735906E-2</v>
      </c>
      <c r="BX610" s="17">
        <v>6.0221253954440598E-2</v>
      </c>
      <c r="BY610" s="17">
        <v>8.8657682190376702E-2</v>
      </c>
      <c r="BZ610" s="17">
        <v>8.2098904195557307E-2</v>
      </c>
      <c r="CA610" s="17">
        <v>9.0810071997190905E-2</v>
      </c>
      <c r="CB610" s="17">
        <v>0.11849878435283701</v>
      </c>
      <c r="CC610" s="17">
        <v>0.104101104302511</v>
      </c>
      <c r="CD610" s="17">
        <v>0.126004353929763</v>
      </c>
    </row>
    <row r="611" spans="2:82" x14ac:dyDescent="0.35">
      <c r="B611" t="s">
        <v>340</v>
      </c>
      <c r="C611" s="17">
        <v>0.16061038111613399</v>
      </c>
      <c r="D611" s="17">
        <v>0.18045998015965201</v>
      </c>
      <c r="E611" s="17">
        <v>0.14146153974474199</v>
      </c>
      <c r="F611" s="17"/>
      <c r="G611" s="17">
        <v>0.175516063083278</v>
      </c>
      <c r="H611" s="17">
        <v>0.202906138182186</v>
      </c>
      <c r="I611" s="17">
        <v>0.21286484653297899</v>
      </c>
      <c r="J611" s="17">
        <v>0.20270857429566899</v>
      </c>
      <c r="K611" s="17">
        <v>0.15279678954221401</v>
      </c>
      <c r="L611" s="17">
        <v>4.4922057155903999E-2</v>
      </c>
      <c r="M611" s="17"/>
      <c r="N611" s="17">
        <v>0.16221124561379799</v>
      </c>
      <c r="O611" s="17">
        <v>0.15716967493777501</v>
      </c>
      <c r="P611" s="17">
        <v>0.200467108068872</v>
      </c>
      <c r="Q611" s="17">
        <v>0.12882696663115101</v>
      </c>
      <c r="R611" s="17"/>
      <c r="S611" s="17">
        <v>0.18495792802230099</v>
      </c>
      <c r="T611" s="17">
        <v>0.13720674768343499</v>
      </c>
      <c r="U611" s="17">
        <v>0.129680862370704</v>
      </c>
      <c r="V611" s="17">
        <v>0.16199776150704701</v>
      </c>
      <c r="W611" s="17">
        <v>0.14376133169678501</v>
      </c>
      <c r="X611" s="17">
        <v>0.18372640721832101</v>
      </c>
      <c r="Y611" s="17">
        <v>0.162615969354094</v>
      </c>
      <c r="Z611" s="17">
        <v>0.16000162657459099</v>
      </c>
      <c r="AA611" s="17">
        <v>0.18167585034830599</v>
      </c>
      <c r="AB611" s="17">
        <v>0.152387433856295</v>
      </c>
      <c r="AC611" s="17">
        <v>0.14289885969906799</v>
      </c>
      <c r="AD611" s="17"/>
      <c r="AE611" s="17">
        <v>0.112997022098641</v>
      </c>
      <c r="AF611" s="17">
        <v>0.19726956834132101</v>
      </c>
      <c r="AG611" s="17">
        <v>0.15547851864154999</v>
      </c>
      <c r="AH611" s="17">
        <v>0.180229746584883</v>
      </c>
      <c r="AI611" s="17">
        <v>0.207689700699656</v>
      </c>
      <c r="AJ611" s="17">
        <v>8.9067334237507303E-2</v>
      </c>
      <c r="AK611" s="17"/>
      <c r="AL611" s="17">
        <v>0.151715874054105</v>
      </c>
      <c r="AM611" s="17">
        <v>0.19168153050482001</v>
      </c>
      <c r="AN611" s="17">
        <v>0.18239132619802101</v>
      </c>
      <c r="AO611" s="17">
        <v>0.105134291064879</v>
      </c>
      <c r="AP611" s="17">
        <v>7.7285390916900301E-2</v>
      </c>
      <c r="AQ611" s="17">
        <v>0.17431896323933899</v>
      </c>
      <c r="AR611" s="17">
        <v>0.21318535143582601</v>
      </c>
      <c r="AS611" s="17"/>
      <c r="AT611" s="17">
        <v>0.18876669323157599</v>
      </c>
      <c r="AU611" s="17">
        <v>0.15729104012926701</v>
      </c>
      <c r="AV611" s="17"/>
      <c r="AW611" s="17">
        <v>0.269919956947614</v>
      </c>
      <c r="AX611" s="17">
        <v>5.09858130553014E-2</v>
      </c>
      <c r="AY611" s="17">
        <v>0.23845651890317801</v>
      </c>
      <c r="AZ611" s="17">
        <v>0.15512417374384799</v>
      </c>
      <c r="BA611" s="17">
        <v>4.53030578873896E-2</v>
      </c>
      <c r="BB611" s="17">
        <v>0.18802015938959499</v>
      </c>
      <c r="BC611" s="17">
        <v>0.19181837738686899</v>
      </c>
      <c r="BD611" s="17">
        <v>0.24003544643775199</v>
      </c>
      <c r="BE611" s="17"/>
      <c r="BF611" s="17">
        <v>7.9171090616281095E-2</v>
      </c>
      <c r="BG611" s="17">
        <v>0.38040543231943502</v>
      </c>
      <c r="BH611" s="17">
        <v>4.2394199164571898E-2</v>
      </c>
      <c r="BI611" s="17">
        <v>5.4525508093057701E-2</v>
      </c>
      <c r="BJ611" s="17">
        <v>0.11142888296932101</v>
      </c>
      <c r="BK611" s="17">
        <v>2.8216295508258601E-2</v>
      </c>
      <c r="BL611" s="17">
        <v>0.15051207044821699</v>
      </c>
      <c r="BM611" s="17"/>
      <c r="BN611" s="17">
        <v>9.1628934595866796E-2</v>
      </c>
      <c r="BO611" s="17">
        <v>0.11833608765663101</v>
      </c>
      <c r="BP611" s="17">
        <v>0.11653335113630101</v>
      </c>
      <c r="BQ611" s="17">
        <v>0.183300240867937</v>
      </c>
      <c r="BR611" s="17">
        <v>0.19247633358781199</v>
      </c>
      <c r="BS611" s="17">
        <v>0.171469956659482</v>
      </c>
      <c r="BT611" s="17">
        <v>0.16084570037307</v>
      </c>
      <c r="BU611" s="17">
        <v>0.14658699020313201</v>
      </c>
      <c r="BV611" s="17">
        <v>0.18414628852704101</v>
      </c>
      <c r="BW611" s="17">
        <v>0.169238949175263</v>
      </c>
      <c r="BX611" s="17">
        <v>0.175672528194766</v>
      </c>
      <c r="BY611" s="17">
        <v>0.16646397270497701</v>
      </c>
      <c r="BZ611" s="17">
        <v>0.179747538521533</v>
      </c>
      <c r="CA611" s="17">
        <v>0.168111368069321</v>
      </c>
      <c r="CB611" s="17">
        <v>0.19825896229402901</v>
      </c>
      <c r="CC611" s="17">
        <v>0.25056618140734699</v>
      </c>
      <c r="CD611" s="17">
        <v>0.30521689320050899</v>
      </c>
    </row>
    <row r="612" spans="2:82" x14ac:dyDescent="0.35">
      <c r="B612" t="s">
        <v>147</v>
      </c>
      <c r="C612" s="17">
        <v>5.66599410638981E-2</v>
      </c>
      <c r="D612" s="17">
        <v>4.9875605617596103E-2</v>
      </c>
      <c r="E612" s="17">
        <v>6.2974667788892297E-2</v>
      </c>
      <c r="F612" s="17"/>
      <c r="G612" s="17">
        <v>7.1244962583499702E-2</v>
      </c>
      <c r="H612" s="17">
        <v>5.4086191530635402E-2</v>
      </c>
      <c r="I612" s="17">
        <v>5.4050489222400397E-2</v>
      </c>
      <c r="J612" s="17">
        <v>5.0754215887383901E-2</v>
      </c>
      <c r="K612" s="17">
        <v>5.23685331714632E-2</v>
      </c>
      <c r="L612" s="17">
        <v>5.8897414368486001E-2</v>
      </c>
      <c r="M612" s="17"/>
      <c r="N612" s="17">
        <v>3.61289127984925E-2</v>
      </c>
      <c r="O612" s="17">
        <v>4.2134764646745898E-2</v>
      </c>
      <c r="P612" s="17">
        <v>5.1268103911990798E-2</v>
      </c>
      <c r="Q612" s="17">
        <v>9.7118144979843099E-2</v>
      </c>
      <c r="R612" s="17"/>
      <c r="S612" s="17">
        <v>5.4745144391530998E-2</v>
      </c>
      <c r="T612" s="17">
        <v>6.1944679953542602E-2</v>
      </c>
      <c r="U612" s="17">
        <v>6.1289972616424E-2</v>
      </c>
      <c r="V612" s="17">
        <v>5.4269027755922399E-2</v>
      </c>
      <c r="W612" s="17">
        <v>6.0568563119067997E-2</v>
      </c>
      <c r="X612" s="17">
        <v>5.48876132828209E-2</v>
      </c>
      <c r="Y612" s="17">
        <v>6.8043744628867003E-2</v>
      </c>
      <c r="Z612" s="17">
        <v>3.3084896191340397E-2</v>
      </c>
      <c r="AA612" s="17">
        <v>5.48708757173169E-2</v>
      </c>
      <c r="AB612" s="17">
        <v>4.26767947298477E-2</v>
      </c>
      <c r="AC612" s="17">
        <v>7.5457692162353596E-2</v>
      </c>
      <c r="AD612" s="17"/>
      <c r="AE612" s="17">
        <v>4.5115761255424103E-2</v>
      </c>
      <c r="AF612" s="17">
        <v>4.6170964424403001E-2</v>
      </c>
      <c r="AG612" s="17">
        <v>8.1126598285754997E-2</v>
      </c>
      <c r="AH612" s="17">
        <v>7.1572357892822597E-2</v>
      </c>
      <c r="AI612" s="17">
        <v>5.1680554814867802E-2</v>
      </c>
      <c r="AJ612" s="17">
        <v>0.12150199821671701</v>
      </c>
      <c r="AK612" s="17"/>
      <c r="AL612" s="17">
        <v>5.0366352799449801E-2</v>
      </c>
      <c r="AM612" s="17">
        <v>4.8380310119696901E-2</v>
      </c>
      <c r="AN612" s="17">
        <v>4.6589105391695702E-2</v>
      </c>
      <c r="AO612" s="17">
        <v>6.1022218006572898E-2</v>
      </c>
      <c r="AP612" s="17">
        <v>3.6151443686051901E-2</v>
      </c>
      <c r="AQ612" s="17">
        <v>3.4667305488918103E-2</v>
      </c>
      <c r="AR612" s="17">
        <v>3.5376230422180299E-2</v>
      </c>
      <c r="AS612" s="17"/>
      <c r="AT612" s="17">
        <v>3.6821384660687302E-2</v>
      </c>
      <c r="AU612" s="17">
        <v>5.5388533195368399E-2</v>
      </c>
      <c r="AV612" s="17"/>
      <c r="AW612" s="17">
        <v>5.7163490375883599E-2</v>
      </c>
      <c r="AX612" s="17">
        <v>5.9233959140238601E-2</v>
      </c>
      <c r="AY612" s="17">
        <v>9.4522667383327402E-2</v>
      </c>
      <c r="AZ612" s="17">
        <v>6.2449988332701302E-2</v>
      </c>
      <c r="BA612" s="17">
        <v>6.02749629033517E-2</v>
      </c>
      <c r="BB612" s="17">
        <v>4.17830758584051E-2</v>
      </c>
      <c r="BC612" s="17">
        <v>4.6361889014155597E-2</v>
      </c>
      <c r="BD612" s="17">
        <v>7.6112306566550006E-2</v>
      </c>
      <c r="BE612" s="17"/>
      <c r="BF612" s="17">
        <v>4.2550781239068899E-2</v>
      </c>
      <c r="BG612" s="17">
        <v>2.8208219705967E-2</v>
      </c>
      <c r="BH612" s="17">
        <v>4.89063553732186E-2</v>
      </c>
      <c r="BI612" s="17">
        <v>0.106939638120608</v>
      </c>
      <c r="BJ612" s="17">
        <v>4.1278993893287499E-2</v>
      </c>
      <c r="BK612" s="17">
        <v>0.101518930443896</v>
      </c>
      <c r="BL612" s="17">
        <v>5.89056690627901E-2</v>
      </c>
      <c r="BM612" s="17"/>
      <c r="BN612" s="17">
        <v>0.148198311204704</v>
      </c>
      <c r="BO612" s="17">
        <v>6.78142778557079E-2</v>
      </c>
      <c r="BP612" s="17">
        <v>7.9824705278624897E-2</v>
      </c>
      <c r="BQ612" s="17">
        <v>4.8382738022518801E-2</v>
      </c>
      <c r="BR612" s="17">
        <v>5.1662991722320098E-2</v>
      </c>
      <c r="BS612" s="17">
        <v>4.0004788171582602E-2</v>
      </c>
      <c r="BT612" s="17">
        <v>4.3754286906618797E-2</v>
      </c>
      <c r="BU612" s="17">
        <v>4.3369406058781999E-2</v>
      </c>
      <c r="BV612" s="17">
        <v>4.8188554784131303E-2</v>
      </c>
      <c r="BW612" s="17">
        <v>2.9219852676389199E-2</v>
      </c>
      <c r="BX612" s="17">
        <v>3.1153070734167999E-2</v>
      </c>
      <c r="BY612" s="17">
        <v>1.74638353692642E-2</v>
      </c>
      <c r="BZ612" s="17">
        <v>3.4997512995979502E-2</v>
      </c>
      <c r="CA612" s="17">
        <v>1.20088518879584E-2</v>
      </c>
      <c r="CB612" s="17">
        <v>3.07154101939703E-2</v>
      </c>
      <c r="CC612" s="17">
        <v>3.2618234441559001E-2</v>
      </c>
      <c r="CD612" s="17">
        <v>1.49710101860269E-2</v>
      </c>
    </row>
    <row r="613" spans="2:82" x14ac:dyDescent="0.35">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row>
    <row r="614" spans="2:82" x14ac:dyDescent="0.35">
      <c r="B614" s="6" t="s">
        <v>342</v>
      </c>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row>
    <row r="615" spans="2:82" x14ac:dyDescent="0.35">
      <c r="B615" s="24" t="s">
        <v>118</v>
      </c>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row>
    <row r="616" spans="2:82" x14ac:dyDescent="0.35">
      <c r="B616" t="s">
        <v>335</v>
      </c>
      <c r="C616" s="17">
        <v>0.60697475819010305</v>
      </c>
      <c r="D616" s="17">
        <v>0.59901421292055301</v>
      </c>
      <c r="E616" s="17">
        <v>0.61537443268993997</v>
      </c>
      <c r="F616" s="17"/>
      <c r="G616" s="17">
        <v>0.37211497120383302</v>
      </c>
      <c r="H616" s="17">
        <v>0.40570608367852901</v>
      </c>
      <c r="I616" s="17">
        <v>0.54210229294632295</v>
      </c>
      <c r="J616" s="17">
        <v>0.66741142908981499</v>
      </c>
      <c r="K616" s="17">
        <v>0.74362578445529903</v>
      </c>
      <c r="L616" s="17">
        <v>0.83832399660248302</v>
      </c>
      <c r="M616" s="17"/>
      <c r="N616" s="17">
        <v>0.60953309453252802</v>
      </c>
      <c r="O616" s="17">
        <v>0.62817351973565305</v>
      </c>
      <c r="P616" s="17">
        <v>0.56720019236987795</v>
      </c>
      <c r="Q616" s="17">
        <v>0.61652108543450901</v>
      </c>
      <c r="R616" s="17"/>
      <c r="S616" s="17">
        <v>0.48975319960840602</v>
      </c>
      <c r="T616" s="17">
        <v>0.64081681808934998</v>
      </c>
      <c r="U616" s="17">
        <v>0.64886328100122004</v>
      </c>
      <c r="V616" s="17">
        <v>0.65934786772708998</v>
      </c>
      <c r="W616" s="17">
        <v>0.598095829966801</v>
      </c>
      <c r="X616" s="17">
        <v>0.58449994491663704</v>
      </c>
      <c r="Y616" s="17">
        <v>0.65230013186292402</v>
      </c>
      <c r="Z616" s="17">
        <v>0.65064789020660696</v>
      </c>
      <c r="AA616" s="17">
        <v>0.60631122911759505</v>
      </c>
      <c r="AB616" s="17">
        <v>0.60804307231084798</v>
      </c>
      <c r="AC616" s="17">
        <v>0.63654843627740498</v>
      </c>
      <c r="AD616" s="17"/>
      <c r="AE616" s="17">
        <v>0.71588686953821401</v>
      </c>
      <c r="AF616" s="17">
        <v>0.57961352612650896</v>
      </c>
      <c r="AG616" s="17">
        <v>0.55859356220761403</v>
      </c>
      <c r="AH616" s="17">
        <v>0.55681323254662596</v>
      </c>
      <c r="AI616" s="17">
        <v>0.49539036206762199</v>
      </c>
      <c r="AJ616" s="17">
        <v>0.58886282797663003</v>
      </c>
      <c r="AK616" s="17"/>
      <c r="AL616" s="17">
        <v>0.68711699266135196</v>
      </c>
      <c r="AM616" s="17">
        <v>0.44975952769857402</v>
      </c>
      <c r="AN616" s="17">
        <v>0.39212327736324598</v>
      </c>
      <c r="AO616" s="17">
        <v>0.55909245453918499</v>
      </c>
      <c r="AP616" s="17">
        <v>0.71950496527421404</v>
      </c>
      <c r="AQ616" s="17">
        <v>0.51415290522972201</v>
      </c>
      <c r="AR616" s="17">
        <v>0.39863525324744797</v>
      </c>
      <c r="AS616" s="17"/>
      <c r="AT616" s="17">
        <v>0.38620587378532001</v>
      </c>
      <c r="AU616" s="17">
        <v>0.63869776535710099</v>
      </c>
      <c r="AV616" s="17"/>
      <c r="AW616" s="17">
        <v>0.526289315420292</v>
      </c>
      <c r="AX616" s="17">
        <v>0.81772170839752201</v>
      </c>
      <c r="AY616" s="17">
        <v>0.43122447777298401</v>
      </c>
      <c r="AZ616" s="17">
        <v>0.59752873021716002</v>
      </c>
      <c r="BA616" s="17">
        <v>0.83134218913093505</v>
      </c>
      <c r="BB616" s="17">
        <v>0.54436167924977097</v>
      </c>
      <c r="BC616" s="17">
        <v>0.50283109393594205</v>
      </c>
      <c r="BD616" s="17">
        <v>0.41749190576557299</v>
      </c>
      <c r="BE616" s="17"/>
      <c r="BF616" s="17">
        <v>0.52771820617989595</v>
      </c>
      <c r="BG616" s="17">
        <v>0.547330775408717</v>
      </c>
      <c r="BH616" s="17">
        <v>0.69779189316472301</v>
      </c>
      <c r="BI616" s="17">
        <v>0.56917672488075799</v>
      </c>
      <c r="BJ616" s="17">
        <v>0.56724564679369305</v>
      </c>
      <c r="BK616" s="17">
        <v>0.77200620764174999</v>
      </c>
      <c r="BL616" s="17">
        <v>0.496456298251435</v>
      </c>
      <c r="BM616" s="17"/>
      <c r="BN616" s="17">
        <v>0.53915668445742204</v>
      </c>
      <c r="BO616" s="17">
        <v>0.61565757776295105</v>
      </c>
      <c r="BP616" s="17">
        <v>0.65278615516455096</v>
      </c>
      <c r="BQ616" s="17">
        <v>0.58898404388558101</v>
      </c>
      <c r="BR616" s="17">
        <v>0.61644978531053796</v>
      </c>
      <c r="BS616" s="17">
        <v>0.62260009742059996</v>
      </c>
      <c r="BT616" s="17">
        <v>0.61508070180250296</v>
      </c>
      <c r="BU616" s="17">
        <v>0.64223779267473502</v>
      </c>
      <c r="BV616" s="17">
        <v>0.63565808790447997</v>
      </c>
      <c r="BW616" s="17">
        <v>0.61223129285058997</v>
      </c>
      <c r="BX616" s="17">
        <v>0.62152931321282501</v>
      </c>
      <c r="BY616" s="17">
        <v>0.56360010010460104</v>
      </c>
      <c r="BZ616" s="17">
        <v>0.62266033686828404</v>
      </c>
      <c r="CA616" s="17">
        <v>0.58929780016350997</v>
      </c>
      <c r="CB616" s="17">
        <v>0.502229335439761</v>
      </c>
      <c r="CC616" s="17">
        <v>0.51139239380686696</v>
      </c>
      <c r="CD616" s="17">
        <v>0.44551590438935801</v>
      </c>
    </row>
    <row r="617" spans="2:82" x14ac:dyDescent="0.35">
      <c r="B617" t="s">
        <v>336</v>
      </c>
      <c r="C617" s="17">
        <v>0.21384003769825199</v>
      </c>
      <c r="D617" s="17">
        <v>0.21849180646129601</v>
      </c>
      <c r="E617" s="17">
        <v>0.20939005519514001</v>
      </c>
      <c r="F617" s="17"/>
      <c r="G617" s="17">
        <v>0.33356442747473602</v>
      </c>
      <c r="H617" s="17">
        <v>0.32193888669181397</v>
      </c>
      <c r="I617" s="17">
        <v>0.265434983331644</v>
      </c>
      <c r="J617" s="17">
        <v>0.186333873439847</v>
      </c>
      <c r="K617" s="17">
        <v>0.143412043455241</v>
      </c>
      <c r="L617" s="17">
        <v>7.4213609023798893E-2</v>
      </c>
      <c r="M617" s="17"/>
      <c r="N617" s="17">
        <v>0.23553071530136299</v>
      </c>
      <c r="O617" s="17">
        <v>0.222050579154565</v>
      </c>
      <c r="P617" s="17">
        <v>0.22800806845954899</v>
      </c>
      <c r="Q617" s="17">
        <v>0.170407472405952</v>
      </c>
      <c r="R617" s="17"/>
      <c r="S617" s="17">
        <v>0.26214221068855997</v>
      </c>
      <c r="T617" s="17">
        <v>0.19279674070397301</v>
      </c>
      <c r="U617" s="17">
        <v>0.18339141863913799</v>
      </c>
      <c r="V617" s="17">
        <v>0.182650358019048</v>
      </c>
      <c r="W617" s="17">
        <v>0.22281612649179799</v>
      </c>
      <c r="X617" s="17">
        <v>0.20724441796529899</v>
      </c>
      <c r="Y617" s="17">
        <v>0.20769757171384201</v>
      </c>
      <c r="Z617" s="17">
        <v>0.19565335850023699</v>
      </c>
      <c r="AA617" s="17">
        <v>0.216142443002904</v>
      </c>
      <c r="AB617" s="17">
        <v>0.242145842599996</v>
      </c>
      <c r="AC617" s="17">
        <v>0.20105232102136</v>
      </c>
      <c r="AD617" s="17"/>
      <c r="AE617" s="17">
        <v>0.155825087785221</v>
      </c>
      <c r="AF617" s="17">
        <v>0.25178243127132399</v>
      </c>
      <c r="AG617" s="17">
        <v>0.208661652028207</v>
      </c>
      <c r="AH617" s="17">
        <v>0.21659267327030399</v>
      </c>
      <c r="AI617" s="17">
        <v>0.27860951909708398</v>
      </c>
      <c r="AJ617" s="17">
        <v>0.21463778892789501</v>
      </c>
      <c r="AK617" s="17"/>
      <c r="AL617" s="17">
        <v>0.18171282289694099</v>
      </c>
      <c r="AM617" s="17">
        <v>0.29471078127016398</v>
      </c>
      <c r="AN617" s="17">
        <v>0.30624547325517099</v>
      </c>
      <c r="AO617" s="17">
        <v>0.225385426992572</v>
      </c>
      <c r="AP617" s="17">
        <v>0.17135324039701999</v>
      </c>
      <c r="AQ617" s="17">
        <v>0.246954720538793</v>
      </c>
      <c r="AR617" s="17">
        <v>0.25654343916369099</v>
      </c>
      <c r="AS617" s="17"/>
      <c r="AT617" s="17">
        <v>0.319586370194749</v>
      </c>
      <c r="AU617" s="17">
        <v>0.20187476493825299</v>
      </c>
      <c r="AV617" s="17"/>
      <c r="AW617" s="17">
        <v>0.26787050411804098</v>
      </c>
      <c r="AX617" s="17">
        <v>9.0253549428923399E-2</v>
      </c>
      <c r="AY617" s="17">
        <v>0.32844209097305599</v>
      </c>
      <c r="AZ617" s="17">
        <v>0.22781049611597401</v>
      </c>
      <c r="BA617" s="17">
        <v>7.7361682746046795E-2</v>
      </c>
      <c r="BB617" s="17">
        <v>0.25324074942026498</v>
      </c>
      <c r="BC617" s="17">
        <v>0.26021306172976599</v>
      </c>
      <c r="BD617" s="17">
        <v>0.26921440550016601</v>
      </c>
      <c r="BE617" s="17"/>
      <c r="BF617" s="17">
        <v>0.284991415500923</v>
      </c>
      <c r="BG617" s="17">
        <v>0.25589111986736202</v>
      </c>
      <c r="BH617" s="17">
        <v>0.181579085567664</v>
      </c>
      <c r="BI617" s="17">
        <v>0.19867094072897601</v>
      </c>
      <c r="BJ617" s="17">
        <v>0.224244740457507</v>
      </c>
      <c r="BK617" s="17">
        <v>9.55573984758991E-2</v>
      </c>
      <c r="BL617" s="17">
        <v>0.28052475444116598</v>
      </c>
      <c r="BM617" s="17"/>
      <c r="BN617" s="17">
        <v>0.20838864207316601</v>
      </c>
      <c r="BO617" s="17">
        <v>0.185960688390132</v>
      </c>
      <c r="BP617" s="17">
        <v>0.168732158308706</v>
      </c>
      <c r="BQ617" s="17">
        <v>0.22800305834153201</v>
      </c>
      <c r="BR617" s="17">
        <v>0.201591107757331</v>
      </c>
      <c r="BS617" s="17">
        <v>0.21048844471000699</v>
      </c>
      <c r="BT617" s="17">
        <v>0.20964575773583699</v>
      </c>
      <c r="BU617" s="17">
        <v>0.190123393845467</v>
      </c>
      <c r="BV617" s="17">
        <v>0.205692344366498</v>
      </c>
      <c r="BW617" s="17">
        <v>0.238598280135459</v>
      </c>
      <c r="BX617" s="17">
        <v>0.24137542338596699</v>
      </c>
      <c r="BY617" s="17">
        <v>0.29135710033453299</v>
      </c>
      <c r="BZ617" s="17">
        <v>0.26424202742580499</v>
      </c>
      <c r="CA617" s="17">
        <v>0.28627555271410599</v>
      </c>
      <c r="CB617" s="17">
        <v>0.29034874962865298</v>
      </c>
      <c r="CC617" s="17">
        <v>0.25199827457027302</v>
      </c>
      <c r="CD617" s="17">
        <v>0.30971148304645701</v>
      </c>
    </row>
    <row r="618" spans="2:82" x14ac:dyDescent="0.35">
      <c r="B618" t="s">
        <v>337</v>
      </c>
      <c r="C618" s="17">
        <v>0.112589154553386</v>
      </c>
      <c r="D618" s="17">
        <v>0.121767159946414</v>
      </c>
      <c r="E618" s="17">
        <v>0.102957186998635</v>
      </c>
      <c r="F618" s="17"/>
      <c r="G618" s="17">
        <v>0.19282421685662199</v>
      </c>
      <c r="H618" s="17">
        <v>0.19175292410752101</v>
      </c>
      <c r="I618" s="17">
        <v>0.12644468797481301</v>
      </c>
      <c r="J618" s="17">
        <v>8.2093853168479003E-2</v>
      </c>
      <c r="K618" s="17">
        <v>6.2927454504970101E-2</v>
      </c>
      <c r="L618" s="17">
        <v>4.1817202793074902E-2</v>
      </c>
      <c r="M618" s="17"/>
      <c r="N618" s="17">
        <v>0.109608402792542</v>
      </c>
      <c r="O618" s="17">
        <v>9.2401482866485599E-2</v>
      </c>
      <c r="P618" s="17">
        <v>0.13388094119132299</v>
      </c>
      <c r="Q618" s="17">
        <v>0.11870949437272101</v>
      </c>
      <c r="R618" s="17"/>
      <c r="S618" s="17">
        <v>0.17256325634136899</v>
      </c>
      <c r="T618" s="17">
        <v>9.9329435680210701E-2</v>
      </c>
      <c r="U618" s="17">
        <v>9.4522039179303602E-2</v>
      </c>
      <c r="V618" s="17">
        <v>9.2672889659393298E-2</v>
      </c>
      <c r="W618" s="17">
        <v>0.11459170246538</v>
      </c>
      <c r="X618" s="17">
        <v>0.13231325320383799</v>
      </c>
      <c r="Y618" s="17">
        <v>7.8647175125204999E-2</v>
      </c>
      <c r="Z618" s="17">
        <v>0.10176085963751599</v>
      </c>
      <c r="AA618" s="17">
        <v>0.104562656187807</v>
      </c>
      <c r="AB618" s="17">
        <v>0.106442281588932</v>
      </c>
      <c r="AC618" s="17">
        <v>9.4208344428295607E-2</v>
      </c>
      <c r="AD618" s="17"/>
      <c r="AE618" s="17">
        <v>8.2398670541250205E-2</v>
      </c>
      <c r="AF618" s="17">
        <v>0.109594527598838</v>
      </c>
      <c r="AG618" s="17">
        <v>0.14107483638594601</v>
      </c>
      <c r="AH618" s="17">
        <v>0.14843545646092399</v>
      </c>
      <c r="AI618" s="17">
        <v>0.15138110747283501</v>
      </c>
      <c r="AJ618" s="17">
        <v>6.6318260034990598E-2</v>
      </c>
      <c r="AK618" s="17"/>
      <c r="AL618" s="17">
        <v>7.5067122879434997E-2</v>
      </c>
      <c r="AM618" s="17">
        <v>0.18831563694183401</v>
      </c>
      <c r="AN618" s="17">
        <v>0.241825516571157</v>
      </c>
      <c r="AO618" s="17">
        <v>0.16591612096657199</v>
      </c>
      <c r="AP618" s="17">
        <v>7.4076447041768606E-2</v>
      </c>
      <c r="AQ618" s="17">
        <v>0.179672255773142</v>
      </c>
      <c r="AR618" s="17">
        <v>0.27796118257938901</v>
      </c>
      <c r="AS618" s="17"/>
      <c r="AT618" s="17">
        <v>0.24436194373314199</v>
      </c>
      <c r="AU618" s="17">
        <v>9.6569533321862897E-2</v>
      </c>
      <c r="AV618" s="17"/>
      <c r="AW618" s="17">
        <v>0.123460613882447</v>
      </c>
      <c r="AX618" s="17">
        <v>5.2716886924161502E-2</v>
      </c>
      <c r="AY618" s="17">
        <v>0.15620088337164501</v>
      </c>
      <c r="AZ618" s="17">
        <v>9.8993560687816604E-2</v>
      </c>
      <c r="BA618" s="17">
        <v>4.0290410161776299E-2</v>
      </c>
      <c r="BB618" s="17">
        <v>0.14414537041559</v>
      </c>
      <c r="BC618" s="17">
        <v>0.17342807109456601</v>
      </c>
      <c r="BD618" s="17">
        <v>0.21863277508151499</v>
      </c>
      <c r="BE618" s="17"/>
      <c r="BF618" s="17">
        <v>0.121682988541177</v>
      </c>
      <c r="BG618" s="17">
        <v>0.146196403219851</v>
      </c>
      <c r="BH618" s="17">
        <v>7.3010513936953403E-2</v>
      </c>
      <c r="BI618" s="17">
        <v>0.12073342851980599</v>
      </c>
      <c r="BJ618" s="17">
        <v>0.14982378380362499</v>
      </c>
      <c r="BK618" s="17">
        <v>4.9127273473783102E-2</v>
      </c>
      <c r="BL618" s="17">
        <v>0.13995229992452701</v>
      </c>
      <c r="BM618" s="17"/>
      <c r="BN618" s="17">
        <v>0.12439315974621</v>
      </c>
      <c r="BO618" s="17">
        <v>0.113180460470889</v>
      </c>
      <c r="BP618" s="17">
        <v>0.11268080713194099</v>
      </c>
      <c r="BQ618" s="17">
        <v>0.113079935862219</v>
      </c>
      <c r="BR618" s="17">
        <v>0.108990951311442</v>
      </c>
      <c r="BS618" s="17">
        <v>0.12280210930676</v>
      </c>
      <c r="BT618" s="17">
        <v>0.12347342032551201</v>
      </c>
      <c r="BU618" s="17">
        <v>0.114106542429785</v>
      </c>
      <c r="BV618" s="17">
        <v>9.3152306392338097E-2</v>
      </c>
      <c r="BW618" s="17">
        <v>0.10567149497065501</v>
      </c>
      <c r="BX618" s="17">
        <v>9.5077805092375803E-2</v>
      </c>
      <c r="BY618" s="17">
        <v>0.10903480659869599</v>
      </c>
      <c r="BZ618" s="17">
        <v>7.4375707609573197E-2</v>
      </c>
      <c r="CA618" s="17">
        <v>9.9932531388962006E-2</v>
      </c>
      <c r="CB618" s="17">
        <v>0.16088145102093901</v>
      </c>
      <c r="CC618" s="17">
        <v>0.22497840995618801</v>
      </c>
      <c r="CD618" s="17">
        <v>0.20511345389463501</v>
      </c>
    </row>
    <row r="619" spans="2:82" x14ac:dyDescent="0.35">
      <c r="B619" t="s">
        <v>147</v>
      </c>
      <c r="C619" s="17">
        <v>6.6596049558258902E-2</v>
      </c>
      <c r="D619" s="17">
        <v>6.0726820671736799E-2</v>
      </c>
      <c r="E619" s="17">
        <v>7.2278325116285E-2</v>
      </c>
      <c r="F619" s="17"/>
      <c r="G619" s="17">
        <v>0.10149638446480801</v>
      </c>
      <c r="H619" s="17">
        <v>8.0602105522136397E-2</v>
      </c>
      <c r="I619" s="17">
        <v>6.6018035747219303E-2</v>
      </c>
      <c r="J619" s="17">
        <v>6.4160844301859796E-2</v>
      </c>
      <c r="K619" s="17">
        <v>5.0034717584489401E-2</v>
      </c>
      <c r="L619" s="17">
        <v>4.5645191580643701E-2</v>
      </c>
      <c r="M619" s="17"/>
      <c r="N619" s="17">
        <v>4.5327787373567699E-2</v>
      </c>
      <c r="O619" s="17">
        <v>5.7374418243295797E-2</v>
      </c>
      <c r="P619" s="17">
        <v>7.0910797979249096E-2</v>
      </c>
      <c r="Q619" s="17">
        <v>9.4361947786818001E-2</v>
      </c>
      <c r="R619" s="17"/>
      <c r="S619" s="17">
        <v>7.5541333361665006E-2</v>
      </c>
      <c r="T619" s="17">
        <v>6.7057005526465693E-2</v>
      </c>
      <c r="U619" s="17">
        <v>7.3223261180338603E-2</v>
      </c>
      <c r="V619" s="17">
        <v>6.5328884594468506E-2</v>
      </c>
      <c r="W619" s="17">
        <v>6.4496341076020605E-2</v>
      </c>
      <c r="X619" s="17">
        <v>7.59423839142256E-2</v>
      </c>
      <c r="Y619" s="17">
        <v>6.1355121298029697E-2</v>
      </c>
      <c r="Z619" s="17">
        <v>5.1937891655639903E-2</v>
      </c>
      <c r="AA619" s="17">
        <v>7.2983671691693994E-2</v>
      </c>
      <c r="AB619" s="17">
        <v>4.3368803500225199E-2</v>
      </c>
      <c r="AC619" s="17">
        <v>6.8190898272938602E-2</v>
      </c>
      <c r="AD619" s="17"/>
      <c r="AE619" s="17">
        <v>4.5889372135314098E-2</v>
      </c>
      <c r="AF619" s="17">
        <v>5.9009515003329897E-2</v>
      </c>
      <c r="AG619" s="17">
        <v>9.1669949378233404E-2</v>
      </c>
      <c r="AH619" s="17">
        <v>7.8158637722145902E-2</v>
      </c>
      <c r="AI619" s="17">
        <v>7.4619011362459506E-2</v>
      </c>
      <c r="AJ619" s="17">
        <v>0.13018112306048399</v>
      </c>
      <c r="AK619" s="17"/>
      <c r="AL619" s="17">
        <v>5.6103061562272599E-2</v>
      </c>
      <c r="AM619" s="17">
        <v>6.7214054089428002E-2</v>
      </c>
      <c r="AN619" s="17">
        <v>5.9805732810425803E-2</v>
      </c>
      <c r="AO619" s="17">
        <v>4.9605997501671599E-2</v>
      </c>
      <c r="AP619" s="17">
        <v>3.5065347286997298E-2</v>
      </c>
      <c r="AQ619" s="17">
        <v>5.92201184583439E-2</v>
      </c>
      <c r="AR619" s="17">
        <v>6.6860125009472901E-2</v>
      </c>
      <c r="AS619" s="17"/>
      <c r="AT619" s="17">
        <v>4.9845812286788603E-2</v>
      </c>
      <c r="AU619" s="17">
        <v>6.2857936382783405E-2</v>
      </c>
      <c r="AV619" s="17"/>
      <c r="AW619" s="17">
        <v>8.2379566579219798E-2</v>
      </c>
      <c r="AX619" s="17">
        <v>3.9307855249393502E-2</v>
      </c>
      <c r="AY619" s="17">
        <v>8.41325478823155E-2</v>
      </c>
      <c r="AZ619" s="17">
        <v>7.5667212979048895E-2</v>
      </c>
      <c r="BA619" s="17">
        <v>5.1005717961241502E-2</v>
      </c>
      <c r="BB619" s="17">
        <v>5.8252200914374101E-2</v>
      </c>
      <c r="BC619" s="17">
        <v>6.3527773239725596E-2</v>
      </c>
      <c r="BD619" s="17">
        <v>9.4660913652745704E-2</v>
      </c>
      <c r="BE619" s="17"/>
      <c r="BF619" s="17">
        <v>6.5607389778004205E-2</v>
      </c>
      <c r="BG619" s="17">
        <v>5.0581701504070001E-2</v>
      </c>
      <c r="BH619" s="17">
        <v>4.7618507330659601E-2</v>
      </c>
      <c r="BI619" s="17">
        <v>0.111418905870459</v>
      </c>
      <c r="BJ619" s="17">
        <v>5.8685828945175898E-2</v>
      </c>
      <c r="BK619" s="17">
        <v>8.3309120408567194E-2</v>
      </c>
      <c r="BL619" s="17">
        <v>8.3066647382873102E-2</v>
      </c>
      <c r="BM619" s="17"/>
      <c r="BN619" s="17">
        <v>0.12806151372320301</v>
      </c>
      <c r="BO619" s="17">
        <v>8.5201273376027398E-2</v>
      </c>
      <c r="BP619" s="17">
        <v>6.5800879394802003E-2</v>
      </c>
      <c r="BQ619" s="17">
        <v>6.9932961910667696E-2</v>
      </c>
      <c r="BR619" s="17">
        <v>7.2968155620688493E-2</v>
      </c>
      <c r="BS619" s="17">
        <v>4.4109348562633197E-2</v>
      </c>
      <c r="BT619" s="17">
        <v>5.18001201361473E-2</v>
      </c>
      <c r="BU619" s="17">
        <v>5.3532271050012799E-2</v>
      </c>
      <c r="BV619" s="17">
        <v>6.5497261336683293E-2</v>
      </c>
      <c r="BW619" s="17">
        <v>4.3498932043295697E-2</v>
      </c>
      <c r="BX619" s="17">
        <v>4.2017458308832203E-2</v>
      </c>
      <c r="BY619" s="17">
        <v>3.6007992962169499E-2</v>
      </c>
      <c r="BZ619" s="17">
        <v>3.8721928096336899E-2</v>
      </c>
      <c r="CA619" s="17">
        <v>2.4494115733422101E-2</v>
      </c>
      <c r="CB619" s="17">
        <v>4.6540463910647402E-2</v>
      </c>
      <c r="CC619" s="17">
        <v>1.16309216666721E-2</v>
      </c>
      <c r="CD619" s="17">
        <v>3.9659158669550297E-2</v>
      </c>
    </row>
    <row r="620" spans="2:82" x14ac:dyDescent="0.35">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row>
    <row r="621" spans="2:82" x14ac:dyDescent="0.35">
      <c r="B621" s="6" t="s">
        <v>343</v>
      </c>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row>
    <row r="622" spans="2:82" x14ac:dyDescent="0.35">
      <c r="B622" s="24" t="s">
        <v>118</v>
      </c>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row>
    <row r="623" spans="2:82" x14ac:dyDescent="0.35">
      <c r="B623" t="s">
        <v>324</v>
      </c>
      <c r="C623" s="17">
        <v>0.50597913901205904</v>
      </c>
      <c r="D623" s="17">
        <v>0.52230263018045997</v>
      </c>
      <c r="E623" s="17">
        <v>0.48691197062628599</v>
      </c>
      <c r="F623" s="17"/>
      <c r="G623" s="17">
        <v>0.48723384453044</v>
      </c>
      <c r="H623" s="17">
        <v>0.50811560520948096</v>
      </c>
      <c r="I623" s="17">
        <v>0.55015083290114297</v>
      </c>
      <c r="J623" s="17">
        <v>0.52006901744825196</v>
      </c>
      <c r="K623" s="17">
        <v>0.52017017349132899</v>
      </c>
      <c r="L623" s="17">
        <v>0.38141851637759899</v>
      </c>
      <c r="M623" s="17"/>
      <c r="N623" s="17">
        <v>0.50592082108788905</v>
      </c>
      <c r="O623" s="17">
        <v>0.52516511269786603</v>
      </c>
      <c r="P623" s="17">
        <v>0.52106699372810406</v>
      </c>
      <c r="Q623" s="17">
        <v>0.46470919835386298</v>
      </c>
      <c r="R623" s="17"/>
      <c r="S623" s="17">
        <v>0.50148576889220098</v>
      </c>
      <c r="T623" s="17">
        <v>0.48199040688484401</v>
      </c>
      <c r="U623" s="17">
        <v>0.48260000350794002</v>
      </c>
      <c r="V623" s="17">
        <v>0.52165372313150404</v>
      </c>
      <c r="W623" s="17">
        <v>0.476528008158213</v>
      </c>
      <c r="X623" s="17">
        <v>0.52735710340812703</v>
      </c>
      <c r="Y623" s="17">
        <v>0.54026190690202702</v>
      </c>
      <c r="Z623" s="17">
        <v>0.46699604851619397</v>
      </c>
      <c r="AA623" s="17">
        <v>0.52016226817397704</v>
      </c>
      <c r="AB623" s="17">
        <v>0.490951111643598</v>
      </c>
      <c r="AC623" s="17">
        <v>0.57149241406012596</v>
      </c>
      <c r="AD623" s="17"/>
      <c r="AE623" s="17">
        <v>0.48378534164843601</v>
      </c>
      <c r="AF623" s="17">
        <v>0.51723275137093105</v>
      </c>
      <c r="AG623" s="17">
        <v>0.53319513918236405</v>
      </c>
      <c r="AH623" s="17">
        <v>0.50742409730120697</v>
      </c>
      <c r="AI623" s="17">
        <v>0.52028589129005398</v>
      </c>
      <c r="AJ623" s="17">
        <v>0.42016720107926497</v>
      </c>
      <c r="AK623" s="17"/>
      <c r="AL623" s="17">
        <v>0.51362783247686905</v>
      </c>
      <c r="AM623" s="17">
        <v>0.50469845597684104</v>
      </c>
      <c r="AN623" s="17">
        <v>0.50031815678757197</v>
      </c>
      <c r="AO623" s="17">
        <v>0.501473328578393</v>
      </c>
      <c r="AP623" s="17">
        <v>0.47437473194875801</v>
      </c>
      <c r="AQ623" s="17">
        <v>0.46402466213134302</v>
      </c>
      <c r="AR623" s="17">
        <v>0.54960917067138904</v>
      </c>
      <c r="AS623" s="17"/>
      <c r="AT623" s="17">
        <v>0.47071980707945299</v>
      </c>
      <c r="AU623" s="17">
        <v>0.515654255246354</v>
      </c>
      <c r="AV623" s="17"/>
      <c r="AW623" s="17">
        <v>0.60354492377270197</v>
      </c>
      <c r="AX623" s="17">
        <v>0.43913879257336902</v>
      </c>
      <c r="AY623" s="17">
        <v>0.52671658522503995</v>
      </c>
      <c r="AZ623" s="17">
        <v>0.47995380510933899</v>
      </c>
      <c r="BA623" s="17">
        <v>0.36312812510196502</v>
      </c>
      <c r="BB623" s="17">
        <v>0.50784754462096804</v>
      </c>
      <c r="BC623" s="17">
        <v>0.51624228254449001</v>
      </c>
      <c r="BD623" s="17">
        <v>0.54435490853975199</v>
      </c>
      <c r="BE623" s="17"/>
      <c r="BF623" s="17">
        <v>0.39951619560717599</v>
      </c>
      <c r="BG623" s="17">
        <v>0.65035271365719505</v>
      </c>
      <c r="BH623" s="17">
        <v>0.29164699255575399</v>
      </c>
      <c r="BI623" s="17">
        <v>0.363217128044938</v>
      </c>
      <c r="BJ623" s="17">
        <v>0.48957336922959799</v>
      </c>
      <c r="BK623" s="17">
        <v>0.26320199796621702</v>
      </c>
      <c r="BL623" s="17">
        <v>0.52271315478208502</v>
      </c>
      <c r="BM623" s="17"/>
      <c r="BN623" s="17">
        <v>0.39589705182888102</v>
      </c>
      <c r="BO623" s="17">
        <v>0.435334744402056</v>
      </c>
      <c r="BP623" s="17">
        <v>0.449529430914127</v>
      </c>
      <c r="BQ623" s="17">
        <v>0.54056907133706</v>
      </c>
      <c r="BR623" s="17">
        <v>0.48878055118597202</v>
      </c>
      <c r="BS623" s="17">
        <v>0.57080831005280597</v>
      </c>
      <c r="BT623" s="17">
        <v>0.53980431398020901</v>
      </c>
      <c r="BU623" s="17">
        <v>0.50398394389025403</v>
      </c>
      <c r="BV623" s="17">
        <v>0.51743502479206405</v>
      </c>
      <c r="BW623" s="17">
        <v>0.54643822872510805</v>
      </c>
      <c r="BX623" s="17">
        <v>0.52383653460981205</v>
      </c>
      <c r="BY623" s="17">
        <v>0.49976397784235499</v>
      </c>
      <c r="BZ623" s="17">
        <v>0.51705369964896297</v>
      </c>
      <c r="CA623" s="17">
        <v>0.42967086251075898</v>
      </c>
      <c r="CB623" s="17">
        <v>0.46765458391689202</v>
      </c>
      <c r="CC623" s="17">
        <v>0.61355392568856904</v>
      </c>
      <c r="CD623" s="17">
        <v>0.56788969978852999</v>
      </c>
    </row>
    <row r="624" spans="2:82" x14ac:dyDescent="0.35">
      <c r="B624" t="s">
        <v>327</v>
      </c>
      <c r="C624" s="17">
        <v>0.49286153391773702</v>
      </c>
      <c r="D624" s="17">
        <v>0.50003361766063803</v>
      </c>
      <c r="E624" s="17">
        <v>0.48485743760040201</v>
      </c>
      <c r="F624" s="17"/>
      <c r="G624" s="17">
        <v>0.45771256410161099</v>
      </c>
      <c r="H624" s="17">
        <v>0.51775004502524002</v>
      </c>
      <c r="I624" s="17">
        <v>0.51734074763821503</v>
      </c>
      <c r="J624" s="17">
        <v>0.51977986652291397</v>
      </c>
      <c r="K624" s="17">
        <v>0.51598165631277504</v>
      </c>
      <c r="L624" s="17">
        <v>0.35164642425396297</v>
      </c>
      <c r="M624" s="17"/>
      <c r="N624" s="17">
        <v>0.51933287808930295</v>
      </c>
      <c r="O624" s="17">
        <v>0.49546715736882202</v>
      </c>
      <c r="P624" s="17">
        <v>0.50576064125724496</v>
      </c>
      <c r="Q624" s="17">
        <v>0.43726496968048101</v>
      </c>
      <c r="R624" s="17"/>
      <c r="S624" s="17">
        <v>0.48472738673141702</v>
      </c>
      <c r="T624" s="17">
        <v>0.48129690466831199</v>
      </c>
      <c r="U624" s="17">
        <v>0.49343874425800899</v>
      </c>
      <c r="V624" s="17">
        <v>0.52461004134573597</v>
      </c>
      <c r="W624" s="17">
        <v>0.4240746406175</v>
      </c>
      <c r="X624" s="17">
        <v>0.49273992326735699</v>
      </c>
      <c r="Y624" s="17">
        <v>0.50564943408250196</v>
      </c>
      <c r="Z624" s="17">
        <v>0.48140762772045897</v>
      </c>
      <c r="AA624" s="17">
        <v>0.51315479994386604</v>
      </c>
      <c r="AB624" s="17">
        <v>0.50187336956278705</v>
      </c>
      <c r="AC624" s="17">
        <v>0.52435656691122401</v>
      </c>
      <c r="AD624" s="17"/>
      <c r="AE624" s="17">
        <v>0.46976758057004597</v>
      </c>
      <c r="AF624" s="17">
        <v>0.524188953393396</v>
      </c>
      <c r="AG624" s="17">
        <v>0.48444960614295202</v>
      </c>
      <c r="AH624" s="17">
        <v>0.46956561885049702</v>
      </c>
      <c r="AI624" s="17">
        <v>0.50135906247516904</v>
      </c>
      <c r="AJ624" s="17">
        <v>0.43874691621383799</v>
      </c>
      <c r="AK624" s="17"/>
      <c r="AL624" s="17">
        <v>0.50188520679524595</v>
      </c>
      <c r="AM624" s="17">
        <v>0.49024116375264998</v>
      </c>
      <c r="AN624" s="17">
        <v>0.47459362923282</v>
      </c>
      <c r="AO624" s="17">
        <v>0.41780078556030698</v>
      </c>
      <c r="AP624" s="17">
        <v>0.47478313981667603</v>
      </c>
      <c r="AQ624" s="17">
        <v>0.45310493235528898</v>
      </c>
      <c r="AR624" s="17">
        <v>0.53009138319072202</v>
      </c>
      <c r="AS624" s="17"/>
      <c r="AT624" s="17">
        <v>0.46980911824796401</v>
      </c>
      <c r="AU624" s="17">
        <v>0.49924617516298703</v>
      </c>
      <c r="AV624" s="17"/>
      <c r="AW624" s="17">
        <v>0.583713187958808</v>
      </c>
      <c r="AX624" s="17">
        <v>0.40956876384000901</v>
      </c>
      <c r="AY624" s="17">
        <v>0.51388435032084301</v>
      </c>
      <c r="AZ624" s="17">
        <v>0.47303991547194202</v>
      </c>
      <c r="BA624" s="17">
        <v>0.32788634619150703</v>
      </c>
      <c r="BB624" s="17">
        <v>0.492312298432724</v>
      </c>
      <c r="BC624" s="17">
        <v>0.50983220844834798</v>
      </c>
      <c r="BD624" s="17">
        <v>0.52562324412632999</v>
      </c>
      <c r="BE624" s="17"/>
      <c r="BF624" s="17">
        <v>0.41688474125519598</v>
      </c>
      <c r="BG624" s="17">
        <v>0.650934525189512</v>
      </c>
      <c r="BH624" s="17">
        <v>0.222072304278356</v>
      </c>
      <c r="BI624" s="17">
        <v>0.35451755970033899</v>
      </c>
      <c r="BJ624" s="17">
        <v>0.448410480772647</v>
      </c>
      <c r="BK624" s="17">
        <v>0.24468364789734001</v>
      </c>
      <c r="BL624" s="17">
        <v>0.46993644363312498</v>
      </c>
      <c r="BM624" s="17"/>
      <c r="BN624" s="17">
        <v>0.39586112199093798</v>
      </c>
      <c r="BO624" s="17">
        <v>0.42012693123885297</v>
      </c>
      <c r="BP624" s="17">
        <v>0.40160311274051502</v>
      </c>
      <c r="BQ624" s="17">
        <v>0.50267096262397903</v>
      </c>
      <c r="BR624" s="17">
        <v>0.50992324729495497</v>
      </c>
      <c r="BS624" s="17">
        <v>0.50450288070621097</v>
      </c>
      <c r="BT624" s="17">
        <v>0.53555958307126394</v>
      </c>
      <c r="BU624" s="17">
        <v>0.52195476548083497</v>
      </c>
      <c r="BV624" s="17">
        <v>0.52593083178094902</v>
      </c>
      <c r="BW624" s="17">
        <v>0.50566136323712296</v>
      </c>
      <c r="BX624" s="17">
        <v>0.52880990080047396</v>
      </c>
      <c r="BY624" s="17">
        <v>0.49060425486552001</v>
      </c>
      <c r="BZ624" s="17">
        <v>0.47812992864276999</v>
      </c>
      <c r="CA624" s="17">
        <v>0.47032581466691398</v>
      </c>
      <c r="CB624" s="17">
        <v>0.47450520470197199</v>
      </c>
      <c r="CC624" s="17">
        <v>0.63158288023260101</v>
      </c>
      <c r="CD624" s="17">
        <v>0.58519367761984598</v>
      </c>
    </row>
    <row r="625" spans="2:82" x14ac:dyDescent="0.35">
      <c r="B625" t="s">
        <v>326</v>
      </c>
      <c r="C625" s="17">
        <v>0.488851251260909</v>
      </c>
      <c r="D625" s="17">
        <v>0.50702264613810799</v>
      </c>
      <c r="E625" s="17">
        <v>0.46750955147842899</v>
      </c>
      <c r="F625" s="17"/>
      <c r="G625" s="17">
        <v>0.49410112009278601</v>
      </c>
      <c r="H625" s="17">
        <v>0.49568372019676998</v>
      </c>
      <c r="I625" s="17">
        <v>0.51776588460263495</v>
      </c>
      <c r="J625" s="17">
        <v>0.50846753794927702</v>
      </c>
      <c r="K625" s="17">
        <v>0.48604266091443399</v>
      </c>
      <c r="L625" s="17">
        <v>0.34628225694625803</v>
      </c>
      <c r="M625" s="17"/>
      <c r="N625" s="17">
        <v>0.50161742491464201</v>
      </c>
      <c r="O625" s="17">
        <v>0.482093198725426</v>
      </c>
      <c r="P625" s="17">
        <v>0.50942572788752105</v>
      </c>
      <c r="Q625" s="17">
        <v>0.45492903266347701</v>
      </c>
      <c r="R625" s="17"/>
      <c r="S625" s="17">
        <v>0.48594643302838503</v>
      </c>
      <c r="T625" s="17">
        <v>0.47454757543417297</v>
      </c>
      <c r="U625" s="17">
        <v>0.487826753053413</v>
      </c>
      <c r="V625" s="17">
        <v>0.52111046613443202</v>
      </c>
      <c r="W625" s="17">
        <v>0.43519363962740598</v>
      </c>
      <c r="X625" s="17">
        <v>0.49644212479281402</v>
      </c>
      <c r="Y625" s="17">
        <v>0.50382413117037395</v>
      </c>
      <c r="Z625" s="17">
        <v>0.43640559689884501</v>
      </c>
      <c r="AA625" s="17">
        <v>0.52274045643170397</v>
      </c>
      <c r="AB625" s="17">
        <v>0.46584674088279998</v>
      </c>
      <c r="AC625" s="17">
        <v>0.54349820217481304</v>
      </c>
      <c r="AD625" s="17"/>
      <c r="AE625" s="17">
        <v>0.44670938484443101</v>
      </c>
      <c r="AF625" s="17">
        <v>0.50695306944601903</v>
      </c>
      <c r="AG625" s="17">
        <v>0.52541516738369298</v>
      </c>
      <c r="AH625" s="17">
        <v>0.480949551927075</v>
      </c>
      <c r="AI625" s="17">
        <v>0.51907001345453097</v>
      </c>
      <c r="AJ625" s="17">
        <v>0.392702750965642</v>
      </c>
      <c r="AK625" s="17"/>
      <c r="AL625" s="17">
        <v>0.48801467465241399</v>
      </c>
      <c r="AM625" s="17">
        <v>0.50628022958668095</v>
      </c>
      <c r="AN625" s="17">
        <v>0.46387008788939899</v>
      </c>
      <c r="AO625" s="17">
        <v>0.39434054004247898</v>
      </c>
      <c r="AP625" s="17">
        <v>0.402717355404486</v>
      </c>
      <c r="AQ625" s="17">
        <v>0.50083893016488601</v>
      </c>
      <c r="AR625" s="17">
        <v>0.48793700295817299</v>
      </c>
      <c r="AS625" s="17"/>
      <c r="AT625" s="17">
        <v>0.48067002044686002</v>
      </c>
      <c r="AU625" s="17">
        <v>0.49228471770293297</v>
      </c>
      <c r="AV625" s="17"/>
      <c r="AW625" s="17">
        <v>0.57260031057394301</v>
      </c>
      <c r="AX625" s="17">
        <v>0.39279165643339498</v>
      </c>
      <c r="AY625" s="17">
        <v>0.55015517061641195</v>
      </c>
      <c r="AZ625" s="17">
        <v>0.45541885400695598</v>
      </c>
      <c r="BA625" s="17">
        <v>0.32715897200223498</v>
      </c>
      <c r="BB625" s="17">
        <v>0.50805704238606397</v>
      </c>
      <c r="BC625" s="17">
        <v>0.50361983129121601</v>
      </c>
      <c r="BD625" s="17">
        <v>0.557973543587997</v>
      </c>
      <c r="BE625" s="17"/>
      <c r="BF625" s="17">
        <v>0.41621220598410602</v>
      </c>
      <c r="BG625" s="17">
        <v>0.63315930370646101</v>
      </c>
      <c r="BH625" s="17">
        <v>0.28302103194575701</v>
      </c>
      <c r="BI625" s="17">
        <v>0.32345092104986101</v>
      </c>
      <c r="BJ625" s="17">
        <v>0.428329756493884</v>
      </c>
      <c r="BK625" s="17">
        <v>0.26335022880578401</v>
      </c>
      <c r="BL625" s="17">
        <v>0.49146739013649599</v>
      </c>
      <c r="BM625" s="17"/>
      <c r="BN625" s="17">
        <v>0.35065232879228297</v>
      </c>
      <c r="BO625" s="17">
        <v>0.44248736831367103</v>
      </c>
      <c r="BP625" s="17">
        <v>0.46202873629532998</v>
      </c>
      <c r="BQ625" s="17">
        <v>0.50267676631194702</v>
      </c>
      <c r="BR625" s="17">
        <v>0.48749096008855602</v>
      </c>
      <c r="BS625" s="17">
        <v>0.52173528640460398</v>
      </c>
      <c r="BT625" s="17">
        <v>0.50935814050137196</v>
      </c>
      <c r="BU625" s="17">
        <v>0.496123785035186</v>
      </c>
      <c r="BV625" s="17">
        <v>0.52519333242022903</v>
      </c>
      <c r="BW625" s="17">
        <v>0.51918331021452402</v>
      </c>
      <c r="BX625" s="17">
        <v>0.49992640708789499</v>
      </c>
      <c r="BY625" s="17">
        <v>0.52035175540945</v>
      </c>
      <c r="BZ625" s="17">
        <v>0.45497546430019298</v>
      </c>
      <c r="CA625" s="17">
        <v>0.47986339345221901</v>
      </c>
      <c r="CB625" s="17">
        <v>0.44870379825861401</v>
      </c>
      <c r="CC625" s="17">
        <v>0.55060966976318404</v>
      </c>
      <c r="CD625" s="17">
        <v>0.55772540910670898</v>
      </c>
    </row>
    <row r="626" spans="2:82" x14ac:dyDescent="0.35">
      <c r="B626" t="s">
        <v>325</v>
      </c>
      <c r="C626" s="17">
        <v>0.46761669152361202</v>
      </c>
      <c r="D626" s="17">
        <v>0.48420021594433099</v>
      </c>
      <c r="E626" s="17">
        <v>0.44878316255860201</v>
      </c>
      <c r="F626" s="17"/>
      <c r="G626" s="17">
        <v>0.42617577318912198</v>
      </c>
      <c r="H626" s="17">
        <v>0.49551479834614598</v>
      </c>
      <c r="I626" s="17">
        <v>0.518142421059957</v>
      </c>
      <c r="J626" s="17">
        <v>0.48881957966283401</v>
      </c>
      <c r="K626" s="17">
        <v>0.48490945187453499</v>
      </c>
      <c r="L626" s="17">
        <v>0.28715980860349199</v>
      </c>
      <c r="M626" s="17"/>
      <c r="N626" s="17">
        <v>0.48747507361824</v>
      </c>
      <c r="O626" s="17">
        <v>0.46398726364235698</v>
      </c>
      <c r="P626" s="17">
        <v>0.47774025354288402</v>
      </c>
      <c r="Q626" s="17">
        <v>0.43118085607045098</v>
      </c>
      <c r="R626" s="17"/>
      <c r="S626" s="17">
        <v>0.47740069809958002</v>
      </c>
      <c r="T626" s="17">
        <v>0.42221250169468</v>
      </c>
      <c r="U626" s="17">
        <v>0.440187404670146</v>
      </c>
      <c r="V626" s="17">
        <v>0.51568858733005096</v>
      </c>
      <c r="W626" s="17">
        <v>0.42403429051213998</v>
      </c>
      <c r="X626" s="17">
        <v>0.467996022909276</v>
      </c>
      <c r="Y626" s="17">
        <v>0.49377006590563599</v>
      </c>
      <c r="Z626" s="17">
        <v>0.43972777933768997</v>
      </c>
      <c r="AA626" s="17">
        <v>0.50877577399114504</v>
      </c>
      <c r="AB626" s="17">
        <v>0.45397532924943201</v>
      </c>
      <c r="AC626" s="17">
        <v>0.479118558083238</v>
      </c>
      <c r="AD626" s="17"/>
      <c r="AE626" s="17">
        <v>0.450060747662131</v>
      </c>
      <c r="AF626" s="17">
        <v>0.48428545603999101</v>
      </c>
      <c r="AG626" s="17">
        <v>0.44527480060519298</v>
      </c>
      <c r="AH626" s="17">
        <v>0.47962129835402101</v>
      </c>
      <c r="AI626" s="17">
        <v>0.48340902594902602</v>
      </c>
      <c r="AJ626" s="17">
        <v>0.381517488539245</v>
      </c>
      <c r="AK626" s="17"/>
      <c r="AL626" s="17">
        <v>0.47203074875064399</v>
      </c>
      <c r="AM626" s="17">
        <v>0.47153546437209998</v>
      </c>
      <c r="AN626" s="17">
        <v>0.48363579075166901</v>
      </c>
      <c r="AO626" s="17">
        <v>0.37682022815462601</v>
      </c>
      <c r="AP626" s="17">
        <v>0.37311570727673898</v>
      </c>
      <c r="AQ626" s="17">
        <v>0.40503034304034602</v>
      </c>
      <c r="AR626" s="17">
        <v>0.54960917067138904</v>
      </c>
      <c r="AS626" s="17"/>
      <c r="AT626" s="17">
        <v>0.43658385437471098</v>
      </c>
      <c r="AU626" s="17">
        <v>0.47642601961071401</v>
      </c>
      <c r="AV626" s="17"/>
      <c r="AW626" s="17">
        <v>0.55708860525897597</v>
      </c>
      <c r="AX626" s="17">
        <v>0.31741501715777798</v>
      </c>
      <c r="AY626" s="17">
        <v>0.50852541725325096</v>
      </c>
      <c r="AZ626" s="17">
        <v>0.43331600175060098</v>
      </c>
      <c r="BA626" s="17">
        <v>0.27578818864896698</v>
      </c>
      <c r="BB626" s="17">
        <v>0.49389592390171899</v>
      </c>
      <c r="BC626" s="17">
        <v>0.49736519317344902</v>
      </c>
      <c r="BD626" s="17">
        <v>0.48000880156110398</v>
      </c>
      <c r="BE626" s="17"/>
      <c r="BF626" s="17">
        <v>0.363433066426391</v>
      </c>
      <c r="BG626" s="17">
        <v>0.647758801611938</v>
      </c>
      <c r="BH626" s="17">
        <v>0.232557899763425</v>
      </c>
      <c r="BI626" s="17">
        <v>0.33804894487520498</v>
      </c>
      <c r="BJ626" s="17">
        <v>0.35931181286202002</v>
      </c>
      <c r="BK626" s="17">
        <v>0.225933734873558</v>
      </c>
      <c r="BL626" s="17">
        <v>0.44431456125062302</v>
      </c>
      <c r="BM626" s="17"/>
      <c r="BN626" s="17">
        <v>0.37102439503498102</v>
      </c>
      <c r="BO626" s="17">
        <v>0.37371970501207702</v>
      </c>
      <c r="BP626" s="17">
        <v>0.39878702730119497</v>
      </c>
      <c r="BQ626" s="17">
        <v>0.49443883951033701</v>
      </c>
      <c r="BR626" s="17">
        <v>0.48050022355630101</v>
      </c>
      <c r="BS626" s="17">
        <v>0.51205598295549504</v>
      </c>
      <c r="BT626" s="17">
        <v>0.48913701480733102</v>
      </c>
      <c r="BU626" s="17">
        <v>0.498537522972339</v>
      </c>
      <c r="BV626" s="17">
        <v>0.51348848917857104</v>
      </c>
      <c r="BW626" s="17">
        <v>0.46074076413806703</v>
      </c>
      <c r="BX626" s="17">
        <v>0.46354608877472703</v>
      </c>
      <c r="BY626" s="17">
        <v>0.42079478639100198</v>
      </c>
      <c r="BZ626" s="17">
        <v>0.44953860851802502</v>
      </c>
      <c r="CA626" s="17">
        <v>0.43896295202018498</v>
      </c>
      <c r="CB626" s="17">
        <v>0.49300393561987499</v>
      </c>
      <c r="CC626" s="17">
        <v>0.65846433112962299</v>
      </c>
      <c r="CD626" s="17">
        <v>0.59356557464669701</v>
      </c>
    </row>
    <row r="627" spans="2:82" x14ac:dyDescent="0.35">
      <c r="B627" t="s">
        <v>323</v>
      </c>
      <c r="C627" s="17">
        <v>0.43220813676023301</v>
      </c>
      <c r="D627" s="17">
        <v>0.44184414986068099</v>
      </c>
      <c r="E627" s="17">
        <v>0.42110218259176702</v>
      </c>
      <c r="F627" s="17"/>
      <c r="G627" s="17">
        <v>0.42736788878204601</v>
      </c>
      <c r="H627" s="17">
        <v>0.44099610393512401</v>
      </c>
      <c r="I627" s="17">
        <v>0.47134804678435199</v>
      </c>
      <c r="J627" s="17">
        <v>0.44387825656318802</v>
      </c>
      <c r="K627" s="17">
        <v>0.43529137266800899</v>
      </c>
      <c r="L627" s="17">
        <v>0.29048619457255997</v>
      </c>
      <c r="M627" s="17"/>
      <c r="N627" s="17">
        <v>0.410306765072671</v>
      </c>
      <c r="O627" s="17">
        <v>0.41923912555256398</v>
      </c>
      <c r="P627" s="17">
        <v>0.45645354179909498</v>
      </c>
      <c r="Q627" s="17">
        <v>0.45261362085734003</v>
      </c>
      <c r="R627" s="17"/>
      <c r="S627" s="17">
        <v>0.414690345936645</v>
      </c>
      <c r="T627" s="17">
        <v>0.41353937912944799</v>
      </c>
      <c r="U627" s="17">
        <v>0.43433727933519201</v>
      </c>
      <c r="V627" s="17">
        <v>0.467390962336449</v>
      </c>
      <c r="W627" s="17">
        <v>0.422003408481821</v>
      </c>
      <c r="X627" s="17">
        <v>0.44227364493702997</v>
      </c>
      <c r="Y627" s="17">
        <v>0.439309343689334</v>
      </c>
      <c r="Z627" s="17">
        <v>0.43581918186678797</v>
      </c>
      <c r="AA627" s="17">
        <v>0.466334561125409</v>
      </c>
      <c r="AB627" s="17">
        <v>0.41050771666171099</v>
      </c>
      <c r="AC627" s="17">
        <v>0.43028830914823601</v>
      </c>
      <c r="AD627" s="17"/>
      <c r="AE627" s="17">
        <v>0.40491016628516502</v>
      </c>
      <c r="AF627" s="17">
        <v>0.42005678969291199</v>
      </c>
      <c r="AG627" s="17">
        <v>0.46761100567979302</v>
      </c>
      <c r="AH627" s="17">
        <v>0.45187139455432301</v>
      </c>
      <c r="AI627" s="17">
        <v>0.47244415066596601</v>
      </c>
      <c r="AJ627" s="17">
        <v>0.334226892474834</v>
      </c>
      <c r="AK627" s="17"/>
      <c r="AL627" s="17">
        <v>0.42623200600535399</v>
      </c>
      <c r="AM627" s="17">
        <v>0.454284786081256</v>
      </c>
      <c r="AN627" s="17">
        <v>0.43655110774835798</v>
      </c>
      <c r="AO627" s="17">
        <v>0.33698682307598299</v>
      </c>
      <c r="AP627" s="17">
        <v>0.33560722172456298</v>
      </c>
      <c r="AQ627" s="17">
        <v>0.43322429662223</v>
      </c>
      <c r="AR627" s="17">
        <v>0.34513487218764999</v>
      </c>
      <c r="AS627" s="17"/>
      <c r="AT627" s="17">
        <v>0.43553162747023599</v>
      </c>
      <c r="AU627" s="17">
        <v>0.43413533830635498</v>
      </c>
      <c r="AV627" s="17"/>
      <c r="AW627" s="17">
        <v>0.51334311547580702</v>
      </c>
      <c r="AX627" s="17">
        <v>0.31334306222751201</v>
      </c>
      <c r="AY627" s="17">
        <v>0.45861512890977701</v>
      </c>
      <c r="AZ627" s="17">
        <v>0.41253802870758699</v>
      </c>
      <c r="BA627" s="17">
        <v>0.28642468001072802</v>
      </c>
      <c r="BB627" s="17">
        <v>0.47117754382312099</v>
      </c>
      <c r="BC627" s="17">
        <v>0.41864834321736399</v>
      </c>
      <c r="BD627" s="17">
        <v>0.47993691161347701</v>
      </c>
      <c r="BE627" s="17"/>
      <c r="BF627" s="17">
        <v>0.29972623017200301</v>
      </c>
      <c r="BG627" s="17">
        <v>0.57441611385383395</v>
      </c>
      <c r="BH627" s="17">
        <v>0.33525789348781598</v>
      </c>
      <c r="BI627" s="17">
        <v>0.31362890754911399</v>
      </c>
      <c r="BJ627" s="17">
        <v>0.34962649370635701</v>
      </c>
      <c r="BK627" s="17">
        <v>0.277353587004675</v>
      </c>
      <c r="BL627" s="17">
        <v>0.42773217898377902</v>
      </c>
      <c r="BM627" s="17"/>
      <c r="BN627" s="17">
        <v>0.38689414034814701</v>
      </c>
      <c r="BO627" s="17">
        <v>0.39050435699186398</v>
      </c>
      <c r="BP627" s="17">
        <v>0.46236762630432399</v>
      </c>
      <c r="BQ627" s="17">
        <v>0.49076418511811898</v>
      </c>
      <c r="BR627" s="17">
        <v>0.454861261845113</v>
      </c>
      <c r="BS627" s="17">
        <v>0.48130358805221801</v>
      </c>
      <c r="BT627" s="17">
        <v>0.45223589511265799</v>
      </c>
      <c r="BU627" s="17">
        <v>0.42833399146844198</v>
      </c>
      <c r="BV627" s="17">
        <v>0.46148186960276899</v>
      </c>
      <c r="BW627" s="17">
        <v>0.38948708736354998</v>
      </c>
      <c r="BX627" s="17">
        <v>0.41801903791358502</v>
      </c>
      <c r="BY627" s="17">
        <v>0.35707764597491698</v>
      </c>
      <c r="BZ627" s="17">
        <v>0.42430536928587598</v>
      </c>
      <c r="CA627" s="17">
        <v>0.34935335021630998</v>
      </c>
      <c r="CB627" s="17">
        <v>0.44680143835136799</v>
      </c>
      <c r="CC627" s="17">
        <v>0.449693711880021</v>
      </c>
      <c r="CD627" s="17">
        <v>0.50890832821238896</v>
      </c>
    </row>
    <row r="628" spans="2:82" x14ac:dyDescent="0.35">
      <c r="B628" t="s">
        <v>138</v>
      </c>
      <c r="C628" s="17">
        <v>0.16401142454399101</v>
      </c>
      <c r="D628" s="17">
        <v>0.15318133186670299</v>
      </c>
      <c r="E628" s="17">
        <v>0.176768323076854</v>
      </c>
      <c r="F628" s="17"/>
      <c r="G628" s="17">
        <v>0.12464516765853401</v>
      </c>
      <c r="H628" s="17">
        <v>0.107219506232527</v>
      </c>
      <c r="I628" s="17">
        <v>0.14026382271916499</v>
      </c>
      <c r="J628" s="17">
        <v>0.190581236046135</v>
      </c>
      <c r="K628" s="17">
        <v>0.22660224711090299</v>
      </c>
      <c r="L628" s="17">
        <v>0.328909719613449</v>
      </c>
      <c r="M628" s="17"/>
      <c r="N628" s="17">
        <v>0.138919912073527</v>
      </c>
      <c r="O628" s="17">
        <v>0.176287722462037</v>
      </c>
      <c r="P628" s="17">
        <v>0.15944324171006399</v>
      </c>
      <c r="Q628" s="17">
        <v>0.18702320613464901</v>
      </c>
      <c r="R628" s="17"/>
      <c r="S628" s="17">
        <v>0.12512584891544901</v>
      </c>
      <c r="T628" s="17">
        <v>0.19481445850927601</v>
      </c>
      <c r="U628" s="17">
        <v>0.16243964439389999</v>
      </c>
      <c r="V628" s="17">
        <v>0.18245051248017899</v>
      </c>
      <c r="W628" s="17">
        <v>0.204229279222545</v>
      </c>
      <c r="X628" s="17">
        <v>0.16833781730382899</v>
      </c>
      <c r="Y628" s="17">
        <v>0.16383952084218201</v>
      </c>
      <c r="Z628" s="17">
        <v>0.186910871009769</v>
      </c>
      <c r="AA628" s="17">
        <v>0.14704146626480599</v>
      </c>
      <c r="AB628" s="17">
        <v>0.160123716839117</v>
      </c>
      <c r="AC628" s="17">
        <v>0.17246198255203199</v>
      </c>
      <c r="AD628" s="17"/>
      <c r="AE628" s="17">
        <v>0.189344935539911</v>
      </c>
      <c r="AF628" s="17">
        <v>0.15814259859174101</v>
      </c>
      <c r="AG628" s="17">
        <v>0.13886779757862899</v>
      </c>
      <c r="AH628" s="17">
        <v>0.14323878213192001</v>
      </c>
      <c r="AI628" s="17">
        <v>0.14737951484020601</v>
      </c>
      <c r="AJ628" s="17">
        <v>0.219651754183362</v>
      </c>
      <c r="AK628" s="17"/>
      <c r="AL628" s="17">
        <v>0.188831602086171</v>
      </c>
      <c r="AM628" s="17">
        <v>0.11790620618080901</v>
      </c>
      <c r="AN628" s="17">
        <v>8.7705673641903806E-2</v>
      </c>
      <c r="AO628" s="17">
        <v>0.143538951757646</v>
      </c>
      <c r="AP628" s="17">
        <v>0.18562764047526201</v>
      </c>
      <c r="AQ628" s="17">
        <v>0.16411885179973101</v>
      </c>
      <c r="AR628" s="17">
        <v>0.201669918618475</v>
      </c>
      <c r="AS628" s="17"/>
      <c r="AT628" s="17">
        <v>9.8108847969996693E-2</v>
      </c>
      <c r="AU628" s="17">
        <v>0.17223941987814101</v>
      </c>
      <c r="AV628" s="17"/>
      <c r="AW628" s="17">
        <v>0.168868947778444</v>
      </c>
      <c r="AX628" s="17">
        <v>0.28282771251376698</v>
      </c>
      <c r="AY628" s="17">
        <v>0.11357943364498201</v>
      </c>
      <c r="AZ628" s="17">
        <v>0.20457425719633601</v>
      </c>
      <c r="BA628" s="17">
        <v>0.34044825671581702</v>
      </c>
      <c r="BB628" s="17">
        <v>0.11210544803389</v>
      </c>
      <c r="BC628" s="17">
        <v>9.5638217579937401E-2</v>
      </c>
      <c r="BD628" s="17">
        <v>0.106475434569075</v>
      </c>
      <c r="BE628" s="17"/>
      <c r="BF628" s="17">
        <v>0.164118799370159</v>
      </c>
      <c r="BG628" s="17">
        <v>9.6370339547863407E-2</v>
      </c>
      <c r="BH628" s="17">
        <v>0.27308071612448398</v>
      </c>
      <c r="BI628" s="17">
        <v>0.18859709356301299</v>
      </c>
      <c r="BJ628" s="17">
        <v>0.171719612116601</v>
      </c>
      <c r="BK628" s="17">
        <v>0.33684824804858499</v>
      </c>
      <c r="BL628" s="17">
        <v>0.209961292395277</v>
      </c>
      <c r="BM628" s="17"/>
      <c r="BN628" s="17">
        <v>0.183292018042614</v>
      </c>
      <c r="BO628" s="17">
        <v>0.201749822258498</v>
      </c>
      <c r="BP628" s="17">
        <v>0.19277986258264901</v>
      </c>
      <c r="BQ628" s="17">
        <v>0.13592328284364799</v>
      </c>
      <c r="BR628" s="17">
        <v>0.204261842092302</v>
      </c>
      <c r="BS628" s="17">
        <v>0.156912013808958</v>
      </c>
      <c r="BT628" s="17">
        <v>0.15005146324493501</v>
      </c>
      <c r="BU628" s="17">
        <v>0.141850020106293</v>
      </c>
      <c r="BV628" s="17">
        <v>0.180476165353157</v>
      </c>
      <c r="BW628" s="17">
        <v>0.16244315542836199</v>
      </c>
      <c r="BX628" s="17">
        <v>0.143302107830794</v>
      </c>
      <c r="BY628" s="17">
        <v>0.158956449069554</v>
      </c>
      <c r="BZ628" s="17">
        <v>0.11591506223262001</v>
      </c>
      <c r="CA628" s="17">
        <v>0.199969764682533</v>
      </c>
      <c r="CB628" s="17">
        <v>0.14992504788212499</v>
      </c>
      <c r="CC628" s="17">
        <v>4.57617275531731E-2</v>
      </c>
      <c r="CD628" s="17">
        <v>3.7370982805237499E-2</v>
      </c>
    </row>
    <row r="629" spans="2:82" x14ac:dyDescent="0.35">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row>
    <row r="630" spans="2:82" x14ac:dyDescent="0.35">
      <c r="B630" s="6" t="s">
        <v>348</v>
      </c>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row>
    <row r="631" spans="2:82" x14ac:dyDescent="0.35">
      <c r="B631" s="24" t="s">
        <v>118</v>
      </c>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row>
    <row r="632" spans="2:82" x14ac:dyDescent="0.35">
      <c r="B632" t="s">
        <v>344</v>
      </c>
      <c r="C632" s="17">
        <v>0.30304405556932301</v>
      </c>
      <c r="D632" s="17">
        <v>0.32114688085479098</v>
      </c>
      <c r="E632" s="17">
        <v>0.28569642621726299</v>
      </c>
      <c r="F632" s="17"/>
      <c r="G632" s="17">
        <v>0.25918970312748002</v>
      </c>
      <c r="H632" s="17">
        <v>0.34327153980335801</v>
      </c>
      <c r="I632" s="17">
        <v>0.31152422132533802</v>
      </c>
      <c r="J632" s="17">
        <v>0.29345895203001598</v>
      </c>
      <c r="K632" s="17">
        <v>0.30413377698384197</v>
      </c>
      <c r="L632" s="17">
        <v>0.29945300327826402</v>
      </c>
      <c r="M632" s="17"/>
      <c r="N632" s="17">
        <v>0.35863864162190101</v>
      </c>
      <c r="O632" s="17">
        <v>0.28903162423227102</v>
      </c>
      <c r="P632" s="17">
        <v>0.28081857197632298</v>
      </c>
      <c r="Q632" s="17">
        <v>0.28049665183043698</v>
      </c>
      <c r="R632" s="17"/>
      <c r="S632" s="17">
        <v>0.31947287720610701</v>
      </c>
      <c r="T632" s="17">
        <v>0.29611176230515501</v>
      </c>
      <c r="U632" s="17">
        <v>0.276096664833623</v>
      </c>
      <c r="V632" s="17">
        <v>0.296158046445336</v>
      </c>
      <c r="W632" s="17">
        <v>0.30950612476574602</v>
      </c>
      <c r="X632" s="17">
        <v>0.29191541325495202</v>
      </c>
      <c r="Y632" s="17">
        <v>0.30050174389037698</v>
      </c>
      <c r="Z632" s="17">
        <v>0.33857477797770402</v>
      </c>
      <c r="AA632" s="17">
        <v>0.31115737648793201</v>
      </c>
      <c r="AB632" s="17">
        <v>0.28653820598395802</v>
      </c>
      <c r="AC632" s="17">
        <v>0.31917964576783198</v>
      </c>
      <c r="AD632" s="17"/>
      <c r="AE632" s="17">
        <v>0.32624339422666798</v>
      </c>
      <c r="AF632" s="17">
        <v>0.29892067913092901</v>
      </c>
      <c r="AG632" s="17">
        <v>0.30058276946243301</v>
      </c>
      <c r="AH632" s="17">
        <v>0.28059917742226598</v>
      </c>
      <c r="AI632" s="17">
        <v>0.30305010377493202</v>
      </c>
      <c r="AJ632" s="17">
        <v>0.190465023927228</v>
      </c>
      <c r="AK632" s="17"/>
      <c r="AL632" s="17">
        <v>0.286649028323257</v>
      </c>
      <c r="AM632" s="17">
        <v>0.33805724100969298</v>
      </c>
      <c r="AN632" s="17">
        <v>0.41344991433771999</v>
      </c>
      <c r="AO632" s="17">
        <v>0.30154574778158599</v>
      </c>
      <c r="AP632" s="17">
        <v>0.27710225550074002</v>
      </c>
      <c r="AQ632" s="17">
        <v>0.39191890521581402</v>
      </c>
      <c r="AR632" s="17">
        <v>0.28318830206409101</v>
      </c>
      <c r="AS632" s="17"/>
      <c r="AT632" s="17">
        <v>0.43120106480415998</v>
      </c>
      <c r="AU632" s="17">
        <v>0.29012942446173801</v>
      </c>
      <c r="AV632" s="17"/>
      <c r="AW632" s="17">
        <v>0.29644902512195098</v>
      </c>
      <c r="AX632" s="17">
        <v>0.330807518511187</v>
      </c>
      <c r="AY632" s="17">
        <v>0.32139225539509197</v>
      </c>
      <c r="AZ632" s="17">
        <v>0.26624770695141697</v>
      </c>
      <c r="BA632" s="17">
        <v>0.27770167415257002</v>
      </c>
      <c r="BB632" s="17">
        <v>0.32299208108231903</v>
      </c>
      <c r="BC632" s="17">
        <v>0.37114480786314902</v>
      </c>
      <c r="BD632" s="17">
        <v>0.31326242185297998</v>
      </c>
      <c r="BE632" s="17"/>
      <c r="BF632" s="17">
        <v>0.309758761072778</v>
      </c>
      <c r="BG632" s="17">
        <v>0.362619285186289</v>
      </c>
      <c r="BH632" s="17">
        <v>0.29555943607714202</v>
      </c>
      <c r="BI632" s="17">
        <v>0.269786701649945</v>
      </c>
      <c r="BJ632" s="17">
        <v>0.26886260100055198</v>
      </c>
      <c r="BK632" s="17">
        <v>0.28335421911613301</v>
      </c>
      <c r="BL632" s="17">
        <v>0.22074066564307099</v>
      </c>
      <c r="BM632" s="17"/>
      <c r="BN632" s="17">
        <v>0.28176776121118902</v>
      </c>
      <c r="BO632" s="17">
        <v>0.30904773467455798</v>
      </c>
      <c r="BP632" s="17">
        <v>0.29337045956749103</v>
      </c>
      <c r="BQ632" s="17">
        <v>0.260856325864043</v>
      </c>
      <c r="BR632" s="17">
        <v>0.31770216260180301</v>
      </c>
      <c r="BS632" s="17">
        <v>0.30749385961714498</v>
      </c>
      <c r="BT632" s="17">
        <v>0.30727178100034003</v>
      </c>
      <c r="BU632" s="17">
        <v>0.31920800770024499</v>
      </c>
      <c r="BV632" s="17">
        <v>0.304994908081482</v>
      </c>
      <c r="BW632" s="17">
        <v>0.26254779971078002</v>
      </c>
      <c r="BX632" s="17">
        <v>0.27986369595402399</v>
      </c>
      <c r="BY632" s="17">
        <v>0.30903347189847902</v>
      </c>
      <c r="BZ632" s="17">
        <v>0.29012966411003699</v>
      </c>
      <c r="CA632" s="17">
        <v>0.36897096667789298</v>
      </c>
      <c r="CB632" s="17">
        <v>0.36324573743820399</v>
      </c>
      <c r="CC632" s="17">
        <v>0.51517527919130501</v>
      </c>
      <c r="CD632" s="17">
        <v>0.54346399400923695</v>
      </c>
    </row>
    <row r="633" spans="2:82" x14ac:dyDescent="0.35">
      <c r="B633" t="s">
        <v>345</v>
      </c>
      <c r="C633" s="17">
        <v>0.463799890334819</v>
      </c>
      <c r="D633" s="17">
        <v>0.44701797478142202</v>
      </c>
      <c r="E633" s="17">
        <v>0.48049770295831301</v>
      </c>
      <c r="F633" s="17"/>
      <c r="G633" s="17">
        <v>0.45952874752803002</v>
      </c>
      <c r="H633" s="17">
        <v>0.44063043402152602</v>
      </c>
      <c r="I633" s="17">
        <v>0.461125884400861</v>
      </c>
      <c r="J633" s="17">
        <v>0.46949596938669602</v>
      </c>
      <c r="K633" s="17">
        <v>0.47064559002405398</v>
      </c>
      <c r="L633" s="17">
        <v>0.478455711992052</v>
      </c>
      <c r="M633" s="17"/>
      <c r="N633" s="17">
        <v>0.45452172228614801</v>
      </c>
      <c r="O633" s="17">
        <v>0.46550522775139003</v>
      </c>
      <c r="P633" s="17">
        <v>0.47492600201998197</v>
      </c>
      <c r="Q633" s="17">
        <v>0.46087086274549399</v>
      </c>
      <c r="R633" s="17"/>
      <c r="S633" s="17">
        <v>0.45342582845617302</v>
      </c>
      <c r="T633" s="17">
        <v>0.46111253341112801</v>
      </c>
      <c r="U633" s="17">
        <v>0.47555533658466898</v>
      </c>
      <c r="V633" s="17">
        <v>0.47491779184625699</v>
      </c>
      <c r="W633" s="17">
        <v>0.46256635256019502</v>
      </c>
      <c r="X633" s="17">
        <v>0.46745056570398802</v>
      </c>
      <c r="Y633" s="17">
        <v>0.45651197034874402</v>
      </c>
      <c r="Z633" s="17">
        <v>0.46111228504281698</v>
      </c>
      <c r="AA633" s="17">
        <v>0.45517490344698602</v>
      </c>
      <c r="AB633" s="17">
        <v>0.47793885659392299</v>
      </c>
      <c r="AC633" s="17">
        <v>0.46757749244574698</v>
      </c>
      <c r="AD633" s="17"/>
      <c r="AE633" s="17">
        <v>0.46462410080302502</v>
      </c>
      <c r="AF633" s="17">
        <v>0.48084893635356601</v>
      </c>
      <c r="AG633" s="17">
        <v>0.47685376531872897</v>
      </c>
      <c r="AH633" s="17">
        <v>0.49141047292233497</v>
      </c>
      <c r="AI633" s="17">
        <v>0.44692721238606697</v>
      </c>
      <c r="AJ633" s="17">
        <v>0.34528448256184602</v>
      </c>
      <c r="AK633" s="17"/>
      <c r="AL633" s="17">
        <v>0.475711030124852</v>
      </c>
      <c r="AM633" s="17">
        <v>0.465488005594489</v>
      </c>
      <c r="AN633" s="17">
        <v>0.40694521728153199</v>
      </c>
      <c r="AO633" s="17">
        <v>0.51271339217950496</v>
      </c>
      <c r="AP633" s="17">
        <v>0.49453162328966899</v>
      </c>
      <c r="AQ633" s="17">
        <v>0.38760038557897297</v>
      </c>
      <c r="AR633" s="17">
        <v>0.50993772711819096</v>
      </c>
      <c r="AS633" s="17"/>
      <c r="AT633" s="17">
        <v>0.41857178803806699</v>
      </c>
      <c r="AU633" s="17">
        <v>0.47169922176718998</v>
      </c>
      <c r="AV633" s="17"/>
      <c r="AW633" s="17">
        <v>0.45456339213420799</v>
      </c>
      <c r="AX633" s="17">
        <v>0.49331218092532703</v>
      </c>
      <c r="AY633" s="17">
        <v>0.495551968667161</v>
      </c>
      <c r="AZ633" s="17">
        <v>0.47064938818874402</v>
      </c>
      <c r="BA633" s="17">
        <v>0.47670179707098098</v>
      </c>
      <c r="BB633" s="17">
        <v>0.44973003153641999</v>
      </c>
      <c r="BC633" s="17">
        <v>0.43859988225692598</v>
      </c>
      <c r="BD633" s="17">
        <v>0.51337686694383899</v>
      </c>
      <c r="BE633" s="17"/>
      <c r="BF633" s="17">
        <v>0.47432635138062501</v>
      </c>
      <c r="BG633" s="17">
        <v>0.45048196811441299</v>
      </c>
      <c r="BH633" s="17">
        <v>0.463938986155426</v>
      </c>
      <c r="BI633" s="17">
        <v>0.48440292057100798</v>
      </c>
      <c r="BJ633" s="17">
        <v>0.49508073110217499</v>
      </c>
      <c r="BK633" s="17">
        <v>0.45391603885220699</v>
      </c>
      <c r="BL633" s="17">
        <v>0.46642612939629702</v>
      </c>
      <c r="BM633" s="17"/>
      <c r="BN633" s="17">
        <v>0.44444751957626599</v>
      </c>
      <c r="BO633" s="17">
        <v>0.46951314873607602</v>
      </c>
      <c r="BP633" s="17">
        <v>0.48603836399457001</v>
      </c>
      <c r="BQ633" s="17">
        <v>0.48756484573401299</v>
      </c>
      <c r="BR633" s="17">
        <v>0.45169419034663999</v>
      </c>
      <c r="BS633" s="17">
        <v>0.46117664939861103</v>
      </c>
      <c r="BT633" s="17">
        <v>0.49471947972276697</v>
      </c>
      <c r="BU633" s="17">
        <v>0.45329440365664603</v>
      </c>
      <c r="BV633" s="17">
        <v>0.496220697703397</v>
      </c>
      <c r="BW633" s="17">
        <v>0.48047826666287002</v>
      </c>
      <c r="BX633" s="17">
        <v>0.48692955898199303</v>
      </c>
      <c r="BY633" s="17">
        <v>0.501471726386021</v>
      </c>
      <c r="BZ633" s="17">
        <v>0.50882915422393005</v>
      </c>
      <c r="CA633" s="17">
        <v>0.40431919911068498</v>
      </c>
      <c r="CB633" s="17">
        <v>0.41366408218873002</v>
      </c>
      <c r="CC633" s="17">
        <v>0.34689360203714298</v>
      </c>
      <c r="CD633" s="17">
        <v>0.34053447532832398</v>
      </c>
    </row>
    <row r="634" spans="2:82" x14ac:dyDescent="0.35">
      <c r="B634" t="s">
        <v>346</v>
      </c>
      <c r="C634" s="17">
        <v>0.16353630842808101</v>
      </c>
      <c r="D634" s="17">
        <v>0.16413325310524801</v>
      </c>
      <c r="E634" s="17">
        <v>0.163160850597489</v>
      </c>
      <c r="F634" s="17"/>
      <c r="G634" s="17">
        <v>0.17803645546794</v>
      </c>
      <c r="H634" s="17">
        <v>0.14915546936390101</v>
      </c>
      <c r="I634" s="17">
        <v>0.173236325403054</v>
      </c>
      <c r="J634" s="17">
        <v>0.167953059982453</v>
      </c>
      <c r="K634" s="17">
        <v>0.162950492446994</v>
      </c>
      <c r="L634" s="17">
        <v>0.15458478697532599</v>
      </c>
      <c r="M634" s="17"/>
      <c r="N634" s="17">
        <v>0.139017103242185</v>
      </c>
      <c r="O634" s="17">
        <v>0.18193598450484999</v>
      </c>
      <c r="P634" s="17">
        <v>0.175111796463607</v>
      </c>
      <c r="Q634" s="17">
        <v>0.16058564974446801</v>
      </c>
      <c r="R634" s="17"/>
      <c r="S634" s="17">
        <v>0.1663413169389</v>
      </c>
      <c r="T634" s="17">
        <v>0.164964947900861</v>
      </c>
      <c r="U634" s="17">
        <v>0.168994311863923</v>
      </c>
      <c r="V634" s="17">
        <v>0.16278611156659401</v>
      </c>
      <c r="W634" s="17">
        <v>0.151873206293451</v>
      </c>
      <c r="X634" s="17">
        <v>0.16853813775329499</v>
      </c>
      <c r="Y634" s="17">
        <v>0.163719949123044</v>
      </c>
      <c r="Z634" s="17">
        <v>0.13392043551830499</v>
      </c>
      <c r="AA634" s="17">
        <v>0.16170026202747001</v>
      </c>
      <c r="AB634" s="17">
        <v>0.176964099263483</v>
      </c>
      <c r="AC634" s="17">
        <v>0.160508556371938</v>
      </c>
      <c r="AD634" s="17"/>
      <c r="AE634" s="17">
        <v>0.15042190197407199</v>
      </c>
      <c r="AF634" s="17">
        <v>0.172443677638041</v>
      </c>
      <c r="AG634" s="17">
        <v>0.127878924041121</v>
      </c>
      <c r="AH634" s="17">
        <v>0.14904217493290101</v>
      </c>
      <c r="AI634" s="17">
        <v>0.17878208308403401</v>
      </c>
      <c r="AJ634" s="17">
        <v>0.25162780121883999</v>
      </c>
      <c r="AK634" s="17"/>
      <c r="AL634" s="17">
        <v>0.17319290517851599</v>
      </c>
      <c r="AM634" s="17">
        <v>0.137829371321184</v>
      </c>
      <c r="AN634" s="17">
        <v>0.13862022754703199</v>
      </c>
      <c r="AO634" s="17">
        <v>0.110103774963684</v>
      </c>
      <c r="AP634" s="17">
        <v>0.16910864577596299</v>
      </c>
      <c r="AQ634" s="17">
        <v>0.14561745257574499</v>
      </c>
      <c r="AR634" s="17">
        <v>0.11744637691890999</v>
      </c>
      <c r="AS634" s="17"/>
      <c r="AT634" s="17">
        <v>0.112714688034232</v>
      </c>
      <c r="AU634" s="17">
        <v>0.168072253913332</v>
      </c>
      <c r="AV634" s="17"/>
      <c r="AW634" s="17">
        <v>0.16868742270294501</v>
      </c>
      <c r="AX634" s="17">
        <v>0.113635037416283</v>
      </c>
      <c r="AY634" s="17">
        <v>0.10716394262732799</v>
      </c>
      <c r="AZ634" s="17">
        <v>0.182644345064466</v>
      </c>
      <c r="BA634" s="17">
        <v>0.16576068277146</v>
      </c>
      <c r="BB634" s="17">
        <v>0.16830223633378799</v>
      </c>
      <c r="BC634" s="17">
        <v>0.14633335865772301</v>
      </c>
      <c r="BD634" s="17">
        <v>0.120890888661645</v>
      </c>
      <c r="BE634" s="17"/>
      <c r="BF634" s="17">
        <v>0.15367401684027401</v>
      </c>
      <c r="BG634" s="17">
        <v>0.13958115194854201</v>
      </c>
      <c r="BH634" s="17">
        <v>0.180499975059986</v>
      </c>
      <c r="BI634" s="17">
        <v>0.163762677756606</v>
      </c>
      <c r="BJ634" s="17">
        <v>0.15085007827399</v>
      </c>
      <c r="BK634" s="17">
        <v>0.17835342603527901</v>
      </c>
      <c r="BL634" s="17">
        <v>0.20929834410468601</v>
      </c>
      <c r="BM634" s="17"/>
      <c r="BN634" s="17">
        <v>0.149107478594454</v>
      </c>
      <c r="BO634" s="17">
        <v>0.136255143131677</v>
      </c>
      <c r="BP634" s="17">
        <v>0.15814142081184401</v>
      </c>
      <c r="BQ634" s="17">
        <v>0.17904025123362599</v>
      </c>
      <c r="BR634" s="17">
        <v>0.16148854668857099</v>
      </c>
      <c r="BS634" s="17">
        <v>0.16591651263488499</v>
      </c>
      <c r="BT634" s="17">
        <v>0.15253170879838701</v>
      </c>
      <c r="BU634" s="17">
        <v>0.16387537431589</v>
      </c>
      <c r="BV634" s="17">
        <v>0.136102127056144</v>
      </c>
      <c r="BW634" s="17">
        <v>0.19001971464099501</v>
      </c>
      <c r="BX634" s="17">
        <v>0.18103809939795501</v>
      </c>
      <c r="BY634" s="17">
        <v>0.15449149681648</v>
      </c>
      <c r="BZ634" s="17">
        <v>0.14684567740506899</v>
      </c>
      <c r="CA634" s="17">
        <v>0.17744526711195899</v>
      </c>
      <c r="CB634" s="17">
        <v>0.161315805020954</v>
      </c>
      <c r="CC634" s="17">
        <v>0.12026789881870099</v>
      </c>
      <c r="CD634" s="17">
        <v>7.0775542911838296E-2</v>
      </c>
    </row>
    <row r="635" spans="2:82" x14ac:dyDescent="0.35">
      <c r="B635" t="s">
        <v>347</v>
      </c>
      <c r="C635" s="17">
        <v>6.96197456677774E-2</v>
      </c>
      <c r="D635" s="17">
        <v>6.7701891258539204E-2</v>
      </c>
      <c r="E635" s="17">
        <v>7.0645020226935598E-2</v>
      </c>
      <c r="F635" s="17"/>
      <c r="G635" s="17">
        <v>0.10324509387655</v>
      </c>
      <c r="H635" s="17">
        <v>6.6942556811215706E-2</v>
      </c>
      <c r="I635" s="17">
        <v>5.4113568870747003E-2</v>
      </c>
      <c r="J635" s="17">
        <v>6.9092018600834901E-2</v>
      </c>
      <c r="K635" s="17">
        <v>6.2270140545110202E-2</v>
      </c>
      <c r="L635" s="17">
        <v>6.7506497754357797E-2</v>
      </c>
      <c r="M635" s="17"/>
      <c r="N635" s="17">
        <v>4.78225328497658E-2</v>
      </c>
      <c r="O635" s="17">
        <v>6.3527163511488599E-2</v>
      </c>
      <c r="P635" s="17">
        <v>6.9143629540087598E-2</v>
      </c>
      <c r="Q635" s="17">
        <v>9.80468356796005E-2</v>
      </c>
      <c r="R635" s="17"/>
      <c r="S635" s="17">
        <v>6.0759977398820102E-2</v>
      </c>
      <c r="T635" s="17">
        <v>7.7810756382856602E-2</v>
      </c>
      <c r="U635" s="17">
        <v>7.9353686717785005E-2</v>
      </c>
      <c r="V635" s="17">
        <v>6.6138050141812593E-2</v>
      </c>
      <c r="W635" s="17">
        <v>7.6054316380608597E-2</v>
      </c>
      <c r="X635" s="17">
        <v>7.20958832877652E-2</v>
      </c>
      <c r="Y635" s="17">
        <v>7.9266336637834001E-2</v>
      </c>
      <c r="Z635" s="17">
        <v>6.6392501461173994E-2</v>
      </c>
      <c r="AA635" s="17">
        <v>7.19674580376128E-2</v>
      </c>
      <c r="AB635" s="17">
        <v>5.8558838158635003E-2</v>
      </c>
      <c r="AC635" s="17">
        <v>5.27343054144837E-2</v>
      </c>
      <c r="AD635" s="17"/>
      <c r="AE635" s="17">
        <v>5.8710602996234797E-2</v>
      </c>
      <c r="AF635" s="17">
        <v>4.7786706877464502E-2</v>
      </c>
      <c r="AG635" s="17">
        <v>9.4684541177718004E-2</v>
      </c>
      <c r="AH635" s="17">
        <v>7.8948174722497905E-2</v>
      </c>
      <c r="AI635" s="17">
        <v>7.1240600754967201E-2</v>
      </c>
      <c r="AJ635" s="17">
        <v>0.212622692292087</v>
      </c>
      <c r="AK635" s="17"/>
      <c r="AL635" s="17">
        <v>6.44470363733749E-2</v>
      </c>
      <c r="AM635" s="17">
        <v>5.8625382074634101E-2</v>
      </c>
      <c r="AN635" s="17">
        <v>4.0984640833715502E-2</v>
      </c>
      <c r="AO635" s="17">
        <v>7.5637085075225596E-2</v>
      </c>
      <c r="AP635" s="17">
        <v>5.9257475433628297E-2</v>
      </c>
      <c r="AQ635" s="17">
        <v>7.4863256629468203E-2</v>
      </c>
      <c r="AR635" s="17">
        <v>8.9427593898807806E-2</v>
      </c>
      <c r="AS635" s="17"/>
      <c r="AT635" s="17">
        <v>3.7512459123541599E-2</v>
      </c>
      <c r="AU635" s="17">
        <v>7.0099099857740196E-2</v>
      </c>
      <c r="AV635" s="17"/>
      <c r="AW635" s="17">
        <v>8.0300160040896795E-2</v>
      </c>
      <c r="AX635" s="17">
        <v>6.2245263147204202E-2</v>
      </c>
      <c r="AY635" s="17">
        <v>7.5891833310418905E-2</v>
      </c>
      <c r="AZ635" s="17">
        <v>8.04585597953726E-2</v>
      </c>
      <c r="BA635" s="17">
        <v>7.9835846004988997E-2</v>
      </c>
      <c r="BB635" s="17">
        <v>5.8975651047473002E-2</v>
      </c>
      <c r="BC635" s="17">
        <v>4.3921951222202799E-2</v>
      </c>
      <c r="BD635" s="17">
        <v>5.2469822541536697E-2</v>
      </c>
      <c r="BE635" s="17"/>
      <c r="BF635" s="17">
        <v>6.2240870706322698E-2</v>
      </c>
      <c r="BG635" s="17">
        <v>4.7317594750755698E-2</v>
      </c>
      <c r="BH635" s="17">
        <v>6.0001602707446401E-2</v>
      </c>
      <c r="BI635" s="17">
        <v>8.20477000224413E-2</v>
      </c>
      <c r="BJ635" s="17">
        <v>8.5206589623282494E-2</v>
      </c>
      <c r="BK635" s="17">
        <v>8.4376315996381096E-2</v>
      </c>
      <c r="BL635" s="17">
        <v>0.103534860855946</v>
      </c>
      <c r="BM635" s="17"/>
      <c r="BN635" s="17">
        <v>0.124677240618091</v>
      </c>
      <c r="BO635" s="17">
        <v>8.51839734576888E-2</v>
      </c>
      <c r="BP635" s="17">
        <v>6.2449755626094103E-2</v>
      </c>
      <c r="BQ635" s="17">
        <v>7.2538577168317894E-2</v>
      </c>
      <c r="BR635" s="17">
        <v>6.9115100362985904E-2</v>
      </c>
      <c r="BS635" s="17">
        <v>6.54129783493579E-2</v>
      </c>
      <c r="BT635" s="17">
        <v>4.5477030478506097E-2</v>
      </c>
      <c r="BU635" s="17">
        <v>6.3622214327217902E-2</v>
      </c>
      <c r="BV635" s="17">
        <v>6.2682267158976193E-2</v>
      </c>
      <c r="BW635" s="17">
        <v>6.6954218985354905E-2</v>
      </c>
      <c r="BX635" s="17">
        <v>5.2168645666027802E-2</v>
      </c>
      <c r="BY635" s="17">
        <v>3.5003304899019698E-2</v>
      </c>
      <c r="BZ635" s="17">
        <v>5.4195504260963603E-2</v>
      </c>
      <c r="CA635" s="17">
        <v>4.9264567099463002E-2</v>
      </c>
      <c r="CB635" s="17">
        <v>6.1774375352111999E-2</v>
      </c>
      <c r="CC635" s="17">
        <v>1.7663219952850601E-2</v>
      </c>
      <c r="CD635" s="17">
        <v>4.5225987750600299E-2</v>
      </c>
    </row>
    <row r="636" spans="2:82" x14ac:dyDescent="0.35">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row>
    <row r="637" spans="2:82" x14ac:dyDescent="0.35">
      <c r="B637" s="6" t="s">
        <v>354</v>
      </c>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row>
    <row r="638" spans="2:82" x14ac:dyDescent="0.35">
      <c r="B638" s="24" t="s">
        <v>118</v>
      </c>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row>
    <row r="639" spans="2:82" x14ac:dyDescent="0.35">
      <c r="B639" t="s">
        <v>349</v>
      </c>
      <c r="C639" s="17">
        <v>6.1830381506708901E-2</v>
      </c>
      <c r="D639" s="17">
        <v>5.9048891274609397E-2</v>
      </c>
      <c r="E639" s="17">
        <v>6.4857370309561804E-2</v>
      </c>
      <c r="F639" s="17"/>
      <c r="G639" s="17">
        <v>5.3222914046375601E-2</v>
      </c>
      <c r="H639" s="17">
        <v>5.4209616157089698E-2</v>
      </c>
      <c r="I639" s="17">
        <v>5.8792720578293801E-2</v>
      </c>
      <c r="J639" s="17">
        <v>6.4967785297126601E-2</v>
      </c>
      <c r="K639" s="17">
        <v>8.9853592882388506E-2</v>
      </c>
      <c r="L639" s="17">
        <v>5.4885251141014502E-2</v>
      </c>
      <c r="M639" s="17"/>
      <c r="N639" s="17">
        <v>4.68778499834736E-2</v>
      </c>
      <c r="O639" s="17">
        <v>6.0234948835339697E-2</v>
      </c>
      <c r="P639" s="17">
        <v>5.50689397786438E-2</v>
      </c>
      <c r="Q639" s="17">
        <v>8.5742339411557997E-2</v>
      </c>
      <c r="R639" s="17"/>
      <c r="S639" s="17">
        <v>4.80768368699451E-2</v>
      </c>
      <c r="T639" s="17">
        <v>5.4652360739015603E-2</v>
      </c>
      <c r="U639" s="17">
        <v>6.7800589035995104E-2</v>
      </c>
      <c r="V639" s="17">
        <v>5.8989001205780399E-2</v>
      </c>
      <c r="W639" s="17">
        <v>7.2437524868670305E-2</v>
      </c>
      <c r="X639" s="17">
        <v>5.7221468112429202E-2</v>
      </c>
      <c r="Y639" s="17">
        <v>7.7284112975218699E-2</v>
      </c>
      <c r="Z639" s="17">
        <v>7.62591358401499E-2</v>
      </c>
      <c r="AA639" s="17">
        <v>6.4884549702417998E-2</v>
      </c>
      <c r="AB639" s="17">
        <v>5.0023813895517799E-2</v>
      </c>
      <c r="AC639" s="17">
        <v>8.3055297586580396E-2</v>
      </c>
      <c r="AD639" s="17"/>
      <c r="AE639" s="17">
        <v>6.0191613158857897E-2</v>
      </c>
      <c r="AF639" s="17">
        <v>5.3384230783437403E-2</v>
      </c>
      <c r="AG639" s="17">
        <v>5.9643394951161298E-2</v>
      </c>
      <c r="AH639" s="17">
        <v>7.0726750037992697E-2</v>
      </c>
      <c r="AI639" s="17">
        <v>7.8361830392636403E-2</v>
      </c>
      <c r="AJ639" s="17">
        <v>3.5045817217107797E-2</v>
      </c>
      <c r="AK639" s="17"/>
      <c r="AL639" s="17">
        <v>5.6697363260361899E-2</v>
      </c>
      <c r="AM639" s="17">
        <v>6.6945100929518303E-2</v>
      </c>
      <c r="AN639" s="17">
        <v>4.5040246724325599E-2</v>
      </c>
      <c r="AO639" s="17">
        <v>8.8317956049263499E-2</v>
      </c>
      <c r="AP639" s="17">
        <v>4.21637763313202E-2</v>
      </c>
      <c r="AQ639" s="17">
        <v>0.15617746929328899</v>
      </c>
      <c r="AR639" s="17">
        <v>5.80675873848501E-2</v>
      </c>
      <c r="AS639" s="17"/>
      <c r="AT639" s="17">
        <v>5.5885169434813503E-2</v>
      </c>
      <c r="AU639" s="17">
        <v>6.23713264128683E-2</v>
      </c>
      <c r="AV639" s="17"/>
      <c r="AW639" s="17">
        <v>0.11473685819071899</v>
      </c>
      <c r="AX639" s="17">
        <v>0.11705340872372599</v>
      </c>
      <c r="AY639" s="17">
        <v>5.4944443062663897E-2</v>
      </c>
      <c r="AZ639" s="17">
        <v>6.4857664530881307E-2</v>
      </c>
      <c r="BA639" s="17">
        <v>3.6129749593025597E-2</v>
      </c>
      <c r="BB639" s="17">
        <v>4.07169280576943E-2</v>
      </c>
      <c r="BC639" s="17">
        <v>4.4625142481385598E-2</v>
      </c>
      <c r="BD639" s="17">
        <v>6.9870274389425197E-2</v>
      </c>
      <c r="BE639" s="17"/>
      <c r="BF639" s="17">
        <v>4.5489065140896803E-2</v>
      </c>
      <c r="BG639" s="17">
        <v>5.9746907388407697E-2</v>
      </c>
      <c r="BH639" s="17">
        <v>7.4114330030635403E-2</v>
      </c>
      <c r="BI639" s="17">
        <v>5.0911300333164398E-2</v>
      </c>
      <c r="BJ639" s="17">
        <v>7.0913671081855797E-2</v>
      </c>
      <c r="BK639" s="17">
        <v>6.6256743650716807E-2</v>
      </c>
      <c r="BL639" s="17">
        <v>6.3906478883061099E-2</v>
      </c>
      <c r="BM639" s="17"/>
      <c r="BN639" s="17">
        <v>0.120189710623826</v>
      </c>
      <c r="BO639" s="17">
        <v>0.125556885916072</v>
      </c>
      <c r="BP639" s="17">
        <v>0.100437441745536</v>
      </c>
      <c r="BQ639" s="17">
        <v>6.39814668105049E-2</v>
      </c>
      <c r="BR639" s="17">
        <v>6.7321954090831401E-2</v>
      </c>
      <c r="BS639" s="17">
        <v>5.7733530835109702E-2</v>
      </c>
      <c r="BT639" s="17">
        <v>4.9293730947959698E-2</v>
      </c>
      <c r="BU639" s="17">
        <v>4.0236165840221598E-2</v>
      </c>
      <c r="BV639" s="17">
        <v>4.8640062791261998E-2</v>
      </c>
      <c r="BW639" s="17">
        <v>3.9344986747320398E-2</v>
      </c>
      <c r="BX639" s="17">
        <v>3.91857696385721E-2</v>
      </c>
      <c r="BY639" s="17">
        <v>3.5824069234488602E-2</v>
      </c>
      <c r="BZ639" s="17">
        <v>1.5656269992266401E-2</v>
      </c>
      <c r="CA639" s="17">
        <v>2.4841712550690499E-2</v>
      </c>
      <c r="CB639" s="17">
        <v>3.96483454967183E-2</v>
      </c>
      <c r="CC639" s="17">
        <v>0</v>
      </c>
      <c r="CD639" s="17">
        <v>3.0346161169899601E-2</v>
      </c>
    </row>
    <row r="640" spans="2:82" x14ac:dyDescent="0.35">
      <c r="B640" t="s">
        <v>350</v>
      </c>
      <c r="C640" s="17">
        <v>0.27184186849553699</v>
      </c>
      <c r="D640" s="17">
        <v>0.270965017800673</v>
      </c>
      <c r="E640" s="17">
        <v>0.27326759159585501</v>
      </c>
      <c r="F640" s="17"/>
      <c r="G640" s="17">
        <v>0.22543188808808801</v>
      </c>
      <c r="H640" s="17">
        <v>0.22810130078982499</v>
      </c>
      <c r="I640" s="17">
        <v>0.249286230905469</v>
      </c>
      <c r="J640" s="17">
        <v>0.30509024886563202</v>
      </c>
      <c r="K640" s="17">
        <v>0.30999592710857998</v>
      </c>
      <c r="L640" s="17">
        <v>0.30393545439362402</v>
      </c>
      <c r="M640" s="17"/>
      <c r="N640" s="17">
        <v>0.27974829387112499</v>
      </c>
      <c r="O640" s="17">
        <v>0.27504115992073902</v>
      </c>
      <c r="P640" s="17">
        <v>0.26048961727951703</v>
      </c>
      <c r="Q640" s="17">
        <v>0.26915988476054398</v>
      </c>
      <c r="R640" s="17"/>
      <c r="S640" s="17">
        <v>0.20684825034328899</v>
      </c>
      <c r="T640" s="17">
        <v>0.29187035960195301</v>
      </c>
      <c r="U640" s="17">
        <v>0.31132504325934901</v>
      </c>
      <c r="V640" s="17">
        <v>0.30056682228528597</v>
      </c>
      <c r="W640" s="17">
        <v>0.273704560863892</v>
      </c>
      <c r="X640" s="17">
        <v>0.27630348806147298</v>
      </c>
      <c r="Y640" s="17">
        <v>0.280523448524094</v>
      </c>
      <c r="Z640" s="17">
        <v>0.28779882955939601</v>
      </c>
      <c r="AA640" s="17">
        <v>0.25851484189636698</v>
      </c>
      <c r="AB640" s="17">
        <v>0.27888290254778703</v>
      </c>
      <c r="AC640" s="17">
        <v>0.27429448224699599</v>
      </c>
      <c r="AD640" s="17"/>
      <c r="AE640" s="17">
        <v>0.28940573930865998</v>
      </c>
      <c r="AF640" s="17">
        <v>0.289908083088672</v>
      </c>
      <c r="AG640" s="17">
        <v>0.24590451093665999</v>
      </c>
      <c r="AH640" s="17">
        <v>0.25711423779252002</v>
      </c>
      <c r="AI640" s="17">
        <v>0.25066106114021097</v>
      </c>
      <c r="AJ640" s="17">
        <v>0.19464721627453699</v>
      </c>
      <c r="AK640" s="17"/>
      <c r="AL640" s="17">
        <v>0.29167989682039802</v>
      </c>
      <c r="AM640" s="17">
        <v>0.23385133871450001</v>
      </c>
      <c r="AN640" s="17">
        <v>0.235103149177156</v>
      </c>
      <c r="AO640" s="17">
        <v>0.28036264272780498</v>
      </c>
      <c r="AP640" s="17">
        <v>0.36160319390367002</v>
      </c>
      <c r="AQ640" s="17">
        <v>0.24751014909261199</v>
      </c>
      <c r="AR640" s="17">
        <v>0.38184327829758702</v>
      </c>
      <c r="AS640" s="17"/>
      <c r="AT640" s="17">
        <v>0.208389473175219</v>
      </c>
      <c r="AU640" s="17">
        <v>0.28212163125579398</v>
      </c>
      <c r="AV640" s="17"/>
      <c r="AW640" s="17">
        <v>0.313800807032171</v>
      </c>
      <c r="AX640" s="17">
        <v>0.35750123168926201</v>
      </c>
      <c r="AY640" s="17">
        <v>0.213201602265568</v>
      </c>
      <c r="AZ640" s="17">
        <v>0.26984029598339498</v>
      </c>
      <c r="BA640" s="17">
        <v>0.281352060577574</v>
      </c>
      <c r="BB640" s="17">
        <v>0.25358610229816397</v>
      </c>
      <c r="BC640" s="17">
        <v>0.229575181878338</v>
      </c>
      <c r="BD640" s="17">
        <v>0.32538467664182402</v>
      </c>
      <c r="BE640" s="17"/>
      <c r="BF640" s="17">
        <v>0.26554612241428799</v>
      </c>
      <c r="BG640" s="17">
        <v>0.25765731645126599</v>
      </c>
      <c r="BH640" s="17">
        <v>0.29830096174562298</v>
      </c>
      <c r="BI640" s="17">
        <v>0.25334446579536801</v>
      </c>
      <c r="BJ640" s="17">
        <v>0.28234419552294499</v>
      </c>
      <c r="BK640" s="17">
        <v>0.28154319017260399</v>
      </c>
      <c r="BL640" s="17">
        <v>0.27165979337884899</v>
      </c>
      <c r="BM640" s="17"/>
      <c r="BN640" s="17">
        <v>0.25755980917712601</v>
      </c>
      <c r="BO640" s="17">
        <v>0.26678644968632698</v>
      </c>
      <c r="BP640" s="17">
        <v>0.32510002805907201</v>
      </c>
      <c r="BQ640" s="17">
        <v>0.28578991856605901</v>
      </c>
      <c r="BR640" s="17">
        <v>0.27685044717010099</v>
      </c>
      <c r="BS640" s="17">
        <v>0.27900997700907898</v>
      </c>
      <c r="BT640" s="17">
        <v>0.29100644235965001</v>
      </c>
      <c r="BU640" s="17">
        <v>0.28098499507649199</v>
      </c>
      <c r="BV640" s="17">
        <v>0.29235973699005202</v>
      </c>
      <c r="BW640" s="17">
        <v>0.25849221713475501</v>
      </c>
      <c r="BX640" s="17">
        <v>0.27270479173228701</v>
      </c>
      <c r="BY640" s="17">
        <v>0.249433937553379</v>
      </c>
      <c r="BZ640" s="17">
        <v>0.23268830214015401</v>
      </c>
      <c r="CA640" s="17">
        <v>0.30114667766053999</v>
      </c>
      <c r="CB640" s="17">
        <v>0.271305411122788</v>
      </c>
      <c r="CC640" s="17">
        <v>0.19810484415556201</v>
      </c>
      <c r="CD640" s="17">
        <v>0.11956481417959899</v>
      </c>
    </row>
    <row r="641" spans="2:82" x14ac:dyDescent="0.35">
      <c r="B641" t="s">
        <v>351</v>
      </c>
      <c r="C641" s="17">
        <v>0.44145799692525001</v>
      </c>
      <c r="D641" s="17">
        <v>0.44453283643883901</v>
      </c>
      <c r="E641" s="17">
        <v>0.43867271391708801</v>
      </c>
      <c r="F641" s="17"/>
      <c r="G641" s="17">
        <v>0.407689345428633</v>
      </c>
      <c r="H641" s="17">
        <v>0.42965995997928103</v>
      </c>
      <c r="I641" s="17">
        <v>0.44375482842130298</v>
      </c>
      <c r="J641" s="17">
        <v>0.42708047300305002</v>
      </c>
      <c r="K641" s="17">
        <v>0.438597350792364</v>
      </c>
      <c r="L641" s="17">
        <v>0.48511968549571799</v>
      </c>
      <c r="M641" s="17"/>
      <c r="N641" s="17">
        <v>0.46830880635227201</v>
      </c>
      <c r="O641" s="17">
        <v>0.45798486367679397</v>
      </c>
      <c r="P641" s="17">
        <v>0.45072831906536698</v>
      </c>
      <c r="Q641" s="17">
        <v>0.38791445823860998</v>
      </c>
      <c r="R641" s="17"/>
      <c r="S641" s="17">
        <v>0.43662853082098202</v>
      </c>
      <c r="T641" s="17">
        <v>0.44950189309932098</v>
      </c>
      <c r="U641" s="17">
        <v>0.440320783642424</v>
      </c>
      <c r="V641" s="17">
        <v>0.44254195842424798</v>
      </c>
      <c r="W641" s="17">
        <v>0.43001650485637899</v>
      </c>
      <c r="X641" s="17">
        <v>0.46721691911737001</v>
      </c>
      <c r="Y641" s="17">
        <v>0.43083203734866699</v>
      </c>
      <c r="Z641" s="17">
        <v>0.43107986160606498</v>
      </c>
      <c r="AA641" s="17">
        <v>0.44841468868262302</v>
      </c>
      <c r="AB641" s="17">
        <v>0.43616447205841102</v>
      </c>
      <c r="AC641" s="17">
        <v>0.428291047865546</v>
      </c>
      <c r="AD641" s="17"/>
      <c r="AE641" s="17">
        <v>0.46719972865532799</v>
      </c>
      <c r="AF641" s="17">
        <v>0.48244353192659301</v>
      </c>
      <c r="AG641" s="17">
        <v>0.40856585886459901</v>
      </c>
      <c r="AH641" s="17">
        <v>0.39594649585048303</v>
      </c>
      <c r="AI641" s="17">
        <v>0.39212812810563102</v>
      </c>
      <c r="AJ641" s="17">
        <v>0.379471677410742</v>
      </c>
      <c r="AK641" s="17"/>
      <c r="AL641" s="17">
        <v>0.46581752973429802</v>
      </c>
      <c r="AM641" s="17">
        <v>0.41400440907224201</v>
      </c>
      <c r="AN641" s="17">
        <v>0.45372508322122901</v>
      </c>
      <c r="AO641" s="17">
        <v>0.34691260531108697</v>
      </c>
      <c r="AP641" s="17">
        <v>0.422253955123644</v>
      </c>
      <c r="AQ641" s="17">
        <v>0.34356546167269603</v>
      </c>
      <c r="AR641" s="17">
        <v>0.31657662145028698</v>
      </c>
      <c r="AS641" s="17"/>
      <c r="AT641" s="17">
        <v>0.44695452925184698</v>
      </c>
      <c r="AU641" s="17">
        <v>0.44290161526507199</v>
      </c>
      <c r="AV641" s="17"/>
      <c r="AW641" s="17">
        <v>0.339514777183061</v>
      </c>
      <c r="AX641" s="17">
        <v>0.394324051387204</v>
      </c>
      <c r="AY641" s="17">
        <v>0.46595857978405097</v>
      </c>
      <c r="AZ641" s="17">
        <v>0.43359572021555498</v>
      </c>
      <c r="BA641" s="17">
        <v>0.50685009963655803</v>
      </c>
      <c r="BB641" s="17">
        <v>0.46206079921296001</v>
      </c>
      <c r="BC641" s="17">
        <v>0.46418429482429902</v>
      </c>
      <c r="BD641" s="17">
        <v>0.39163165405592198</v>
      </c>
      <c r="BE641" s="17"/>
      <c r="BF641" s="17">
        <v>0.46326487826813101</v>
      </c>
      <c r="BG641" s="17">
        <v>0.44344031194557498</v>
      </c>
      <c r="BH641" s="17">
        <v>0.438971122512265</v>
      </c>
      <c r="BI641" s="17">
        <v>0.44752263595901898</v>
      </c>
      <c r="BJ641" s="17">
        <v>0.42241860899657702</v>
      </c>
      <c r="BK641" s="17">
        <v>0.44350395471554099</v>
      </c>
      <c r="BL641" s="17">
        <v>0.41962364494869298</v>
      </c>
      <c r="BM641" s="17"/>
      <c r="BN641" s="17">
        <v>0.35325561643571701</v>
      </c>
      <c r="BO641" s="17">
        <v>0.38151241358148302</v>
      </c>
      <c r="BP641" s="17">
        <v>0.36127700825297099</v>
      </c>
      <c r="BQ641" s="17">
        <v>0.41503572807724998</v>
      </c>
      <c r="BR641" s="17">
        <v>0.44442879228981003</v>
      </c>
      <c r="BS641" s="17">
        <v>0.455827403685855</v>
      </c>
      <c r="BT641" s="17">
        <v>0.465826721147936</v>
      </c>
      <c r="BU641" s="17">
        <v>0.47213728117431503</v>
      </c>
      <c r="BV641" s="17">
        <v>0.47945042453405201</v>
      </c>
      <c r="BW641" s="17">
        <v>0.49434424165589302</v>
      </c>
      <c r="BX641" s="17">
        <v>0.498136903503058</v>
      </c>
      <c r="BY641" s="17">
        <v>0.53709837409775896</v>
      </c>
      <c r="BZ641" s="17">
        <v>0.53078551494639603</v>
      </c>
      <c r="CA641" s="17">
        <v>0.48169708865842498</v>
      </c>
      <c r="CB641" s="17">
        <v>0.40143883264382502</v>
      </c>
      <c r="CC641" s="17">
        <v>0.47579825216409</v>
      </c>
      <c r="CD641" s="17">
        <v>0.38916466542219402</v>
      </c>
    </row>
    <row r="642" spans="2:82" x14ac:dyDescent="0.35">
      <c r="B642" t="s">
        <v>352</v>
      </c>
      <c r="C642" s="17">
        <v>0.128862256714775</v>
      </c>
      <c r="D642" s="17">
        <v>0.13656056465399</v>
      </c>
      <c r="E642" s="17">
        <v>0.120749263190762</v>
      </c>
      <c r="F642" s="17"/>
      <c r="G642" s="17">
        <v>0.185026912162427</v>
      </c>
      <c r="H642" s="17">
        <v>0.16834238912618099</v>
      </c>
      <c r="I642" s="17">
        <v>0.14366065833849601</v>
      </c>
      <c r="J642" s="17">
        <v>0.105764331708877</v>
      </c>
      <c r="K642" s="17">
        <v>8.0781560668899702E-2</v>
      </c>
      <c r="L642" s="17">
        <v>9.8493963539665302E-2</v>
      </c>
      <c r="M642" s="17"/>
      <c r="N642" s="17">
        <v>0.132493592782845</v>
      </c>
      <c r="O642" s="17">
        <v>0.123886034656477</v>
      </c>
      <c r="P642" s="17">
        <v>0.14513216141370699</v>
      </c>
      <c r="Q642" s="17">
        <v>0.117055231297087</v>
      </c>
      <c r="R642" s="17"/>
      <c r="S642" s="17">
        <v>0.17756231200035999</v>
      </c>
      <c r="T642" s="17">
        <v>0.121251002497059</v>
      </c>
      <c r="U642" s="17">
        <v>9.29883557501998E-2</v>
      </c>
      <c r="V642" s="17">
        <v>0.121692718877872</v>
      </c>
      <c r="W642" s="17">
        <v>0.13797237567403101</v>
      </c>
      <c r="X642" s="17">
        <v>0.11566781978875899</v>
      </c>
      <c r="Y642" s="17">
        <v>0.121927327547262</v>
      </c>
      <c r="Z642" s="17">
        <v>0.12830813471073699</v>
      </c>
      <c r="AA642" s="17">
        <v>0.121958627540971</v>
      </c>
      <c r="AB642" s="17">
        <v>0.13807644039081801</v>
      </c>
      <c r="AC642" s="17">
        <v>9.5487572937840201E-2</v>
      </c>
      <c r="AD642" s="17"/>
      <c r="AE642" s="17">
        <v>0.106494209564943</v>
      </c>
      <c r="AF642" s="17">
        <v>0.118535152284491</v>
      </c>
      <c r="AG642" s="17">
        <v>0.148201811528966</v>
      </c>
      <c r="AH642" s="17">
        <v>0.14889022950769701</v>
      </c>
      <c r="AI642" s="17">
        <v>0.15752562363874001</v>
      </c>
      <c r="AJ642" s="17">
        <v>0.189836893193712</v>
      </c>
      <c r="AK642" s="17"/>
      <c r="AL642" s="17">
        <v>0.11442749757079999</v>
      </c>
      <c r="AM642" s="17">
        <v>0.16353908582201501</v>
      </c>
      <c r="AN642" s="17">
        <v>0.188010700213285</v>
      </c>
      <c r="AO642" s="17">
        <v>0.179411244929778</v>
      </c>
      <c r="AP642" s="17">
        <v>0.105741314517788</v>
      </c>
      <c r="AQ642" s="17">
        <v>0.13479780931619101</v>
      </c>
      <c r="AR642" s="17">
        <v>0.125679866514086</v>
      </c>
      <c r="AS642" s="17"/>
      <c r="AT642" s="17">
        <v>0.189906669489802</v>
      </c>
      <c r="AU642" s="17">
        <v>0.121416224620726</v>
      </c>
      <c r="AV642" s="17"/>
      <c r="AW642" s="17">
        <v>0.103774922675843</v>
      </c>
      <c r="AX642" s="17">
        <v>6.6113451299543796E-2</v>
      </c>
      <c r="AY642" s="17">
        <v>0.159284295024649</v>
      </c>
      <c r="AZ642" s="17">
        <v>0.120733210022319</v>
      </c>
      <c r="BA642" s="17">
        <v>0.107527022488783</v>
      </c>
      <c r="BB642" s="17">
        <v>0.15542197787481801</v>
      </c>
      <c r="BC642" s="17">
        <v>0.17495938341793399</v>
      </c>
      <c r="BD642" s="17">
        <v>0.119426802891982</v>
      </c>
      <c r="BE642" s="17"/>
      <c r="BF642" s="17">
        <v>0.13556226514768199</v>
      </c>
      <c r="BG642" s="17">
        <v>0.15152591444556199</v>
      </c>
      <c r="BH642" s="17">
        <v>0.107321105586745</v>
      </c>
      <c r="BI642" s="17">
        <v>0.13297852644780001</v>
      </c>
      <c r="BJ642" s="17">
        <v>0.12043784743661801</v>
      </c>
      <c r="BK642" s="17">
        <v>0.102669564500422</v>
      </c>
      <c r="BL642" s="17">
        <v>0.13913348431245101</v>
      </c>
      <c r="BM642" s="17"/>
      <c r="BN642" s="17">
        <v>9.4501587003765194E-2</v>
      </c>
      <c r="BO642" s="17">
        <v>8.7032509429282701E-2</v>
      </c>
      <c r="BP642" s="17">
        <v>0.106329191497369</v>
      </c>
      <c r="BQ642" s="17">
        <v>0.13264247442344199</v>
      </c>
      <c r="BR642" s="17">
        <v>0.113636457403617</v>
      </c>
      <c r="BS642" s="17">
        <v>0.12967828756355501</v>
      </c>
      <c r="BT642" s="17">
        <v>0.11855290675223901</v>
      </c>
      <c r="BU642" s="17">
        <v>0.14528010474288</v>
      </c>
      <c r="BV642" s="17">
        <v>0.119039823129074</v>
      </c>
      <c r="BW642" s="17">
        <v>0.142216384673267</v>
      </c>
      <c r="BX642" s="17">
        <v>0.133652400427441</v>
      </c>
      <c r="BY642" s="17">
        <v>0.13036941468088201</v>
      </c>
      <c r="BZ642" s="17">
        <v>0.16725405508282601</v>
      </c>
      <c r="CA642" s="17">
        <v>0.15132429692530899</v>
      </c>
      <c r="CB642" s="17">
        <v>0.20948537144520701</v>
      </c>
      <c r="CC642" s="17">
        <v>0.23857610872045501</v>
      </c>
      <c r="CD642" s="17">
        <v>0.26947481536007101</v>
      </c>
    </row>
    <row r="643" spans="2:82" x14ac:dyDescent="0.35">
      <c r="B643" t="s">
        <v>353</v>
      </c>
      <c r="C643" s="17">
        <v>2.2937336034218599E-2</v>
      </c>
      <c r="D643" s="17">
        <v>2.3997377494755601E-2</v>
      </c>
      <c r="E643" s="17">
        <v>2.1816222338064201E-2</v>
      </c>
      <c r="F643" s="17"/>
      <c r="G643" s="17">
        <v>4.5793632656833401E-2</v>
      </c>
      <c r="H643" s="17">
        <v>3.9973738213064498E-2</v>
      </c>
      <c r="I643" s="17">
        <v>2.57786694254892E-2</v>
      </c>
      <c r="J643" s="17">
        <v>1.3281652170237E-2</v>
      </c>
      <c r="K643" s="17">
        <v>1.6213107133392302E-2</v>
      </c>
      <c r="L643" s="17">
        <v>3.9817546361359301E-3</v>
      </c>
      <c r="M643" s="17"/>
      <c r="N643" s="17">
        <v>2.6747762108039499E-2</v>
      </c>
      <c r="O643" s="17">
        <v>1.2779740966408401E-2</v>
      </c>
      <c r="P643" s="17">
        <v>2.16312804506044E-2</v>
      </c>
      <c r="Q643" s="17">
        <v>3.05153828758183E-2</v>
      </c>
      <c r="R643" s="17"/>
      <c r="S643" s="17">
        <v>3.9350101503921001E-2</v>
      </c>
      <c r="T643" s="17">
        <v>1.9149760094079E-2</v>
      </c>
      <c r="U643" s="17">
        <v>1.54280697862737E-2</v>
      </c>
      <c r="V643" s="17">
        <v>1.8600852839995501E-2</v>
      </c>
      <c r="W643" s="17">
        <v>2.6054295026711201E-2</v>
      </c>
      <c r="X643" s="17">
        <v>2.0044926078892199E-2</v>
      </c>
      <c r="Y643" s="17">
        <v>2.1894279468442301E-2</v>
      </c>
      <c r="Z643" s="17">
        <v>2.9415529182212401E-2</v>
      </c>
      <c r="AA643" s="17">
        <v>1.6714997237617501E-2</v>
      </c>
      <c r="AB643" s="17">
        <v>1.9352073986043401E-2</v>
      </c>
      <c r="AC643" s="17">
        <v>1.9740180076582899E-2</v>
      </c>
      <c r="AD643" s="17"/>
      <c r="AE643" s="17">
        <v>1.82037701689425E-2</v>
      </c>
      <c r="AF643" s="17">
        <v>1.5747035670700502E-2</v>
      </c>
      <c r="AG643" s="17">
        <v>4.35135258840499E-2</v>
      </c>
      <c r="AH643" s="17">
        <v>3.1836987215621601E-2</v>
      </c>
      <c r="AI643" s="17">
        <v>2.6798572258932798E-2</v>
      </c>
      <c r="AJ643" s="17">
        <v>3.0688672609858799E-2</v>
      </c>
      <c r="AK643" s="17"/>
      <c r="AL643" s="17">
        <v>1.55660670882986E-2</v>
      </c>
      <c r="AM643" s="17">
        <v>3.9167046257163801E-2</v>
      </c>
      <c r="AN643" s="17">
        <v>3.8437645749399001E-2</v>
      </c>
      <c r="AO643" s="17">
        <v>5.4988846541643203E-2</v>
      </c>
      <c r="AP643" s="17">
        <v>0</v>
      </c>
      <c r="AQ643" s="17">
        <v>6.10793593160203E-2</v>
      </c>
      <c r="AR643" s="17">
        <v>0</v>
      </c>
      <c r="AS643" s="17"/>
      <c r="AT643" s="17">
        <v>5.4386823151150197E-2</v>
      </c>
      <c r="AU643" s="17">
        <v>1.90945687385548E-2</v>
      </c>
      <c r="AV643" s="17"/>
      <c r="AW643" s="17">
        <v>2.0967059203648698E-2</v>
      </c>
      <c r="AX643" s="17">
        <v>4.4386779964764997E-3</v>
      </c>
      <c r="AY643" s="17">
        <v>3.0267917030253201E-2</v>
      </c>
      <c r="AZ643" s="17">
        <v>2.0722326729824499E-2</v>
      </c>
      <c r="BA643" s="17">
        <v>2.58790119766258E-3</v>
      </c>
      <c r="BB643" s="17">
        <v>3.5759405666350899E-2</v>
      </c>
      <c r="BC643" s="17">
        <v>4.0048730674944903E-2</v>
      </c>
      <c r="BD643" s="17">
        <v>3.75513966725394E-2</v>
      </c>
      <c r="BE643" s="17"/>
      <c r="BF643" s="17">
        <v>2.3831788233044299E-2</v>
      </c>
      <c r="BG643" s="17">
        <v>2.78117330816414E-2</v>
      </c>
      <c r="BH643" s="17">
        <v>1.2336354479752201E-2</v>
      </c>
      <c r="BI643" s="17">
        <v>3.1636926731196002E-2</v>
      </c>
      <c r="BJ643" s="17">
        <v>2.41706084756345E-2</v>
      </c>
      <c r="BK643" s="17">
        <v>1.6529768510710301E-2</v>
      </c>
      <c r="BL643" s="17">
        <v>2.6806773546850401E-2</v>
      </c>
      <c r="BM643" s="17"/>
      <c r="BN643" s="17">
        <v>3.6840700653528999E-2</v>
      </c>
      <c r="BO643" s="17">
        <v>2.9116551937525801E-2</v>
      </c>
      <c r="BP643" s="17">
        <v>2.04162832179253E-2</v>
      </c>
      <c r="BQ643" s="17">
        <v>2.5310775759210799E-2</v>
      </c>
      <c r="BR643" s="17">
        <v>1.9931989377840999E-2</v>
      </c>
      <c r="BS643" s="17">
        <v>1.3440545285758301E-2</v>
      </c>
      <c r="BT643" s="17">
        <v>1.7230026466667998E-2</v>
      </c>
      <c r="BU643" s="17">
        <v>2.03479839966209E-2</v>
      </c>
      <c r="BV643" s="17">
        <v>2.01280405777663E-2</v>
      </c>
      <c r="BW643" s="17">
        <v>1.72983971756102E-2</v>
      </c>
      <c r="BX643" s="17">
        <v>1.5788991000129898E-2</v>
      </c>
      <c r="BY643" s="17">
        <v>2.0999077036837E-2</v>
      </c>
      <c r="BZ643" s="17">
        <v>2.3251116213920599E-2</v>
      </c>
      <c r="CA643" s="17">
        <v>1.1948634527402399E-2</v>
      </c>
      <c r="CB643" s="17">
        <v>3.76080170038278E-2</v>
      </c>
      <c r="CC643" s="17">
        <v>4.5150821732790503E-2</v>
      </c>
      <c r="CD643" s="17">
        <v>0.14320883497391201</v>
      </c>
    </row>
    <row r="644" spans="2:82" x14ac:dyDescent="0.35">
      <c r="B644" t="s">
        <v>147</v>
      </c>
      <c r="C644" s="17">
        <v>7.3070160323510797E-2</v>
      </c>
      <c r="D644" s="17">
        <v>6.4895312337132693E-2</v>
      </c>
      <c r="E644" s="17">
        <v>8.0636838648669107E-2</v>
      </c>
      <c r="F644" s="17"/>
      <c r="G644" s="17">
        <v>8.2835307617643003E-2</v>
      </c>
      <c r="H644" s="17">
        <v>7.9712995734559103E-2</v>
      </c>
      <c r="I644" s="17">
        <v>7.8726892330949802E-2</v>
      </c>
      <c r="J644" s="17">
        <v>8.3815508955078499E-2</v>
      </c>
      <c r="K644" s="17">
        <v>6.4558461414375407E-2</v>
      </c>
      <c r="L644" s="17">
        <v>5.3583890793842202E-2</v>
      </c>
      <c r="M644" s="17"/>
      <c r="N644" s="17">
        <v>4.5823694902245297E-2</v>
      </c>
      <c r="O644" s="17">
        <v>7.0073251944242104E-2</v>
      </c>
      <c r="P644" s="17">
        <v>6.6949682012161005E-2</v>
      </c>
      <c r="Q644" s="17">
        <v>0.109612703416383</v>
      </c>
      <c r="R644" s="17"/>
      <c r="S644" s="17">
        <v>9.1533968461502996E-2</v>
      </c>
      <c r="T644" s="17">
        <v>6.3574623968571997E-2</v>
      </c>
      <c r="U644" s="17">
        <v>7.2137158525758194E-2</v>
      </c>
      <c r="V644" s="17">
        <v>5.7608646366818603E-2</v>
      </c>
      <c r="W644" s="17">
        <v>5.9814738710316298E-2</v>
      </c>
      <c r="X644" s="17">
        <v>6.3545378841076305E-2</v>
      </c>
      <c r="Y644" s="17">
        <v>6.7538794136315403E-2</v>
      </c>
      <c r="Z644" s="17">
        <v>4.7138509101438901E-2</v>
      </c>
      <c r="AA644" s="17">
        <v>8.9512294940002304E-2</v>
      </c>
      <c r="AB644" s="17">
        <v>7.7500297121423103E-2</v>
      </c>
      <c r="AC644" s="17">
        <v>9.9131419286455205E-2</v>
      </c>
      <c r="AD644" s="17"/>
      <c r="AE644" s="17">
        <v>5.8504939143269097E-2</v>
      </c>
      <c r="AF644" s="17">
        <v>3.9981966246106601E-2</v>
      </c>
      <c r="AG644" s="17">
        <v>9.4170897834564005E-2</v>
      </c>
      <c r="AH644" s="17">
        <v>9.5485299595685899E-2</v>
      </c>
      <c r="AI644" s="17">
        <v>9.4524784463848502E-2</v>
      </c>
      <c r="AJ644" s="17">
        <v>0.17030972329404201</v>
      </c>
      <c r="AK644" s="17"/>
      <c r="AL644" s="17">
        <v>5.5811645525843501E-2</v>
      </c>
      <c r="AM644" s="17">
        <v>8.2493019204559995E-2</v>
      </c>
      <c r="AN644" s="17">
        <v>3.9683174914605497E-2</v>
      </c>
      <c r="AO644" s="17">
        <v>5.0006704440423697E-2</v>
      </c>
      <c r="AP644" s="17">
        <v>6.8237760123577906E-2</v>
      </c>
      <c r="AQ644" s="17">
        <v>5.6869751309191599E-2</v>
      </c>
      <c r="AR644" s="17">
        <v>0.117832646353191</v>
      </c>
      <c r="AS644" s="17"/>
      <c r="AT644" s="17">
        <v>4.4477335497168299E-2</v>
      </c>
      <c r="AU644" s="17">
        <v>7.2094633706985697E-2</v>
      </c>
      <c r="AV644" s="17"/>
      <c r="AW644" s="17">
        <v>0.10720557571455799</v>
      </c>
      <c r="AX644" s="17">
        <v>6.0569178903787997E-2</v>
      </c>
      <c r="AY644" s="17">
        <v>7.6343162832814601E-2</v>
      </c>
      <c r="AZ644" s="17">
        <v>9.0250782518024902E-2</v>
      </c>
      <c r="BA644" s="17">
        <v>6.5553166506396504E-2</v>
      </c>
      <c r="BB644" s="17">
        <v>5.24547868900124E-2</v>
      </c>
      <c r="BC644" s="17">
        <v>4.6607266723098499E-2</v>
      </c>
      <c r="BD644" s="17">
        <v>5.6135195348307097E-2</v>
      </c>
      <c r="BE644" s="17"/>
      <c r="BF644" s="17">
        <v>6.6305880795957603E-2</v>
      </c>
      <c r="BG644" s="17">
        <v>5.98178166875473E-2</v>
      </c>
      <c r="BH644" s="17">
        <v>6.8956125644980201E-2</v>
      </c>
      <c r="BI644" s="17">
        <v>8.3606144733451404E-2</v>
      </c>
      <c r="BJ644" s="17">
        <v>7.9715068486369597E-2</v>
      </c>
      <c r="BK644" s="17">
        <v>8.9496778450005796E-2</v>
      </c>
      <c r="BL644" s="17">
        <v>7.8869824930095603E-2</v>
      </c>
      <c r="BM644" s="17"/>
      <c r="BN644" s="17">
        <v>0.13765257610603701</v>
      </c>
      <c r="BO644" s="17">
        <v>0.10999518944931</v>
      </c>
      <c r="BP644" s="17">
        <v>8.6440047227126698E-2</v>
      </c>
      <c r="BQ644" s="17">
        <v>7.7239636363532399E-2</v>
      </c>
      <c r="BR644" s="17">
        <v>7.7830359667799498E-2</v>
      </c>
      <c r="BS644" s="17">
        <v>6.4310255620642104E-2</v>
      </c>
      <c r="BT644" s="17">
        <v>5.8090172325547501E-2</v>
      </c>
      <c r="BU644" s="17">
        <v>4.1013469169470698E-2</v>
      </c>
      <c r="BV644" s="17">
        <v>4.0381911977794199E-2</v>
      </c>
      <c r="BW644" s="17">
        <v>4.8303772613154099E-2</v>
      </c>
      <c r="BX644" s="17">
        <v>4.0531143698512302E-2</v>
      </c>
      <c r="BY644" s="17">
        <v>2.62751273966539E-2</v>
      </c>
      <c r="BZ644" s="17">
        <v>3.0364741624436E-2</v>
      </c>
      <c r="CA644" s="17">
        <v>2.9041589677633099E-2</v>
      </c>
      <c r="CB644" s="17">
        <v>4.05140222876346E-2</v>
      </c>
      <c r="CC644" s="17">
        <v>4.2369973227102099E-2</v>
      </c>
      <c r="CD644" s="17">
        <v>4.8240708894324198E-2</v>
      </c>
    </row>
    <row r="645" spans="2:82" x14ac:dyDescent="0.35">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row>
    <row r="646" spans="2:82" x14ac:dyDescent="0.35">
      <c r="B646" s="6" t="s">
        <v>364</v>
      </c>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row>
    <row r="647" spans="2:82" x14ac:dyDescent="0.35">
      <c r="B647" s="24" t="s">
        <v>118</v>
      </c>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row>
    <row r="648" spans="2:82" x14ac:dyDescent="0.35">
      <c r="B648" t="s">
        <v>361</v>
      </c>
      <c r="C648" s="17">
        <v>0.63648418114740701</v>
      </c>
      <c r="D648" s="17">
        <v>0.63123310313408598</v>
      </c>
      <c r="E648" s="17">
        <v>0.64300326053560497</v>
      </c>
      <c r="F648" s="17"/>
      <c r="G648" s="17">
        <v>0.58396232964282202</v>
      </c>
      <c r="H648" s="17">
        <v>0.61703803074371899</v>
      </c>
      <c r="I648" s="17">
        <v>0.660354710987895</v>
      </c>
      <c r="J648" s="17">
        <v>0.64371720691467904</v>
      </c>
      <c r="K648" s="17">
        <v>0.63012173521074499</v>
      </c>
      <c r="L648" s="17">
        <v>0.66605338032274697</v>
      </c>
      <c r="M648" s="17"/>
      <c r="N648" s="17">
        <v>0.70422473207875003</v>
      </c>
      <c r="O648" s="17">
        <v>0.63182642081104601</v>
      </c>
      <c r="P648" s="17">
        <v>0.63562460051362202</v>
      </c>
      <c r="Q648" s="17">
        <v>0.57157636519372401</v>
      </c>
      <c r="R648" s="17"/>
      <c r="S648" s="17">
        <v>0.617624058506416</v>
      </c>
      <c r="T648" s="17">
        <v>0.67919927712272599</v>
      </c>
      <c r="U648" s="17">
        <v>0.600911165836997</v>
      </c>
      <c r="V648" s="17">
        <v>0.65216107498315701</v>
      </c>
      <c r="W648" s="17">
        <v>0.63620532751264003</v>
      </c>
      <c r="X648" s="17">
        <v>0.64714366676173696</v>
      </c>
      <c r="Y648" s="17">
        <v>0.64642063160005403</v>
      </c>
      <c r="Z648" s="17">
        <v>0.63466120968676398</v>
      </c>
      <c r="AA648" s="17">
        <v>0.61288003897455001</v>
      </c>
      <c r="AB648" s="17">
        <v>0.66323510797778995</v>
      </c>
      <c r="AC648" s="17">
        <v>0.579641007343352</v>
      </c>
      <c r="AD648" s="17"/>
      <c r="AE648" s="17">
        <v>0.66384828682390895</v>
      </c>
      <c r="AF648" s="17">
        <v>0.66448466271148199</v>
      </c>
      <c r="AG648" s="17">
        <v>0.60595019621596602</v>
      </c>
      <c r="AH648" s="17">
        <v>0.57533556754636295</v>
      </c>
      <c r="AI648" s="17">
        <v>0.60088175367069396</v>
      </c>
      <c r="AJ648" s="17">
        <v>0.641249789312199</v>
      </c>
      <c r="AK648" s="17"/>
      <c r="AL648" s="17">
        <v>0.66426229629878797</v>
      </c>
      <c r="AM648" s="17">
        <v>0.60476161671252404</v>
      </c>
      <c r="AN648" s="17">
        <v>0.62546551410388396</v>
      </c>
      <c r="AO648" s="17">
        <v>0.63700207644403595</v>
      </c>
      <c r="AP648" s="17">
        <v>0.76233415128412696</v>
      </c>
      <c r="AQ648" s="17">
        <v>0.52140480414644097</v>
      </c>
      <c r="AR648" s="17">
        <v>0.56624609402062898</v>
      </c>
      <c r="AS648" s="17"/>
      <c r="AT648" s="17">
        <v>0.67551782445885999</v>
      </c>
      <c r="AU648" s="17">
        <v>0.63546928923774904</v>
      </c>
      <c r="AV648" s="17"/>
      <c r="AW648" s="17">
        <v>0.51864257512498702</v>
      </c>
      <c r="AX648" s="17">
        <v>0.59041556991428401</v>
      </c>
      <c r="AY648" s="17">
        <v>0.59387463480594205</v>
      </c>
      <c r="AZ648" s="17">
        <v>0.61537448747974899</v>
      </c>
      <c r="BA648" s="17">
        <v>0.69062401879679902</v>
      </c>
      <c r="BB648" s="17">
        <v>0.67399091435821401</v>
      </c>
      <c r="BC648" s="17">
        <v>0.69478261329735702</v>
      </c>
      <c r="BD648" s="17">
        <v>0.66227202319421996</v>
      </c>
      <c r="BE648" s="17"/>
      <c r="BF648" s="17">
        <v>0.65770281499462901</v>
      </c>
      <c r="BG648" s="17">
        <v>0.65840995968290605</v>
      </c>
      <c r="BH648" s="17">
        <v>0.65110800709132</v>
      </c>
      <c r="BI648" s="17">
        <v>0.60009613731213995</v>
      </c>
      <c r="BJ648" s="17">
        <v>0.60678347534895205</v>
      </c>
      <c r="BK648" s="17">
        <v>0.63458728378277296</v>
      </c>
      <c r="BL648" s="17">
        <v>0.58054848704573003</v>
      </c>
      <c r="BM648" s="17"/>
      <c r="BN648" s="17">
        <v>0.47866117723443002</v>
      </c>
      <c r="BO648" s="17">
        <v>0.53446573966618605</v>
      </c>
      <c r="BP648" s="17">
        <v>0.57325192136953695</v>
      </c>
      <c r="BQ648" s="17">
        <v>0.62496381332992401</v>
      </c>
      <c r="BR648" s="17">
        <v>0.62099630606237899</v>
      </c>
      <c r="BS648" s="17">
        <v>0.62909120767361904</v>
      </c>
      <c r="BT648" s="17">
        <v>0.66001320204867597</v>
      </c>
      <c r="BU648" s="17">
        <v>0.68243806116209604</v>
      </c>
      <c r="BV648" s="17">
        <v>0.67882877857988599</v>
      </c>
      <c r="BW648" s="17">
        <v>0.67333541869810998</v>
      </c>
      <c r="BX648" s="17">
        <v>0.69288599017472197</v>
      </c>
      <c r="BY648" s="17">
        <v>0.70805009024467802</v>
      </c>
      <c r="BZ648" s="17">
        <v>0.71636905837369402</v>
      </c>
      <c r="CA648" s="17">
        <v>0.70344435631922597</v>
      </c>
      <c r="CB648" s="17">
        <v>0.76485294630680101</v>
      </c>
      <c r="CC648" s="17">
        <v>0.80769439009162103</v>
      </c>
      <c r="CD648" s="17">
        <v>0.73642524254651998</v>
      </c>
    </row>
    <row r="649" spans="2:82" x14ac:dyDescent="0.35">
      <c r="B649" t="s">
        <v>362</v>
      </c>
      <c r="C649" s="17">
        <v>0.32913858763241</v>
      </c>
      <c r="D649" s="17">
        <v>0.333230443097638</v>
      </c>
      <c r="E649" s="17">
        <v>0.32501458350594098</v>
      </c>
      <c r="F649" s="17"/>
      <c r="G649" s="17">
        <v>0.36003246572707498</v>
      </c>
      <c r="H649" s="17">
        <v>0.32781051419177998</v>
      </c>
      <c r="I649" s="17">
        <v>0.30864642937324599</v>
      </c>
      <c r="J649" s="17">
        <v>0.32539047827767198</v>
      </c>
      <c r="K649" s="17">
        <v>0.35038199100572998</v>
      </c>
      <c r="L649" s="17">
        <v>0.31525233535938701</v>
      </c>
      <c r="M649" s="17"/>
      <c r="N649" s="17">
        <v>0.27195375459075699</v>
      </c>
      <c r="O649" s="17">
        <v>0.34293690809646898</v>
      </c>
      <c r="P649" s="17">
        <v>0.329208058076843</v>
      </c>
      <c r="Q649" s="17">
        <v>0.374178764240993</v>
      </c>
      <c r="R649" s="17"/>
      <c r="S649" s="17">
        <v>0.34256106757813498</v>
      </c>
      <c r="T649" s="17">
        <v>0.29680201798648898</v>
      </c>
      <c r="U649" s="17">
        <v>0.36375100965960999</v>
      </c>
      <c r="V649" s="17">
        <v>0.31843708092705197</v>
      </c>
      <c r="W649" s="17">
        <v>0.33021953990935199</v>
      </c>
      <c r="X649" s="17">
        <v>0.31188311533276702</v>
      </c>
      <c r="Y649" s="17">
        <v>0.32327820052578499</v>
      </c>
      <c r="Z649" s="17">
        <v>0.34303437105026602</v>
      </c>
      <c r="AA649" s="17">
        <v>0.33993386191230401</v>
      </c>
      <c r="AB649" s="17">
        <v>0.29886833596464601</v>
      </c>
      <c r="AC649" s="17">
        <v>0.39372612197171603</v>
      </c>
      <c r="AD649" s="17"/>
      <c r="AE649" s="17">
        <v>0.31470667338439801</v>
      </c>
      <c r="AF649" s="17">
        <v>0.30728969612342699</v>
      </c>
      <c r="AG649" s="17">
        <v>0.34344961852853301</v>
      </c>
      <c r="AH649" s="17">
        <v>0.37631837627966003</v>
      </c>
      <c r="AI649" s="17">
        <v>0.36493625042842198</v>
      </c>
      <c r="AJ649" s="17">
        <v>0.27776521415472499</v>
      </c>
      <c r="AK649" s="17"/>
      <c r="AL649" s="17">
        <v>0.31585055392672701</v>
      </c>
      <c r="AM649" s="17">
        <v>0.361565857393366</v>
      </c>
      <c r="AN649" s="17">
        <v>0.323334327565587</v>
      </c>
      <c r="AO649" s="17">
        <v>0.32355993154831098</v>
      </c>
      <c r="AP649" s="17">
        <v>0.219757268802938</v>
      </c>
      <c r="AQ649" s="17">
        <v>0.41520221329343299</v>
      </c>
      <c r="AR649" s="17">
        <v>0.40227001139207802</v>
      </c>
      <c r="AS649" s="17"/>
      <c r="AT649" s="17">
        <v>0.28353659281315302</v>
      </c>
      <c r="AU649" s="17">
        <v>0.33570252679525298</v>
      </c>
      <c r="AV649" s="17"/>
      <c r="AW649" s="17">
        <v>0.427648281939428</v>
      </c>
      <c r="AX649" s="17">
        <v>0.38338721405026199</v>
      </c>
      <c r="AY649" s="17">
        <v>0.35491478299568602</v>
      </c>
      <c r="AZ649" s="17">
        <v>0.34721199676479397</v>
      </c>
      <c r="BA649" s="17">
        <v>0.290462912405965</v>
      </c>
      <c r="BB649" s="17">
        <v>0.29197654001772899</v>
      </c>
      <c r="BC649" s="17">
        <v>0.27769872983941302</v>
      </c>
      <c r="BD649" s="17">
        <v>0.28163832779297499</v>
      </c>
      <c r="BE649" s="17"/>
      <c r="BF649" s="17">
        <v>0.31359750453110002</v>
      </c>
      <c r="BG649" s="17">
        <v>0.31621630656184102</v>
      </c>
      <c r="BH649" s="17">
        <v>0.32119697973488698</v>
      </c>
      <c r="BI649" s="17">
        <v>0.33984568065035398</v>
      </c>
      <c r="BJ649" s="17">
        <v>0.35139026558750203</v>
      </c>
      <c r="BK649" s="17">
        <v>0.32617701419384998</v>
      </c>
      <c r="BL649" s="17">
        <v>0.37610200413679801</v>
      </c>
      <c r="BM649" s="17"/>
      <c r="BN649" s="17">
        <v>0.43750534767242999</v>
      </c>
      <c r="BO649" s="17">
        <v>0.42149964841919202</v>
      </c>
      <c r="BP649" s="17">
        <v>0.388370252804351</v>
      </c>
      <c r="BQ649" s="17">
        <v>0.34282099378963099</v>
      </c>
      <c r="BR649" s="17">
        <v>0.34348147077074898</v>
      </c>
      <c r="BS649" s="17">
        <v>0.348339955193814</v>
      </c>
      <c r="BT649" s="17">
        <v>0.31716069476452102</v>
      </c>
      <c r="BU649" s="17">
        <v>0.29181492504725298</v>
      </c>
      <c r="BV649" s="17">
        <v>0.29949861765129498</v>
      </c>
      <c r="BW649" s="17">
        <v>0.298640389394844</v>
      </c>
      <c r="BX649" s="17">
        <v>0.29098029714704299</v>
      </c>
      <c r="BY649" s="17">
        <v>0.281522596862122</v>
      </c>
      <c r="BZ649" s="17">
        <v>0.26833135010137599</v>
      </c>
      <c r="CA649" s="17">
        <v>0.26985211751421101</v>
      </c>
      <c r="CB649" s="17">
        <v>0.223617099220455</v>
      </c>
      <c r="CC649" s="17">
        <v>0.16808347164133</v>
      </c>
      <c r="CD649" s="17">
        <v>0.22253541259325799</v>
      </c>
    </row>
    <row r="650" spans="2:82" x14ac:dyDescent="0.35">
      <c r="B650" t="s">
        <v>127</v>
      </c>
      <c r="C650" s="17">
        <v>3.4377231220182103E-2</v>
      </c>
      <c r="D650" s="17">
        <v>3.5536453768276799E-2</v>
      </c>
      <c r="E650" s="17">
        <v>3.1982155958454002E-2</v>
      </c>
      <c r="F650" s="17"/>
      <c r="G650" s="17">
        <v>5.6005204630103597E-2</v>
      </c>
      <c r="H650" s="17">
        <v>5.5151455064500803E-2</v>
      </c>
      <c r="I650" s="17">
        <v>3.0998859638859101E-2</v>
      </c>
      <c r="J650" s="17">
        <v>3.0892314807649E-2</v>
      </c>
      <c r="K650" s="17">
        <v>1.9496273783524899E-2</v>
      </c>
      <c r="L650" s="17">
        <v>1.86942843178655E-2</v>
      </c>
      <c r="M650" s="17"/>
      <c r="N650" s="17">
        <v>2.3821513330492899E-2</v>
      </c>
      <c r="O650" s="17">
        <v>2.5236671092484401E-2</v>
      </c>
      <c r="P650" s="17">
        <v>3.51673414095348E-2</v>
      </c>
      <c r="Q650" s="17">
        <v>5.4244870565282703E-2</v>
      </c>
      <c r="R650" s="17"/>
      <c r="S650" s="17">
        <v>3.9814873915449099E-2</v>
      </c>
      <c r="T650" s="17">
        <v>2.3998704890785101E-2</v>
      </c>
      <c r="U650" s="17">
        <v>3.5337824503392498E-2</v>
      </c>
      <c r="V650" s="17">
        <v>2.9401844089791501E-2</v>
      </c>
      <c r="W650" s="17">
        <v>3.3575132578008197E-2</v>
      </c>
      <c r="X650" s="17">
        <v>4.0973217905495601E-2</v>
      </c>
      <c r="Y650" s="17">
        <v>3.0301167874161102E-2</v>
      </c>
      <c r="Z650" s="17">
        <v>2.23044192629702E-2</v>
      </c>
      <c r="AA650" s="17">
        <v>4.71860991131463E-2</v>
      </c>
      <c r="AB650" s="17">
        <v>3.7896556057563598E-2</v>
      </c>
      <c r="AC650" s="17">
        <v>2.66328706849315E-2</v>
      </c>
      <c r="AD650" s="17"/>
      <c r="AE650" s="17">
        <v>2.14450397916933E-2</v>
      </c>
      <c r="AF650" s="17">
        <v>2.8225641165090999E-2</v>
      </c>
      <c r="AG650" s="17">
        <v>5.0600185255500502E-2</v>
      </c>
      <c r="AH650" s="17">
        <v>4.8346056173976998E-2</v>
      </c>
      <c r="AI650" s="17">
        <v>3.4181995900883902E-2</v>
      </c>
      <c r="AJ650" s="17">
        <v>8.0984996533075795E-2</v>
      </c>
      <c r="AK650" s="17"/>
      <c r="AL650" s="17">
        <v>1.98871497744855E-2</v>
      </c>
      <c r="AM650" s="17">
        <v>3.3672525894109802E-2</v>
      </c>
      <c r="AN650" s="17">
        <v>5.1200158330529003E-2</v>
      </c>
      <c r="AO650" s="17">
        <v>3.9437992007652599E-2</v>
      </c>
      <c r="AP650" s="17">
        <v>1.79085799129345E-2</v>
      </c>
      <c r="AQ650" s="17">
        <v>6.3392982560126501E-2</v>
      </c>
      <c r="AR650" s="17">
        <v>3.1483894587292602E-2</v>
      </c>
      <c r="AS650" s="17"/>
      <c r="AT650" s="17">
        <v>4.0945582727986901E-2</v>
      </c>
      <c r="AU650" s="17">
        <v>2.8828183966998201E-2</v>
      </c>
      <c r="AV650" s="17"/>
      <c r="AW650" s="17">
        <v>5.3709142935585499E-2</v>
      </c>
      <c r="AX650" s="17">
        <v>2.6197216035453101E-2</v>
      </c>
      <c r="AY650" s="17">
        <v>5.1210582198372302E-2</v>
      </c>
      <c r="AZ650" s="17">
        <v>3.7413515755456699E-2</v>
      </c>
      <c r="BA650" s="17">
        <v>1.8913068797236199E-2</v>
      </c>
      <c r="BB650" s="17">
        <v>3.4032545624057498E-2</v>
      </c>
      <c r="BC650" s="17">
        <v>2.7518656863230101E-2</v>
      </c>
      <c r="BD650" s="17">
        <v>5.6089649012805498E-2</v>
      </c>
      <c r="BE650" s="17"/>
      <c r="BF650" s="17">
        <v>2.86996804742705E-2</v>
      </c>
      <c r="BG650" s="17">
        <v>2.5373733755252599E-2</v>
      </c>
      <c r="BH650" s="17">
        <v>2.76950131737927E-2</v>
      </c>
      <c r="BI650" s="17">
        <v>6.0058182037506201E-2</v>
      </c>
      <c r="BJ650" s="17">
        <v>4.18262590635455E-2</v>
      </c>
      <c r="BK650" s="17">
        <v>3.9235702023377297E-2</v>
      </c>
      <c r="BL650" s="17">
        <v>4.3349508817472397E-2</v>
      </c>
      <c r="BM650" s="17"/>
      <c r="BN650" s="17">
        <v>8.3833475093139098E-2</v>
      </c>
      <c r="BO650" s="17">
        <v>4.4034611914621997E-2</v>
      </c>
      <c r="BP650" s="17">
        <v>3.8377825826111801E-2</v>
      </c>
      <c r="BQ650" s="17">
        <v>3.22151928804452E-2</v>
      </c>
      <c r="BR650" s="17">
        <v>3.55222231668713E-2</v>
      </c>
      <c r="BS650" s="17">
        <v>2.2568837132567601E-2</v>
      </c>
      <c r="BT650" s="17">
        <v>2.2826103186803101E-2</v>
      </c>
      <c r="BU650" s="17">
        <v>2.57470137906512E-2</v>
      </c>
      <c r="BV650" s="17">
        <v>2.1672603768819299E-2</v>
      </c>
      <c r="BW650" s="17">
        <v>2.8024191907045599E-2</v>
      </c>
      <c r="BX650" s="17">
        <v>1.6133712678235001E-2</v>
      </c>
      <c r="BY650" s="17">
        <v>1.04273128932004E-2</v>
      </c>
      <c r="BZ650" s="17">
        <v>1.5299591524929299E-2</v>
      </c>
      <c r="CA650" s="17">
        <v>2.6703526166562901E-2</v>
      </c>
      <c r="CB650" s="17">
        <v>1.1529954472743799E-2</v>
      </c>
      <c r="CC650" s="17">
        <v>2.4222138267048901E-2</v>
      </c>
      <c r="CD650" s="17">
        <v>4.1039344860221899E-2</v>
      </c>
    </row>
    <row r="651" spans="2:82" x14ac:dyDescent="0.35">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row>
    <row r="652" spans="2:82" x14ac:dyDescent="0.35">
      <c r="B652" s="6" t="s">
        <v>365</v>
      </c>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row>
    <row r="653" spans="2:82" x14ac:dyDescent="0.35">
      <c r="B653" s="24" t="s">
        <v>118</v>
      </c>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row>
    <row r="654" spans="2:82" x14ac:dyDescent="0.35">
      <c r="B654" t="s">
        <v>361</v>
      </c>
      <c r="C654" s="17">
        <v>0.68345820143619496</v>
      </c>
      <c r="D654" s="17">
        <v>0.67266206642105797</v>
      </c>
      <c r="E654" s="17">
        <v>0.69461749916570203</v>
      </c>
      <c r="F654" s="17"/>
      <c r="G654" s="17">
        <v>0.59287238505474604</v>
      </c>
      <c r="H654" s="17">
        <v>0.67474491248997803</v>
      </c>
      <c r="I654" s="17">
        <v>0.702750172727023</v>
      </c>
      <c r="J654" s="17">
        <v>0.68086632240257605</v>
      </c>
      <c r="K654" s="17">
        <v>0.67166535845895003</v>
      </c>
      <c r="L654" s="17">
        <v>0.744792076579465</v>
      </c>
      <c r="M654" s="17"/>
      <c r="N654" s="17">
        <v>0.73755005397929196</v>
      </c>
      <c r="O654" s="17">
        <v>0.68593826239979305</v>
      </c>
      <c r="P654" s="17">
        <v>0.67240995782260005</v>
      </c>
      <c r="Q654" s="17">
        <v>0.63265601934586502</v>
      </c>
      <c r="R654" s="17"/>
      <c r="S654" s="17">
        <v>0.65504171608362605</v>
      </c>
      <c r="T654" s="17">
        <v>0.69277696774850495</v>
      </c>
      <c r="U654" s="17">
        <v>0.68975775642114101</v>
      </c>
      <c r="V654" s="17">
        <v>0.71201454714181101</v>
      </c>
      <c r="W654" s="17">
        <v>0.67783675834563595</v>
      </c>
      <c r="X654" s="17">
        <v>0.67346166781559003</v>
      </c>
      <c r="Y654" s="17">
        <v>0.696173306703877</v>
      </c>
      <c r="Z654" s="17">
        <v>0.70444520586188797</v>
      </c>
      <c r="AA654" s="17">
        <v>0.67319431710311095</v>
      </c>
      <c r="AB654" s="17">
        <v>0.69322410462046302</v>
      </c>
      <c r="AC654" s="17">
        <v>0.67000210798044302</v>
      </c>
      <c r="AD654" s="17"/>
      <c r="AE654" s="17">
        <v>0.73304979384945701</v>
      </c>
      <c r="AF654" s="17">
        <v>0.703627660963415</v>
      </c>
      <c r="AG654" s="17">
        <v>0.60289586670287498</v>
      </c>
      <c r="AH654" s="17">
        <v>0.62684470712774099</v>
      </c>
      <c r="AI654" s="17">
        <v>0.64700066544480295</v>
      </c>
      <c r="AJ654" s="17">
        <v>0.61627580178821095</v>
      </c>
      <c r="AK654" s="17"/>
      <c r="AL654" s="17">
        <v>0.71261097541276497</v>
      </c>
      <c r="AM654" s="17">
        <v>0.65006057553374197</v>
      </c>
      <c r="AN654" s="17">
        <v>0.69270790335476096</v>
      </c>
      <c r="AO654" s="17">
        <v>0.741023364785105</v>
      </c>
      <c r="AP654" s="17">
        <v>0.71362065577765399</v>
      </c>
      <c r="AQ654" s="17">
        <v>0.65081085960986795</v>
      </c>
      <c r="AR654" s="17">
        <v>0.654972978038735</v>
      </c>
      <c r="AS654" s="17"/>
      <c r="AT654" s="17">
        <v>0.66944654665320402</v>
      </c>
      <c r="AU654" s="17">
        <v>0.68919785120108101</v>
      </c>
      <c r="AV654" s="17"/>
      <c r="AW654" s="17">
        <v>0.61151781792914695</v>
      </c>
      <c r="AX654" s="17">
        <v>0.68371901526596901</v>
      </c>
      <c r="AY654" s="17">
        <v>0.686004020602618</v>
      </c>
      <c r="AZ654" s="17">
        <v>0.65531857214008704</v>
      </c>
      <c r="BA654" s="17">
        <v>0.752991028522354</v>
      </c>
      <c r="BB654" s="17">
        <v>0.69606198488117399</v>
      </c>
      <c r="BC654" s="17">
        <v>0.71212382165119603</v>
      </c>
      <c r="BD654" s="17">
        <v>0.65317786721825499</v>
      </c>
      <c r="BE654" s="17"/>
      <c r="BF654" s="17">
        <v>0.67066839851968596</v>
      </c>
      <c r="BG654" s="17">
        <v>0.70224835533290098</v>
      </c>
      <c r="BH654" s="17">
        <v>0.697271381696008</v>
      </c>
      <c r="BI654" s="17">
        <v>0.65678917601907305</v>
      </c>
      <c r="BJ654" s="17">
        <v>0.63913318418849796</v>
      </c>
      <c r="BK654" s="17">
        <v>0.68460915635765995</v>
      </c>
      <c r="BL654" s="17">
        <v>0.68596884050460005</v>
      </c>
      <c r="BM654" s="17"/>
      <c r="BN654" s="17">
        <v>0.53098973601724397</v>
      </c>
      <c r="BO654" s="17">
        <v>0.60515581437836097</v>
      </c>
      <c r="BP654" s="17">
        <v>0.65836896917251497</v>
      </c>
      <c r="BQ654" s="17">
        <v>0.66727903495765495</v>
      </c>
      <c r="BR654" s="17">
        <v>0.68951021806579404</v>
      </c>
      <c r="BS654" s="17">
        <v>0.68206435360067597</v>
      </c>
      <c r="BT654" s="17">
        <v>0.68820926892015599</v>
      </c>
      <c r="BU654" s="17">
        <v>0.71467720241550903</v>
      </c>
      <c r="BV654" s="17">
        <v>0.71493087704354596</v>
      </c>
      <c r="BW654" s="17">
        <v>0.73881737889252497</v>
      </c>
      <c r="BX654" s="17">
        <v>0.73744859927097295</v>
      </c>
      <c r="BY654" s="17">
        <v>0.71983962682123703</v>
      </c>
      <c r="BZ654" s="17">
        <v>0.70142506532267601</v>
      </c>
      <c r="CA654" s="17">
        <v>0.71320076137427102</v>
      </c>
      <c r="CB654" s="17">
        <v>0.76638504713941602</v>
      </c>
      <c r="CC654" s="17">
        <v>0.81239063832968506</v>
      </c>
      <c r="CD654" s="17">
        <v>0.79859388009898402</v>
      </c>
    </row>
    <row r="655" spans="2:82" x14ac:dyDescent="0.35">
      <c r="B655" t="s">
        <v>362</v>
      </c>
      <c r="C655" s="17">
        <v>0.28027808150936301</v>
      </c>
      <c r="D655" s="17">
        <v>0.28970576980998602</v>
      </c>
      <c r="E655" s="17">
        <v>0.271510234354502</v>
      </c>
      <c r="F655" s="17"/>
      <c r="G655" s="17">
        <v>0.34440570210333499</v>
      </c>
      <c r="H655" s="17">
        <v>0.272714567034327</v>
      </c>
      <c r="I655" s="17">
        <v>0.26467058972394802</v>
      </c>
      <c r="J655" s="17">
        <v>0.28588111469392902</v>
      </c>
      <c r="K655" s="17">
        <v>0.30722739499033702</v>
      </c>
      <c r="L655" s="17">
        <v>0.234110809471371</v>
      </c>
      <c r="M655" s="17"/>
      <c r="N655" s="17">
        <v>0.239276697436616</v>
      </c>
      <c r="O655" s="17">
        <v>0.28397375668774899</v>
      </c>
      <c r="P655" s="17">
        <v>0.29292753872225302</v>
      </c>
      <c r="Q655" s="17">
        <v>0.30980549261381801</v>
      </c>
      <c r="R655" s="17"/>
      <c r="S655" s="17">
        <v>0.29078890606348801</v>
      </c>
      <c r="T655" s="17">
        <v>0.281521625392052</v>
      </c>
      <c r="U655" s="17">
        <v>0.281889731879015</v>
      </c>
      <c r="V655" s="17">
        <v>0.26050815677320299</v>
      </c>
      <c r="W655" s="17">
        <v>0.28388277019756603</v>
      </c>
      <c r="X655" s="17">
        <v>0.28465257866289501</v>
      </c>
      <c r="Y655" s="17">
        <v>0.27181788669293599</v>
      </c>
      <c r="Z655" s="17">
        <v>0.266363473485695</v>
      </c>
      <c r="AA655" s="17">
        <v>0.27749550232404502</v>
      </c>
      <c r="AB655" s="17">
        <v>0.27661882049409398</v>
      </c>
      <c r="AC655" s="17">
        <v>0.30742457969888798</v>
      </c>
      <c r="AD655" s="17"/>
      <c r="AE655" s="17">
        <v>0.24300349530853699</v>
      </c>
      <c r="AF655" s="17">
        <v>0.27070891037031902</v>
      </c>
      <c r="AG655" s="17">
        <v>0.34615190282550201</v>
      </c>
      <c r="AH655" s="17">
        <v>0.32689038724275499</v>
      </c>
      <c r="AI655" s="17">
        <v>0.31340194412876599</v>
      </c>
      <c r="AJ655" s="17">
        <v>0.28722424370698202</v>
      </c>
      <c r="AK655" s="17"/>
      <c r="AL655" s="17">
        <v>0.26550415309409298</v>
      </c>
      <c r="AM655" s="17">
        <v>0.311738974808767</v>
      </c>
      <c r="AN655" s="17">
        <v>0.26308413377346002</v>
      </c>
      <c r="AO655" s="17">
        <v>0.21491486524652001</v>
      </c>
      <c r="AP655" s="17">
        <v>0.247560585469982</v>
      </c>
      <c r="AQ655" s="17">
        <v>0.30855244707414298</v>
      </c>
      <c r="AR655" s="17">
        <v>0.31592012781054202</v>
      </c>
      <c r="AS655" s="17"/>
      <c r="AT655" s="17">
        <v>0.27797630451171201</v>
      </c>
      <c r="AU655" s="17">
        <v>0.28055874208434001</v>
      </c>
      <c r="AV655" s="17"/>
      <c r="AW655" s="17">
        <v>0.33705499515902998</v>
      </c>
      <c r="AX655" s="17">
        <v>0.28438278116261101</v>
      </c>
      <c r="AY655" s="17">
        <v>0.24739595922973401</v>
      </c>
      <c r="AZ655" s="17">
        <v>0.30250859073692299</v>
      </c>
      <c r="BA655" s="17">
        <v>0.22926221031531899</v>
      </c>
      <c r="BB655" s="17">
        <v>0.27152349975797402</v>
      </c>
      <c r="BC655" s="17">
        <v>0.25615439601373902</v>
      </c>
      <c r="BD655" s="17">
        <v>0.30745301038065098</v>
      </c>
      <c r="BE655" s="17"/>
      <c r="BF655" s="17">
        <v>0.29965452529870701</v>
      </c>
      <c r="BG655" s="17">
        <v>0.27208919926918801</v>
      </c>
      <c r="BH655" s="17">
        <v>0.267888314113084</v>
      </c>
      <c r="BI655" s="17">
        <v>0.29060436381904298</v>
      </c>
      <c r="BJ655" s="17">
        <v>0.31680385505741798</v>
      </c>
      <c r="BK655" s="17">
        <v>0.27394594344133699</v>
      </c>
      <c r="BL655" s="17">
        <v>0.26428243965444098</v>
      </c>
      <c r="BM655" s="17"/>
      <c r="BN655" s="17">
        <v>0.37897590672715198</v>
      </c>
      <c r="BO655" s="17">
        <v>0.35334426598920499</v>
      </c>
      <c r="BP655" s="17">
        <v>0.289640309235218</v>
      </c>
      <c r="BQ655" s="17">
        <v>0.30223546900933301</v>
      </c>
      <c r="BR655" s="17">
        <v>0.27280262693686802</v>
      </c>
      <c r="BS655" s="17">
        <v>0.30409482309590602</v>
      </c>
      <c r="BT655" s="17">
        <v>0.295366999049756</v>
      </c>
      <c r="BU655" s="17">
        <v>0.26297975791898798</v>
      </c>
      <c r="BV655" s="17">
        <v>0.25985198857429398</v>
      </c>
      <c r="BW655" s="17">
        <v>0.22923608704423201</v>
      </c>
      <c r="BX655" s="17">
        <v>0.2400626293907</v>
      </c>
      <c r="BY655" s="17">
        <v>0.263292265657534</v>
      </c>
      <c r="BZ655" s="17">
        <v>0.26772804788774202</v>
      </c>
      <c r="CA655" s="17">
        <v>0.25111555497090898</v>
      </c>
      <c r="CB655" s="17">
        <v>0.20599595294723499</v>
      </c>
      <c r="CC655" s="17">
        <v>0.16955501212422999</v>
      </c>
      <c r="CD655" s="17">
        <v>0.18207638883685201</v>
      </c>
    </row>
    <row r="656" spans="2:82" x14ac:dyDescent="0.35">
      <c r="B656" t="s">
        <v>127</v>
      </c>
      <c r="C656" s="17">
        <v>3.6263717054442597E-2</v>
      </c>
      <c r="D656" s="17">
        <v>3.7632163768956499E-2</v>
      </c>
      <c r="E656" s="17">
        <v>3.3872266479796298E-2</v>
      </c>
      <c r="F656" s="17"/>
      <c r="G656" s="17">
        <v>6.27219128419194E-2</v>
      </c>
      <c r="H656" s="17">
        <v>5.2540520475694297E-2</v>
      </c>
      <c r="I656" s="17">
        <v>3.2579237549029499E-2</v>
      </c>
      <c r="J656" s="17">
        <v>3.3252562903494799E-2</v>
      </c>
      <c r="K656" s="17">
        <v>2.1107246550713301E-2</v>
      </c>
      <c r="L656" s="17">
        <v>2.10971139491637E-2</v>
      </c>
      <c r="M656" s="17"/>
      <c r="N656" s="17">
        <v>2.3173248584092799E-2</v>
      </c>
      <c r="O656" s="17">
        <v>3.00879809124583E-2</v>
      </c>
      <c r="P656" s="17">
        <v>3.4662503455146702E-2</v>
      </c>
      <c r="Q656" s="17">
        <v>5.7538488040316298E-2</v>
      </c>
      <c r="R656" s="17"/>
      <c r="S656" s="17">
        <v>5.4169377852886398E-2</v>
      </c>
      <c r="T656" s="17">
        <v>2.5701406859443401E-2</v>
      </c>
      <c r="U656" s="17">
        <v>2.8352511699844801E-2</v>
      </c>
      <c r="V656" s="17">
        <v>2.7477296084985899E-2</v>
      </c>
      <c r="W656" s="17">
        <v>3.8280471456797902E-2</v>
      </c>
      <c r="X656" s="17">
        <v>4.1885753521515003E-2</v>
      </c>
      <c r="Y656" s="17">
        <v>3.2008806603186599E-2</v>
      </c>
      <c r="Z656" s="17">
        <v>2.9191320652417699E-2</v>
      </c>
      <c r="AA656" s="17">
        <v>4.9310180572843698E-2</v>
      </c>
      <c r="AB656" s="17">
        <v>3.0157074885443301E-2</v>
      </c>
      <c r="AC656" s="17">
        <v>2.2573312320668299E-2</v>
      </c>
      <c r="AD656" s="17"/>
      <c r="AE656" s="17">
        <v>2.3946710842005999E-2</v>
      </c>
      <c r="AF656" s="17">
        <v>2.5663428666265999E-2</v>
      </c>
      <c r="AG656" s="17">
        <v>5.0952230471623103E-2</v>
      </c>
      <c r="AH656" s="17">
        <v>4.6264905629503798E-2</v>
      </c>
      <c r="AI656" s="17">
        <v>3.9597390426431497E-2</v>
      </c>
      <c r="AJ656" s="17">
        <v>9.6499954504806404E-2</v>
      </c>
      <c r="AK656" s="17"/>
      <c r="AL656" s="17">
        <v>2.1884871493142499E-2</v>
      </c>
      <c r="AM656" s="17">
        <v>3.8200449657490899E-2</v>
      </c>
      <c r="AN656" s="17">
        <v>4.4207962871779298E-2</v>
      </c>
      <c r="AO656" s="17">
        <v>4.40617699683757E-2</v>
      </c>
      <c r="AP656" s="17">
        <v>3.8818758752363902E-2</v>
      </c>
      <c r="AQ656" s="17">
        <v>4.0636693315989E-2</v>
      </c>
      <c r="AR656" s="17">
        <v>2.91068941507228E-2</v>
      </c>
      <c r="AS656" s="17"/>
      <c r="AT656" s="17">
        <v>5.2577148835083798E-2</v>
      </c>
      <c r="AU656" s="17">
        <v>3.02434067145784E-2</v>
      </c>
      <c r="AV656" s="17"/>
      <c r="AW656" s="17">
        <v>5.1427186911822499E-2</v>
      </c>
      <c r="AX656" s="17">
        <v>3.1898203571419502E-2</v>
      </c>
      <c r="AY656" s="17">
        <v>6.6600020167647295E-2</v>
      </c>
      <c r="AZ656" s="17">
        <v>4.21728371229904E-2</v>
      </c>
      <c r="BA656" s="17">
        <v>1.7746761162326399E-2</v>
      </c>
      <c r="BB656" s="17">
        <v>3.24145153608522E-2</v>
      </c>
      <c r="BC656" s="17">
        <v>3.1721782335065202E-2</v>
      </c>
      <c r="BD656" s="17">
        <v>3.9369122401093602E-2</v>
      </c>
      <c r="BE656" s="17"/>
      <c r="BF656" s="17">
        <v>2.9677076181607399E-2</v>
      </c>
      <c r="BG656" s="17">
        <v>2.5662445397910901E-2</v>
      </c>
      <c r="BH656" s="17">
        <v>3.4840304190907799E-2</v>
      </c>
      <c r="BI656" s="17">
        <v>5.2606460161884E-2</v>
      </c>
      <c r="BJ656" s="17">
        <v>4.40629607540843E-2</v>
      </c>
      <c r="BK656" s="17">
        <v>4.1444900201002902E-2</v>
      </c>
      <c r="BL656" s="17">
        <v>4.9748719840958897E-2</v>
      </c>
      <c r="BM656" s="17"/>
      <c r="BN656" s="17">
        <v>9.0034357255603895E-2</v>
      </c>
      <c r="BO656" s="17">
        <v>4.1499919632434101E-2</v>
      </c>
      <c r="BP656" s="17">
        <v>5.1990721592266399E-2</v>
      </c>
      <c r="BQ656" s="17">
        <v>3.0485496033011601E-2</v>
      </c>
      <c r="BR656" s="17">
        <v>3.7687154997338303E-2</v>
      </c>
      <c r="BS656" s="17">
        <v>1.3840823303417901E-2</v>
      </c>
      <c r="BT656" s="17">
        <v>1.6423732030088001E-2</v>
      </c>
      <c r="BU656" s="17">
        <v>2.23430396655026E-2</v>
      </c>
      <c r="BV656" s="17">
        <v>2.5217134382160201E-2</v>
      </c>
      <c r="BW656" s="17">
        <v>3.1946534063242597E-2</v>
      </c>
      <c r="BX656" s="17">
        <v>2.2488771338326299E-2</v>
      </c>
      <c r="BY656" s="17">
        <v>1.6868107521229199E-2</v>
      </c>
      <c r="BZ656" s="17">
        <v>3.0846886789582102E-2</v>
      </c>
      <c r="CA656" s="17">
        <v>3.5683683654819602E-2</v>
      </c>
      <c r="CB656" s="17">
        <v>2.7618999913349301E-2</v>
      </c>
      <c r="CC656" s="17">
        <v>1.80543495460854E-2</v>
      </c>
      <c r="CD656" s="17">
        <v>1.9329731064163701E-2</v>
      </c>
    </row>
    <row r="657" spans="2:82" x14ac:dyDescent="0.35">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row>
    <row r="658" spans="2:82" x14ac:dyDescent="0.35">
      <c r="B658" s="6" t="s">
        <v>366</v>
      </c>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row>
    <row r="659" spans="2:82" x14ac:dyDescent="0.35">
      <c r="B659" s="24" t="s">
        <v>118</v>
      </c>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row>
    <row r="660" spans="2:82" x14ac:dyDescent="0.35">
      <c r="B660" t="s">
        <v>361</v>
      </c>
      <c r="C660" s="17">
        <v>0.36556064485471501</v>
      </c>
      <c r="D660" s="17">
        <v>0.36278811186384502</v>
      </c>
      <c r="E660" s="17">
        <v>0.36868787243544299</v>
      </c>
      <c r="F660" s="17"/>
      <c r="G660" s="17">
        <v>0.31420629956513502</v>
      </c>
      <c r="H660" s="17">
        <v>0.34450364696566599</v>
      </c>
      <c r="I660" s="17">
        <v>0.34599081973600299</v>
      </c>
      <c r="J660" s="17">
        <v>0.32294801588203798</v>
      </c>
      <c r="K660" s="17">
        <v>0.33448041455092598</v>
      </c>
      <c r="L660" s="17">
        <v>0.48797064129437201</v>
      </c>
      <c r="M660" s="17"/>
      <c r="N660" s="17">
        <v>0.40723681957558899</v>
      </c>
      <c r="O660" s="17">
        <v>0.35901734956973103</v>
      </c>
      <c r="P660" s="17">
        <v>0.33320137074591899</v>
      </c>
      <c r="Q660" s="17">
        <v>0.35503085989175898</v>
      </c>
      <c r="R660" s="17"/>
      <c r="S660" s="17">
        <v>0.35144835622802301</v>
      </c>
      <c r="T660" s="17">
        <v>0.34843845379805499</v>
      </c>
      <c r="U660" s="17">
        <v>0.34710884149120902</v>
      </c>
      <c r="V660" s="17">
        <v>0.37618938732953799</v>
      </c>
      <c r="W660" s="17">
        <v>0.37702172339406298</v>
      </c>
      <c r="X660" s="17">
        <v>0.39487856586361902</v>
      </c>
      <c r="Y660" s="17">
        <v>0.38501486901825199</v>
      </c>
      <c r="Z660" s="17">
        <v>0.37372276508251101</v>
      </c>
      <c r="AA660" s="17">
        <v>0.35510009803179798</v>
      </c>
      <c r="AB660" s="17">
        <v>0.396760492124968</v>
      </c>
      <c r="AC660" s="17">
        <v>0.31774297098904303</v>
      </c>
      <c r="AD660" s="17"/>
      <c r="AE660" s="17">
        <v>0.434667173142124</v>
      </c>
      <c r="AF660" s="17">
        <v>0.33177646565714303</v>
      </c>
      <c r="AG660" s="17">
        <v>0.334067156797411</v>
      </c>
      <c r="AH660" s="17">
        <v>0.320886665880735</v>
      </c>
      <c r="AI660" s="17">
        <v>0.31955660241637901</v>
      </c>
      <c r="AJ660" s="17">
        <v>0.36160259199204098</v>
      </c>
      <c r="AK660" s="17"/>
      <c r="AL660" s="17">
        <v>0.36921100091037701</v>
      </c>
      <c r="AM660" s="17">
        <v>0.36616623097613099</v>
      </c>
      <c r="AN660" s="17">
        <v>0.39310775492954902</v>
      </c>
      <c r="AO660" s="17">
        <v>0.43143340754895299</v>
      </c>
      <c r="AP660" s="17">
        <v>0.42447780286537301</v>
      </c>
      <c r="AQ660" s="17">
        <v>0.36958192130639</v>
      </c>
      <c r="AR660" s="17">
        <v>0.43124117635590697</v>
      </c>
      <c r="AS660" s="17"/>
      <c r="AT660" s="17">
        <v>0.42014050343326798</v>
      </c>
      <c r="AU660" s="17">
        <v>0.36116363256254502</v>
      </c>
      <c r="AV660" s="17"/>
      <c r="AW660" s="17">
        <v>0.26339315234461702</v>
      </c>
      <c r="AX660" s="17">
        <v>0.39795637338522999</v>
      </c>
      <c r="AY660" s="17">
        <v>0.38384236471764199</v>
      </c>
      <c r="AZ660" s="17">
        <v>0.34008274648256398</v>
      </c>
      <c r="BA660" s="17">
        <v>0.51199019854887595</v>
      </c>
      <c r="BB660" s="17">
        <v>0.34305807287711498</v>
      </c>
      <c r="BC660" s="17">
        <v>0.35335948396622402</v>
      </c>
      <c r="BD660" s="17">
        <v>0.35322812422355598</v>
      </c>
      <c r="BE660" s="17"/>
      <c r="BF660" s="17">
        <v>0.37263395941746502</v>
      </c>
      <c r="BG660" s="17">
        <v>0.27747945392990297</v>
      </c>
      <c r="BH660" s="17">
        <v>0.52114503976497994</v>
      </c>
      <c r="BI660" s="17">
        <v>0.35474971116692</v>
      </c>
      <c r="BJ660" s="17">
        <v>0.30075307836869303</v>
      </c>
      <c r="BK660" s="17">
        <v>0.46449273924595202</v>
      </c>
      <c r="BL660" s="17">
        <v>0.293659039916987</v>
      </c>
      <c r="BM660" s="17"/>
      <c r="BN660" s="17">
        <v>0.30868627819767103</v>
      </c>
      <c r="BO660" s="17">
        <v>0.338456269931669</v>
      </c>
      <c r="BP660" s="17">
        <v>0.36526103175387897</v>
      </c>
      <c r="BQ660" s="17">
        <v>0.360849790282466</v>
      </c>
      <c r="BR660" s="17">
        <v>0.35765150481886698</v>
      </c>
      <c r="BS660" s="17">
        <v>0.34892409015777398</v>
      </c>
      <c r="BT660" s="17">
        <v>0.38960228735253399</v>
      </c>
      <c r="BU660" s="17">
        <v>0.38916308639307801</v>
      </c>
      <c r="BV660" s="17">
        <v>0.37646682971342998</v>
      </c>
      <c r="BW660" s="17">
        <v>0.368801575976484</v>
      </c>
      <c r="BX660" s="17">
        <v>0.37766829495994603</v>
      </c>
      <c r="BY660" s="17">
        <v>0.36902876137912299</v>
      </c>
      <c r="BZ660" s="17">
        <v>0.39770980293953501</v>
      </c>
      <c r="CA660" s="17">
        <v>0.45162016112095199</v>
      </c>
      <c r="CB660" s="17">
        <v>0.408375936005415</v>
      </c>
      <c r="CC660" s="17">
        <v>0.35756138269750998</v>
      </c>
      <c r="CD660" s="17">
        <v>0.35390627230555</v>
      </c>
    </row>
    <row r="661" spans="2:82" x14ac:dyDescent="0.35">
      <c r="B661" t="s">
        <v>362</v>
      </c>
      <c r="C661" s="17">
        <v>0.58616768709684697</v>
      </c>
      <c r="D661" s="17">
        <v>0.59226918589155797</v>
      </c>
      <c r="E661" s="17">
        <v>0.58098461261459</v>
      </c>
      <c r="F661" s="17"/>
      <c r="G661" s="17">
        <v>0.62445314197688595</v>
      </c>
      <c r="H661" s="17">
        <v>0.59524653976155195</v>
      </c>
      <c r="I661" s="17">
        <v>0.61041382195504501</v>
      </c>
      <c r="J661" s="17">
        <v>0.63418664342580799</v>
      </c>
      <c r="K661" s="17">
        <v>0.628075031810988</v>
      </c>
      <c r="L661" s="17">
        <v>0.466717674758102</v>
      </c>
      <c r="M661" s="17"/>
      <c r="N661" s="17">
        <v>0.55881149232874605</v>
      </c>
      <c r="O661" s="17">
        <v>0.60466799141597305</v>
      </c>
      <c r="P661" s="17">
        <v>0.61854922728978701</v>
      </c>
      <c r="Q661" s="17">
        <v>0.56927200408721301</v>
      </c>
      <c r="R661" s="17"/>
      <c r="S661" s="17">
        <v>0.60259923895944101</v>
      </c>
      <c r="T661" s="17">
        <v>0.61044830642675796</v>
      </c>
      <c r="U661" s="17">
        <v>0.60657804328992004</v>
      </c>
      <c r="V661" s="17">
        <v>0.57810069271019904</v>
      </c>
      <c r="W661" s="17">
        <v>0.56397352446308102</v>
      </c>
      <c r="X661" s="17">
        <v>0.556704889700252</v>
      </c>
      <c r="Y661" s="17">
        <v>0.57829919905035798</v>
      </c>
      <c r="Z661" s="17">
        <v>0.58709164698968097</v>
      </c>
      <c r="AA661" s="17">
        <v>0.58048850552470099</v>
      </c>
      <c r="AB661" s="17">
        <v>0.54600119070990205</v>
      </c>
      <c r="AC661" s="17">
        <v>0.63764111968264403</v>
      </c>
      <c r="AD661" s="17"/>
      <c r="AE661" s="17">
        <v>0.52632914084742</v>
      </c>
      <c r="AF661" s="17">
        <v>0.63059329687009502</v>
      </c>
      <c r="AG661" s="17">
        <v>0.59658431090869202</v>
      </c>
      <c r="AH661" s="17">
        <v>0.61854390723304198</v>
      </c>
      <c r="AI661" s="17">
        <v>0.63656862815973803</v>
      </c>
      <c r="AJ661" s="17">
        <v>0.53117878759637804</v>
      </c>
      <c r="AK661" s="17"/>
      <c r="AL661" s="17">
        <v>0.59321992978666604</v>
      </c>
      <c r="AM661" s="17">
        <v>0.59218412761198103</v>
      </c>
      <c r="AN661" s="17">
        <v>0.55874599751356702</v>
      </c>
      <c r="AO661" s="17">
        <v>0.54861344064561701</v>
      </c>
      <c r="AP661" s="17">
        <v>0.53047407124079404</v>
      </c>
      <c r="AQ661" s="17">
        <v>0.56402847337193895</v>
      </c>
      <c r="AR661" s="17">
        <v>0.53727492905680097</v>
      </c>
      <c r="AS661" s="17"/>
      <c r="AT661" s="17">
        <v>0.53025885764461</v>
      </c>
      <c r="AU661" s="17">
        <v>0.59536458087823796</v>
      </c>
      <c r="AV661" s="17"/>
      <c r="AW661" s="17">
        <v>0.68648424612562897</v>
      </c>
      <c r="AX661" s="17">
        <v>0.55656227842102801</v>
      </c>
      <c r="AY661" s="17">
        <v>0.55787390079632904</v>
      </c>
      <c r="AZ661" s="17">
        <v>0.60518650044889</v>
      </c>
      <c r="BA661" s="17">
        <v>0.44273515637839</v>
      </c>
      <c r="BB661" s="17">
        <v>0.60482338825217896</v>
      </c>
      <c r="BC661" s="17">
        <v>0.61223260612160102</v>
      </c>
      <c r="BD661" s="17">
        <v>0.60740275337534999</v>
      </c>
      <c r="BE661" s="17"/>
      <c r="BF661" s="17">
        <v>0.58860691450977198</v>
      </c>
      <c r="BG661" s="17">
        <v>0.69267637609897004</v>
      </c>
      <c r="BH661" s="17">
        <v>0.43383416531653501</v>
      </c>
      <c r="BI661" s="17">
        <v>0.57231405875059005</v>
      </c>
      <c r="BJ661" s="17">
        <v>0.63614058329091805</v>
      </c>
      <c r="BK661" s="17">
        <v>0.46813157409508099</v>
      </c>
      <c r="BL661" s="17">
        <v>0.65670186679426101</v>
      </c>
      <c r="BM661" s="17"/>
      <c r="BN661" s="17">
        <v>0.57802249143824502</v>
      </c>
      <c r="BO661" s="17">
        <v>0.59711298651686895</v>
      </c>
      <c r="BP661" s="17">
        <v>0.57210599947304497</v>
      </c>
      <c r="BQ661" s="17">
        <v>0.598540277426169</v>
      </c>
      <c r="BR661" s="17">
        <v>0.59701518091148897</v>
      </c>
      <c r="BS661" s="17">
        <v>0.61371115591663306</v>
      </c>
      <c r="BT661" s="17">
        <v>0.57406883662264097</v>
      </c>
      <c r="BU661" s="17">
        <v>0.575559501460712</v>
      </c>
      <c r="BV661" s="17">
        <v>0.58328717955318199</v>
      </c>
      <c r="BW661" s="17">
        <v>0.59115664107098698</v>
      </c>
      <c r="BX661" s="17">
        <v>0.59771795768923197</v>
      </c>
      <c r="BY661" s="17">
        <v>0.61616839869260898</v>
      </c>
      <c r="BZ661" s="17">
        <v>0.56774503895361705</v>
      </c>
      <c r="CA661" s="17">
        <v>0.51424723718528398</v>
      </c>
      <c r="CB661" s="17">
        <v>0.57240674839980898</v>
      </c>
      <c r="CC661" s="17">
        <v>0.60461776558609603</v>
      </c>
      <c r="CD661" s="17">
        <v>0.62990361378995996</v>
      </c>
    </row>
    <row r="662" spans="2:82" x14ac:dyDescent="0.35">
      <c r="B662" t="s">
        <v>127</v>
      </c>
      <c r="C662" s="17">
        <v>4.8271668048438798E-2</v>
      </c>
      <c r="D662" s="17">
        <v>4.4942702244597101E-2</v>
      </c>
      <c r="E662" s="17">
        <v>5.0327514949966901E-2</v>
      </c>
      <c r="F662" s="17"/>
      <c r="G662" s="17">
        <v>6.1340558457978298E-2</v>
      </c>
      <c r="H662" s="17">
        <v>6.0249813272781998E-2</v>
      </c>
      <c r="I662" s="17">
        <v>4.3595358308952399E-2</v>
      </c>
      <c r="J662" s="17">
        <v>4.2865340692154301E-2</v>
      </c>
      <c r="K662" s="17">
        <v>3.7444553638085402E-2</v>
      </c>
      <c r="L662" s="17">
        <v>4.5311683947525702E-2</v>
      </c>
      <c r="M662" s="17"/>
      <c r="N662" s="17">
        <v>3.3951688095664997E-2</v>
      </c>
      <c r="O662" s="17">
        <v>3.63146590142958E-2</v>
      </c>
      <c r="P662" s="17">
        <v>4.8249401964293899E-2</v>
      </c>
      <c r="Q662" s="17">
        <v>7.5697136021028094E-2</v>
      </c>
      <c r="R662" s="17"/>
      <c r="S662" s="17">
        <v>4.5952404812536797E-2</v>
      </c>
      <c r="T662" s="17">
        <v>4.1113239775186897E-2</v>
      </c>
      <c r="U662" s="17">
        <v>4.6313115218870902E-2</v>
      </c>
      <c r="V662" s="17">
        <v>4.5709919960263697E-2</v>
      </c>
      <c r="W662" s="17">
        <v>5.9004752142855603E-2</v>
      </c>
      <c r="X662" s="17">
        <v>4.8416544436128597E-2</v>
      </c>
      <c r="Y662" s="17">
        <v>3.6685931931389401E-2</v>
      </c>
      <c r="Z662" s="17">
        <v>3.9185587927807901E-2</v>
      </c>
      <c r="AA662" s="17">
        <v>6.4411396443500593E-2</v>
      </c>
      <c r="AB662" s="17">
        <v>5.7238317165130802E-2</v>
      </c>
      <c r="AC662" s="17">
        <v>4.4615909328313802E-2</v>
      </c>
      <c r="AD662" s="17"/>
      <c r="AE662" s="17">
        <v>3.9003686010456E-2</v>
      </c>
      <c r="AF662" s="17">
        <v>3.7630237472762597E-2</v>
      </c>
      <c r="AG662" s="17">
        <v>6.9348532293896994E-2</v>
      </c>
      <c r="AH662" s="17">
        <v>6.0569426886222903E-2</v>
      </c>
      <c r="AI662" s="17">
        <v>4.38747694238837E-2</v>
      </c>
      <c r="AJ662" s="17">
        <v>0.10721862041158101</v>
      </c>
      <c r="AK662" s="17"/>
      <c r="AL662" s="17">
        <v>3.7569069302956802E-2</v>
      </c>
      <c r="AM662" s="17">
        <v>4.1649641411888302E-2</v>
      </c>
      <c r="AN662" s="17">
        <v>4.8146247556884299E-2</v>
      </c>
      <c r="AO662" s="17">
        <v>1.9953151805430201E-2</v>
      </c>
      <c r="AP662" s="17">
        <v>4.5048125893832697E-2</v>
      </c>
      <c r="AQ662" s="17">
        <v>6.6389605321671097E-2</v>
      </c>
      <c r="AR662" s="17">
        <v>3.1483894587292602E-2</v>
      </c>
      <c r="AS662" s="17"/>
      <c r="AT662" s="17">
        <v>4.9600638922121798E-2</v>
      </c>
      <c r="AU662" s="17">
        <v>4.3471786559216602E-2</v>
      </c>
      <c r="AV662" s="17"/>
      <c r="AW662" s="17">
        <v>5.0122601529753799E-2</v>
      </c>
      <c r="AX662" s="17">
        <v>4.5481348193742097E-2</v>
      </c>
      <c r="AY662" s="17">
        <v>5.8283734486029103E-2</v>
      </c>
      <c r="AZ662" s="17">
        <v>5.4730753068545801E-2</v>
      </c>
      <c r="BA662" s="17">
        <v>4.5274645072733301E-2</v>
      </c>
      <c r="BB662" s="17">
        <v>5.2118538870705701E-2</v>
      </c>
      <c r="BC662" s="17">
        <v>3.4407909912174503E-2</v>
      </c>
      <c r="BD662" s="17">
        <v>3.9369122401093602E-2</v>
      </c>
      <c r="BE662" s="17"/>
      <c r="BF662" s="17">
        <v>3.8759126072763599E-2</v>
      </c>
      <c r="BG662" s="17">
        <v>2.98441699711266E-2</v>
      </c>
      <c r="BH662" s="17">
        <v>4.5020794918484597E-2</v>
      </c>
      <c r="BI662" s="17">
        <v>7.2936230082490297E-2</v>
      </c>
      <c r="BJ662" s="17">
        <v>6.3106338340388299E-2</v>
      </c>
      <c r="BK662" s="17">
        <v>6.7375686658966899E-2</v>
      </c>
      <c r="BL662" s="17">
        <v>4.9639093288751802E-2</v>
      </c>
      <c r="BM662" s="17"/>
      <c r="BN662" s="17">
        <v>0.11329123036408401</v>
      </c>
      <c r="BO662" s="17">
        <v>6.4430743551461903E-2</v>
      </c>
      <c r="BP662" s="17">
        <v>6.2632968773075601E-2</v>
      </c>
      <c r="BQ662" s="17">
        <v>4.0609932291364399E-2</v>
      </c>
      <c r="BR662" s="17">
        <v>4.53333142696438E-2</v>
      </c>
      <c r="BS662" s="17">
        <v>3.7364753925593901E-2</v>
      </c>
      <c r="BT662" s="17">
        <v>3.63288760248245E-2</v>
      </c>
      <c r="BU662" s="17">
        <v>3.5277412146210198E-2</v>
      </c>
      <c r="BV662" s="17">
        <v>4.0245990733387998E-2</v>
      </c>
      <c r="BW662" s="17">
        <v>4.0041782952528998E-2</v>
      </c>
      <c r="BX662" s="17">
        <v>2.46137473508217E-2</v>
      </c>
      <c r="BY662" s="17">
        <v>1.4802839928267499E-2</v>
      </c>
      <c r="BZ662" s="17">
        <v>3.45451581068476E-2</v>
      </c>
      <c r="CA662" s="17">
        <v>3.4132601693763899E-2</v>
      </c>
      <c r="CB662" s="17">
        <v>1.92173155947758E-2</v>
      </c>
      <c r="CC662" s="17">
        <v>3.7820851716394203E-2</v>
      </c>
      <c r="CD662" s="17">
        <v>1.6190113904490398E-2</v>
      </c>
    </row>
    <row r="663" spans="2:82" x14ac:dyDescent="0.35">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row>
    <row r="664" spans="2:82" x14ac:dyDescent="0.35">
      <c r="B664" s="6" t="s">
        <v>367</v>
      </c>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row>
    <row r="665" spans="2:82" x14ac:dyDescent="0.35">
      <c r="B665" s="24" t="s">
        <v>118</v>
      </c>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row>
    <row r="666" spans="2:82" x14ac:dyDescent="0.35">
      <c r="B666" t="s">
        <v>361</v>
      </c>
      <c r="C666" s="17">
        <v>0.218786311702409</v>
      </c>
      <c r="D666" s="17">
        <v>0.235340726118658</v>
      </c>
      <c r="E666" s="17">
        <v>0.20252590383304001</v>
      </c>
      <c r="F666" s="17"/>
      <c r="G666" s="17">
        <v>0.32860065159454299</v>
      </c>
      <c r="H666" s="17">
        <v>0.35430520449737302</v>
      </c>
      <c r="I666" s="17">
        <v>0.276278130714325</v>
      </c>
      <c r="J666" s="17">
        <v>0.15612089364867299</v>
      </c>
      <c r="K666" s="17">
        <v>0.11743147514635199</v>
      </c>
      <c r="L666" s="17">
        <v>0.107846576145435</v>
      </c>
      <c r="M666" s="17"/>
      <c r="N666" s="17">
        <v>0.26510177388642198</v>
      </c>
      <c r="O666" s="17">
        <v>0.19387090031439</v>
      </c>
      <c r="P666" s="17">
        <v>0.22852287357975901</v>
      </c>
      <c r="Q666" s="17">
        <v>0.18689118484102801</v>
      </c>
      <c r="R666" s="17"/>
      <c r="S666" s="17">
        <v>0.33411363474856598</v>
      </c>
      <c r="T666" s="17">
        <v>0.215388573202793</v>
      </c>
      <c r="U666" s="17">
        <v>0.17876397221993801</v>
      </c>
      <c r="V666" s="17">
        <v>0.18730745116095601</v>
      </c>
      <c r="W666" s="17">
        <v>0.20932335215160999</v>
      </c>
      <c r="X666" s="17">
        <v>0.25593862283834101</v>
      </c>
      <c r="Y666" s="17">
        <v>0.17370918084016501</v>
      </c>
      <c r="Z666" s="17">
        <v>0.18991034514560901</v>
      </c>
      <c r="AA666" s="17">
        <v>0.19643280392781801</v>
      </c>
      <c r="AB666" s="17">
        <v>0.19192529973963299</v>
      </c>
      <c r="AC666" s="17">
        <v>0.15618318534182701</v>
      </c>
      <c r="AD666" s="17"/>
      <c r="AE666" s="17">
        <v>0.183184957241145</v>
      </c>
      <c r="AF666" s="17">
        <v>0.21383932034912001</v>
      </c>
      <c r="AG666" s="17">
        <v>0.23370998513708099</v>
      </c>
      <c r="AH666" s="17">
        <v>0.215171421997294</v>
      </c>
      <c r="AI666" s="17">
        <v>0.28293890838465602</v>
      </c>
      <c r="AJ666" s="17">
        <v>0.26559439170229598</v>
      </c>
      <c r="AK666" s="17"/>
      <c r="AL666" s="17">
        <v>0.157404217366268</v>
      </c>
      <c r="AM666" s="17">
        <v>0.35870727448303702</v>
      </c>
      <c r="AN666" s="17">
        <v>0.431790403948903</v>
      </c>
      <c r="AO666" s="17">
        <v>0.28639617903263098</v>
      </c>
      <c r="AP666" s="17">
        <v>0.128516795526986</v>
      </c>
      <c r="AQ666" s="17">
        <v>0.34072480943293298</v>
      </c>
      <c r="AR666" s="17">
        <v>0.37727207451195199</v>
      </c>
      <c r="AS666" s="17"/>
      <c r="AT666" s="17">
        <v>0.40331487649689701</v>
      </c>
      <c r="AU666" s="17">
        <v>0.19638215081801</v>
      </c>
      <c r="AV666" s="17"/>
      <c r="AW666" s="17">
        <v>0.176627950135994</v>
      </c>
      <c r="AX666" s="17">
        <v>0.103907707494584</v>
      </c>
      <c r="AY666" s="17">
        <v>0.28517766042467302</v>
      </c>
      <c r="AZ666" s="17">
        <v>0.18029922703152099</v>
      </c>
      <c r="BA666" s="17">
        <v>0.115429422400581</v>
      </c>
      <c r="BB666" s="17">
        <v>0.29041337020827501</v>
      </c>
      <c r="BC666" s="17">
        <v>0.37685402669641199</v>
      </c>
      <c r="BD666" s="17">
        <v>0.28667514734034699</v>
      </c>
      <c r="BE666" s="17"/>
      <c r="BF666" s="17">
        <v>0.24163685729885101</v>
      </c>
      <c r="BG666" s="17">
        <v>0.29339580602621401</v>
      </c>
      <c r="BH666" s="17">
        <v>0.198957361904056</v>
      </c>
      <c r="BI666" s="17">
        <v>0.18193646433675401</v>
      </c>
      <c r="BJ666" s="17">
        <v>0.20479011272818501</v>
      </c>
      <c r="BK666" s="17">
        <v>0.13415879441035899</v>
      </c>
      <c r="BL666" s="17">
        <v>0.204599444807056</v>
      </c>
      <c r="BM666" s="17"/>
      <c r="BN666" s="17">
        <v>0.205484428446151</v>
      </c>
      <c r="BO666" s="17">
        <v>0.18058231657735699</v>
      </c>
      <c r="BP666" s="17">
        <v>0.166638644304407</v>
      </c>
      <c r="BQ666" s="17">
        <v>0.20154146732379399</v>
      </c>
      <c r="BR666" s="17">
        <v>0.19479207516654401</v>
      </c>
      <c r="BS666" s="17">
        <v>0.195700352151194</v>
      </c>
      <c r="BT666" s="17">
        <v>0.18999387713409899</v>
      </c>
      <c r="BU666" s="17">
        <v>0.218771185869156</v>
      </c>
      <c r="BV666" s="17">
        <v>0.19889986145282201</v>
      </c>
      <c r="BW666" s="17">
        <v>0.225128649903586</v>
      </c>
      <c r="BX666" s="17">
        <v>0.19560302807288599</v>
      </c>
      <c r="BY666" s="17">
        <v>0.26002663913255603</v>
      </c>
      <c r="BZ666" s="17">
        <v>0.23336846987027801</v>
      </c>
      <c r="CA666" s="17">
        <v>0.28410815025951502</v>
      </c>
      <c r="CB666" s="17">
        <v>0.444494133447637</v>
      </c>
      <c r="CC666" s="17">
        <v>0.54001519711451995</v>
      </c>
      <c r="CD666" s="17">
        <v>0.63396995570801695</v>
      </c>
    </row>
    <row r="667" spans="2:82" x14ac:dyDescent="0.35">
      <c r="B667" t="s">
        <v>362</v>
      </c>
      <c r="C667" s="17">
        <v>0.74414182416090002</v>
      </c>
      <c r="D667" s="17">
        <v>0.72787049222009903</v>
      </c>
      <c r="E667" s="17">
        <v>0.76117857402795097</v>
      </c>
      <c r="F667" s="17"/>
      <c r="G667" s="17">
        <v>0.60719108428061896</v>
      </c>
      <c r="H667" s="17">
        <v>0.59644984437795501</v>
      </c>
      <c r="I667" s="17">
        <v>0.68080603131598005</v>
      </c>
      <c r="J667" s="17">
        <v>0.80892418358025697</v>
      </c>
      <c r="K667" s="17">
        <v>0.86576730818832504</v>
      </c>
      <c r="L667" s="17">
        <v>0.87239624128686599</v>
      </c>
      <c r="M667" s="17"/>
      <c r="N667" s="17">
        <v>0.711842265421052</v>
      </c>
      <c r="O667" s="17">
        <v>0.77562553655306299</v>
      </c>
      <c r="P667" s="17">
        <v>0.73170611230637606</v>
      </c>
      <c r="Q667" s="17">
        <v>0.75674333953225703</v>
      </c>
      <c r="R667" s="17"/>
      <c r="S667" s="17">
        <v>0.62064418165620905</v>
      </c>
      <c r="T667" s="17">
        <v>0.75862475637377602</v>
      </c>
      <c r="U667" s="17">
        <v>0.78407312655751205</v>
      </c>
      <c r="V667" s="17">
        <v>0.77694633134513502</v>
      </c>
      <c r="W667" s="17">
        <v>0.749927228364347</v>
      </c>
      <c r="X667" s="17">
        <v>0.69939707564836495</v>
      </c>
      <c r="Y667" s="17">
        <v>0.79237192467294604</v>
      </c>
      <c r="Z667" s="17">
        <v>0.79004914833113404</v>
      </c>
      <c r="AA667" s="17">
        <v>0.75448363487318104</v>
      </c>
      <c r="AB667" s="17">
        <v>0.77414608307587696</v>
      </c>
      <c r="AC667" s="17">
        <v>0.81704929750510302</v>
      </c>
      <c r="AD667" s="17"/>
      <c r="AE667" s="17">
        <v>0.79637200334036495</v>
      </c>
      <c r="AF667" s="17">
        <v>0.75252214607867596</v>
      </c>
      <c r="AG667" s="17">
        <v>0.72287596699369205</v>
      </c>
      <c r="AH667" s="17">
        <v>0.72298429050143997</v>
      </c>
      <c r="AI667" s="17">
        <v>0.67806151977955298</v>
      </c>
      <c r="AJ667" s="17">
        <v>0.65081543599017599</v>
      </c>
      <c r="AK667" s="17"/>
      <c r="AL667" s="17">
        <v>0.81836622859914099</v>
      </c>
      <c r="AM667" s="17">
        <v>0.60679898160093104</v>
      </c>
      <c r="AN667" s="17">
        <v>0.51937238502557903</v>
      </c>
      <c r="AO667" s="17">
        <v>0.63968756482987499</v>
      </c>
      <c r="AP667" s="17">
        <v>0.84732426541181904</v>
      </c>
      <c r="AQ667" s="17">
        <v>0.61229326953472196</v>
      </c>
      <c r="AR667" s="17">
        <v>0.62272792548804801</v>
      </c>
      <c r="AS667" s="17"/>
      <c r="AT667" s="17">
        <v>0.55338894109561099</v>
      </c>
      <c r="AU667" s="17">
        <v>0.77168850257295096</v>
      </c>
      <c r="AV667" s="17"/>
      <c r="AW667" s="17">
        <v>0.77759601947085399</v>
      </c>
      <c r="AX667" s="17">
        <v>0.86193952256641304</v>
      </c>
      <c r="AY667" s="17">
        <v>0.66435419248553496</v>
      </c>
      <c r="AZ667" s="17">
        <v>0.77764848418481602</v>
      </c>
      <c r="BA667" s="17">
        <v>0.86782416114972605</v>
      </c>
      <c r="BB667" s="17">
        <v>0.66824296991849197</v>
      </c>
      <c r="BC667" s="17">
        <v>0.58761108097714998</v>
      </c>
      <c r="BD667" s="17">
        <v>0.66998087702178399</v>
      </c>
      <c r="BE667" s="17"/>
      <c r="BF667" s="17">
        <v>0.728144780365096</v>
      </c>
      <c r="BG667" s="17">
        <v>0.67428331673299202</v>
      </c>
      <c r="BH667" s="17">
        <v>0.772819173388547</v>
      </c>
      <c r="BI667" s="17">
        <v>0.75753901508838095</v>
      </c>
      <c r="BJ667" s="17">
        <v>0.74033284612877304</v>
      </c>
      <c r="BK667" s="17">
        <v>0.83005369148974195</v>
      </c>
      <c r="BL667" s="17">
        <v>0.75371697424552597</v>
      </c>
      <c r="BM667" s="17"/>
      <c r="BN667" s="17">
        <v>0.71111779466745795</v>
      </c>
      <c r="BO667" s="17">
        <v>0.77516855976445898</v>
      </c>
      <c r="BP667" s="17">
        <v>0.79089323687766899</v>
      </c>
      <c r="BQ667" s="17">
        <v>0.75686520358314302</v>
      </c>
      <c r="BR667" s="17">
        <v>0.76473323085056899</v>
      </c>
      <c r="BS667" s="17">
        <v>0.78436017245057699</v>
      </c>
      <c r="BT667" s="17">
        <v>0.79446081095338805</v>
      </c>
      <c r="BU667" s="17">
        <v>0.75394619708738497</v>
      </c>
      <c r="BV667" s="17">
        <v>0.77286498189933195</v>
      </c>
      <c r="BW667" s="17">
        <v>0.73994029868331002</v>
      </c>
      <c r="BX667" s="17">
        <v>0.78604369553852804</v>
      </c>
      <c r="BY667" s="17">
        <v>0.72469763349041505</v>
      </c>
      <c r="BZ667" s="17">
        <v>0.731890161303694</v>
      </c>
      <c r="CA667" s="17">
        <v>0.69069437053869798</v>
      </c>
      <c r="CB667" s="17">
        <v>0.54018851730774198</v>
      </c>
      <c r="CC667" s="17">
        <v>0.43527946318024302</v>
      </c>
      <c r="CD667" s="17">
        <v>0.33320069396593699</v>
      </c>
    </row>
    <row r="668" spans="2:82" x14ac:dyDescent="0.35">
      <c r="B668" t="s">
        <v>127</v>
      </c>
      <c r="C668" s="17">
        <v>3.7071864136690703E-2</v>
      </c>
      <c r="D668" s="17">
        <v>3.6788781661243601E-2</v>
      </c>
      <c r="E668" s="17">
        <v>3.62955221390086E-2</v>
      </c>
      <c r="F668" s="17"/>
      <c r="G668" s="17">
        <v>6.4208264124837794E-2</v>
      </c>
      <c r="H668" s="17">
        <v>4.92449511246714E-2</v>
      </c>
      <c r="I668" s="17">
        <v>4.2915837969694198E-2</v>
      </c>
      <c r="J668" s="17">
        <v>3.4954922771069097E-2</v>
      </c>
      <c r="K668" s="17">
        <v>1.68012166653237E-2</v>
      </c>
      <c r="L668" s="17">
        <v>1.9757182567699798E-2</v>
      </c>
      <c r="M668" s="17"/>
      <c r="N668" s="17">
        <v>2.30559606925262E-2</v>
      </c>
      <c r="O668" s="17">
        <v>3.0503563132546901E-2</v>
      </c>
      <c r="P668" s="17">
        <v>3.9771014113865598E-2</v>
      </c>
      <c r="Q668" s="17">
        <v>5.6365475626714699E-2</v>
      </c>
      <c r="R668" s="17"/>
      <c r="S668" s="17">
        <v>4.5242183595224299E-2</v>
      </c>
      <c r="T668" s="17">
        <v>2.59866704234312E-2</v>
      </c>
      <c r="U668" s="17">
        <v>3.7162901222549803E-2</v>
      </c>
      <c r="V668" s="17">
        <v>3.5746217493909403E-2</v>
      </c>
      <c r="W668" s="17">
        <v>4.0749419484043398E-2</v>
      </c>
      <c r="X668" s="17">
        <v>4.4664301513294397E-2</v>
      </c>
      <c r="Y668" s="17">
        <v>3.3918894486888798E-2</v>
      </c>
      <c r="Z668" s="17">
        <v>2.0040506523256299E-2</v>
      </c>
      <c r="AA668" s="17">
        <v>4.9083561199000501E-2</v>
      </c>
      <c r="AB668" s="17">
        <v>3.3928617184490403E-2</v>
      </c>
      <c r="AC668" s="17">
        <v>2.6767517153069201E-2</v>
      </c>
      <c r="AD668" s="17"/>
      <c r="AE668" s="17">
        <v>2.0443039418490998E-2</v>
      </c>
      <c r="AF668" s="17">
        <v>3.3638533572204699E-2</v>
      </c>
      <c r="AG668" s="17">
        <v>4.3414047869227E-2</v>
      </c>
      <c r="AH668" s="17">
        <v>6.1844287501266103E-2</v>
      </c>
      <c r="AI668" s="17">
        <v>3.8999571835791502E-2</v>
      </c>
      <c r="AJ668" s="17">
        <v>8.3590172307528202E-2</v>
      </c>
      <c r="AK668" s="17"/>
      <c r="AL668" s="17">
        <v>2.4229554034591001E-2</v>
      </c>
      <c r="AM668" s="17">
        <v>3.4493743916031099E-2</v>
      </c>
      <c r="AN668" s="17">
        <v>4.8837211025517399E-2</v>
      </c>
      <c r="AO668" s="17">
        <v>7.3916256137494196E-2</v>
      </c>
      <c r="AP668" s="17">
        <v>2.4158939061195001E-2</v>
      </c>
      <c r="AQ668" s="17">
        <v>4.6981921032344803E-2</v>
      </c>
      <c r="AR668" s="17">
        <v>0</v>
      </c>
      <c r="AS668" s="17"/>
      <c r="AT668" s="17">
        <v>4.3296182407492403E-2</v>
      </c>
      <c r="AU668" s="17">
        <v>3.1929346609039101E-2</v>
      </c>
      <c r="AV668" s="17"/>
      <c r="AW668" s="17">
        <v>4.5776030393151701E-2</v>
      </c>
      <c r="AX668" s="17">
        <v>3.41527699390025E-2</v>
      </c>
      <c r="AY668" s="17">
        <v>5.0468147089792303E-2</v>
      </c>
      <c r="AZ668" s="17">
        <v>4.2052288783662899E-2</v>
      </c>
      <c r="BA668" s="17">
        <v>1.6746416449693199E-2</v>
      </c>
      <c r="BB668" s="17">
        <v>4.1343659873233303E-2</v>
      </c>
      <c r="BC668" s="17">
        <v>3.5534892326438701E-2</v>
      </c>
      <c r="BD668" s="17">
        <v>4.3343975637869701E-2</v>
      </c>
      <c r="BE668" s="17"/>
      <c r="BF668" s="17">
        <v>3.0218362336053101E-2</v>
      </c>
      <c r="BG668" s="17">
        <v>3.2320877240794299E-2</v>
      </c>
      <c r="BH668" s="17">
        <v>2.8223464707396801E-2</v>
      </c>
      <c r="BI668" s="17">
        <v>6.0524520574865202E-2</v>
      </c>
      <c r="BJ668" s="17">
        <v>5.4877041143041899E-2</v>
      </c>
      <c r="BK668" s="17">
        <v>3.5787514099898499E-2</v>
      </c>
      <c r="BL668" s="17">
        <v>4.1683580947417802E-2</v>
      </c>
      <c r="BM668" s="17"/>
      <c r="BN668" s="17">
        <v>8.3397776886391495E-2</v>
      </c>
      <c r="BO668" s="17">
        <v>4.4249123658183502E-2</v>
      </c>
      <c r="BP668" s="17">
        <v>4.2468118817923201E-2</v>
      </c>
      <c r="BQ668" s="17">
        <v>4.1593329093063201E-2</v>
      </c>
      <c r="BR668" s="17">
        <v>4.0474693982886903E-2</v>
      </c>
      <c r="BS668" s="17">
        <v>1.9939475398228899E-2</v>
      </c>
      <c r="BT668" s="17">
        <v>1.5545311912512599E-2</v>
      </c>
      <c r="BU668" s="17">
        <v>2.72826170434592E-2</v>
      </c>
      <c r="BV668" s="17">
        <v>2.8235156647845198E-2</v>
      </c>
      <c r="BW668" s="17">
        <v>3.4931051413104403E-2</v>
      </c>
      <c r="BX668" s="17">
        <v>1.8353276388586501E-2</v>
      </c>
      <c r="BY668" s="17">
        <v>1.52757273770288E-2</v>
      </c>
      <c r="BZ668" s="17">
        <v>3.4741368826028698E-2</v>
      </c>
      <c r="CA668" s="17">
        <v>2.5197479201786901E-2</v>
      </c>
      <c r="CB668" s="17">
        <v>1.53173492446214E-2</v>
      </c>
      <c r="CC668" s="17">
        <v>2.4705339705236501E-2</v>
      </c>
      <c r="CD668" s="17">
        <v>3.2829350326045802E-2</v>
      </c>
    </row>
    <row r="669" spans="2:82" x14ac:dyDescent="0.35">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row>
    <row r="670" spans="2:82" x14ac:dyDescent="0.35">
      <c r="B670" s="6" t="s">
        <v>368</v>
      </c>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row>
    <row r="671" spans="2:82" x14ac:dyDescent="0.35">
      <c r="B671" s="24" t="s">
        <v>118</v>
      </c>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row>
    <row r="672" spans="2:82" x14ac:dyDescent="0.35">
      <c r="B672" t="s">
        <v>361</v>
      </c>
      <c r="C672" s="17">
        <v>0.75689083860485595</v>
      </c>
      <c r="D672" s="17">
        <v>0.75340709880799095</v>
      </c>
      <c r="E672" s="17">
        <v>0.76169411240616203</v>
      </c>
      <c r="F672" s="17"/>
      <c r="G672" s="17">
        <v>0.71247757448028104</v>
      </c>
      <c r="H672" s="17">
        <v>0.74084646110558205</v>
      </c>
      <c r="I672" s="17">
        <v>0.75140434879774398</v>
      </c>
      <c r="J672" s="17">
        <v>0.755433602649356</v>
      </c>
      <c r="K672" s="17">
        <v>0.73731135571690298</v>
      </c>
      <c r="L672" s="17">
        <v>0.81807776292620804</v>
      </c>
      <c r="M672" s="17"/>
      <c r="N672" s="17">
        <v>0.79877690412667701</v>
      </c>
      <c r="O672" s="17">
        <v>0.76185231839423795</v>
      </c>
      <c r="P672" s="17">
        <v>0.75984987338270604</v>
      </c>
      <c r="Q672" s="17">
        <v>0.70326755506357497</v>
      </c>
      <c r="R672" s="17"/>
      <c r="S672" s="17">
        <v>0.73875575610716204</v>
      </c>
      <c r="T672" s="17">
        <v>0.75571011575332503</v>
      </c>
      <c r="U672" s="17">
        <v>0.73021445643055805</v>
      </c>
      <c r="V672" s="17">
        <v>0.77445076360062703</v>
      </c>
      <c r="W672" s="17">
        <v>0.75111148708011499</v>
      </c>
      <c r="X672" s="17">
        <v>0.77303138915774505</v>
      </c>
      <c r="Y672" s="17">
        <v>0.77068212396251601</v>
      </c>
      <c r="Z672" s="17">
        <v>0.77332928526852196</v>
      </c>
      <c r="AA672" s="17">
        <v>0.73389372180396795</v>
      </c>
      <c r="AB672" s="17">
        <v>0.79525898871117695</v>
      </c>
      <c r="AC672" s="17">
        <v>0.74479745221360305</v>
      </c>
      <c r="AD672" s="17"/>
      <c r="AE672" s="17">
        <v>0.80250445835803397</v>
      </c>
      <c r="AF672" s="17">
        <v>0.78329081802712697</v>
      </c>
      <c r="AG672" s="17">
        <v>0.68990739862136796</v>
      </c>
      <c r="AH672" s="17">
        <v>0.70249063221582697</v>
      </c>
      <c r="AI672" s="17">
        <v>0.70970201235515296</v>
      </c>
      <c r="AJ672" s="17">
        <v>0.70463260307282005</v>
      </c>
      <c r="AK672" s="17"/>
      <c r="AL672" s="17">
        <v>0.78425848564646605</v>
      </c>
      <c r="AM672" s="17">
        <v>0.73971023925407398</v>
      </c>
      <c r="AN672" s="17">
        <v>0.74816641553116503</v>
      </c>
      <c r="AO672" s="17">
        <v>0.69718608924393499</v>
      </c>
      <c r="AP672" s="17">
        <v>0.82774067365519399</v>
      </c>
      <c r="AQ672" s="17">
        <v>0.67650786381799399</v>
      </c>
      <c r="AR672" s="17">
        <v>0.654315056094945</v>
      </c>
      <c r="AS672" s="17"/>
      <c r="AT672" s="17">
        <v>0.73482504378924296</v>
      </c>
      <c r="AU672" s="17">
        <v>0.76460306391521204</v>
      </c>
      <c r="AV672" s="17"/>
      <c r="AW672" s="17">
        <v>0.66162723799310397</v>
      </c>
      <c r="AX672" s="17">
        <v>0.75191977750041505</v>
      </c>
      <c r="AY672" s="17">
        <v>0.776355430169692</v>
      </c>
      <c r="AZ672" s="17">
        <v>0.73924216443903501</v>
      </c>
      <c r="BA672" s="17">
        <v>0.82498513794611705</v>
      </c>
      <c r="BB672" s="17">
        <v>0.77164848476342696</v>
      </c>
      <c r="BC672" s="17">
        <v>0.78021307648420901</v>
      </c>
      <c r="BD672" s="17">
        <v>0.73957738393000805</v>
      </c>
      <c r="BE672" s="17"/>
      <c r="BF672" s="17">
        <v>0.76736869330447099</v>
      </c>
      <c r="BG672" s="17">
        <v>0.78377789958928301</v>
      </c>
      <c r="BH672" s="17">
        <v>0.76013359297319005</v>
      </c>
      <c r="BI672" s="17">
        <v>0.71888044826997299</v>
      </c>
      <c r="BJ672" s="17">
        <v>0.71700988643968999</v>
      </c>
      <c r="BK672" s="17">
        <v>0.76006036627630202</v>
      </c>
      <c r="BL672" s="17">
        <v>0.71467411772068001</v>
      </c>
      <c r="BM672" s="17"/>
      <c r="BN672" s="17">
        <v>0.58561960068377195</v>
      </c>
      <c r="BO672" s="17">
        <v>0.65598395101326501</v>
      </c>
      <c r="BP672" s="17">
        <v>0.72036444344292405</v>
      </c>
      <c r="BQ672" s="17">
        <v>0.751094944695886</v>
      </c>
      <c r="BR672" s="17">
        <v>0.76678476163716902</v>
      </c>
      <c r="BS672" s="17">
        <v>0.76883741183364396</v>
      </c>
      <c r="BT672" s="17">
        <v>0.75770678615114495</v>
      </c>
      <c r="BU672" s="17">
        <v>0.82206592007262902</v>
      </c>
      <c r="BV672" s="17">
        <v>0.77114891072925995</v>
      </c>
      <c r="BW672" s="17">
        <v>0.79536556951593895</v>
      </c>
      <c r="BX672" s="17">
        <v>0.82937816299642197</v>
      </c>
      <c r="BY672" s="17">
        <v>0.82189730943849104</v>
      </c>
      <c r="BZ672" s="17">
        <v>0.81013993620591696</v>
      </c>
      <c r="CA672" s="17">
        <v>0.84034564393482203</v>
      </c>
      <c r="CB672" s="17">
        <v>0.76706272599076097</v>
      </c>
      <c r="CC672" s="17">
        <v>0.88018863495339095</v>
      </c>
      <c r="CD672" s="17">
        <v>0.78577146068616499</v>
      </c>
    </row>
    <row r="673" spans="2:82" x14ac:dyDescent="0.35">
      <c r="B673" t="s">
        <v>362</v>
      </c>
      <c r="C673" s="17">
        <v>0.20537181701829699</v>
      </c>
      <c r="D673" s="17">
        <v>0.210151575623856</v>
      </c>
      <c r="E673" s="17">
        <v>0.200353425122443</v>
      </c>
      <c r="F673" s="17"/>
      <c r="G673" s="17">
        <v>0.234114297584394</v>
      </c>
      <c r="H673" s="17">
        <v>0.21077779742831701</v>
      </c>
      <c r="I673" s="17">
        <v>0.206597639344173</v>
      </c>
      <c r="J673" s="17">
        <v>0.20764585736906199</v>
      </c>
      <c r="K673" s="17">
        <v>0.23966123589524399</v>
      </c>
      <c r="L673" s="17">
        <v>0.15615987441439</v>
      </c>
      <c r="M673" s="17"/>
      <c r="N673" s="17">
        <v>0.17371445812268399</v>
      </c>
      <c r="O673" s="17">
        <v>0.206954646046667</v>
      </c>
      <c r="P673" s="17">
        <v>0.20188078995293701</v>
      </c>
      <c r="Q673" s="17">
        <v>0.24230710595749999</v>
      </c>
      <c r="R673" s="17"/>
      <c r="S673" s="17">
        <v>0.221621828941616</v>
      </c>
      <c r="T673" s="17">
        <v>0.21487946453521301</v>
      </c>
      <c r="U673" s="17">
        <v>0.232951481615123</v>
      </c>
      <c r="V673" s="17">
        <v>0.1873542644998</v>
      </c>
      <c r="W673" s="17">
        <v>0.20478490262518001</v>
      </c>
      <c r="X673" s="17">
        <v>0.17446506510186599</v>
      </c>
      <c r="Y673" s="17">
        <v>0.20274097368694299</v>
      </c>
      <c r="Z673" s="17">
        <v>0.195154697387907</v>
      </c>
      <c r="AA673" s="17">
        <v>0.21746085887418501</v>
      </c>
      <c r="AB673" s="17">
        <v>0.17383503083541499</v>
      </c>
      <c r="AC673" s="17">
        <v>0.22171444128790099</v>
      </c>
      <c r="AD673" s="17"/>
      <c r="AE673" s="17">
        <v>0.17294257498444299</v>
      </c>
      <c r="AF673" s="17">
        <v>0.186000897697886</v>
      </c>
      <c r="AG673" s="17">
        <v>0.25749679013038701</v>
      </c>
      <c r="AH673" s="17">
        <v>0.25828701868217102</v>
      </c>
      <c r="AI673" s="17">
        <v>0.25007193664850602</v>
      </c>
      <c r="AJ673" s="17">
        <v>0.177131707087919</v>
      </c>
      <c r="AK673" s="17"/>
      <c r="AL673" s="17">
        <v>0.189270045679895</v>
      </c>
      <c r="AM673" s="17">
        <v>0.22964286921555899</v>
      </c>
      <c r="AN673" s="17">
        <v>0.21642081574139599</v>
      </c>
      <c r="AO673" s="17">
        <v>0.24299373406911901</v>
      </c>
      <c r="AP673" s="17">
        <v>0.13629977441270899</v>
      </c>
      <c r="AQ673" s="17">
        <v>0.27639347793810198</v>
      </c>
      <c r="AR673" s="17">
        <v>0.31420104931776299</v>
      </c>
      <c r="AS673" s="17"/>
      <c r="AT673" s="17">
        <v>0.219583344812429</v>
      </c>
      <c r="AU673" s="17">
        <v>0.202891566073438</v>
      </c>
      <c r="AV673" s="17"/>
      <c r="AW673" s="17">
        <v>0.28474343900360199</v>
      </c>
      <c r="AX673" s="17">
        <v>0.214157250906091</v>
      </c>
      <c r="AY673" s="17">
        <v>0.18443276746036399</v>
      </c>
      <c r="AZ673" s="17">
        <v>0.21770373703476201</v>
      </c>
      <c r="BA673" s="17">
        <v>0.14922437802090599</v>
      </c>
      <c r="BB673" s="17">
        <v>0.19206785956573399</v>
      </c>
      <c r="BC673" s="17">
        <v>0.190301243427205</v>
      </c>
      <c r="BD673" s="17">
        <v>0.21727751418058699</v>
      </c>
      <c r="BE673" s="17"/>
      <c r="BF673" s="17">
        <v>0.20386029378540199</v>
      </c>
      <c r="BG673" s="17">
        <v>0.191263030474916</v>
      </c>
      <c r="BH673" s="17">
        <v>0.19970388591440399</v>
      </c>
      <c r="BI673" s="17">
        <v>0.23024091131784</v>
      </c>
      <c r="BJ673" s="17">
        <v>0.226976137433366</v>
      </c>
      <c r="BK673" s="17">
        <v>0.197044870813572</v>
      </c>
      <c r="BL673" s="17">
        <v>0.237295849269689</v>
      </c>
      <c r="BM673" s="17"/>
      <c r="BN673" s="17">
        <v>0.33237259090713001</v>
      </c>
      <c r="BO673" s="17">
        <v>0.29944893639686498</v>
      </c>
      <c r="BP673" s="17">
        <v>0.230550300544315</v>
      </c>
      <c r="BQ673" s="17">
        <v>0.213254692113446</v>
      </c>
      <c r="BR673" s="17">
        <v>0.19704538819845799</v>
      </c>
      <c r="BS673" s="17">
        <v>0.20688368693133399</v>
      </c>
      <c r="BT673" s="17">
        <v>0.20476576070361999</v>
      </c>
      <c r="BU673" s="17">
        <v>0.15479054533817799</v>
      </c>
      <c r="BV673" s="17">
        <v>0.19751925225261399</v>
      </c>
      <c r="BW673" s="17">
        <v>0.17323667820734001</v>
      </c>
      <c r="BX673" s="17">
        <v>0.15573792298612901</v>
      </c>
      <c r="BY673" s="17">
        <v>0.16576080676267399</v>
      </c>
      <c r="BZ673" s="17">
        <v>0.16339607385732499</v>
      </c>
      <c r="CA673" s="17">
        <v>0.13432373953555099</v>
      </c>
      <c r="CB673" s="17">
        <v>0.21118181273536801</v>
      </c>
      <c r="CC673" s="17">
        <v>0.101757015500524</v>
      </c>
      <c r="CD673" s="17">
        <v>0.19668140130969</v>
      </c>
    </row>
    <row r="674" spans="2:82" x14ac:dyDescent="0.35">
      <c r="B674" t="s">
        <v>127</v>
      </c>
      <c r="C674" s="17">
        <v>3.7737344376846803E-2</v>
      </c>
      <c r="D674" s="17">
        <v>3.6441325568152799E-2</v>
      </c>
      <c r="E674" s="17">
        <v>3.7952462471394902E-2</v>
      </c>
      <c r="F674" s="17"/>
      <c r="G674" s="17">
        <v>5.3408127935324803E-2</v>
      </c>
      <c r="H674" s="17">
        <v>4.83757414661007E-2</v>
      </c>
      <c r="I674" s="17">
        <v>4.1998011858083197E-2</v>
      </c>
      <c r="J674" s="17">
        <v>3.6920539981582401E-2</v>
      </c>
      <c r="K674" s="17">
        <v>2.3027408387852999E-2</v>
      </c>
      <c r="L674" s="17">
        <v>2.5762362659401499E-2</v>
      </c>
      <c r="M674" s="17"/>
      <c r="N674" s="17">
        <v>2.7508637750638502E-2</v>
      </c>
      <c r="O674" s="17">
        <v>3.1193035559095E-2</v>
      </c>
      <c r="P674" s="17">
        <v>3.82693366643563E-2</v>
      </c>
      <c r="Q674" s="17">
        <v>5.4425338978924501E-2</v>
      </c>
      <c r="R674" s="17"/>
      <c r="S674" s="17">
        <v>3.9622414951221901E-2</v>
      </c>
      <c r="T674" s="17">
        <v>2.9410419711462299E-2</v>
      </c>
      <c r="U674" s="17">
        <v>3.6834061954318799E-2</v>
      </c>
      <c r="V674" s="17">
        <v>3.8194971899573202E-2</v>
      </c>
      <c r="W674" s="17">
        <v>4.4103610294704602E-2</v>
      </c>
      <c r="X674" s="17">
        <v>5.2503545740389602E-2</v>
      </c>
      <c r="Y674" s="17">
        <v>2.6576902350540901E-2</v>
      </c>
      <c r="Z674" s="17">
        <v>3.1516017343571401E-2</v>
      </c>
      <c r="AA674" s="17">
        <v>4.86454193218466E-2</v>
      </c>
      <c r="AB674" s="17">
        <v>3.0905980453407599E-2</v>
      </c>
      <c r="AC674" s="17">
        <v>3.34881064984957E-2</v>
      </c>
      <c r="AD674" s="17"/>
      <c r="AE674" s="17">
        <v>2.4552966657523202E-2</v>
      </c>
      <c r="AF674" s="17">
        <v>3.07082842749869E-2</v>
      </c>
      <c r="AG674" s="17">
        <v>5.2595811248245701E-2</v>
      </c>
      <c r="AH674" s="17">
        <v>3.9222349102001397E-2</v>
      </c>
      <c r="AI674" s="17">
        <v>4.0226050996341002E-2</v>
      </c>
      <c r="AJ674" s="17">
        <v>0.118235689839261</v>
      </c>
      <c r="AK674" s="17"/>
      <c r="AL674" s="17">
        <v>2.6471468673638501E-2</v>
      </c>
      <c r="AM674" s="17">
        <v>3.0646891530366201E-2</v>
      </c>
      <c r="AN674" s="17">
        <v>3.5412768727438301E-2</v>
      </c>
      <c r="AO674" s="17">
        <v>5.98201766869461E-2</v>
      </c>
      <c r="AP674" s="17">
        <v>3.5959551932097399E-2</v>
      </c>
      <c r="AQ674" s="17">
        <v>4.7098658243903899E-2</v>
      </c>
      <c r="AR674" s="17">
        <v>3.1483894587292602E-2</v>
      </c>
      <c r="AS674" s="17"/>
      <c r="AT674" s="17">
        <v>4.5591611398328E-2</v>
      </c>
      <c r="AU674" s="17">
        <v>3.2505370011349899E-2</v>
      </c>
      <c r="AV674" s="17"/>
      <c r="AW674" s="17">
        <v>5.36293230032934E-2</v>
      </c>
      <c r="AX674" s="17">
        <v>3.3922971593493403E-2</v>
      </c>
      <c r="AY674" s="17">
        <v>3.9211802369943302E-2</v>
      </c>
      <c r="AZ674" s="17">
        <v>4.3054098526202803E-2</v>
      </c>
      <c r="BA674" s="17">
        <v>2.5790484032976999E-2</v>
      </c>
      <c r="BB674" s="17">
        <v>3.6283655670838501E-2</v>
      </c>
      <c r="BC674" s="17">
        <v>2.94856800885861E-2</v>
      </c>
      <c r="BD674" s="17">
        <v>4.3145101889405103E-2</v>
      </c>
      <c r="BE674" s="17"/>
      <c r="BF674" s="17">
        <v>2.8771012910126601E-2</v>
      </c>
      <c r="BG674" s="17">
        <v>2.4959069935801301E-2</v>
      </c>
      <c r="BH674" s="17">
        <v>4.01625211124058E-2</v>
      </c>
      <c r="BI674" s="17">
        <v>5.08786404121871E-2</v>
      </c>
      <c r="BJ674" s="17">
        <v>5.6013976126943997E-2</v>
      </c>
      <c r="BK674" s="17">
        <v>4.2894762910125402E-2</v>
      </c>
      <c r="BL674" s="17">
        <v>4.8030033009630498E-2</v>
      </c>
      <c r="BM674" s="17"/>
      <c r="BN674" s="17">
        <v>8.2007808409097896E-2</v>
      </c>
      <c r="BO674" s="17">
        <v>4.4567112589869597E-2</v>
      </c>
      <c r="BP674" s="17">
        <v>4.90852560127608E-2</v>
      </c>
      <c r="BQ674" s="17">
        <v>3.5650363190667902E-2</v>
      </c>
      <c r="BR674" s="17">
        <v>3.6169850164372699E-2</v>
      </c>
      <c r="BS674" s="17">
        <v>2.42789012350225E-2</v>
      </c>
      <c r="BT674" s="17">
        <v>3.7527453145235402E-2</v>
      </c>
      <c r="BU674" s="17">
        <v>2.3143534589192601E-2</v>
      </c>
      <c r="BV674" s="17">
        <v>3.1331837018126599E-2</v>
      </c>
      <c r="BW674" s="17">
        <v>3.1397752276720203E-2</v>
      </c>
      <c r="BX674" s="17">
        <v>1.4883914017449301E-2</v>
      </c>
      <c r="BY674" s="17">
        <v>1.2341883798835201E-2</v>
      </c>
      <c r="BZ674" s="17">
        <v>2.64639899367584E-2</v>
      </c>
      <c r="CA674" s="17">
        <v>2.5330616529626201E-2</v>
      </c>
      <c r="CB674" s="17">
        <v>2.1755461273870898E-2</v>
      </c>
      <c r="CC674" s="17">
        <v>1.80543495460854E-2</v>
      </c>
      <c r="CD674" s="17">
        <v>1.75471380041455E-2</v>
      </c>
    </row>
    <row r="675" spans="2:82" x14ac:dyDescent="0.35">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row>
    <row r="676" spans="2:82" x14ac:dyDescent="0.35">
      <c r="B676" s="6" t="s">
        <v>369</v>
      </c>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row>
    <row r="677" spans="2:82" x14ac:dyDescent="0.35">
      <c r="B677" s="24" t="s">
        <v>118</v>
      </c>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row>
    <row r="678" spans="2:82" x14ac:dyDescent="0.35">
      <c r="B678" t="s">
        <v>361</v>
      </c>
      <c r="C678" s="17">
        <v>0.146923796733123</v>
      </c>
      <c r="D678" s="17">
        <v>0.15371046374848699</v>
      </c>
      <c r="E678" s="17">
        <v>0.14064756248049001</v>
      </c>
      <c r="F678" s="17"/>
      <c r="G678" s="17">
        <v>0.18313518166534101</v>
      </c>
      <c r="H678" s="17">
        <v>0.172569777517175</v>
      </c>
      <c r="I678" s="17">
        <v>0.148383040994578</v>
      </c>
      <c r="J678" s="17">
        <v>0.114667932493605</v>
      </c>
      <c r="K678" s="17">
        <v>0.11564336980991299</v>
      </c>
      <c r="L678" s="17">
        <v>0.14803721013151</v>
      </c>
      <c r="M678" s="17"/>
      <c r="N678" s="17">
        <v>0.16147326874743401</v>
      </c>
      <c r="O678" s="17">
        <v>0.13148543672846399</v>
      </c>
      <c r="P678" s="17">
        <v>0.16439406452179001</v>
      </c>
      <c r="Q678" s="17">
        <v>0.13143589764313701</v>
      </c>
      <c r="R678" s="17"/>
      <c r="S678" s="17">
        <v>0.18570780382024199</v>
      </c>
      <c r="T678" s="17">
        <v>0.134396461440456</v>
      </c>
      <c r="U678" s="17">
        <v>0.125304677447033</v>
      </c>
      <c r="V678" s="17">
        <v>0.14136819934211001</v>
      </c>
      <c r="W678" s="17">
        <v>0.146424881477492</v>
      </c>
      <c r="X678" s="17">
        <v>0.16791115402989201</v>
      </c>
      <c r="Y678" s="17">
        <v>0.12778438904280101</v>
      </c>
      <c r="Z678" s="17">
        <v>0.12920497628001801</v>
      </c>
      <c r="AA678" s="17">
        <v>0.13373973020262001</v>
      </c>
      <c r="AB678" s="17">
        <v>0.17194072280922701</v>
      </c>
      <c r="AC678" s="17">
        <v>0.10681312768809299</v>
      </c>
      <c r="AD678" s="17"/>
      <c r="AE678" s="17">
        <v>0.16462044122800201</v>
      </c>
      <c r="AF678" s="17">
        <v>0.13244270857699</v>
      </c>
      <c r="AG678" s="17">
        <v>0.15113602220003799</v>
      </c>
      <c r="AH678" s="17">
        <v>0.13283445467816399</v>
      </c>
      <c r="AI678" s="17">
        <v>0.14359776526481299</v>
      </c>
      <c r="AJ678" s="17">
        <v>0.121305129547659</v>
      </c>
      <c r="AK678" s="17"/>
      <c r="AL678" s="17">
        <v>0.121201934798864</v>
      </c>
      <c r="AM678" s="17">
        <v>0.19119303146016101</v>
      </c>
      <c r="AN678" s="17">
        <v>0.24219915900761299</v>
      </c>
      <c r="AO678" s="17">
        <v>0.28272624402389002</v>
      </c>
      <c r="AP678" s="17">
        <v>0.16035176041857099</v>
      </c>
      <c r="AQ678" s="17">
        <v>0.26259659098265797</v>
      </c>
      <c r="AR678" s="17">
        <v>0.185866446578619</v>
      </c>
      <c r="AS678" s="17"/>
      <c r="AT678" s="17">
        <v>0.26610060789809897</v>
      </c>
      <c r="AU678" s="17">
        <v>0.13338656936105101</v>
      </c>
      <c r="AV678" s="17"/>
      <c r="AW678" s="17">
        <v>0.12104802182553601</v>
      </c>
      <c r="AX678" s="17">
        <v>0.112598113603748</v>
      </c>
      <c r="AY678" s="17">
        <v>0.16922254672485601</v>
      </c>
      <c r="AZ678" s="17">
        <v>0.129981303763825</v>
      </c>
      <c r="BA678" s="17">
        <v>0.15114014918320401</v>
      </c>
      <c r="BB678" s="17">
        <v>0.16357470747233099</v>
      </c>
      <c r="BC678" s="17">
        <v>0.18387566389017601</v>
      </c>
      <c r="BD678" s="17">
        <v>0.163723131401254</v>
      </c>
      <c r="BE678" s="17"/>
      <c r="BF678" s="17">
        <v>0.14745392416479799</v>
      </c>
      <c r="BG678" s="17">
        <v>0.155823915924517</v>
      </c>
      <c r="BH678" s="17">
        <v>0.165607246794435</v>
      </c>
      <c r="BI678" s="17">
        <v>0.12600718015114401</v>
      </c>
      <c r="BJ678" s="17">
        <v>0.13414669205385499</v>
      </c>
      <c r="BK678" s="17">
        <v>0.147209822496323</v>
      </c>
      <c r="BL678" s="17">
        <v>0.122162948709525</v>
      </c>
      <c r="BM678" s="17"/>
      <c r="BN678" s="17">
        <v>0.13831580855477199</v>
      </c>
      <c r="BO678" s="17">
        <v>0.12996827980680301</v>
      </c>
      <c r="BP678" s="17">
        <v>0.108502150473512</v>
      </c>
      <c r="BQ678" s="17">
        <v>0.141710644020173</v>
      </c>
      <c r="BR678" s="17">
        <v>0.135468459477249</v>
      </c>
      <c r="BS678" s="17">
        <v>0.13221497233160501</v>
      </c>
      <c r="BT678" s="17">
        <v>0.14908320215200399</v>
      </c>
      <c r="BU678" s="17">
        <v>0.16450712964641001</v>
      </c>
      <c r="BV678" s="17">
        <v>0.14459636601076001</v>
      </c>
      <c r="BW678" s="17">
        <v>0.15789527247691301</v>
      </c>
      <c r="BX678" s="17">
        <v>0.133177502766269</v>
      </c>
      <c r="BY678" s="17">
        <v>0.18513732204994199</v>
      </c>
      <c r="BZ678" s="17">
        <v>0.148018995373706</v>
      </c>
      <c r="CA678" s="17">
        <v>0.18989915088491199</v>
      </c>
      <c r="CB678" s="17">
        <v>0.20837102690902001</v>
      </c>
      <c r="CC678" s="17">
        <v>0.22807654328510199</v>
      </c>
      <c r="CD678" s="17">
        <v>0.24122589943209199</v>
      </c>
    </row>
    <row r="679" spans="2:82" x14ac:dyDescent="0.35">
      <c r="B679" t="s">
        <v>362</v>
      </c>
      <c r="C679" s="17">
        <v>0.80803637331939204</v>
      </c>
      <c r="D679" s="17">
        <v>0.80290945061137198</v>
      </c>
      <c r="E679" s="17">
        <v>0.81370563341492397</v>
      </c>
      <c r="F679" s="17"/>
      <c r="G679" s="17">
        <v>0.75529852039280398</v>
      </c>
      <c r="H679" s="17">
        <v>0.77021150137126404</v>
      </c>
      <c r="I679" s="17">
        <v>0.80116170072178705</v>
      </c>
      <c r="J679" s="17">
        <v>0.84746330499156597</v>
      </c>
      <c r="K679" s="17">
        <v>0.85326488298514003</v>
      </c>
      <c r="L679" s="17">
        <v>0.81700784008579297</v>
      </c>
      <c r="M679" s="17"/>
      <c r="N679" s="17">
        <v>0.80292288001073198</v>
      </c>
      <c r="O679" s="17">
        <v>0.82832254911478498</v>
      </c>
      <c r="P679" s="17">
        <v>0.799762887516274</v>
      </c>
      <c r="Q679" s="17">
        <v>0.80076365538076799</v>
      </c>
      <c r="R679" s="17"/>
      <c r="S679" s="17">
        <v>0.76716562962975299</v>
      </c>
      <c r="T679" s="17">
        <v>0.82910339189732296</v>
      </c>
      <c r="U679" s="17">
        <v>0.83680750160425299</v>
      </c>
      <c r="V679" s="17">
        <v>0.81006242729938105</v>
      </c>
      <c r="W679" s="17">
        <v>0.805255379529495</v>
      </c>
      <c r="X679" s="17">
        <v>0.77569166060488304</v>
      </c>
      <c r="Y679" s="17">
        <v>0.82746689706732701</v>
      </c>
      <c r="Z679" s="17">
        <v>0.83999415606744399</v>
      </c>
      <c r="AA679" s="17">
        <v>0.811189362754554</v>
      </c>
      <c r="AB679" s="17">
        <v>0.789258460606863</v>
      </c>
      <c r="AC679" s="17">
        <v>0.84819728204398803</v>
      </c>
      <c r="AD679" s="17"/>
      <c r="AE679" s="17">
        <v>0.80306724449893196</v>
      </c>
      <c r="AF679" s="17">
        <v>0.83365812115938698</v>
      </c>
      <c r="AG679" s="17">
        <v>0.78174930214063798</v>
      </c>
      <c r="AH679" s="17">
        <v>0.80705384284139203</v>
      </c>
      <c r="AI679" s="17">
        <v>0.812637825445651</v>
      </c>
      <c r="AJ679" s="17">
        <v>0.75325683188547798</v>
      </c>
      <c r="AK679" s="17"/>
      <c r="AL679" s="17">
        <v>0.84460063721188905</v>
      </c>
      <c r="AM679" s="17">
        <v>0.76599986898621097</v>
      </c>
      <c r="AN679" s="17">
        <v>0.70932193340245397</v>
      </c>
      <c r="AO679" s="17">
        <v>0.708218217504062</v>
      </c>
      <c r="AP679" s="17">
        <v>0.79730249924038199</v>
      </c>
      <c r="AQ679" s="17">
        <v>0.70283764021045303</v>
      </c>
      <c r="AR679" s="17">
        <v>0.81413355342138105</v>
      </c>
      <c r="AS679" s="17"/>
      <c r="AT679" s="17">
        <v>0.68228921824294597</v>
      </c>
      <c r="AU679" s="17">
        <v>0.82650798409182502</v>
      </c>
      <c r="AV679" s="17"/>
      <c r="AW679" s="17">
        <v>0.82460636457371095</v>
      </c>
      <c r="AX679" s="17">
        <v>0.84861866002046804</v>
      </c>
      <c r="AY679" s="17">
        <v>0.77318449447064996</v>
      </c>
      <c r="AZ679" s="17">
        <v>0.82583023092097696</v>
      </c>
      <c r="BA679" s="17">
        <v>0.81380025540516499</v>
      </c>
      <c r="BB679" s="17">
        <v>0.78713036103855405</v>
      </c>
      <c r="BC679" s="17">
        <v>0.77121320733320697</v>
      </c>
      <c r="BD679" s="17">
        <v>0.784276693274364</v>
      </c>
      <c r="BE679" s="17"/>
      <c r="BF679" s="17">
        <v>0.82509961319512204</v>
      </c>
      <c r="BG679" s="17">
        <v>0.81265258828865605</v>
      </c>
      <c r="BH679" s="17">
        <v>0.79180828729044095</v>
      </c>
      <c r="BI679" s="17">
        <v>0.80459356477177801</v>
      </c>
      <c r="BJ679" s="17">
        <v>0.80399828366235004</v>
      </c>
      <c r="BK679" s="17">
        <v>0.79589312599016504</v>
      </c>
      <c r="BL679" s="17">
        <v>0.82252582045869904</v>
      </c>
      <c r="BM679" s="17"/>
      <c r="BN679" s="17">
        <v>0.7440254067323</v>
      </c>
      <c r="BO679" s="17">
        <v>0.81449191940211096</v>
      </c>
      <c r="BP679" s="17">
        <v>0.842395522558959</v>
      </c>
      <c r="BQ679" s="17">
        <v>0.81182121354688996</v>
      </c>
      <c r="BR679" s="17">
        <v>0.82212626158916402</v>
      </c>
      <c r="BS679" s="17">
        <v>0.84607469360811904</v>
      </c>
      <c r="BT679" s="17">
        <v>0.82486087945851505</v>
      </c>
      <c r="BU679" s="17">
        <v>0.79167500885381903</v>
      </c>
      <c r="BV679" s="17">
        <v>0.81651596253937397</v>
      </c>
      <c r="BW679" s="17">
        <v>0.80843084433698698</v>
      </c>
      <c r="BX679" s="17">
        <v>0.83606125759894701</v>
      </c>
      <c r="BY679" s="17">
        <v>0.79991021796669504</v>
      </c>
      <c r="BZ679" s="17">
        <v>0.81466817380761503</v>
      </c>
      <c r="CA679" s="17">
        <v>0.76336698994858099</v>
      </c>
      <c r="CB679" s="17">
        <v>0.76930024089501103</v>
      </c>
      <c r="CC679" s="17">
        <v>0.75376182042886797</v>
      </c>
      <c r="CD679" s="17">
        <v>0.74302165942409604</v>
      </c>
    </row>
    <row r="680" spans="2:82" x14ac:dyDescent="0.35">
      <c r="B680" t="s">
        <v>127</v>
      </c>
      <c r="C680" s="17">
        <v>4.5039829947484303E-2</v>
      </c>
      <c r="D680" s="17">
        <v>4.3380085640141598E-2</v>
      </c>
      <c r="E680" s="17">
        <v>4.5646804104585097E-2</v>
      </c>
      <c r="F680" s="17"/>
      <c r="G680" s="17">
        <v>6.1566297941855599E-2</v>
      </c>
      <c r="H680" s="17">
        <v>5.7218721111561399E-2</v>
      </c>
      <c r="I680" s="17">
        <v>5.0455258283634799E-2</v>
      </c>
      <c r="J680" s="17">
        <v>3.7868762514829103E-2</v>
      </c>
      <c r="K680" s="17">
        <v>3.1091747204947E-2</v>
      </c>
      <c r="L680" s="17">
        <v>3.4954949782696899E-2</v>
      </c>
      <c r="M680" s="17"/>
      <c r="N680" s="17">
        <v>3.5603851241833899E-2</v>
      </c>
      <c r="O680" s="17">
        <v>4.0192014156750701E-2</v>
      </c>
      <c r="P680" s="17">
        <v>3.5843047961936401E-2</v>
      </c>
      <c r="Q680" s="17">
        <v>6.7800446976094594E-2</v>
      </c>
      <c r="R680" s="17"/>
      <c r="S680" s="17">
        <v>4.7126566550004599E-2</v>
      </c>
      <c r="T680" s="17">
        <v>3.65001466622214E-2</v>
      </c>
      <c r="U680" s="17">
        <v>3.7887820948713603E-2</v>
      </c>
      <c r="V680" s="17">
        <v>4.8569373358508597E-2</v>
      </c>
      <c r="W680" s="17">
        <v>4.8319738993013402E-2</v>
      </c>
      <c r="X680" s="17">
        <v>5.6397185365225103E-2</v>
      </c>
      <c r="Y680" s="17">
        <v>4.4748713889871498E-2</v>
      </c>
      <c r="Z680" s="17">
        <v>3.0800867652537998E-2</v>
      </c>
      <c r="AA680" s="17">
        <v>5.5070907042825801E-2</v>
      </c>
      <c r="AB680" s="17">
        <v>3.8800816583909901E-2</v>
      </c>
      <c r="AC680" s="17">
        <v>4.4989590267918898E-2</v>
      </c>
      <c r="AD680" s="17"/>
      <c r="AE680" s="17">
        <v>3.2312314273065697E-2</v>
      </c>
      <c r="AF680" s="17">
        <v>3.3899170263623199E-2</v>
      </c>
      <c r="AG680" s="17">
        <v>6.7114675659324094E-2</v>
      </c>
      <c r="AH680" s="17">
        <v>6.0111702480443598E-2</v>
      </c>
      <c r="AI680" s="17">
        <v>4.3764409289535899E-2</v>
      </c>
      <c r="AJ680" s="17">
        <v>0.125438038566864</v>
      </c>
      <c r="AK680" s="17"/>
      <c r="AL680" s="17">
        <v>3.4197427989247201E-2</v>
      </c>
      <c r="AM680" s="17">
        <v>4.2807099553628297E-2</v>
      </c>
      <c r="AN680" s="17">
        <v>4.84789075899325E-2</v>
      </c>
      <c r="AO680" s="17">
        <v>9.0555384720485601E-3</v>
      </c>
      <c r="AP680" s="17">
        <v>4.2345740341046802E-2</v>
      </c>
      <c r="AQ680" s="17">
        <v>3.4565768806888698E-2</v>
      </c>
      <c r="AR680" s="17">
        <v>0</v>
      </c>
      <c r="AS680" s="17"/>
      <c r="AT680" s="17">
        <v>5.1610173858954798E-2</v>
      </c>
      <c r="AU680" s="17">
        <v>4.01054465471243E-2</v>
      </c>
      <c r="AV680" s="17"/>
      <c r="AW680" s="17">
        <v>5.4345613600752997E-2</v>
      </c>
      <c r="AX680" s="17">
        <v>3.8783226375783297E-2</v>
      </c>
      <c r="AY680" s="17">
        <v>5.7592958804493902E-2</v>
      </c>
      <c r="AZ680" s="17">
        <v>4.4188465315197503E-2</v>
      </c>
      <c r="BA680" s="17">
        <v>3.5059595411630999E-2</v>
      </c>
      <c r="BB680" s="17">
        <v>4.9294931489114902E-2</v>
      </c>
      <c r="BC680" s="17">
        <v>4.4911128776617203E-2</v>
      </c>
      <c r="BD680" s="17">
        <v>5.2000175324382399E-2</v>
      </c>
      <c r="BE680" s="17"/>
      <c r="BF680" s="17">
        <v>2.7446462640080101E-2</v>
      </c>
      <c r="BG680" s="17">
        <v>3.1523495786826297E-2</v>
      </c>
      <c r="BH680" s="17">
        <v>4.25844659151235E-2</v>
      </c>
      <c r="BI680" s="17">
        <v>6.9399255077077407E-2</v>
      </c>
      <c r="BJ680" s="17">
        <v>6.1855024283795003E-2</v>
      </c>
      <c r="BK680" s="17">
        <v>5.6897051513512202E-2</v>
      </c>
      <c r="BL680" s="17">
        <v>5.5311230831775998E-2</v>
      </c>
      <c r="BM680" s="17"/>
      <c r="BN680" s="17">
        <v>0.117658784712928</v>
      </c>
      <c r="BO680" s="17">
        <v>5.5539800791086398E-2</v>
      </c>
      <c r="BP680" s="17">
        <v>4.9102326967529399E-2</v>
      </c>
      <c r="BQ680" s="17">
        <v>4.64681424329366E-2</v>
      </c>
      <c r="BR680" s="17">
        <v>4.2405278933587302E-2</v>
      </c>
      <c r="BS680" s="17">
        <v>2.1710334060275099E-2</v>
      </c>
      <c r="BT680" s="17">
        <v>2.6055918389481798E-2</v>
      </c>
      <c r="BU680" s="17">
        <v>4.3817861499771203E-2</v>
      </c>
      <c r="BV680" s="17">
        <v>3.8887671449866101E-2</v>
      </c>
      <c r="BW680" s="17">
        <v>3.3673883186099901E-2</v>
      </c>
      <c r="BX680" s="17">
        <v>3.0761239634784401E-2</v>
      </c>
      <c r="BY680" s="17">
        <v>1.4952459983363401E-2</v>
      </c>
      <c r="BZ680" s="17">
        <v>3.7312830818679199E-2</v>
      </c>
      <c r="CA680" s="17">
        <v>4.6733859166506998E-2</v>
      </c>
      <c r="CB680" s="17">
        <v>2.2328732195969099E-2</v>
      </c>
      <c r="CC680" s="17">
        <v>1.8161636286029799E-2</v>
      </c>
      <c r="CD680" s="17">
        <v>1.57524411438116E-2</v>
      </c>
    </row>
    <row r="681" spans="2:82" x14ac:dyDescent="0.35">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row>
    <row r="682" spans="2:82" x14ac:dyDescent="0.35">
      <c r="B682" s="6" t="s">
        <v>373</v>
      </c>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row>
    <row r="683" spans="2:82" x14ac:dyDescent="0.35">
      <c r="B683" s="24" t="s">
        <v>118</v>
      </c>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row>
    <row r="684" spans="2:82" x14ac:dyDescent="0.35">
      <c r="B684" t="s">
        <v>370</v>
      </c>
      <c r="C684" s="17">
        <v>0.289742337330817</v>
      </c>
      <c r="D684" s="17">
        <v>0.31668286424686798</v>
      </c>
      <c r="E684" s="17">
        <v>0.26389904149148202</v>
      </c>
      <c r="F684" s="17"/>
      <c r="G684" s="17">
        <v>0.25296933583640901</v>
      </c>
      <c r="H684" s="17">
        <v>0.27872609342183102</v>
      </c>
      <c r="I684" s="17">
        <v>0.28265386920308999</v>
      </c>
      <c r="J684" s="17">
        <v>0.29762455024359702</v>
      </c>
      <c r="K684" s="17">
        <v>0.28415340912988102</v>
      </c>
      <c r="L684" s="17">
        <v>0.32613351726461298</v>
      </c>
      <c r="M684" s="17"/>
      <c r="N684" s="17">
        <v>0.35664918277910201</v>
      </c>
      <c r="O684" s="17">
        <v>0.29419448474453003</v>
      </c>
      <c r="P684" s="17">
        <v>0.285354927730673</v>
      </c>
      <c r="Q684" s="17">
        <v>0.21895626685039199</v>
      </c>
      <c r="R684" s="17"/>
      <c r="S684" s="17">
        <v>0.27343400137074603</v>
      </c>
      <c r="T684" s="17">
        <v>0.305998160715028</v>
      </c>
      <c r="U684" s="17">
        <v>0.31988231308571802</v>
      </c>
      <c r="V684" s="17">
        <v>0.31741325023800998</v>
      </c>
      <c r="W684" s="17">
        <v>0.27947892876493802</v>
      </c>
      <c r="X684" s="17">
        <v>0.28911990016314798</v>
      </c>
      <c r="Y684" s="17">
        <v>0.28233937624285999</v>
      </c>
      <c r="Z684" s="17">
        <v>0.24498415011458199</v>
      </c>
      <c r="AA684" s="17">
        <v>0.28089234073979602</v>
      </c>
      <c r="AB684" s="17">
        <v>0.31396089803509603</v>
      </c>
      <c r="AC684" s="17">
        <v>0.247821401789805</v>
      </c>
      <c r="AD684" s="17"/>
      <c r="AE684" s="17">
        <v>0.34397517817089601</v>
      </c>
      <c r="AF684" s="17">
        <v>0.32965286313967501</v>
      </c>
      <c r="AG684" s="17">
        <v>0.189041769787338</v>
      </c>
      <c r="AH684" s="17">
        <v>0.19489162395373599</v>
      </c>
      <c r="AI684" s="17">
        <v>0.230237798276337</v>
      </c>
      <c r="AJ684" s="17">
        <v>0.31011027137312702</v>
      </c>
      <c r="AK684" s="17"/>
      <c r="AL684" s="17">
        <v>0.30184600946044499</v>
      </c>
      <c r="AM684" s="17">
        <v>0.26303377230932001</v>
      </c>
      <c r="AN684" s="17">
        <v>0.31042648907264903</v>
      </c>
      <c r="AO684" s="17">
        <v>0.32873575190743798</v>
      </c>
      <c r="AP684" s="17">
        <v>0.46508360727189402</v>
      </c>
      <c r="AQ684" s="17">
        <v>0.23083523416714299</v>
      </c>
      <c r="AR684" s="17">
        <v>0.13654154275073899</v>
      </c>
      <c r="AS684" s="17"/>
      <c r="AT684" s="17">
        <v>0.34753251380995498</v>
      </c>
      <c r="AU684" s="17">
        <v>0.28567800496135398</v>
      </c>
      <c r="AV684" s="17"/>
      <c r="AW684" s="17">
        <v>0.21711759910856199</v>
      </c>
      <c r="AX684" s="17">
        <v>0.24349692473310799</v>
      </c>
      <c r="AY684" s="17">
        <v>0.26002061130728399</v>
      </c>
      <c r="AZ684" s="17">
        <v>0.29477196816421902</v>
      </c>
      <c r="BA684" s="17">
        <v>0.34092079196363101</v>
      </c>
      <c r="BB684" s="17">
        <v>0.275982027595298</v>
      </c>
      <c r="BC684" s="17">
        <v>0.32365428076511499</v>
      </c>
      <c r="BD684" s="17">
        <v>0.20458441777342701</v>
      </c>
      <c r="BE684" s="17"/>
      <c r="BF684" s="17">
        <v>0.305494962115757</v>
      </c>
      <c r="BG684" s="17">
        <v>0.31370371018948201</v>
      </c>
      <c r="BH684" s="17">
        <v>0.30769755512990898</v>
      </c>
      <c r="BI684" s="17">
        <v>0.23785965432461101</v>
      </c>
      <c r="BJ684" s="17">
        <v>0.26178613990383598</v>
      </c>
      <c r="BK684" s="17">
        <v>0.280208859082963</v>
      </c>
      <c r="BL684" s="17">
        <v>0.25531087926901702</v>
      </c>
      <c r="BM684" s="17"/>
      <c r="BN684" s="17">
        <v>0.168210406192352</v>
      </c>
      <c r="BO684" s="17">
        <v>0.21370176021098999</v>
      </c>
      <c r="BP684" s="17">
        <v>0.20767889891327901</v>
      </c>
      <c r="BQ684" s="17">
        <v>0.24772474525771901</v>
      </c>
      <c r="BR684" s="17">
        <v>0.26924695190309</v>
      </c>
      <c r="BS684" s="17">
        <v>0.26818747172410801</v>
      </c>
      <c r="BT684" s="17">
        <v>0.30740968334692398</v>
      </c>
      <c r="BU684" s="17">
        <v>0.33712206307568099</v>
      </c>
      <c r="BV684" s="17">
        <v>0.30916475934463999</v>
      </c>
      <c r="BW684" s="17">
        <v>0.326152314601444</v>
      </c>
      <c r="BX684" s="17">
        <v>0.331299602387292</v>
      </c>
      <c r="BY684" s="17">
        <v>0.38808761266373298</v>
      </c>
      <c r="BZ684" s="17">
        <v>0.42236277786200299</v>
      </c>
      <c r="CA684" s="17">
        <v>0.43547388044549101</v>
      </c>
      <c r="CB684" s="17">
        <v>0.38343534587886902</v>
      </c>
      <c r="CC684" s="17">
        <v>0.440591390734419</v>
      </c>
      <c r="CD684" s="17">
        <v>0.39282982390672599</v>
      </c>
    </row>
    <row r="685" spans="2:82" x14ac:dyDescent="0.35">
      <c r="B685" t="s">
        <v>371</v>
      </c>
      <c r="C685" s="17">
        <v>0.15684787576822101</v>
      </c>
      <c r="D685" s="17">
        <v>0.16272888257206899</v>
      </c>
      <c r="E685" s="17">
        <v>0.15148343744756501</v>
      </c>
      <c r="F685" s="17"/>
      <c r="G685" s="17">
        <v>0.18810354002295601</v>
      </c>
      <c r="H685" s="17">
        <v>0.18088458277188799</v>
      </c>
      <c r="I685" s="17">
        <v>0.17966543806985899</v>
      </c>
      <c r="J685" s="17">
        <v>0.136332370533405</v>
      </c>
      <c r="K685" s="17">
        <v>0.13617916014865999</v>
      </c>
      <c r="L685" s="17">
        <v>0.12856417230394901</v>
      </c>
      <c r="M685" s="17"/>
      <c r="N685" s="17">
        <v>0.187562827205602</v>
      </c>
      <c r="O685" s="17">
        <v>0.14765500210173901</v>
      </c>
      <c r="P685" s="17">
        <v>0.15738311303201999</v>
      </c>
      <c r="Q685" s="17">
        <v>0.13455946516041201</v>
      </c>
      <c r="R685" s="17"/>
      <c r="S685" s="17">
        <v>0.17985072839076899</v>
      </c>
      <c r="T685" s="17">
        <v>0.148179386034304</v>
      </c>
      <c r="U685" s="17">
        <v>0.129997089233479</v>
      </c>
      <c r="V685" s="17">
        <v>0.17068049864589699</v>
      </c>
      <c r="W685" s="17">
        <v>0.17358016337597901</v>
      </c>
      <c r="X685" s="17">
        <v>0.17201403925247699</v>
      </c>
      <c r="Y685" s="17">
        <v>0.14841183227190499</v>
      </c>
      <c r="Z685" s="17">
        <v>0.142499740991648</v>
      </c>
      <c r="AA685" s="17">
        <v>0.13657875798132499</v>
      </c>
      <c r="AB685" s="17">
        <v>0.16634048877402299</v>
      </c>
      <c r="AC685" s="17">
        <v>0.13477475824808099</v>
      </c>
      <c r="AD685" s="17"/>
      <c r="AE685" s="17">
        <v>0.15256530097749199</v>
      </c>
      <c r="AF685" s="17">
        <v>0.18365547148696301</v>
      </c>
      <c r="AG685" s="17">
        <v>0.148483734237946</v>
      </c>
      <c r="AH685" s="17">
        <v>0.143378244986991</v>
      </c>
      <c r="AI685" s="17">
        <v>0.14654280244142801</v>
      </c>
      <c r="AJ685" s="17">
        <v>0.131464784165051</v>
      </c>
      <c r="AK685" s="17"/>
      <c r="AL685" s="17">
        <v>0.14411872625421401</v>
      </c>
      <c r="AM685" s="17">
        <v>0.18292734687533499</v>
      </c>
      <c r="AN685" s="17">
        <v>0.25663339079098202</v>
      </c>
      <c r="AO685" s="17">
        <v>0.19516383802718901</v>
      </c>
      <c r="AP685" s="17">
        <v>0.12345520442777699</v>
      </c>
      <c r="AQ685" s="17">
        <v>0.197222824155182</v>
      </c>
      <c r="AR685" s="17">
        <v>0.124027747606238</v>
      </c>
      <c r="AS685" s="17"/>
      <c r="AT685" s="17">
        <v>0.25215710446352402</v>
      </c>
      <c r="AU685" s="17">
        <v>0.14499974192628401</v>
      </c>
      <c r="AV685" s="17"/>
      <c r="AW685" s="17">
        <v>0.11222607812874601</v>
      </c>
      <c r="AX685" s="17">
        <v>0.116991020719821</v>
      </c>
      <c r="AY685" s="17">
        <v>0.173939185005965</v>
      </c>
      <c r="AZ685" s="17">
        <v>0.148628359571194</v>
      </c>
      <c r="BA685" s="17">
        <v>0.12823052804048601</v>
      </c>
      <c r="BB685" s="17">
        <v>0.19431426030265</v>
      </c>
      <c r="BC685" s="17">
        <v>0.208077388648613</v>
      </c>
      <c r="BD685" s="17">
        <v>0.167311031256209</v>
      </c>
      <c r="BE685" s="17"/>
      <c r="BF685" s="17">
        <v>0.17143291353374299</v>
      </c>
      <c r="BG685" s="17">
        <v>0.17186984299625799</v>
      </c>
      <c r="BH685" s="17">
        <v>0.15638850542754801</v>
      </c>
      <c r="BI685" s="17">
        <v>0.14539906412149201</v>
      </c>
      <c r="BJ685" s="17">
        <v>0.13747936949320599</v>
      </c>
      <c r="BK685" s="17">
        <v>0.13182671623294701</v>
      </c>
      <c r="BL685" s="17">
        <v>0.172066916747456</v>
      </c>
      <c r="BM685" s="17"/>
      <c r="BN685" s="17">
        <v>0.13211250733963001</v>
      </c>
      <c r="BO685" s="17">
        <v>0.114227558534531</v>
      </c>
      <c r="BP685" s="17">
        <v>0.123228744593477</v>
      </c>
      <c r="BQ685" s="17">
        <v>0.13190528029135001</v>
      </c>
      <c r="BR685" s="17">
        <v>0.13656641667014299</v>
      </c>
      <c r="BS685" s="17">
        <v>0.13405817046936599</v>
      </c>
      <c r="BT685" s="17">
        <v>0.17697192743132401</v>
      </c>
      <c r="BU685" s="17">
        <v>0.16412025402736</v>
      </c>
      <c r="BV685" s="17">
        <v>0.15859010731197401</v>
      </c>
      <c r="BW685" s="17">
        <v>0.17327004805978499</v>
      </c>
      <c r="BX685" s="17">
        <v>0.20012220967321201</v>
      </c>
      <c r="BY685" s="17">
        <v>0.181037916749515</v>
      </c>
      <c r="BZ685" s="17">
        <v>0.185043987072357</v>
      </c>
      <c r="CA685" s="17">
        <v>0.22496630038617699</v>
      </c>
      <c r="CB685" s="17">
        <v>0.24205931376196499</v>
      </c>
      <c r="CC685" s="17">
        <v>0.27146695823810901</v>
      </c>
      <c r="CD685" s="17">
        <v>0.229698598081818</v>
      </c>
    </row>
    <row r="686" spans="2:82" x14ac:dyDescent="0.35">
      <c r="B686" t="s">
        <v>372</v>
      </c>
      <c r="C686" s="17">
        <v>0.50698211563874696</v>
      </c>
      <c r="D686" s="17">
        <v>0.47869543785608198</v>
      </c>
      <c r="E686" s="17">
        <v>0.53475282618099695</v>
      </c>
      <c r="F686" s="17"/>
      <c r="G686" s="17">
        <v>0.50471671140733099</v>
      </c>
      <c r="H686" s="17">
        <v>0.48026354893068302</v>
      </c>
      <c r="I686" s="17">
        <v>0.495198889962219</v>
      </c>
      <c r="J686" s="17">
        <v>0.52328100239626596</v>
      </c>
      <c r="K686" s="17">
        <v>0.53198282615572101</v>
      </c>
      <c r="L686" s="17">
        <v>0.50983688105457903</v>
      </c>
      <c r="M686" s="17"/>
      <c r="N686" s="17">
        <v>0.426332831723782</v>
      </c>
      <c r="O686" s="17">
        <v>0.51655678973874197</v>
      </c>
      <c r="P686" s="17">
        <v>0.52131682831035497</v>
      </c>
      <c r="Q686" s="17">
        <v>0.56923120636930702</v>
      </c>
      <c r="R686" s="17"/>
      <c r="S686" s="17">
        <v>0.50301130722847498</v>
      </c>
      <c r="T686" s="17">
        <v>0.51118292625275696</v>
      </c>
      <c r="U686" s="17">
        <v>0.48736094663086699</v>
      </c>
      <c r="V686" s="17">
        <v>0.47012121213052399</v>
      </c>
      <c r="W686" s="17">
        <v>0.47969204434263901</v>
      </c>
      <c r="X686" s="17">
        <v>0.48967901933248698</v>
      </c>
      <c r="Y686" s="17">
        <v>0.52460248197080706</v>
      </c>
      <c r="Z686" s="17">
        <v>0.56221399095510805</v>
      </c>
      <c r="AA686" s="17">
        <v>0.53513669735524105</v>
      </c>
      <c r="AB686" s="17">
        <v>0.48460053237109901</v>
      </c>
      <c r="AC686" s="17">
        <v>0.56644754414922804</v>
      </c>
      <c r="AD686" s="17"/>
      <c r="AE686" s="17">
        <v>0.46669018226532999</v>
      </c>
      <c r="AF686" s="17">
        <v>0.452951015868513</v>
      </c>
      <c r="AG686" s="17">
        <v>0.60077629400996102</v>
      </c>
      <c r="AH686" s="17">
        <v>0.59790479209054204</v>
      </c>
      <c r="AI686" s="17">
        <v>0.57663314618981498</v>
      </c>
      <c r="AJ686" s="17">
        <v>0.46733845085010101</v>
      </c>
      <c r="AK686" s="17"/>
      <c r="AL686" s="17">
        <v>0.52650865748847497</v>
      </c>
      <c r="AM686" s="17">
        <v>0.505230658067373</v>
      </c>
      <c r="AN686" s="17">
        <v>0.39927558755544301</v>
      </c>
      <c r="AO686" s="17">
        <v>0.43482954200821999</v>
      </c>
      <c r="AP686" s="17">
        <v>0.39706955009029099</v>
      </c>
      <c r="AQ686" s="17">
        <v>0.45026522646373601</v>
      </c>
      <c r="AR686" s="17">
        <v>0.67697432336013696</v>
      </c>
      <c r="AS686" s="17"/>
      <c r="AT686" s="17">
        <v>0.352145062761335</v>
      </c>
      <c r="AU686" s="17">
        <v>0.52757729182756197</v>
      </c>
      <c r="AV686" s="17"/>
      <c r="AW686" s="17">
        <v>0.59778119815448705</v>
      </c>
      <c r="AX686" s="17">
        <v>0.60234352053481199</v>
      </c>
      <c r="AY686" s="17">
        <v>0.50539501495383299</v>
      </c>
      <c r="AZ686" s="17">
        <v>0.50455924289338405</v>
      </c>
      <c r="BA686" s="17">
        <v>0.49198656298885501</v>
      </c>
      <c r="BB686" s="17">
        <v>0.49096725176875899</v>
      </c>
      <c r="BC686" s="17">
        <v>0.437024107831473</v>
      </c>
      <c r="BD686" s="17">
        <v>0.58168580363240996</v>
      </c>
      <c r="BE686" s="17"/>
      <c r="BF686" s="17">
        <v>0.49251522074222398</v>
      </c>
      <c r="BG686" s="17">
        <v>0.47535156306849202</v>
      </c>
      <c r="BH686" s="17">
        <v>0.49778027015521997</v>
      </c>
      <c r="BI686" s="17">
        <v>0.54375973967997204</v>
      </c>
      <c r="BJ686" s="17">
        <v>0.54574968288153702</v>
      </c>
      <c r="BK686" s="17">
        <v>0.53129081897614805</v>
      </c>
      <c r="BL686" s="17">
        <v>0.51949580421129204</v>
      </c>
      <c r="BM686" s="17"/>
      <c r="BN686" s="17">
        <v>0.57126165979420795</v>
      </c>
      <c r="BO686" s="17">
        <v>0.60962515513093696</v>
      </c>
      <c r="BP686" s="17">
        <v>0.60841416609919297</v>
      </c>
      <c r="BQ686" s="17">
        <v>0.56623419857580803</v>
      </c>
      <c r="BR686" s="17">
        <v>0.55180315055798501</v>
      </c>
      <c r="BS686" s="17">
        <v>0.56345224858968201</v>
      </c>
      <c r="BT686" s="17">
        <v>0.49849579031489399</v>
      </c>
      <c r="BU686" s="17">
        <v>0.470811639483663</v>
      </c>
      <c r="BV686" s="17">
        <v>0.49726786532321798</v>
      </c>
      <c r="BW686" s="17">
        <v>0.46846773703903599</v>
      </c>
      <c r="BX686" s="17">
        <v>0.44984927519898199</v>
      </c>
      <c r="BY686" s="17">
        <v>0.40787087538389599</v>
      </c>
      <c r="BZ686" s="17">
        <v>0.36479375830260502</v>
      </c>
      <c r="CA686" s="17">
        <v>0.31296677978256998</v>
      </c>
      <c r="CB686" s="17">
        <v>0.34436720572434898</v>
      </c>
      <c r="CC686" s="17">
        <v>0.26241014741475499</v>
      </c>
      <c r="CD686" s="17">
        <v>0.35114104510664701</v>
      </c>
    </row>
    <row r="687" spans="2:82" x14ac:dyDescent="0.35">
      <c r="B687" t="s">
        <v>114</v>
      </c>
      <c r="C687" s="17">
        <v>2.7440217858564899E-2</v>
      </c>
      <c r="D687" s="17">
        <v>2.2254771362706E-2</v>
      </c>
      <c r="E687" s="17">
        <v>3.2211597379605099E-2</v>
      </c>
      <c r="F687" s="17"/>
      <c r="G687" s="17">
        <v>1.9890312366157001E-2</v>
      </c>
      <c r="H687" s="17">
        <v>2.4634811855816501E-2</v>
      </c>
      <c r="I687" s="17">
        <v>2.4890692825655199E-2</v>
      </c>
      <c r="J687" s="17">
        <v>2.7043410135335001E-2</v>
      </c>
      <c r="K687" s="17">
        <v>3.6757837846167998E-2</v>
      </c>
      <c r="L687" s="17">
        <v>3.0871944834827501E-2</v>
      </c>
      <c r="M687" s="17"/>
      <c r="N687" s="17">
        <v>1.50615415453716E-2</v>
      </c>
      <c r="O687" s="17">
        <v>2.95545830149926E-2</v>
      </c>
      <c r="P687" s="17">
        <v>1.8835317440212301E-2</v>
      </c>
      <c r="Q687" s="17">
        <v>4.4875411083477403E-2</v>
      </c>
      <c r="R687" s="17"/>
      <c r="S687" s="17">
        <v>1.9983323058790699E-2</v>
      </c>
      <c r="T687" s="17">
        <v>1.9372095964469999E-2</v>
      </c>
      <c r="U687" s="17">
        <v>5.00994232012325E-2</v>
      </c>
      <c r="V687" s="17">
        <v>2.3381694884917401E-2</v>
      </c>
      <c r="W687" s="17">
        <v>4.3467903512627699E-2</v>
      </c>
      <c r="X687" s="17">
        <v>2.6355841570529899E-2</v>
      </c>
      <c r="Y687" s="17">
        <v>3.0125845130589E-2</v>
      </c>
      <c r="Z687" s="17">
        <v>3.5876083795581E-2</v>
      </c>
      <c r="AA687" s="17">
        <v>2.20963788354504E-2</v>
      </c>
      <c r="AB687" s="17">
        <v>2.06743199868916E-2</v>
      </c>
      <c r="AC687" s="17">
        <v>3.2003702072680801E-2</v>
      </c>
      <c r="AD687" s="17"/>
      <c r="AE687" s="17">
        <v>2.7431832890079E-2</v>
      </c>
      <c r="AF687" s="17">
        <v>2.05305705075907E-2</v>
      </c>
      <c r="AG687" s="17">
        <v>3.01019677118275E-2</v>
      </c>
      <c r="AH687" s="17">
        <v>3.8020680280181497E-2</v>
      </c>
      <c r="AI687" s="17">
        <v>2.8893196319339801E-2</v>
      </c>
      <c r="AJ687" s="17">
        <v>2.3756279018127401E-2</v>
      </c>
      <c r="AK687" s="17"/>
      <c r="AL687" s="17">
        <v>1.7647889209666701E-2</v>
      </c>
      <c r="AM687" s="17">
        <v>3.04549760144536E-2</v>
      </c>
      <c r="AN687" s="17">
        <v>2.04787678008055E-2</v>
      </c>
      <c r="AO687" s="17">
        <v>3.1022395600798398E-2</v>
      </c>
      <c r="AP687" s="17">
        <v>9.7565345129460093E-3</v>
      </c>
      <c r="AQ687" s="17">
        <v>0.10878832096300201</v>
      </c>
      <c r="AR687" s="17">
        <v>6.24563862828863E-2</v>
      </c>
      <c r="AS687" s="17"/>
      <c r="AT687" s="17">
        <v>2.9308774639485499E-2</v>
      </c>
      <c r="AU687" s="17">
        <v>2.6379927243395201E-2</v>
      </c>
      <c r="AV687" s="17"/>
      <c r="AW687" s="17">
        <v>4.3474433997471099E-2</v>
      </c>
      <c r="AX687" s="17">
        <v>3.12280459787233E-2</v>
      </c>
      <c r="AY687" s="17">
        <v>3.3186849831714597E-2</v>
      </c>
      <c r="AZ687" s="17">
        <v>2.82494919603033E-2</v>
      </c>
      <c r="BA687" s="17">
        <v>3.1180002013463399E-2</v>
      </c>
      <c r="BB687" s="17">
        <v>1.9065700801536498E-2</v>
      </c>
      <c r="BC687" s="17">
        <v>1.5983772614529601E-2</v>
      </c>
      <c r="BD687" s="17">
        <v>2.5766208443167501E-2</v>
      </c>
      <c r="BE687" s="17"/>
      <c r="BF687" s="17">
        <v>1.7488621339283399E-2</v>
      </c>
      <c r="BG687" s="17">
        <v>2.2124861589908399E-2</v>
      </c>
      <c r="BH687" s="17">
        <v>2.6720776380474001E-2</v>
      </c>
      <c r="BI687" s="17">
        <v>4.3383513717433299E-2</v>
      </c>
      <c r="BJ687" s="17">
        <v>3.2411554627722702E-2</v>
      </c>
      <c r="BK687" s="17">
        <v>3.3588635366424001E-2</v>
      </c>
      <c r="BL687" s="17">
        <v>2.9782005490914899E-2</v>
      </c>
      <c r="BM687" s="17"/>
      <c r="BN687" s="17">
        <v>7.8872380757876198E-2</v>
      </c>
      <c r="BO687" s="17">
        <v>3.9284346153156902E-2</v>
      </c>
      <c r="BP687" s="17">
        <v>3.9543676646313898E-2</v>
      </c>
      <c r="BQ687" s="17">
        <v>3.6351814790383803E-2</v>
      </c>
      <c r="BR687" s="17">
        <v>2.7689908882562501E-2</v>
      </c>
      <c r="BS687" s="17">
        <v>2.3577467374297501E-2</v>
      </c>
      <c r="BT687" s="17">
        <v>1.1231194151072999E-2</v>
      </c>
      <c r="BU687" s="17">
        <v>1.7364952329478999E-2</v>
      </c>
      <c r="BV687" s="17">
        <v>1.9796881196286299E-2</v>
      </c>
      <c r="BW687" s="17">
        <v>1.6563938646290799E-2</v>
      </c>
      <c r="BX687" s="17">
        <v>1.68864828573154E-2</v>
      </c>
      <c r="BY687" s="17">
        <v>1.25276803387701E-2</v>
      </c>
      <c r="BZ687" s="17">
        <v>1.17698640329969E-2</v>
      </c>
      <c r="CA687" s="17">
        <v>1.6781490153302599E-2</v>
      </c>
      <c r="CB687" s="17">
        <v>1.4132531897421001E-2</v>
      </c>
      <c r="CC687" s="17">
        <v>1.3039943440412601E-2</v>
      </c>
      <c r="CD687" s="17">
        <v>1.7076909182234298E-2</v>
      </c>
    </row>
    <row r="688" spans="2:82" x14ac:dyDescent="0.35">
      <c r="B688" t="s">
        <v>127</v>
      </c>
      <c r="C688" s="17">
        <v>1.8987453403649799E-2</v>
      </c>
      <c r="D688" s="17">
        <v>1.96380439622755E-2</v>
      </c>
      <c r="E688" s="17">
        <v>1.76530975003505E-2</v>
      </c>
      <c r="F688" s="17"/>
      <c r="G688" s="17">
        <v>3.4320100367147499E-2</v>
      </c>
      <c r="H688" s="17">
        <v>3.5490963019781802E-2</v>
      </c>
      <c r="I688" s="17">
        <v>1.7591109939177001E-2</v>
      </c>
      <c r="J688" s="17">
        <v>1.57186666913962E-2</v>
      </c>
      <c r="K688" s="17">
        <v>1.09267667195703E-2</v>
      </c>
      <c r="L688" s="17">
        <v>4.5934845420319802E-3</v>
      </c>
      <c r="M688" s="17"/>
      <c r="N688" s="17">
        <v>1.43936167461422E-2</v>
      </c>
      <c r="O688" s="17">
        <v>1.20391403999963E-2</v>
      </c>
      <c r="P688" s="17">
        <v>1.71098134867399E-2</v>
      </c>
      <c r="Q688" s="17">
        <v>3.2377650536410903E-2</v>
      </c>
      <c r="R688" s="17"/>
      <c r="S688" s="17">
        <v>2.3720639951219601E-2</v>
      </c>
      <c r="T688" s="17">
        <v>1.5267431033441199E-2</v>
      </c>
      <c r="U688" s="17">
        <v>1.2660227848703E-2</v>
      </c>
      <c r="V688" s="17">
        <v>1.8403344100650299E-2</v>
      </c>
      <c r="W688" s="17">
        <v>2.3780960003815799E-2</v>
      </c>
      <c r="X688" s="17">
        <v>2.2831199681358098E-2</v>
      </c>
      <c r="Y688" s="17">
        <v>1.4520464383838499E-2</v>
      </c>
      <c r="Z688" s="17">
        <v>1.44260341430809E-2</v>
      </c>
      <c r="AA688" s="17">
        <v>2.5295825088188E-2</v>
      </c>
      <c r="AB688" s="17">
        <v>1.44237608328904E-2</v>
      </c>
      <c r="AC688" s="17">
        <v>1.8952593740204901E-2</v>
      </c>
      <c r="AD688" s="17"/>
      <c r="AE688" s="17">
        <v>9.3375056962025707E-3</v>
      </c>
      <c r="AF688" s="17">
        <v>1.32100789972588E-2</v>
      </c>
      <c r="AG688" s="17">
        <v>3.1596234252927298E-2</v>
      </c>
      <c r="AH688" s="17">
        <v>2.5804658688549701E-2</v>
      </c>
      <c r="AI688" s="17">
        <v>1.76930567730797E-2</v>
      </c>
      <c r="AJ688" s="17">
        <v>6.7330214593594007E-2</v>
      </c>
      <c r="AK688" s="17"/>
      <c r="AL688" s="17">
        <v>9.8787175871990693E-3</v>
      </c>
      <c r="AM688" s="17">
        <v>1.83532467335186E-2</v>
      </c>
      <c r="AN688" s="17">
        <v>1.31857647801201E-2</v>
      </c>
      <c r="AO688" s="17">
        <v>1.0248472456355E-2</v>
      </c>
      <c r="AP688" s="17">
        <v>4.6351036970926204E-3</v>
      </c>
      <c r="AQ688" s="17">
        <v>1.28883942509365E-2</v>
      </c>
      <c r="AR688" s="17">
        <v>0</v>
      </c>
      <c r="AS688" s="17"/>
      <c r="AT688" s="17">
        <v>1.8856544325701101E-2</v>
      </c>
      <c r="AU688" s="17">
        <v>1.53650340414044E-2</v>
      </c>
      <c r="AV688" s="17"/>
      <c r="AW688" s="17">
        <v>2.9400690610734598E-2</v>
      </c>
      <c r="AX688" s="17">
        <v>5.9404880335360098E-3</v>
      </c>
      <c r="AY688" s="17">
        <v>2.7458338901203899E-2</v>
      </c>
      <c r="AZ688" s="17">
        <v>2.3790937410900399E-2</v>
      </c>
      <c r="BA688" s="17">
        <v>7.6821149935642104E-3</v>
      </c>
      <c r="BB688" s="17">
        <v>1.9670759531756898E-2</v>
      </c>
      <c r="BC688" s="17">
        <v>1.52604501402697E-2</v>
      </c>
      <c r="BD688" s="17">
        <v>2.0652538894786299E-2</v>
      </c>
      <c r="BE688" s="17"/>
      <c r="BF688" s="17">
        <v>1.3068282268992801E-2</v>
      </c>
      <c r="BG688" s="17">
        <v>1.6950022155859699E-2</v>
      </c>
      <c r="BH688" s="17">
        <v>1.1412892906848601E-2</v>
      </c>
      <c r="BI688" s="17">
        <v>2.9598028156491301E-2</v>
      </c>
      <c r="BJ688" s="17">
        <v>2.25732530936987E-2</v>
      </c>
      <c r="BK688" s="17">
        <v>2.3084970341518501E-2</v>
      </c>
      <c r="BL688" s="17">
        <v>2.3344394281320301E-2</v>
      </c>
      <c r="BM688" s="17"/>
      <c r="BN688" s="17">
        <v>4.95430459159341E-2</v>
      </c>
      <c r="BO688" s="17">
        <v>2.31611799703841E-2</v>
      </c>
      <c r="BP688" s="17">
        <v>2.1134513747737199E-2</v>
      </c>
      <c r="BQ688" s="17">
        <v>1.7783961084738901E-2</v>
      </c>
      <c r="BR688" s="17">
        <v>1.46935719862194E-2</v>
      </c>
      <c r="BS688" s="17">
        <v>1.0724641842545899E-2</v>
      </c>
      <c r="BT688" s="17">
        <v>5.8914047557855204E-3</v>
      </c>
      <c r="BU688" s="17">
        <v>1.0581091083816101E-2</v>
      </c>
      <c r="BV688" s="17">
        <v>1.5180386823881399E-2</v>
      </c>
      <c r="BW688" s="17">
        <v>1.55459616534436E-2</v>
      </c>
      <c r="BX688" s="17">
        <v>1.84242988319825E-3</v>
      </c>
      <c r="BY688" s="17">
        <v>1.0475914864085299E-2</v>
      </c>
      <c r="BZ688" s="17">
        <v>1.60296127300378E-2</v>
      </c>
      <c r="CA688" s="17">
        <v>9.8115492324594E-3</v>
      </c>
      <c r="CB688" s="17">
        <v>1.6005602737394899E-2</v>
      </c>
      <c r="CC688" s="17">
        <v>1.2491560172304199E-2</v>
      </c>
      <c r="CD688" s="17">
        <v>9.2536237225750492E-3</v>
      </c>
    </row>
    <row r="689" spans="2:82" x14ac:dyDescent="0.35">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row>
    <row r="690" spans="2:82" x14ac:dyDescent="0.35">
      <c r="B690" s="6" t="s">
        <v>398</v>
      </c>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row>
    <row r="691" spans="2:82" x14ac:dyDescent="0.35">
      <c r="B691" s="24" t="s">
        <v>118</v>
      </c>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row>
    <row r="692" spans="2:82" x14ac:dyDescent="0.35">
      <c r="B692" t="s">
        <v>374</v>
      </c>
      <c r="C692" s="17">
        <v>0.48047693595744101</v>
      </c>
      <c r="D692" s="17">
        <v>0.468863298333349</v>
      </c>
      <c r="E692" s="17">
        <v>0.49202342285405698</v>
      </c>
      <c r="F692" s="17"/>
      <c r="G692" s="17">
        <v>0.42215241800566</v>
      </c>
      <c r="H692" s="17">
        <v>0.41387863616324699</v>
      </c>
      <c r="I692" s="17">
        <v>0.49503019679528898</v>
      </c>
      <c r="J692" s="17">
        <v>0.52245172291644004</v>
      </c>
      <c r="K692" s="17">
        <v>0.52290403966111698</v>
      </c>
      <c r="L692" s="17">
        <v>0.49897570931843699</v>
      </c>
      <c r="M692" s="17"/>
      <c r="N692" s="17">
        <v>0.51437886083090101</v>
      </c>
      <c r="O692" s="17">
        <v>0.51929403301841903</v>
      </c>
      <c r="P692" s="17">
        <v>0.45254921979608098</v>
      </c>
      <c r="Q692" s="17">
        <v>0.42572784470143499</v>
      </c>
      <c r="R692" s="17"/>
      <c r="S692" s="17">
        <v>0.41189407832512898</v>
      </c>
      <c r="T692" s="17">
        <v>0.51372101178544205</v>
      </c>
      <c r="U692" s="17">
        <v>0.50022993864269105</v>
      </c>
      <c r="V692" s="17">
        <v>0.50346017823355604</v>
      </c>
      <c r="W692" s="17">
        <v>0.45636678917232998</v>
      </c>
      <c r="X692" s="17">
        <v>0.491401105607083</v>
      </c>
      <c r="Y692" s="17">
        <v>0.52316803932633105</v>
      </c>
      <c r="Z692" s="17">
        <v>0.49971931039318501</v>
      </c>
      <c r="AA692" s="17">
        <v>0.46866440433092599</v>
      </c>
      <c r="AB692" s="17">
        <v>0.48794379197316001</v>
      </c>
      <c r="AC692" s="17">
        <v>0.45739124757100702</v>
      </c>
      <c r="AD692" s="17"/>
      <c r="AE692" s="17">
        <v>0.49565828664466899</v>
      </c>
      <c r="AF692" s="17">
        <v>0.52683879789583998</v>
      </c>
      <c r="AG692" s="17">
        <v>0.38090029342519199</v>
      </c>
      <c r="AH692" s="17">
        <v>0.41158613797839</v>
      </c>
      <c r="AI692" s="17">
        <v>0.475369232928815</v>
      </c>
      <c r="AJ692" s="17">
        <v>0.47518877360442902</v>
      </c>
      <c r="AK692" s="17"/>
      <c r="AL692" s="17">
        <v>0.52137609644309302</v>
      </c>
      <c r="AM692" s="17">
        <v>0.42912701601303799</v>
      </c>
      <c r="AN692" s="17">
        <v>0.38391503656693698</v>
      </c>
      <c r="AO692" s="17">
        <v>0.362036029398004</v>
      </c>
      <c r="AP692" s="17">
        <v>0.51849698641489095</v>
      </c>
      <c r="AQ692" s="17">
        <v>0.36380600927489698</v>
      </c>
      <c r="AR692" s="17">
        <v>0.373401524013108</v>
      </c>
      <c r="AS692" s="17"/>
      <c r="AT692" s="17">
        <v>0.36289839188676898</v>
      </c>
      <c r="AU692" s="17">
        <v>0.49821030190444299</v>
      </c>
      <c r="AV692" s="17"/>
      <c r="AW692" s="17">
        <v>0.473014526286204</v>
      </c>
      <c r="AX692" s="17">
        <v>0.47342628562935701</v>
      </c>
      <c r="AY692" s="17">
        <v>0.43944095708866598</v>
      </c>
      <c r="AZ692" s="17">
        <v>0.49584021266726802</v>
      </c>
      <c r="BA692" s="17">
        <v>0.51870970477712597</v>
      </c>
      <c r="BB692" s="17">
        <v>0.47132394658264598</v>
      </c>
      <c r="BC692" s="17">
        <v>0.44205883063736401</v>
      </c>
      <c r="BD692" s="17">
        <v>0.427510886820332</v>
      </c>
      <c r="BE692" s="17"/>
      <c r="BF692" s="17">
        <v>0.52906288771708299</v>
      </c>
      <c r="BG692" s="17">
        <v>0.47439050842101899</v>
      </c>
      <c r="BH692" s="17">
        <v>0.51396154483093104</v>
      </c>
      <c r="BI692" s="17">
        <v>0.44118710212506901</v>
      </c>
      <c r="BJ692" s="17">
        <v>0.45246044616633202</v>
      </c>
      <c r="BK692" s="17">
        <v>0.47628905453457598</v>
      </c>
      <c r="BL692" s="17">
        <v>0.45375795140776298</v>
      </c>
      <c r="BM692" s="17"/>
      <c r="BN692" s="17">
        <v>0.33140354801747601</v>
      </c>
      <c r="BO692" s="17">
        <v>0.38870887723429098</v>
      </c>
      <c r="BP692" s="17">
        <v>0.42962493081131298</v>
      </c>
      <c r="BQ692" s="17">
        <v>0.45254227851932399</v>
      </c>
      <c r="BR692" s="17">
        <v>0.47951803263688902</v>
      </c>
      <c r="BS692" s="17">
        <v>0.52539296322295503</v>
      </c>
      <c r="BT692" s="17">
        <v>0.49738316270008498</v>
      </c>
      <c r="BU692" s="17">
        <v>0.53433171969627802</v>
      </c>
      <c r="BV692" s="17">
        <v>0.51692199677915895</v>
      </c>
      <c r="BW692" s="17">
        <v>0.52875165881171104</v>
      </c>
      <c r="BX692" s="17">
        <v>0.52504954409150095</v>
      </c>
      <c r="BY692" s="17">
        <v>0.56417740915555603</v>
      </c>
      <c r="BZ692" s="17">
        <v>0.57725400185621101</v>
      </c>
      <c r="CA692" s="17">
        <v>0.53685442434213204</v>
      </c>
      <c r="CB692" s="17">
        <v>0.50450760792364302</v>
      </c>
      <c r="CC692" s="17">
        <v>0.42677195899085602</v>
      </c>
      <c r="CD692" s="17">
        <v>0.355137185274086</v>
      </c>
    </row>
    <row r="693" spans="2:82" x14ac:dyDescent="0.35">
      <c r="B693" t="s">
        <v>375</v>
      </c>
      <c r="C693" s="17">
        <v>0.470002083443055</v>
      </c>
      <c r="D693" s="17">
        <v>0.46615355713378698</v>
      </c>
      <c r="E693" s="17">
        <v>0.47349726368032302</v>
      </c>
      <c r="F693" s="17"/>
      <c r="G693" s="17">
        <v>0.43406924791896101</v>
      </c>
      <c r="H693" s="17">
        <v>0.41790476488328399</v>
      </c>
      <c r="I693" s="17">
        <v>0.489895213720344</v>
      </c>
      <c r="J693" s="17">
        <v>0.50346576272749499</v>
      </c>
      <c r="K693" s="17">
        <v>0.49327962970995398</v>
      </c>
      <c r="L693" s="17">
        <v>0.47727818106105901</v>
      </c>
      <c r="M693" s="17"/>
      <c r="N693" s="17">
        <v>0.51232402194328397</v>
      </c>
      <c r="O693" s="17">
        <v>0.503171318368965</v>
      </c>
      <c r="P693" s="17">
        <v>0.44637050844375098</v>
      </c>
      <c r="Q693" s="17">
        <v>0.40933368319575902</v>
      </c>
      <c r="R693" s="17"/>
      <c r="S693" s="17">
        <v>0.43682111762904702</v>
      </c>
      <c r="T693" s="17">
        <v>0.48766463011544497</v>
      </c>
      <c r="U693" s="17">
        <v>0.50109952453440099</v>
      </c>
      <c r="V693" s="17">
        <v>0.48081095986080002</v>
      </c>
      <c r="W693" s="17">
        <v>0.48029596077979197</v>
      </c>
      <c r="X693" s="17">
        <v>0.477315444149706</v>
      </c>
      <c r="Y693" s="17">
        <v>0.48267466068982601</v>
      </c>
      <c r="Z693" s="17">
        <v>0.46623638865267403</v>
      </c>
      <c r="AA693" s="17">
        <v>0.461288819665578</v>
      </c>
      <c r="AB693" s="17">
        <v>0.471744338733464</v>
      </c>
      <c r="AC693" s="17">
        <v>0.42382382804712598</v>
      </c>
      <c r="AD693" s="17"/>
      <c r="AE693" s="17">
        <v>0.49117718438624203</v>
      </c>
      <c r="AF693" s="17">
        <v>0.50421493591099498</v>
      </c>
      <c r="AG693" s="17">
        <v>0.36192895216620902</v>
      </c>
      <c r="AH693" s="17">
        <v>0.42198035893424002</v>
      </c>
      <c r="AI693" s="17">
        <v>0.460436520029463</v>
      </c>
      <c r="AJ693" s="17">
        <v>0.47971634718234302</v>
      </c>
      <c r="AK693" s="17"/>
      <c r="AL693" s="17">
        <v>0.50350087574060298</v>
      </c>
      <c r="AM693" s="17">
        <v>0.43149032646059499</v>
      </c>
      <c r="AN693" s="17">
        <v>0.37889042472940598</v>
      </c>
      <c r="AO693" s="17">
        <v>0.31323889485329898</v>
      </c>
      <c r="AP693" s="17">
        <v>0.52803677602889998</v>
      </c>
      <c r="AQ693" s="17">
        <v>0.36585682000592301</v>
      </c>
      <c r="AR693" s="17">
        <v>0.36636028291385803</v>
      </c>
      <c r="AS693" s="17"/>
      <c r="AT693" s="17">
        <v>0.37893210925718901</v>
      </c>
      <c r="AU693" s="17">
        <v>0.48365112042151198</v>
      </c>
      <c r="AV693" s="17"/>
      <c r="AW693" s="17">
        <v>0.45522895833189098</v>
      </c>
      <c r="AX693" s="17">
        <v>0.46030677917076401</v>
      </c>
      <c r="AY693" s="17">
        <v>0.42963949554713499</v>
      </c>
      <c r="AZ693" s="17">
        <v>0.49008841820084698</v>
      </c>
      <c r="BA693" s="17">
        <v>0.49431552379560101</v>
      </c>
      <c r="BB693" s="17">
        <v>0.45388978687057402</v>
      </c>
      <c r="BC693" s="17">
        <v>0.451147760913511</v>
      </c>
      <c r="BD693" s="17">
        <v>0.393289461160998</v>
      </c>
      <c r="BE693" s="17"/>
      <c r="BF693" s="17">
        <v>0.51206390342510799</v>
      </c>
      <c r="BG693" s="17">
        <v>0.47534751155620503</v>
      </c>
      <c r="BH693" s="17">
        <v>0.49467636715308699</v>
      </c>
      <c r="BI693" s="17">
        <v>0.42409104700821898</v>
      </c>
      <c r="BJ693" s="17">
        <v>0.43553793609789099</v>
      </c>
      <c r="BK693" s="17">
        <v>0.46288767383871099</v>
      </c>
      <c r="BL693" s="17">
        <v>0.44519523313506698</v>
      </c>
      <c r="BM693" s="17"/>
      <c r="BN693" s="17">
        <v>0.33286855972170698</v>
      </c>
      <c r="BO693" s="17">
        <v>0.38121749227253798</v>
      </c>
      <c r="BP693" s="17">
        <v>0.42069206558025002</v>
      </c>
      <c r="BQ693" s="17">
        <v>0.44354557176603998</v>
      </c>
      <c r="BR693" s="17">
        <v>0.471033347587</v>
      </c>
      <c r="BS693" s="17">
        <v>0.50420487333742303</v>
      </c>
      <c r="BT693" s="17">
        <v>0.46146339490712901</v>
      </c>
      <c r="BU693" s="17">
        <v>0.525329995020969</v>
      </c>
      <c r="BV693" s="17">
        <v>0.48979165895591298</v>
      </c>
      <c r="BW693" s="17">
        <v>0.53394822577462797</v>
      </c>
      <c r="BX693" s="17">
        <v>0.51040368772574696</v>
      </c>
      <c r="BY693" s="17">
        <v>0.56164302792862197</v>
      </c>
      <c r="BZ693" s="17">
        <v>0.523940262628936</v>
      </c>
      <c r="CA693" s="17">
        <v>0.55528374533029601</v>
      </c>
      <c r="CB693" s="17">
        <v>0.51215570920321996</v>
      </c>
      <c r="CC693" s="17">
        <v>0.46152079074227598</v>
      </c>
      <c r="CD693" s="17">
        <v>0.41046589808197198</v>
      </c>
    </row>
    <row r="694" spans="2:82" x14ac:dyDescent="0.35">
      <c r="B694" t="s">
        <v>376</v>
      </c>
      <c r="C694" s="17">
        <v>0.46113478648351502</v>
      </c>
      <c r="D694" s="17">
        <v>0.44568776833950202</v>
      </c>
      <c r="E694" s="17">
        <v>0.476704986373432</v>
      </c>
      <c r="F694" s="17"/>
      <c r="G694" s="17">
        <v>0.39539965444869002</v>
      </c>
      <c r="H694" s="17">
        <v>0.39003610302909197</v>
      </c>
      <c r="I694" s="17">
        <v>0.45783111246913599</v>
      </c>
      <c r="J694" s="17">
        <v>0.495625639952605</v>
      </c>
      <c r="K694" s="17">
        <v>0.48934321290483601</v>
      </c>
      <c r="L694" s="17">
        <v>0.518299846033342</v>
      </c>
      <c r="M694" s="17"/>
      <c r="N694" s="17">
        <v>0.49343062697577</v>
      </c>
      <c r="O694" s="17">
        <v>0.48727523876707401</v>
      </c>
      <c r="P694" s="17">
        <v>0.44753829498345998</v>
      </c>
      <c r="Q694" s="17">
        <v>0.40959679448717501</v>
      </c>
      <c r="R694" s="17"/>
      <c r="S694" s="17">
        <v>0.37229099384594699</v>
      </c>
      <c r="T694" s="17">
        <v>0.49618482218590698</v>
      </c>
      <c r="U694" s="17">
        <v>0.48649818765216901</v>
      </c>
      <c r="V694" s="17">
        <v>0.482561834792056</v>
      </c>
      <c r="W694" s="17">
        <v>0.44676225056517399</v>
      </c>
      <c r="X694" s="17">
        <v>0.47348907535412699</v>
      </c>
      <c r="Y694" s="17">
        <v>0.50384809598750302</v>
      </c>
      <c r="Z694" s="17">
        <v>0.51842797282117903</v>
      </c>
      <c r="AA694" s="17">
        <v>0.44907884839272399</v>
      </c>
      <c r="AB694" s="17">
        <v>0.47695088439956701</v>
      </c>
      <c r="AC694" s="17">
        <v>0.41917766955187202</v>
      </c>
      <c r="AD694" s="17"/>
      <c r="AE694" s="17">
        <v>0.49391061678764597</v>
      </c>
      <c r="AF694" s="17">
        <v>0.50902986035400899</v>
      </c>
      <c r="AG694" s="17">
        <v>0.36695272311770699</v>
      </c>
      <c r="AH694" s="17">
        <v>0.38258788225033802</v>
      </c>
      <c r="AI694" s="17">
        <v>0.42288849189622102</v>
      </c>
      <c r="AJ694" s="17">
        <v>0.44808018808986599</v>
      </c>
      <c r="AK694" s="17"/>
      <c r="AL694" s="17">
        <v>0.50416825159288703</v>
      </c>
      <c r="AM694" s="17">
        <v>0.40090801477611099</v>
      </c>
      <c r="AN694" s="17">
        <v>0.34860865527659901</v>
      </c>
      <c r="AO694" s="17">
        <v>0.35602796137399101</v>
      </c>
      <c r="AP694" s="17">
        <v>0.52738540693055502</v>
      </c>
      <c r="AQ694" s="17">
        <v>0.39892331740862402</v>
      </c>
      <c r="AR694" s="17">
        <v>0.31577414389049102</v>
      </c>
      <c r="AS694" s="17"/>
      <c r="AT694" s="17">
        <v>0.34309915298228899</v>
      </c>
      <c r="AU694" s="17">
        <v>0.47869916967832299</v>
      </c>
      <c r="AV694" s="17"/>
      <c r="AW694" s="17">
        <v>0.416272004102967</v>
      </c>
      <c r="AX694" s="17">
        <v>0.48063264418458002</v>
      </c>
      <c r="AY694" s="17">
        <v>0.45558556909918502</v>
      </c>
      <c r="AZ694" s="17">
        <v>0.46777304387847102</v>
      </c>
      <c r="BA694" s="17">
        <v>0.53558481207488995</v>
      </c>
      <c r="BB694" s="17">
        <v>0.44783362279676497</v>
      </c>
      <c r="BC694" s="17">
        <v>0.42088778648845998</v>
      </c>
      <c r="BD694" s="17">
        <v>0.40775877077532802</v>
      </c>
      <c r="BE694" s="17"/>
      <c r="BF694" s="17">
        <v>0.48575243171487198</v>
      </c>
      <c r="BG694" s="17">
        <v>0.449730714871235</v>
      </c>
      <c r="BH694" s="17">
        <v>0.509906683602105</v>
      </c>
      <c r="BI694" s="17">
        <v>0.42365526706336798</v>
      </c>
      <c r="BJ694" s="17">
        <v>0.434444961584039</v>
      </c>
      <c r="BK694" s="17">
        <v>0.467097862148455</v>
      </c>
      <c r="BL694" s="17">
        <v>0.44047312350923001</v>
      </c>
      <c r="BM694" s="17"/>
      <c r="BN694" s="17">
        <v>0.291761251053689</v>
      </c>
      <c r="BO694" s="17">
        <v>0.38276513108301402</v>
      </c>
      <c r="BP694" s="17">
        <v>0.44217242292863801</v>
      </c>
      <c r="BQ694" s="17">
        <v>0.42662490572494199</v>
      </c>
      <c r="BR694" s="17">
        <v>0.47458892454580898</v>
      </c>
      <c r="BS694" s="17">
        <v>0.48181681408096799</v>
      </c>
      <c r="BT694" s="17">
        <v>0.49379199807236102</v>
      </c>
      <c r="BU694" s="17">
        <v>0.53905057291529901</v>
      </c>
      <c r="BV694" s="17">
        <v>0.489146002952628</v>
      </c>
      <c r="BW694" s="17">
        <v>0.49575295168474098</v>
      </c>
      <c r="BX694" s="17">
        <v>0.51970463856362004</v>
      </c>
      <c r="BY694" s="17">
        <v>0.52383160805103401</v>
      </c>
      <c r="BZ694" s="17">
        <v>0.54909200586940599</v>
      </c>
      <c r="CA694" s="17">
        <v>0.49650405231653699</v>
      </c>
      <c r="CB694" s="17">
        <v>0.46222144365660101</v>
      </c>
      <c r="CC694" s="17">
        <v>0.39271724362389099</v>
      </c>
      <c r="CD694" s="17">
        <v>0.33524586806036399</v>
      </c>
    </row>
    <row r="695" spans="2:82" x14ac:dyDescent="0.35">
      <c r="B695" t="s">
        <v>377</v>
      </c>
      <c r="C695" s="17">
        <v>0.40222686800399998</v>
      </c>
      <c r="D695" s="17">
        <v>0.41239249798827599</v>
      </c>
      <c r="E695" s="17">
        <v>0.39190941252504202</v>
      </c>
      <c r="F695" s="17"/>
      <c r="G695" s="17">
        <v>0.402783704781564</v>
      </c>
      <c r="H695" s="17">
        <v>0.35495523073384999</v>
      </c>
      <c r="I695" s="17">
        <v>0.40157660101952802</v>
      </c>
      <c r="J695" s="17">
        <v>0.41831832845693401</v>
      </c>
      <c r="K695" s="17">
        <v>0.41961901636376903</v>
      </c>
      <c r="L695" s="17">
        <v>0.41617165074346402</v>
      </c>
      <c r="M695" s="17"/>
      <c r="N695" s="17">
        <v>0.44071643855769699</v>
      </c>
      <c r="O695" s="17">
        <v>0.42947794954789698</v>
      </c>
      <c r="P695" s="17">
        <v>0.39159210387698701</v>
      </c>
      <c r="Q695" s="17">
        <v>0.34018643669542697</v>
      </c>
      <c r="R695" s="17"/>
      <c r="S695" s="17">
        <v>0.40744112099948598</v>
      </c>
      <c r="T695" s="17">
        <v>0.42525386784000202</v>
      </c>
      <c r="U695" s="17">
        <v>0.40400226483304402</v>
      </c>
      <c r="V695" s="17">
        <v>0.399859959422109</v>
      </c>
      <c r="W695" s="17">
        <v>0.38909597431913501</v>
      </c>
      <c r="X695" s="17">
        <v>0.39451067819230001</v>
      </c>
      <c r="Y695" s="17">
        <v>0.41792804695755698</v>
      </c>
      <c r="Z695" s="17">
        <v>0.40738294807824399</v>
      </c>
      <c r="AA695" s="17">
        <v>0.39313425461474499</v>
      </c>
      <c r="AB695" s="17">
        <v>0.40558089151010501</v>
      </c>
      <c r="AC695" s="17">
        <v>0.340934812990702</v>
      </c>
      <c r="AD695" s="17"/>
      <c r="AE695" s="17">
        <v>0.42758392238389598</v>
      </c>
      <c r="AF695" s="17">
        <v>0.40825319721951597</v>
      </c>
      <c r="AG695" s="17">
        <v>0.31864920315294099</v>
      </c>
      <c r="AH695" s="17">
        <v>0.36462478797865699</v>
      </c>
      <c r="AI695" s="17">
        <v>0.39767239667827298</v>
      </c>
      <c r="AJ695" s="17">
        <v>0.45685665194216502</v>
      </c>
      <c r="AK695" s="17"/>
      <c r="AL695" s="17">
        <v>0.42304831862436798</v>
      </c>
      <c r="AM695" s="17">
        <v>0.387151928942988</v>
      </c>
      <c r="AN695" s="17">
        <v>0.35205280684933399</v>
      </c>
      <c r="AO695" s="17">
        <v>0.29654257851190502</v>
      </c>
      <c r="AP695" s="17">
        <v>0.45068142195031102</v>
      </c>
      <c r="AQ695" s="17">
        <v>0.31883006406064002</v>
      </c>
      <c r="AR695" s="17">
        <v>0.27702887096541301</v>
      </c>
      <c r="AS695" s="17"/>
      <c r="AT695" s="17">
        <v>0.34103631747285601</v>
      </c>
      <c r="AU695" s="17">
        <v>0.41196373857419799</v>
      </c>
      <c r="AV695" s="17"/>
      <c r="AW695" s="17">
        <v>0.39070377578916998</v>
      </c>
      <c r="AX695" s="17">
        <v>0.38574767830828899</v>
      </c>
      <c r="AY695" s="17">
        <v>0.363222462007874</v>
      </c>
      <c r="AZ695" s="17">
        <v>0.417888357428011</v>
      </c>
      <c r="BA695" s="17">
        <v>0.44092876902015798</v>
      </c>
      <c r="BB695" s="17">
        <v>0.386141274065395</v>
      </c>
      <c r="BC695" s="17">
        <v>0.38571958210308699</v>
      </c>
      <c r="BD695" s="17">
        <v>0.23690578132505899</v>
      </c>
      <c r="BE695" s="17"/>
      <c r="BF695" s="17">
        <v>0.42464178598070601</v>
      </c>
      <c r="BG695" s="17">
        <v>0.40870742445993102</v>
      </c>
      <c r="BH695" s="17">
        <v>0.42743275269199998</v>
      </c>
      <c r="BI695" s="17">
        <v>0.377092406809515</v>
      </c>
      <c r="BJ695" s="17">
        <v>0.34768279761701398</v>
      </c>
      <c r="BK695" s="17">
        <v>0.40767079165143399</v>
      </c>
      <c r="BL695" s="17">
        <v>0.38022057783860702</v>
      </c>
      <c r="BM695" s="17"/>
      <c r="BN695" s="17">
        <v>0.29691064614885798</v>
      </c>
      <c r="BO695" s="17">
        <v>0.32907571973352501</v>
      </c>
      <c r="BP695" s="17">
        <v>0.346698853595865</v>
      </c>
      <c r="BQ695" s="17">
        <v>0.36446070643312101</v>
      </c>
      <c r="BR695" s="17">
        <v>0.41839440300675401</v>
      </c>
      <c r="BS695" s="17">
        <v>0.42224475937698502</v>
      </c>
      <c r="BT695" s="17">
        <v>0.40334345058959398</v>
      </c>
      <c r="BU695" s="17">
        <v>0.42501555291749199</v>
      </c>
      <c r="BV695" s="17">
        <v>0.44691653829969402</v>
      </c>
      <c r="BW695" s="17">
        <v>0.44514006980177401</v>
      </c>
      <c r="BX695" s="17">
        <v>0.41660818417061701</v>
      </c>
      <c r="BY695" s="17">
        <v>0.497199673485268</v>
      </c>
      <c r="BZ695" s="17">
        <v>0.45483794917633602</v>
      </c>
      <c r="CA695" s="17">
        <v>0.47593860259689602</v>
      </c>
      <c r="CB695" s="17">
        <v>0.45507401536883102</v>
      </c>
      <c r="CC695" s="17">
        <v>0.44460252630025299</v>
      </c>
      <c r="CD695" s="17">
        <v>0.400583139783867</v>
      </c>
    </row>
    <row r="696" spans="2:82" x14ac:dyDescent="0.35">
      <c r="B696" t="s">
        <v>378</v>
      </c>
      <c r="C696" s="17">
        <v>0.39496723701169001</v>
      </c>
      <c r="D696" s="17">
        <v>0.39735004203366198</v>
      </c>
      <c r="E696" s="17">
        <v>0.39281803338994598</v>
      </c>
      <c r="F696" s="17"/>
      <c r="G696" s="17">
        <v>0.33088832363250498</v>
      </c>
      <c r="H696" s="17">
        <v>0.37906350903097202</v>
      </c>
      <c r="I696" s="17">
        <v>0.422425333821138</v>
      </c>
      <c r="J696" s="17">
        <v>0.43615875804222698</v>
      </c>
      <c r="K696" s="17">
        <v>0.39790218861183502</v>
      </c>
      <c r="L696" s="17">
        <v>0.39258743420189401</v>
      </c>
      <c r="M696" s="17"/>
      <c r="N696" s="17">
        <v>0.46470840701959298</v>
      </c>
      <c r="O696" s="17">
        <v>0.38990035612215201</v>
      </c>
      <c r="P696" s="17">
        <v>0.39541432449240999</v>
      </c>
      <c r="Q696" s="17">
        <v>0.32725294825982898</v>
      </c>
      <c r="R696" s="17"/>
      <c r="S696" s="17">
        <v>0.38303593172704298</v>
      </c>
      <c r="T696" s="17">
        <v>0.44008886371589501</v>
      </c>
      <c r="U696" s="17">
        <v>0.37912456899559099</v>
      </c>
      <c r="V696" s="17">
        <v>0.39844588763070998</v>
      </c>
      <c r="W696" s="17">
        <v>0.42165873002069099</v>
      </c>
      <c r="X696" s="17">
        <v>0.39604252787057398</v>
      </c>
      <c r="Y696" s="17">
        <v>0.387650047813696</v>
      </c>
      <c r="Z696" s="17">
        <v>0.37935420012028398</v>
      </c>
      <c r="AA696" s="17">
        <v>0.37591108114127098</v>
      </c>
      <c r="AB696" s="17">
        <v>0.42048964931074301</v>
      </c>
      <c r="AC696" s="17">
        <v>0.31798899023799498</v>
      </c>
      <c r="AD696" s="17"/>
      <c r="AE696" s="17">
        <v>0.415149597303058</v>
      </c>
      <c r="AF696" s="17">
        <v>0.43392872630444801</v>
      </c>
      <c r="AG696" s="17">
        <v>0.32822372716084502</v>
      </c>
      <c r="AH696" s="17">
        <v>0.32537214749211202</v>
      </c>
      <c r="AI696" s="17">
        <v>0.36869396777533298</v>
      </c>
      <c r="AJ696" s="17">
        <v>0.446794256741542</v>
      </c>
      <c r="AK696" s="17"/>
      <c r="AL696" s="17">
        <v>0.41481105249990102</v>
      </c>
      <c r="AM696" s="17">
        <v>0.36091933076490201</v>
      </c>
      <c r="AN696" s="17">
        <v>0.40710077216481999</v>
      </c>
      <c r="AO696" s="17">
        <v>0.38370160916602702</v>
      </c>
      <c r="AP696" s="17">
        <v>0.49569063693890297</v>
      </c>
      <c r="AQ696" s="17">
        <v>0.29601391554942902</v>
      </c>
      <c r="AR696" s="17">
        <v>0.43878645668108901</v>
      </c>
      <c r="AS696" s="17"/>
      <c r="AT696" s="17">
        <v>0.42385639728852997</v>
      </c>
      <c r="AU696" s="17">
        <v>0.39392406291964999</v>
      </c>
      <c r="AV696" s="17"/>
      <c r="AW696" s="17">
        <v>0.29871994998395801</v>
      </c>
      <c r="AX696" s="17">
        <v>0.337214823663193</v>
      </c>
      <c r="AY696" s="17">
        <v>0.365229173188647</v>
      </c>
      <c r="AZ696" s="17">
        <v>0.365441205869519</v>
      </c>
      <c r="BA696" s="17">
        <v>0.41888922908732701</v>
      </c>
      <c r="BB696" s="17">
        <v>0.43190406799345199</v>
      </c>
      <c r="BC696" s="17">
        <v>0.48872340347939303</v>
      </c>
      <c r="BD696" s="17">
        <v>0.38044031649542398</v>
      </c>
      <c r="BE696" s="17"/>
      <c r="BF696" s="17">
        <v>0.439527374414036</v>
      </c>
      <c r="BG696" s="17">
        <v>0.40455001212672498</v>
      </c>
      <c r="BH696" s="17">
        <v>0.41271353572624597</v>
      </c>
      <c r="BI696" s="17">
        <v>0.34592262545791302</v>
      </c>
      <c r="BJ696" s="17">
        <v>0.382672529230626</v>
      </c>
      <c r="BK696" s="17">
        <v>0.37694627722462798</v>
      </c>
      <c r="BL696" s="17">
        <v>0.365582298497447</v>
      </c>
      <c r="BM696" s="17"/>
      <c r="BN696" s="17">
        <v>0.258436094741128</v>
      </c>
      <c r="BO696" s="17">
        <v>0.28829804720217</v>
      </c>
      <c r="BP696" s="17">
        <v>0.334237229778515</v>
      </c>
      <c r="BQ696" s="17">
        <v>0.34874759054917698</v>
      </c>
      <c r="BR696" s="17">
        <v>0.38906694432175698</v>
      </c>
      <c r="BS696" s="17">
        <v>0.39440187128307602</v>
      </c>
      <c r="BT696" s="17">
        <v>0.386751135120246</v>
      </c>
      <c r="BU696" s="17">
        <v>0.44287090738538298</v>
      </c>
      <c r="BV696" s="17">
        <v>0.41727635608059399</v>
      </c>
      <c r="BW696" s="17">
        <v>0.428891956512157</v>
      </c>
      <c r="BX696" s="17">
        <v>0.46191072693019303</v>
      </c>
      <c r="BY696" s="17">
        <v>0.48084039077615898</v>
      </c>
      <c r="BZ696" s="17">
        <v>0.52347612276839595</v>
      </c>
      <c r="CA696" s="17">
        <v>0.46321256746159001</v>
      </c>
      <c r="CB696" s="17">
        <v>0.55916581537933197</v>
      </c>
      <c r="CC696" s="17">
        <v>0.54230695211503299</v>
      </c>
      <c r="CD696" s="17">
        <v>0.48987107582735401</v>
      </c>
    </row>
    <row r="697" spans="2:82" x14ac:dyDescent="0.35">
      <c r="B697" t="s">
        <v>379</v>
      </c>
      <c r="C697" s="17">
        <v>0.38408882300856401</v>
      </c>
      <c r="D697" s="17">
        <v>0.37046905754054399</v>
      </c>
      <c r="E697" s="17">
        <v>0.39787804206760902</v>
      </c>
      <c r="F697" s="17"/>
      <c r="G697" s="17">
        <v>0.30830665347519198</v>
      </c>
      <c r="H697" s="17">
        <v>0.30247937018061299</v>
      </c>
      <c r="I697" s="17">
        <v>0.37911630624744602</v>
      </c>
      <c r="J697" s="17">
        <v>0.40841923658915003</v>
      </c>
      <c r="K697" s="17">
        <v>0.42614661712891599</v>
      </c>
      <c r="L697" s="17">
        <v>0.45678823312963801</v>
      </c>
      <c r="M697" s="17"/>
      <c r="N697" s="17">
        <v>0.40452340685127902</v>
      </c>
      <c r="O697" s="17">
        <v>0.40331287696584001</v>
      </c>
      <c r="P697" s="17">
        <v>0.37536172646336202</v>
      </c>
      <c r="Q697" s="17">
        <v>0.34904086619570102</v>
      </c>
      <c r="R697" s="17"/>
      <c r="S697" s="17">
        <v>0.292173176250416</v>
      </c>
      <c r="T697" s="17">
        <v>0.42827663241548602</v>
      </c>
      <c r="U697" s="17">
        <v>0.40279209506875002</v>
      </c>
      <c r="V697" s="17">
        <v>0.419439765308665</v>
      </c>
      <c r="W697" s="17">
        <v>0.37309264919816798</v>
      </c>
      <c r="X697" s="17">
        <v>0.37347779085416899</v>
      </c>
      <c r="Y697" s="17">
        <v>0.419643751371297</v>
      </c>
      <c r="Z697" s="17">
        <v>0.44008466950826303</v>
      </c>
      <c r="AA697" s="17">
        <v>0.37812642518185602</v>
      </c>
      <c r="AB697" s="17">
        <v>0.40310996530583798</v>
      </c>
      <c r="AC697" s="17">
        <v>0.34479756107926701</v>
      </c>
      <c r="AD697" s="17"/>
      <c r="AE697" s="17">
        <v>0.42995408955891301</v>
      </c>
      <c r="AF697" s="17">
        <v>0.42343398645583902</v>
      </c>
      <c r="AG697" s="17">
        <v>0.30408607933624299</v>
      </c>
      <c r="AH697" s="17">
        <v>0.30895010830909198</v>
      </c>
      <c r="AI697" s="17">
        <v>0.32214304565172902</v>
      </c>
      <c r="AJ697" s="17">
        <v>0.38296116096306898</v>
      </c>
      <c r="AK697" s="17"/>
      <c r="AL697" s="17">
        <v>0.42642680880147299</v>
      </c>
      <c r="AM697" s="17">
        <v>0.32260725079770303</v>
      </c>
      <c r="AN697" s="17">
        <v>0.28046843225108897</v>
      </c>
      <c r="AO697" s="17">
        <v>0.25302617428972302</v>
      </c>
      <c r="AP697" s="17">
        <v>0.45767176319631397</v>
      </c>
      <c r="AQ697" s="17">
        <v>0.33163762018314902</v>
      </c>
      <c r="AR697" s="17">
        <v>0.21708781551874101</v>
      </c>
      <c r="AS697" s="17"/>
      <c r="AT697" s="17">
        <v>0.25776037948534902</v>
      </c>
      <c r="AU697" s="17">
        <v>0.40221734919400798</v>
      </c>
      <c r="AV697" s="17"/>
      <c r="AW697" s="17">
        <v>0.33852721093033999</v>
      </c>
      <c r="AX697" s="17">
        <v>0.43464071686730099</v>
      </c>
      <c r="AY697" s="17">
        <v>0.31862969554755699</v>
      </c>
      <c r="AZ697" s="17">
        <v>0.38060045993119901</v>
      </c>
      <c r="BA697" s="17">
        <v>0.463152308949278</v>
      </c>
      <c r="BB697" s="17">
        <v>0.36617117633475499</v>
      </c>
      <c r="BC697" s="17">
        <v>0.359823856916345</v>
      </c>
      <c r="BD697" s="17">
        <v>0.36457342691705902</v>
      </c>
      <c r="BE697" s="17"/>
      <c r="BF697" s="17">
        <v>0.38924763882916902</v>
      </c>
      <c r="BG697" s="17">
        <v>0.34692472714522099</v>
      </c>
      <c r="BH697" s="17">
        <v>0.45617597323145498</v>
      </c>
      <c r="BI697" s="17">
        <v>0.376799138860548</v>
      </c>
      <c r="BJ697" s="17">
        <v>0.34265863173191702</v>
      </c>
      <c r="BK697" s="17">
        <v>0.427309805414266</v>
      </c>
      <c r="BL697" s="17">
        <v>0.35556398135416201</v>
      </c>
      <c r="BM697" s="17"/>
      <c r="BN697" s="17">
        <v>0.25639772281202799</v>
      </c>
      <c r="BO697" s="17">
        <v>0.329151195713275</v>
      </c>
      <c r="BP697" s="17">
        <v>0.35262053224534101</v>
      </c>
      <c r="BQ697" s="17">
        <v>0.34531206018294303</v>
      </c>
      <c r="BR697" s="17">
        <v>0.395244231208284</v>
      </c>
      <c r="BS697" s="17">
        <v>0.38381244118788399</v>
      </c>
      <c r="BT697" s="17">
        <v>0.40676327805484502</v>
      </c>
      <c r="BU697" s="17">
        <v>0.44559015625137299</v>
      </c>
      <c r="BV697" s="17">
        <v>0.436317478338831</v>
      </c>
      <c r="BW697" s="17">
        <v>0.40929516757504503</v>
      </c>
      <c r="BX697" s="17">
        <v>0.46742580355535901</v>
      </c>
      <c r="BY697" s="17">
        <v>0.43171446768660299</v>
      </c>
      <c r="BZ697" s="17">
        <v>0.44804288366376199</v>
      </c>
      <c r="CA697" s="17">
        <v>0.41231014661402599</v>
      </c>
      <c r="CB697" s="17">
        <v>0.366653969662321</v>
      </c>
      <c r="CC697" s="17">
        <v>0.275980479196616</v>
      </c>
      <c r="CD697" s="17">
        <v>0.269210824779616</v>
      </c>
    </row>
    <row r="698" spans="2:82" x14ac:dyDescent="0.35">
      <c r="B698" t="s">
        <v>380</v>
      </c>
      <c r="C698" s="17">
        <v>0.37108686096000298</v>
      </c>
      <c r="D698" s="17">
        <v>0.37804450441146997</v>
      </c>
      <c r="E698" s="17">
        <v>0.36494276751462501</v>
      </c>
      <c r="F698" s="17"/>
      <c r="G698" s="17">
        <v>0.32334603266755302</v>
      </c>
      <c r="H698" s="17">
        <v>0.35280605899415901</v>
      </c>
      <c r="I698" s="17">
        <v>0.34233443730768198</v>
      </c>
      <c r="J698" s="17">
        <v>0.38381286573109902</v>
      </c>
      <c r="K698" s="17">
        <v>0.37606135263255402</v>
      </c>
      <c r="L698" s="17">
        <v>0.42723867960096301</v>
      </c>
      <c r="M698" s="17"/>
      <c r="N698" s="17">
        <v>0.42202091060541103</v>
      </c>
      <c r="O698" s="17">
        <v>0.37566665863961501</v>
      </c>
      <c r="P698" s="17">
        <v>0.36026919508555899</v>
      </c>
      <c r="Q698" s="17">
        <v>0.320368562538418</v>
      </c>
      <c r="R698" s="17"/>
      <c r="S698" s="17">
        <v>0.34735368527511201</v>
      </c>
      <c r="T698" s="17">
        <v>0.40208310032589301</v>
      </c>
      <c r="U698" s="17">
        <v>0.363369286418884</v>
      </c>
      <c r="V698" s="17">
        <v>0.37889409906247401</v>
      </c>
      <c r="W698" s="17">
        <v>0.39146064112218798</v>
      </c>
      <c r="X698" s="17">
        <v>0.36970352464953699</v>
      </c>
      <c r="Y698" s="17">
        <v>0.38752017485065998</v>
      </c>
      <c r="Z698" s="17">
        <v>0.36311412297777201</v>
      </c>
      <c r="AA698" s="17">
        <v>0.35715038365403601</v>
      </c>
      <c r="AB698" s="17">
        <v>0.38816035516073</v>
      </c>
      <c r="AC698" s="17">
        <v>0.31229321835572599</v>
      </c>
      <c r="AD698" s="17"/>
      <c r="AE698" s="17">
        <v>0.412630923953694</v>
      </c>
      <c r="AF698" s="17">
        <v>0.37283340359494299</v>
      </c>
      <c r="AG698" s="17">
        <v>0.30509845550178799</v>
      </c>
      <c r="AH698" s="17">
        <v>0.32668701499142999</v>
      </c>
      <c r="AI698" s="17">
        <v>0.34555687113324701</v>
      </c>
      <c r="AJ698" s="17">
        <v>0.36508226606230798</v>
      </c>
      <c r="AK698" s="17"/>
      <c r="AL698" s="17">
        <v>0.39180569705184798</v>
      </c>
      <c r="AM698" s="17">
        <v>0.33908129216220101</v>
      </c>
      <c r="AN698" s="17">
        <v>0.36647973817096202</v>
      </c>
      <c r="AO698" s="17">
        <v>0.39343919255459497</v>
      </c>
      <c r="AP698" s="17">
        <v>0.46779247959238801</v>
      </c>
      <c r="AQ698" s="17">
        <v>0.30250059771176102</v>
      </c>
      <c r="AR698" s="17">
        <v>0.37137249547816098</v>
      </c>
      <c r="AS698" s="17"/>
      <c r="AT698" s="17">
        <v>0.390510395771204</v>
      </c>
      <c r="AU698" s="17">
        <v>0.37196171377478998</v>
      </c>
      <c r="AV698" s="17"/>
      <c r="AW698" s="17">
        <v>0.322029036172232</v>
      </c>
      <c r="AX698" s="17">
        <v>0.42220732293025898</v>
      </c>
      <c r="AY698" s="17">
        <v>0.36784855512048997</v>
      </c>
      <c r="AZ698" s="17">
        <v>0.34548380380897697</v>
      </c>
      <c r="BA698" s="17">
        <v>0.439773027585456</v>
      </c>
      <c r="BB698" s="17">
        <v>0.36511348344964401</v>
      </c>
      <c r="BC698" s="17">
        <v>0.38111824593666199</v>
      </c>
      <c r="BD698" s="17">
        <v>0.33881320393241898</v>
      </c>
      <c r="BE698" s="17"/>
      <c r="BF698" s="17">
        <v>0.39456920759216402</v>
      </c>
      <c r="BG698" s="17">
        <v>0.32958482136647999</v>
      </c>
      <c r="BH698" s="17">
        <v>0.42876204889064901</v>
      </c>
      <c r="BI698" s="17">
        <v>0.38153003103527999</v>
      </c>
      <c r="BJ698" s="17">
        <v>0.35360517977365002</v>
      </c>
      <c r="BK698" s="17">
        <v>0.39725824988946301</v>
      </c>
      <c r="BL698" s="17">
        <v>0.349468100492835</v>
      </c>
      <c r="BM698" s="17"/>
      <c r="BN698" s="17">
        <v>0.270242832610402</v>
      </c>
      <c r="BO698" s="17">
        <v>0.31888504054668299</v>
      </c>
      <c r="BP698" s="17">
        <v>0.35162940440770002</v>
      </c>
      <c r="BQ698" s="17">
        <v>0.35671503476272398</v>
      </c>
      <c r="BR698" s="17">
        <v>0.33622610113997398</v>
      </c>
      <c r="BS698" s="17">
        <v>0.37835731276656498</v>
      </c>
      <c r="BT698" s="17">
        <v>0.364663045146289</v>
      </c>
      <c r="BU698" s="17">
        <v>0.41343844674616098</v>
      </c>
      <c r="BV698" s="17">
        <v>0.41182617147666101</v>
      </c>
      <c r="BW698" s="17">
        <v>0.40731413123617999</v>
      </c>
      <c r="BX698" s="17">
        <v>0.39820298788741798</v>
      </c>
      <c r="BY698" s="17">
        <v>0.409951750135231</v>
      </c>
      <c r="BZ698" s="17">
        <v>0.42057636996270698</v>
      </c>
      <c r="CA698" s="17">
        <v>0.39289994830796199</v>
      </c>
      <c r="CB698" s="17">
        <v>0.43993711977084099</v>
      </c>
      <c r="CC698" s="17">
        <v>0.46522375608605399</v>
      </c>
      <c r="CD698" s="17">
        <v>0.413650381809961</v>
      </c>
    </row>
    <row r="699" spans="2:82" x14ac:dyDescent="0.35">
      <c r="B699" t="s">
        <v>381</v>
      </c>
      <c r="C699" s="17">
        <v>0.29861596517046002</v>
      </c>
      <c r="D699" s="17">
        <v>0.27957187462733801</v>
      </c>
      <c r="E699" s="17">
        <v>0.31706950897425501</v>
      </c>
      <c r="F699" s="17"/>
      <c r="G699" s="17">
        <v>0.24471414093948399</v>
      </c>
      <c r="H699" s="17">
        <v>0.21980079788641699</v>
      </c>
      <c r="I699" s="17">
        <v>0.27580807472038099</v>
      </c>
      <c r="J699" s="17">
        <v>0.31120679321038902</v>
      </c>
      <c r="K699" s="17">
        <v>0.32395395061182197</v>
      </c>
      <c r="L699" s="17">
        <v>0.38978216416783201</v>
      </c>
      <c r="M699" s="17"/>
      <c r="N699" s="17">
        <v>0.31152654331706398</v>
      </c>
      <c r="O699" s="17">
        <v>0.298988550753013</v>
      </c>
      <c r="P699" s="17">
        <v>0.30671141211937197</v>
      </c>
      <c r="Q699" s="17">
        <v>0.277202916207753</v>
      </c>
      <c r="R699" s="17"/>
      <c r="S699" s="17">
        <v>0.23480228936852399</v>
      </c>
      <c r="T699" s="17">
        <v>0.33441746893074697</v>
      </c>
      <c r="U699" s="17">
        <v>0.30277164635979698</v>
      </c>
      <c r="V699" s="17">
        <v>0.33018165567937102</v>
      </c>
      <c r="W699" s="17">
        <v>0.30599145030919001</v>
      </c>
      <c r="X699" s="17">
        <v>0.30357997468040099</v>
      </c>
      <c r="Y699" s="17">
        <v>0.31791241048215302</v>
      </c>
      <c r="Z699" s="17">
        <v>0.31966869101112</v>
      </c>
      <c r="AA699" s="17">
        <v>0.29368116545020201</v>
      </c>
      <c r="AB699" s="17">
        <v>0.30517397292415899</v>
      </c>
      <c r="AC699" s="17">
        <v>0.257542907408287</v>
      </c>
      <c r="AD699" s="17"/>
      <c r="AE699" s="17">
        <v>0.35067781500571399</v>
      </c>
      <c r="AF699" s="17">
        <v>0.31188905002094502</v>
      </c>
      <c r="AG699" s="17">
        <v>0.23139790444762401</v>
      </c>
      <c r="AH699" s="17">
        <v>0.24703988549334599</v>
      </c>
      <c r="AI699" s="17">
        <v>0.237542720704084</v>
      </c>
      <c r="AJ699" s="17">
        <v>0.31817526148665298</v>
      </c>
      <c r="AK699" s="17"/>
      <c r="AL699" s="17">
        <v>0.33243063125045602</v>
      </c>
      <c r="AM699" s="17">
        <v>0.25293697207627203</v>
      </c>
      <c r="AN699" s="17">
        <v>0.199723219918857</v>
      </c>
      <c r="AO699" s="17">
        <v>0.24617229798998999</v>
      </c>
      <c r="AP699" s="17">
        <v>0.29909059946283101</v>
      </c>
      <c r="AQ699" s="17">
        <v>0.23282810321918199</v>
      </c>
      <c r="AR699" s="17">
        <v>0.246027773858423</v>
      </c>
      <c r="AS699" s="17"/>
      <c r="AT699" s="17">
        <v>0.21774242083749201</v>
      </c>
      <c r="AU699" s="17">
        <v>0.30988831423174901</v>
      </c>
      <c r="AV699" s="17"/>
      <c r="AW699" s="17">
        <v>0.245052732738403</v>
      </c>
      <c r="AX699" s="17">
        <v>0.352367606142309</v>
      </c>
      <c r="AY699" s="17">
        <v>0.27932645167326597</v>
      </c>
      <c r="AZ699" s="17">
        <v>0.28656117122044</v>
      </c>
      <c r="BA699" s="17">
        <v>0.39757381538644398</v>
      </c>
      <c r="BB699" s="17">
        <v>0.27733121467579203</v>
      </c>
      <c r="BC699" s="17">
        <v>0.270088884520024</v>
      </c>
      <c r="BD699" s="17">
        <v>0.290503463019394</v>
      </c>
      <c r="BE699" s="17"/>
      <c r="BF699" s="17">
        <v>0.30640742869392801</v>
      </c>
      <c r="BG699" s="17">
        <v>0.24698603796545601</v>
      </c>
      <c r="BH699" s="17">
        <v>0.37565072673262001</v>
      </c>
      <c r="BI699" s="17">
        <v>0.281697455480794</v>
      </c>
      <c r="BJ699" s="17">
        <v>0.26261601091345899</v>
      </c>
      <c r="BK699" s="17">
        <v>0.35462703136175899</v>
      </c>
      <c r="BL699" s="17">
        <v>0.27743286954600499</v>
      </c>
      <c r="BM699" s="17"/>
      <c r="BN699" s="17">
        <v>0.200838744438818</v>
      </c>
      <c r="BO699" s="17">
        <v>0.27035394888049802</v>
      </c>
      <c r="BP699" s="17">
        <v>0.28044770116253698</v>
      </c>
      <c r="BQ699" s="17">
        <v>0.26418780943585302</v>
      </c>
      <c r="BR699" s="17">
        <v>0.31819463834675699</v>
      </c>
      <c r="BS699" s="17">
        <v>0.280257522224167</v>
      </c>
      <c r="BT699" s="17">
        <v>0.31122755611477898</v>
      </c>
      <c r="BU699" s="17">
        <v>0.35193361759436498</v>
      </c>
      <c r="BV699" s="17">
        <v>0.33306087839638898</v>
      </c>
      <c r="BW699" s="17">
        <v>0.31861583009293598</v>
      </c>
      <c r="BX699" s="17">
        <v>0.32994298654849902</v>
      </c>
      <c r="BY699" s="17">
        <v>0.32699051294190501</v>
      </c>
      <c r="BZ699" s="17">
        <v>0.32254466184258801</v>
      </c>
      <c r="CA699" s="17">
        <v>0.35194995424051101</v>
      </c>
      <c r="CB699" s="17">
        <v>0.28931943589279502</v>
      </c>
      <c r="CC699" s="17">
        <v>0.230551267130192</v>
      </c>
      <c r="CD699" s="17">
        <v>0.20307244382227799</v>
      </c>
    </row>
    <row r="700" spans="2:82" x14ac:dyDescent="0.35">
      <c r="B700" t="s">
        <v>382</v>
      </c>
      <c r="C700" s="17">
        <v>0.29229464433015501</v>
      </c>
      <c r="D700" s="17">
        <v>0.29729723579585199</v>
      </c>
      <c r="E700" s="17">
        <v>0.28763979169610099</v>
      </c>
      <c r="F700" s="17"/>
      <c r="G700" s="17">
        <v>0.28433544595474097</v>
      </c>
      <c r="H700" s="17">
        <v>0.26643418423423199</v>
      </c>
      <c r="I700" s="17">
        <v>0.24331180548109901</v>
      </c>
      <c r="J700" s="17">
        <v>0.26500210464467</v>
      </c>
      <c r="K700" s="17">
        <v>0.28974136651503402</v>
      </c>
      <c r="L700" s="17">
        <v>0.38227001179841802</v>
      </c>
      <c r="M700" s="17"/>
      <c r="N700" s="17">
        <v>0.32018820460741099</v>
      </c>
      <c r="O700" s="17">
        <v>0.29184491182091898</v>
      </c>
      <c r="P700" s="17">
        <v>0.27313235436200201</v>
      </c>
      <c r="Q700" s="17">
        <v>0.27822027035414798</v>
      </c>
      <c r="R700" s="17"/>
      <c r="S700" s="17">
        <v>0.269184654053644</v>
      </c>
      <c r="T700" s="17">
        <v>0.30593814792554902</v>
      </c>
      <c r="U700" s="17">
        <v>0.27846070684400198</v>
      </c>
      <c r="V700" s="17">
        <v>0.28699404121261901</v>
      </c>
      <c r="W700" s="17">
        <v>0.32071098794910202</v>
      </c>
      <c r="X700" s="17">
        <v>0.27757647092591198</v>
      </c>
      <c r="Y700" s="17">
        <v>0.33487866997027899</v>
      </c>
      <c r="Z700" s="17">
        <v>0.29169782867741501</v>
      </c>
      <c r="AA700" s="17">
        <v>0.27890770168540802</v>
      </c>
      <c r="AB700" s="17">
        <v>0.32644577562156701</v>
      </c>
      <c r="AC700" s="17">
        <v>0.23650355552330499</v>
      </c>
      <c r="AD700" s="17"/>
      <c r="AE700" s="17">
        <v>0.34228387222955298</v>
      </c>
      <c r="AF700" s="17">
        <v>0.27862041513594898</v>
      </c>
      <c r="AG700" s="17">
        <v>0.23028966203379</v>
      </c>
      <c r="AH700" s="17">
        <v>0.26009996278387598</v>
      </c>
      <c r="AI700" s="17">
        <v>0.25956911456728499</v>
      </c>
      <c r="AJ700" s="17">
        <v>0.31334981210928797</v>
      </c>
      <c r="AK700" s="17"/>
      <c r="AL700" s="17">
        <v>0.30637004749733898</v>
      </c>
      <c r="AM700" s="17">
        <v>0.28346160639972701</v>
      </c>
      <c r="AN700" s="17">
        <v>0.27795856963099602</v>
      </c>
      <c r="AO700" s="17">
        <v>0.25386047546875101</v>
      </c>
      <c r="AP700" s="17">
        <v>0.29612343137061398</v>
      </c>
      <c r="AQ700" s="17">
        <v>0.23964502597669701</v>
      </c>
      <c r="AR700" s="17">
        <v>0.311830648652831</v>
      </c>
      <c r="AS700" s="17"/>
      <c r="AT700" s="17">
        <v>0.29098252205863201</v>
      </c>
      <c r="AU700" s="17">
        <v>0.29492279724776499</v>
      </c>
      <c r="AV700" s="17"/>
      <c r="AW700" s="17">
        <v>0.25276394413251002</v>
      </c>
      <c r="AX700" s="17">
        <v>0.36572462658061999</v>
      </c>
      <c r="AY700" s="17">
        <v>0.25563912338313599</v>
      </c>
      <c r="AZ700" s="17">
        <v>0.272261340653638</v>
      </c>
      <c r="BA700" s="17">
        <v>0.39733086843665699</v>
      </c>
      <c r="BB700" s="17">
        <v>0.26764457288077098</v>
      </c>
      <c r="BC700" s="17">
        <v>0.26174614795426498</v>
      </c>
      <c r="BD700" s="17">
        <v>0.28831995855408998</v>
      </c>
      <c r="BE700" s="17"/>
      <c r="BF700" s="17">
        <v>0.29367980423686002</v>
      </c>
      <c r="BG700" s="17">
        <v>0.244494518170666</v>
      </c>
      <c r="BH700" s="17">
        <v>0.36196160162296598</v>
      </c>
      <c r="BI700" s="17">
        <v>0.29803344020894701</v>
      </c>
      <c r="BJ700" s="17">
        <v>0.25445137356452602</v>
      </c>
      <c r="BK700" s="17">
        <v>0.34897001872897998</v>
      </c>
      <c r="BL700" s="17">
        <v>0.26340787048379899</v>
      </c>
      <c r="BM700" s="17"/>
      <c r="BN700" s="17">
        <v>0.246902249082987</v>
      </c>
      <c r="BO700" s="17">
        <v>0.25975713829506197</v>
      </c>
      <c r="BP700" s="17">
        <v>0.29228506282253502</v>
      </c>
      <c r="BQ700" s="17">
        <v>0.29577317073022402</v>
      </c>
      <c r="BR700" s="17">
        <v>0.282062625825939</v>
      </c>
      <c r="BS700" s="17">
        <v>0.302400565068703</v>
      </c>
      <c r="BT700" s="17">
        <v>0.28591419633395698</v>
      </c>
      <c r="BU700" s="17">
        <v>0.32788417997985703</v>
      </c>
      <c r="BV700" s="17">
        <v>0.30396884211427799</v>
      </c>
      <c r="BW700" s="17">
        <v>0.29623229124886802</v>
      </c>
      <c r="BX700" s="17">
        <v>0.31155996644130901</v>
      </c>
      <c r="BY700" s="17">
        <v>0.29900603498808498</v>
      </c>
      <c r="BZ700" s="17">
        <v>0.29073157927941801</v>
      </c>
      <c r="CA700" s="17">
        <v>0.322854932300843</v>
      </c>
      <c r="CB700" s="17">
        <v>0.33337428117267098</v>
      </c>
      <c r="CC700" s="17">
        <v>0.34222583158263697</v>
      </c>
      <c r="CD700" s="17">
        <v>0.30127390277384503</v>
      </c>
    </row>
    <row r="701" spans="2:82" x14ac:dyDescent="0.35">
      <c r="B701" t="s">
        <v>383</v>
      </c>
      <c r="C701" s="17">
        <v>0.28130742219426402</v>
      </c>
      <c r="D701" s="17">
        <v>0.29553425963618901</v>
      </c>
      <c r="E701" s="17">
        <v>0.26718511325574201</v>
      </c>
      <c r="F701" s="17"/>
      <c r="G701" s="17">
        <v>0.312821279805436</v>
      </c>
      <c r="H701" s="17">
        <v>0.28457089119233198</v>
      </c>
      <c r="I701" s="17">
        <v>0.26865227500928301</v>
      </c>
      <c r="J701" s="17">
        <v>0.26741368204640398</v>
      </c>
      <c r="K701" s="17">
        <v>0.277606548845723</v>
      </c>
      <c r="L701" s="17">
        <v>0.281845008273927</v>
      </c>
      <c r="M701" s="17"/>
      <c r="N701" s="17">
        <v>0.31099249371388399</v>
      </c>
      <c r="O701" s="17">
        <v>0.28808286873510902</v>
      </c>
      <c r="P701" s="17">
        <v>0.272392000063999</v>
      </c>
      <c r="Q701" s="17">
        <v>0.24689300935137101</v>
      </c>
      <c r="R701" s="17"/>
      <c r="S701" s="17">
        <v>0.33534009448933799</v>
      </c>
      <c r="T701" s="17">
        <v>0.28771752082934199</v>
      </c>
      <c r="U701" s="17">
        <v>0.27846441510587999</v>
      </c>
      <c r="V701" s="17">
        <v>0.28045983817746101</v>
      </c>
      <c r="W701" s="17">
        <v>0.269745313506422</v>
      </c>
      <c r="X701" s="17">
        <v>0.258938633181449</v>
      </c>
      <c r="Y701" s="17">
        <v>0.26803400034902097</v>
      </c>
      <c r="Z701" s="17">
        <v>0.27201607479831502</v>
      </c>
      <c r="AA701" s="17">
        <v>0.26302583280225</v>
      </c>
      <c r="AB701" s="17">
        <v>0.28803453714851401</v>
      </c>
      <c r="AC701" s="17">
        <v>0.226308587618028</v>
      </c>
      <c r="AD701" s="17"/>
      <c r="AE701" s="17">
        <v>0.29827430727979598</v>
      </c>
      <c r="AF701" s="17">
        <v>0.26124671944133998</v>
      </c>
      <c r="AG701" s="17">
        <v>0.24619767795404701</v>
      </c>
      <c r="AH701" s="17">
        <v>0.27253207162228799</v>
      </c>
      <c r="AI701" s="17">
        <v>0.28666403958645598</v>
      </c>
      <c r="AJ701" s="17">
        <v>0.32858073605969901</v>
      </c>
      <c r="AK701" s="17"/>
      <c r="AL701" s="17">
        <v>0.27959396877930098</v>
      </c>
      <c r="AM701" s="17">
        <v>0.308099677394581</v>
      </c>
      <c r="AN701" s="17">
        <v>0.28756714268606298</v>
      </c>
      <c r="AO701" s="17">
        <v>0.21165366135871</v>
      </c>
      <c r="AP701" s="17">
        <v>0.23048979069922901</v>
      </c>
      <c r="AQ701" s="17">
        <v>0.27166138183399802</v>
      </c>
      <c r="AR701" s="17">
        <v>0.29996502327439101</v>
      </c>
      <c r="AS701" s="17"/>
      <c r="AT701" s="17">
        <v>0.275979272270368</v>
      </c>
      <c r="AU701" s="17">
        <v>0.282365748465572</v>
      </c>
      <c r="AV701" s="17"/>
      <c r="AW701" s="17">
        <v>0.28204062226400101</v>
      </c>
      <c r="AX701" s="17">
        <v>0.29184037940436902</v>
      </c>
      <c r="AY701" s="17">
        <v>0.26325953668762597</v>
      </c>
      <c r="AZ701" s="17">
        <v>0.29253986927542502</v>
      </c>
      <c r="BA701" s="17">
        <v>0.29300574084403302</v>
      </c>
      <c r="BB701" s="17">
        <v>0.26565727203634099</v>
      </c>
      <c r="BC701" s="17">
        <v>0.275576355793969</v>
      </c>
      <c r="BD701" s="17">
        <v>0.14469368007383299</v>
      </c>
      <c r="BE701" s="17"/>
      <c r="BF701" s="17">
        <v>0.30823520396623599</v>
      </c>
      <c r="BG701" s="17">
        <v>0.29050867078228498</v>
      </c>
      <c r="BH701" s="17">
        <v>0.27001929548888298</v>
      </c>
      <c r="BI701" s="17">
        <v>0.26366601891554498</v>
      </c>
      <c r="BJ701" s="17">
        <v>0.240569060718652</v>
      </c>
      <c r="BK701" s="17">
        <v>0.28346219771255499</v>
      </c>
      <c r="BL701" s="17">
        <v>0.277563041700923</v>
      </c>
      <c r="BM701" s="17"/>
      <c r="BN701" s="17">
        <v>0.233775453154216</v>
      </c>
      <c r="BO701" s="17">
        <v>0.2401958531956</v>
      </c>
      <c r="BP701" s="17">
        <v>0.251469286444167</v>
      </c>
      <c r="BQ701" s="17">
        <v>0.22789575039868401</v>
      </c>
      <c r="BR701" s="17">
        <v>0.29764709260786698</v>
      </c>
      <c r="BS701" s="17">
        <v>0.29130663580431498</v>
      </c>
      <c r="BT701" s="17">
        <v>0.28823070496300202</v>
      </c>
      <c r="BU701" s="17">
        <v>0.30672830465969703</v>
      </c>
      <c r="BV701" s="17">
        <v>0.28714783887250001</v>
      </c>
      <c r="BW701" s="17">
        <v>0.27087527569699199</v>
      </c>
      <c r="BX701" s="17">
        <v>0.31183126734010103</v>
      </c>
      <c r="BY701" s="17">
        <v>0.32059920056980201</v>
      </c>
      <c r="BZ701" s="17">
        <v>0.28020249247999601</v>
      </c>
      <c r="CA701" s="17">
        <v>0.31177542410942</v>
      </c>
      <c r="CB701" s="17">
        <v>0.37542365473296102</v>
      </c>
      <c r="CC701" s="17">
        <v>0.41768410069342699</v>
      </c>
      <c r="CD701" s="17">
        <v>0.37182251879607098</v>
      </c>
    </row>
    <row r="702" spans="2:82" x14ac:dyDescent="0.35">
      <c r="B702" t="s">
        <v>384</v>
      </c>
      <c r="C702" s="17">
        <v>0.27858502722505601</v>
      </c>
      <c r="D702" s="17">
        <v>0.28163482854723898</v>
      </c>
      <c r="E702" s="17">
        <v>0.27499661586364699</v>
      </c>
      <c r="F702" s="17"/>
      <c r="G702" s="17">
        <v>0.24672582776454</v>
      </c>
      <c r="H702" s="17">
        <v>0.317651061717792</v>
      </c>
      <c r="I702" s="17">
        <v>0.34031726082068903</v>
      </c>
      <c r="J702" s="17">
        <v>0.30829710403994698</v>
      </c>
      <c r="K702" s="17">
        <v>0.26758817542420199</v>
      </c>
      <c r="L702" s="17">
        <v>0.20094267632197799</v>
      </c>
      <c r="M702" s="17"/>
      <c r="N702" s="17">
        <v>0.33311660346209199</v>
      </c>
      <c r="O702" s="17">
        <v>0.28119774852782797</v>
      </c>
      <c r="P702" s="17">
        <v>0.27678572444542499</v>
      </c>
      <c r="Q702" s="17">
        <v>0.221110187452396</v>
      </c>
      <c r="R702" s="17"/>
      <c r="S702" s="17">
        <v>0.32074637410900497</v>
      </c>
      <c r="T702" s="17">
        <v>0.29198224567533498</v>
      </c>
      <c r="U702" s="17">
        <v>0.26495105170910199</v>
      </c>
      <c r="V702" s="17">
        <v>0.29301342389373702</v>
      </c>
      <c r="W702" s="17">
        <v>0.27823669772489901</v>
      </c>
      <c r="X702" s="17">
        <v>0.30212240638209498</v>
      </c>
      <c r="Y702" s="17">
        <v>0.27106034325975598</v>
      </c>
      <c r="Z702" s="17">
        <v>0.23587195478106099</v>
      </c>
      <c r="AA702" s="17">
        <v>0.25420900059663498</v>
      </c>
      <c r="AB702" s="17">
        <v>0.26297971593879899</v>
      </c>
      <c r="AC702" s="17">
        <v>0.20918783604685301</v>
      </c>
      <c r="AD702" s="17"/>
      <c r="AE702" s="17">
        <v>0.25379658298243302</v>
      </c>
      <c r="AF702" s="17">
        <v>0.336863320360409</v>
      </c>
      <c r="AG702" s="17">
        <v>0.24710146951818501</v>
      </c>
      <c r="AH702" s="17">
        <v>0.25100113266587198</v>
      </c>
      <c r="AI702" s="17">
        <v>0.281005483671184</v>
      </c>
      <c r="AJ702" s="17">
        <v>0.28818751647579499</v>
      </c>
      <c r="AK702" s="17"/>
      <c r="AL702" s="17">
        <v>0.27080390936814802</v>
      </c>
      <c r="AM702" s="17">
        <v>0.299938743672926</v>
      </c>
      <c r="AN702" s="17">
        <v>0.36622824613217497</v>
      </c>
      <c r="AO702" s="17">
        <v>0.319383051101649</v>
      </c>
      <c r="AP702" s="17">
        <v>0.324307446917737</v>
      </c>
      <c r="AQ702" s="17">
        <v>0.23652514058679</v>
      </c>
      <c r="AR702" s="17">
        <v>0.28291996106997203</v>
      </c>
      <c r="AS702" s="17"/>
      <c r="AT702" s="17">
        <v>0.32907486506508499</v>
      </c>
      <c r="AU702" s="17">
        <v>0.27338533732285403</v>
      </c>
      <c r="AV702" s="17"/>
      <c r="AW702" s="17">
        <v>0.20422923092692799</v>
      </c>
      <c r="AX702" s="17">
        <v>0.18041114142693099</v>
      </c>
      <c r="AY702" s="17">
        <v>0.29873707603494998</v>
      </c>
      <c r="AZ702" s="17">
        <v>0.27267063193322799</v>
      </c>
      <c r="BA702" s="17">
        <v>0.20196435794162501</v>
      </c>
      <c r="BB702" s="17">
        <v>0.340454313573267</v>
      </c>
      <c r="BC702" s="17">
        <v>0.38754860542528602</v>
      </c>
      <c r="BD702" s="17">
        <v>0.31546524627356898</v>
      </c>
      <c r="BE702" s="17"/>
      <c r="BF702" s="17">
        <v>0.30063274866663797</v>
      </c>
      <c r="BG702" s="17">
        <v>0.35285165265243401</v>
      </c>
      <c r="BH702" s="17">
        <v>0.24752170050737099</v>
      </c>
      <c r="BI702" s="17">
        <v>0.24052346994414101</v>
      </c>
      <c r="BJ702" s="17">
        <v>0.25313368736146702</v>
      </c>
      <c r="BK702" s="17">
        <v>0.210132931907766</v>
      </c>
      <c r="BL702" s="17">
        <v>0.25776612286747902</v>
      </c>
      <c r="BM702" s="17"/>
      <c r="BN702" s="17">
        <v>0.16859986326171</v>
      </c>
      <c r="BO702" s="17">
        <v>0.18583344443278599</v>
      </c>
      <c r="BP702" s="17">
        <v>0.199417544989406</v>
      </c>
      <c r="BQ702" s="17">
        <v>0.24064815464169301</v>
      </c>
      <c r="BR702" s="17">
        <v>0.24376437396749101</v>
      </c>
      <c r="BS702" s="17">
        <v>0.26632297480922501</v>
      </c>
      <c r="BT702" s="17">
        <v>0.27129385998063299</v>
      </c>
      <c r="BU702" s="17">
        <v>0.30255615879040798</v>
      </c>
      <c r="BV702" s="17">
        <v>0.29657170083326201</v>
      </c>
      <c r="BW702" s="17">
        <v>0.30095775930493601</v>
      </c>
      <c r="BX702" s="17">
        <v>0.32246343354057</v>
      </c>
      <c r="BY702" s="17">
        <v>0.37694288969162498</v>
      </c>
      <c r="BZ702" s="17">
        <v>0.35156887043302298</v>
      </c>
      <c r="CA702" s="17">
        <v>0.44865898175469199</v>
      </c>
      <c r="CB702" s="17">
        <v>0.50367751601757305</v>
      </c>
      <c r="CC702" s="17">
        <v>0.50496988709309498</v>
      </c>
      <c r="CD702" s="17">
        <v>0.54535682004979003</v>
      </c>
    </row>
    <row r="703" spans="2:82" x14ac:dyDescent="0.35">
      <c r="B703" t="s">
        <v>385</v>
      </c>
      <c r="C703" s="17">
        <v>0.23872568618669299</v>
      </c>
      <c r="D703" s="17">
        <v>0.24519888445180699</v>
      </c>
      <c r="E703" s="17">
        <v>0.23239565975305901</v>
      </c>
      <c r="F703" s="17"/>
      <c r="G703" s="17">
        <v>0.246630705457419</v>
      </c>
      <c r="H703" s="17">
        <v>0.23316000611805199</v>
      </c>
      <c r="I703" s="17">
        <v>0.20448080117390399</v>
      </c>
      <c r="J703" s="17">
        <v>0.21114142320076201</v>
      </c>
      <c r="K703" s="17">
        <v>0.217237417065268</v>
      </c>
      <c r="L703" s="17">
        <v>0.30262729085428203</v>
      </c>
      <c r="M703" s="17"/>
      <c r="N703" s="17">
        <v>0.261761458113492</v>
      </c>
      <c r="O703" s="17">
        <v>0.24210223189951499</v>
      </c>
      <c r="P703" s="17">
        <v>0.21770386275572901</v>
      </c>
      <c r="Q703" s="17">
        <v>0.22919000093101899</v>
      </c>
      <c r="R703" s="17"/>
      <c r="S703" s="17">
        <v>0.22685866852057099</v>
      </c>
      <c r="T703" s="17">
        <v>0.23816416967107501</v>
      </c>
      <c r="U703" s="17">
        <v>0.210403412336607</v>
      </c>
      <c r="V703" s="17">
        <v>0.24743660029154199</v>
      </c>
      <c r="W703" s="17">
        <v>0.236664187283013</v>
      </c>
      <c r="X703" s="17">
        <v>0.250150228083176</v>
      </c>
      <c r="Y703" s="17">
        <v>0.279562164236486</v>
      </c>
      <c r="Z703" s="17">
        <v>0.25452844946894398</v>
      </c>
      <c r="AA703" s="17">
        <v>0.212920406292986</v>
      </c>
      <c r="AB703" s="17">
        <v>0.26789884105050699</v>
      </c>
      <c r="AC703" s="17">
        <v>0.202749226815987</v>
      </c>
      <c r="AD703" s="17"/>
      <c r="AE703" s="17">
        <v>0.27224233368702699</v>
      </c>
      <c r="AF703" s="17">
        <v>0.225017049407266</v>
      </c>
      <c r="AG703" s="17">
        <v>0.19561827458908301</v>
      </c>
      <c r="AH703" s="17">
        <v>0.209189780644981</v>
      </c>
      <c r="AI703" s="17">
        <v>0.22737718832303999</v>
      </c>
      <c r="AJ703" s="17">
        <v>0.24433637850523901</v>
      </c>
      <c r="AK703" s="17"/>
      <c r="AL703" s="17">
        <v>0.24425197842917401</v>
      </c>
      <c r="AM703" s="17">
        <v>0.25131587626516599</v>
      </c>
      <c r="AN703" s="17">
        <v>0.24779663626133699</v>
      </c>
      <c r="AO703" s="17">
        <v>0.192433071686652</v>
      </c>
      <c r="AP703" s="17">
        <v>0.19434315461240001</v>
      </c>
      <c r="AQ703" s="17">
        <v>0.166820606746585</v>
      </c>
      <c r="AR703" s="17">
        <v>0.181731071253312</v>
      </c>
      <c r="AS703" s="17"/>
      <c r="AT703" s="17">
        <v>0.23116053460817401</v>
      </c>
      <c r="AU703" s="17">
        <v>0.240922373808476</v>
      </c>
      <c r="AV703" s="17"/>
      <c r="AW703" s="17">
        <v>0.214455987306584</v>
      </c>
      <c r="AX703" s="17">
        <v>0.29268214328973502</v>
      </c>
      <c r="AY703" s="17">
        <v>0.22846375938579999</v>
      </c>
      <c r="AZ703" s="17">
        <v>0.23511219126888</v>
      </c>
      <c r="BA703" s="17">
        <v>0.30497564417154299</v>
      </c>
      <c r="BB703" s="17">
        <v>0.223937860680441</v>
      </c>
      <c r="BC703" s="17">
        <v>0.20474291368869699</v>
      </c>
      <c r="BD703" s="17">
        <v>0.15751787249375099</v>
      </c>
      <c r="BE703" s="17"/>
      <c r="BF703" s="17">
        <v>0.24208677280375099</v>
      </c>
      <c r="BG703" s="17">
        <v>0.20728835813590801</v>
      </c>
      <c r="BH703" s="17">
        <v>0.319230669302</v>
      </c>
      <c r="BI703" s="17">
        <v>0.224207977738478</v>
      </c>
      <c r="BJ703" s="17">
        <v>0.19455542210339599</v>
      </c>
      <c r="BK703" s="17">
        <v>0.27538308823335</v>
      </c>
      <c r="BL703" s="17">
        <v>0.20651718863591101</v>
      </c>
      <c r="BM703" s="17"/>
      <c r="BN703" s="17">
        <v>0.21304522406996601</v>
      </c>
      <c r="BO703" s="17">
        <v>0.223600631263949</v>
      </c>
      <c r="BP703" s="17">
        <v>0.22755815911303301</v>
      </c>
      <c r="BQ703" s="17">
        <v>0.23446241852035801</v>
      </c>
      <c r="BR703" s="17">
        <v>0.24828466757971299</v>
      </c>
      <c r="BS703" s="17">
        <v>0.22259262353443099</v>
      </c>
      <c r="BT703" s="17">
        <v>0.23813080616774701</v>
      </c>
      <c r="BU703" s="17">
        <v>0.25218380114160899</v>
      </c>
      <c r="BV703" s="17">
        <v>0.25996083727283698</v>
      </c>
      <c r="BW703" s="17">
        <v>0.25828157861548101</v>
      </c>
      <c r="BX703" s="17">
        <v>0.24474447462684801</v>
      </c>
      <c r="BY703" s="17">
        <v>0.23428032545944499</v>
      </c>
      <c r="BZ703" s="17">
        <v>0.219751265073583</v>
      </c>
      <c r="CA703" s="17">
        <v>0.237053102905327</v>
      </c>
      <c r="CB703" s="17">
        <v>0.25113997934946197</v>
      </c>
      <c r="CC703" s="17">
        <v>0.27401788397867499</v>
      </c>
      <c r="CD703" s="17">
        <v>0.26205411573334098</v>
      </c>
    </row>
    <row r="704" spans="2:82" x14ac:dyDescent="0.35">
      <c r="B704" t="s">
        <v>386</v>
      </c>
      <c r="C704" s="17">
        <v>0.21486512464569801</v>
      </c>
      <c r="D704" s="17">
        <v>0.20617921318753701</v>
      </c>
      <c r="E704" s="17">
        <v>0.22320119401955499</v>
      </c>
      <c r="F704" s="17"/>
      <c r="G704" s="17">
        <v>0.21038804260258301</v>
      </c>
      <c r="H704" s="17">
        <v>0.16229675000069299</v>
      </c>
      <c r="I704" s="17">
        <v>0.19022252225882899</v>
      </c>
      <c r="J704" s="17">
        <v>0.22578288675192901</v>
      </c>
      <c r="K704" s="17">
        <v>0.211320924309891</v>
      </c>
      <c r="L704" s="17">
        <v>0.27415890499940698</v>
      </c>
      <c r="M704" s="17"/>
      <c r="N704" s="17">
        <v>0.23574023218457299</v>
      </c>
      <c r="O704" s="17">
        <v>0.20113895343858601</v>
      </c>
      <c r="P704" s="17">
        <v>0.21932462799269301</v>
      </c>
      <c r="Q704" s="17">
        <v>0.20298785741196801</v>
      </c>
      <c r="R704" s="17"/>
      <c r="S704" s="17">
        <v>0.17964939191379101</v>
      </c>
      <c r="T704" s="17">
        <v>0.22138084450515999</v>
      </c>
      <c r="U704" s="17">
        <v>0.21643331624420301</v>
      </c>
      <c r="V704" s="17">
        <v>0.238345999297326</v>
      </c>
      <c r="W704" s="17">
        <v>0.226678675056351</v>
      </c>
      <c r="X704" s="17">
        <v>0.23106079799030699</v>
      </c>
      <c r="Y704" s="17">
        <v>0.230571347010502</v>
      </c>
      <c r="Z704" s="17">
        <v>0.252273319922386</v>
      </c>
      <c r="AA704" s="17">
        <v>0.18792060614876099</v>
      </c>
      <c r="AB704" s="17">
        <v>0.22047228856124301</v>
      </c>
      <c r="AC704" s="17">
        <v>0.196630039812972</v>
      </c>
      <c r="AD704" s="17"/>
      <c r="AE704" s="17">
        <v>0.24686241731251701</v>
      </c>
      <c r="AF704" s="17">
        <v>0.21908641389498201</v>
      </c>
      <c r="AG704" s="17">
        <v>0.180374167799385</v>
      </c>
      <c r="AH704" s="17">
        <v>0.203064695996551</v>
      </c>
      <c r="AI704" s="17">
        <v>0.168235115860771</v>
      </c>
      <c r="AJ704" s="17">
        <v>0.218219792989053</v>
      </c>
      <c r="AK704" s="17"/>
      <c r="AL704" s="17">
        <v>0.225783368172288</v>
      </c>
      <c r="AM704" s="17">
        <v>0.21393687378895099</v>
      </c>
      <c r="AN704" s="17">
        <v>0.17174874398920301</v>
      </c>
      <c r="AO704" s="17">
        <v>0.153339729468249</v>
      </c>
      <c r="AP704" s="17">
        <v>0.213773328579829</v>
      </c>
      <c r="AQ704" s="17">
        <v>0.14943141832597001</v>
      </c>
      <c r="AR704" s="17">
        <v>0.177579327951781</v>
      </c>
      <c r="AS704" s="17"/>
      <c r="AT704" s="17">
        <v>0.17109933161496299</v>
      </c>
      <c r="AU704" s="17">
        <v>0.220885811649985</v>
      </c>
      <c r="AV704" s="17"/>
      <c r="AW704" s="17">
        <v>0.17603256813387699</v>
      </c>
      <c r="AX704" s="17">
        <v>0.25094233239846198</v>
      </c>
      <c r="AY704" s="17">
        <v>0.19205762008499</v>
      </c>
      <c r="AZ704" s="17">
        <v>0.20859614226112699</v>
      </c>
      <c r="BA704" s="17">
        <v>0.283185692078808</v>
      </c>
      <c r="BB704" s="17">
        <v>0.20745582196145701</v>
      </c>
      <c r="BC704" s="17">
        <v>0.187948294943734</v>
      </c>
      <c r="BD704" s="17">
        <v>0.20998981955457499</v>
      </c>
      <c r="BE704" s="17"/>
      <c r="BF704" s="17">
        <v>0.21776047368895601</v>
      </c>
      <c r="BG704" s="17">
        <v>0.17626402142210901</v>
      </c>
      <c r="BH704" s="17">
        <v>0.28258292977029897</v>
      </c>
      <c r="BI704" s="17">
        <v>0.20783612193908399</v>
      </c>
      <c r="BJ704" s="17">
        <v>0.18354514751084899</v>
      </c>
      <c r="BK704" s="17">
        <v>0.25027318027824103</v>
      </c>
      <c r="BL704" s="17">
        <v>0.205408486709205</v>
      </c>
      <c r="BM704" s="17"/>
      <c r="BN704" s="17">
        <v>0.16329254663930201</v>
      </c>
      <c r="BO704" s="17">
        <v>0.202651937866311</v>
      </c>
      <c r="BP704" s="17">
        <v>0.205170520781187</v>
      </c>
      <c r="BQ704" s="17">
        <v>0.20674885681559499</v>
      </c>
      <c r="BR704" s="17">
        <v>0.22780428275335399</v>
      </c>
      <c r="BS704" s="17">
        <v>0.20818872686392201</v>
      </c>
      <c r="BT704" s="17">
        <v>0.20493786705707201</v>
      </c>
      <c r="BU704" s="17">
        <v>0.247918471535786</v>
      </c>
      <c r="BV704" s="17">
        <v>0.23512547052642799</v>
      </c>
      <c r="BW704" s="17">
        <v>0.21261406401706701</v>
      </c>
      <c r="BX704" s="17">
        <v>0.22407897436378699</v>
      </c>
      <c r="BY704" s="17">
        <v>0.25096114332692998</v>
      </c>
      <c r="BZ704" s="17">
        <v>0.24399259721863401</v>
      </c>
      <c r="CA704" s="17">
        <v>0.25649721604562198</v>
      </c>
      <c r="CB704" s="17">
        <v>0.21870869068419599</v>
      </c>
      <c r="CC704" s="17">
        <v>0.16440668815013401</v>
      </c>
      <c r="CD704" s="17">
        <v>0.127180716942803</v>
      </c>
    </row>
    <row r="705" spans="2:82" x14ac:dyDescent="0.35">
      <c r="B705" t="s">
        <v>387</v>
      </c>
      <c r="C705" s="17">
        <v>0.191628145973157</v>
      </c>
      <c r="D705" s="17">
        <v>0.19737659750431999</v>
      </c>
      <c r="E705" s="17">
        <v>0.18596281690995201</v>
      </c>
      <c r="F705" s="17"/>
      <c r="G705" s="17">
        <v>0.196492159467552</v>
      </c>
      <c r="H705" s="17">
        <v>0.16187979423010301</v>
      </c>
      <c r="I705" s="17">
        <v>0.17278715231802799</v>
      </c>
      <c r="J705" s="17">
        <v>0.18391668316323101</v>
      </c>
      <c r="K705" s="17">
        <v>0.18217369517357099</v>
      </c>
      <c r="L705" s="17">
        <v>0.24053027668026</v>
      </c>
      <c r="M705" s="17"/>
      <c r="N705" s="17">
        <v>0.21902413519994901</v>
      </c>
      <c r="O705" s="17">
        <v>0.19868205442894499</v>
      </c>
      <c r="P705" s="17">
        <v>0.17178480505052501</v>
      </c>
      <c r="Q705" s="17">
        <v>0.17255558162551701</v>
      </c>
      <c r="R705" s="17"/>
      <c r="S705" s="17">
        <v>0.17122158993146999</v>
      </c>
      <c r="T705" s="17">
        <v>0.188922476666467</v>
      </c>
      <c r="U705" s="17">
        <v>0.17431215408890399</v>
      </c>
      <c r="V705" s="17">
        <v>0.20770664217232099</v>
      </c>
      <c r="W705" s="17">
        <v>0.20135640059646101</v>
      </c>
      <c r="X705" s="17">
        <v>0.20767092276517099</v>
      </c>
      <c r="Y705" s="17">
        <v>0.21015775530040101</v>
      </c>
      <c r="Z705" s="17">
        <v>0.23089653990803</v>
      </c>
      <c r="AA705" s="17">
        <v>0.16185151503359901</v>
      </c>
      <c r="AB705" s="17">
        <v>0.217949621871496</v>
      </c>
      <c r="AC705" s="17">
        <v>0.161697204163219</v>
      </c>
      <c r="AD705" s="17"/>
      <c r="AE705" s="17">
        <v>0.21627278403378999</v>
      </c>
      <c r="AF705" s="17">
        <v>0.18957321729652299</v>
      </c>
      <c r="AG705" s="17">
        <v>0.16006942421400699</v>
      </c>
      <c r="AH705" s="17">
        <v>0.17406827204737199</v>
      </c>
      <c r="AI705" s="17">
        <v>0.16851076088212</v>
      </c>
      <c r="AJ705" s="17">
        <v>0.18661823191519999</v>
      </c>
      <c r="AK705" s="17"/>
      <c r="AL705" s="17">
        <v>0.19995181935606501</v>
      </c>
      <c r="AM705" s="17">
        <v>0.192173989102324</v>
      </c>
      <c r="AN705" s="17">
        <v>0.187680068020046</v>
      </c>
      <c r="AO705" s="17">
        <v>0.124007803781838</v>
      </c>
      <c r="AP705" s="17">
        <v>0.162161817843195</v>
      </c>
      <c r="AQ705" s="17">
        <v>0.1655989793697</v>
      </c>
      <c r="AR705" s="17">
        <v>9.6157115291954601E-2</v>
      </c>
      <c r="AS705" s="17"/>
      <c r="AT705" s="17">
        <v>0.16724896090550001</v>
      </c>
      <c r="AU705" s="17">
        <v>0.19564254078821</v>
      </c>
      <c r="AV705" s="17"/>
      <c r="AW705" s="17">
        <v>0.16595649702200099</v>
      </c>
      <c r="AX705" s="17">
        <v>0.22495710685107001</v>
      </c>
      <c r="AY705" s="17">
        <v>0.19686344845033299</v>
      </c>
      <c r="AZ705" s="17">
        <v>0.19094070028864901</v>
      </c>
      <c r="BA705" s="17">
        <v>0.243988120256518</v>
      </c>
      <c r="BB705" s="17">
        <v>0.1808045500213</v>
      </c>
      <c r="BC705" s="17">
        <v>0.16234733212112801</v>
      </c>
      <c r="BD705" s="17">
        <v>0.15845149280357401</v>
      </c>
      <c r="BE705" s="17"/>
      <c r="BF705" s="17">
        <v>0.19387634515893701</v>
      </c>
      <c r="BG705" s="17">
        <v>0.16050214608818</v>
      </c>
      <c r="BH705" s="17">
        <v>0.269178895863245</v>
      </c>
      <c r="BI705" s="17">
        <v>0.16206005691792599</v>
      </c>
      <c r="BJ705" s="17">
        <v>0.158387556264247</v>
      </c>
      <c r="BK705" s="17">
        <v>0.225601192620215</v>
      </c>
      <c r="BL705" s="17">
        <v>0.16785705884794999</v>
      </c>
      <c r="BM705" s="17"/>
      <c r="BN705" s="17">
        <v>0.15203222735166799</v>
      </c>
      <c r="BO705" s="17">
        <v>0.17116906640153901</v>
      </c>
      <c r="BP705" s="17">
        <v>0.172345516586978</v>
      </c>
      <c r="BQ705" s="17">
        <v>0.17034917443506301</v>
      </c>
      <c r="BR705" s="17">
        <v>0.19194960711429801</v>
      </c>
      <c r="BS705" s="17">
        <v>0.17358597695898201</v>
      </c>
      <c r="BT705" s="17">
        <v>0.199725332112419</v>
      </c>
      <c r="BU705" s="17">
        <v>0.20902206958783301</v>
      </c>
      <c r="BV705" s="17">
        <v>0.21975283642367299</v>
      </c>
      <c r="BW705" s="17">
        <v>0.21520077090798301</v>
      </c>
      <c r="BX705" s="17">
        <v>0.21313126813602301</v>
      </c>
      <c r="BY705" s="17">
        <v>0.21723044488198501</v>
      </c>
      <c r="BZ705" s="17">
        <v>0.19484815074331399</v>
      </c>
      <c r="CA705" s="17">
        <v>0.207968943586711</v>
      </c>
      <c r="CB705" s="17">
        <v>0.23702570631543299</v>
      </c>
      <c r="CC705" s="17">
        <v>0.17059274643323599</v>
      </c>
      <c r="CD705" s="17">
        <v>0.15169837694945801</v>
      </c>
    </row>
    <row r="706" spans="2:82" x14ac:dyDescent="0.35">
      <c r="B706" t="s">
        <v>388</v>
      </c>
      <c r="C706" s="17">
        <v>0.188859656604806</v>
      </c>
      <c r="D706" s="17">
        <v>0.199922499698267</v>
      </c>
      <c r="E706" s="17">
        <v>0.177793648651798</v>
      </c>
      <c r="F706" s="17"/>
      <c r="G706" s="17">
        <v>0.20241292643719899</v>
      </c>
      <c r="H706" s="17">
        <v>0.183987334036112</v>
      </c>
      <c r="I706" s="17">
        <v>0.17247575039183899</v>
      </c>
      <c r="J706" s="17">
        <v>0.17280655294148101</v>
      </c>
      <c r="K706" s="17">
        <v>0.169509115436176</v>
      </c>
      <c r="L706" s="17">
        <v>0.223160781315552</v>
      </c>
      <c r="M706" s="17"/>
      <c r="N706" s="17">
        <v>0.22109257681393099</v>
      </c>
      <c r="O706" s="17">
        <v>0.190309189166879</v>
      </c>
      <c r="P706" s="17">
        <v>0.16959139026862999</v>
      </c>
      <c r="Q706" s="17">
        <v>0.16981393944750101</v>
      </c>
      <c r="R706" s="17"/>
      <c r="S706" s="17">
        <v>0.18734017964109401</v>
      </c>
      <c r="T706" s="17">
        <v>0.17700431709679501</v>
      </c>
      <c r="U706" s="17">
        <v>0.168741762273181</v>
      </c>
      <c r="V706" s="17">
        <v>0.19874803615023201</v>
      </c>
      <c r="W706" s="17">
        <v>0.17790875006763701</v>
      </c>
      <c r="X706" s="17">
        <v>0.20781231550429899</v>
      </c>
      <c r="Y706" s="17">
        <v>0.210936543918504</v>
      </c>
      <c r="Z706" s="17">
        <v>0.21668839673000501</v>
      </c>
      <c r="AA706" s="17">
        <v>0.163970331026633</v>
      </c>
      <c r="AB706" s="17">
        <v>0.21728970801782499</v>
      </c>
      <c r="AC706" s="17">
        <v>0.15590603140249601</v>
      </c>
      <c r="AD706" s="17"/>
      <c r="AE706" s="17">
        <v>0.21238761001437401</v>
      </c>
      <c r="AF706" s="17">
        <v>0.184813486269329</v>
      </c>
      <c r="AG706" s="17">
        <v>0.15050923845175701</v>
      </c>
      <c r="AH706" s="17">
        <v>0.17866543660326301</v>
      </c>
      <c r="AI706" s="17">
        <v>0.17023434201906601</v>
      </c>
      <c r="AJ706" s="17">
        <v>0.199290616425538</v>
      </c>
      <c r="AK706" s="17"/>
      <c r="AL706" s="17">
        <v>0.19104943465806401</v>
      </c>
      <c r="AM706" s="17">
        <v>0.20330435502493699</v>
      </c>
      <c r="AN706" s="17">
        <v>0.18933478572639301</v>
      </c>
      <c r="AO706" s="17">
        <v>0.128865023552615</v>
      </c>
      <c r="AP706" s="17">
        <v>0.14209028338219801</v>
      </c>
      <c r="AQ706" s="17">
        <v>0.195345913078357</v>
      </c>
      <c r="AR706" s="17">
        <v>0.157212975668892</v>
      </c>
      <c r="AS706" s="17"/>
      <c r="AT706" s="17">
        <v>0.1931060477297</v>
      </c>
      <c r="AU706" s="17">
        <v>0.18875037824959301</v>
      </c>
      <c r="AV706" s="17"/>
      <c r="AW706" s="17">
        <v>0.17032754068095801</v>
      </c>
      <c r="AX706" s="17">
        <v>0.211494406548873</v>
      </c>
      <c r="AY706" s="17">
        <v>0.199579032275114</v>
      </c>
      <c r="AZ706" s="17">
        <v>0.18517705248438701</v>
      </c>
      <c r="BA706" s="17">
        <v>0.227934574332951</v>
      </c>
      <c r="BB706" s="17">
        <v>0.18340254444796</v>
      </c>
      <c r="BC706" s="17">
        <v>0.17037320346624199</v>
      </c>
      <c r="BD706" s="17">
        <v>0.15719457136263301</v>
      </c>
      <c r="BE706" s="17"/>
      <c r="BF706" s="17">
        <v>0.19928537600395499</v>
      </c>
      <c r="BG706" s="17">
        <v>0.166252053002508</v>
      </c>
      <c r="BH706" s="17">
        <v>0.26614373282028198</v>
      </c>
      <c r="BI706" s="17">
        <v>0.173424407833775</v>
      </c>
      <c r="BJ706" s="17">
        <v>0.15133895653843499</v>
      </c>
      <c r="BK706" s="17">
        <v>0.20622129560248301</v>
      </c>
      <c r="BL706" s="17">
        <v>0.15944752742010801</v>
      </c>
      <c r="BM706" s="17"/>
      <c r="BN706" s="17">
        <v>0.154758224214947</v>
      </c>
      <c r="BO706" s="17">
        <v>0.17471885163457701</v>
      </c>
      <c r="BP706" s="17">
        <v>0.15871185637114699</v>
      </c>
      <c r="BQ706" s="17">
        <v>0.17122644478916699</v>
      </c>
      <c r="BR706" s="17">
        <v>0.18806404314134401</v>
      </c>
      <c r="BS706" s="17">
        <v>0.17292799760885999</v>
      </c>
      <c r="BT706" s="17">
        <v>0.176331176183502</v>
      </c>
      <c r="BU706" s="17">
        <v>0.21714107221197501</v>
      </c>
      <c r="BV706" s="17">
        <v>0.204495495546582</v>
      </c>
      <c r="BW706" s="17">
        <v>0.215149153492564</v>
      </c>
      <c r="BX706" s="17">
        <v>0.20819360546124299</v>
      </c>
      <c r="BY706" s="17">
        <v>0.21698786911189299</v>
      </c>
      <c r="BZ706" s="17">
        <v>0.170874440217332</v>
      </c>
      <c r="CA706" s="17">
        <v>0.22990092712681701</v>
      </c>
      <c r="CB706" s="17">
        <v>0.22589781821388299</v>
      </c>
      <c r="CC706" s="17">
        <v>0.23097186042637499</v>
      </c>
      <c r="CD706" s="17">
        <v>0.16927557496933701</v>
      </c>
    </row>
    <row r="707" spans="2:82" x14ac:dyDescent="0.35">
      <c r="B707" t="s">
        <v>389</v>
      </c>
      <c r="C707" s="17">
        <v>0.182279186120441</v>
      </c>
      <c r="D707" s="17">
        <v>0.17737585808169701</v>
      </c>
      <c r="E707" s="17">
        <v>0.18735546408713899</v>
      </c>
      <c r="F707" s="17"/>
      <c r="G707" s="17">
        <v>0.17854421152438099</v>
      </c>
      <c r="H707" s="17">
        <v>0.13697161866067101</v>
      </c>
      <c r="I707" s="17">
        <v>0.160163542969468</v>
      </c>
      <c r="J707" s="17">
        <v>0.19040802781709601</v>
      </c>
      <c r="K707" s="17">
        <v>0.18247509473039999</v>
      </c>
      <c r="L707" s="17">
        <v>0.23287692134313101</v>
      </c>
      <c r="M707" s="17"/>
      <c r="N707" s="17">
        <v>0.203139119417617</v>
      </c>
      <c r="O707" s="17">
        <v>0.17751452358567399</v>
      </c>
      <c r="P707" s="17">
        <v>0.16675245080407</v>
      </c>
      <c r="Q707" s="17">
        <v>0.17724930747655299</v>
      </c>
      <c r="R707" s="17"/>
      <c r="S707" s="17">
        <v>0.16106146113588701</v>
      </c>
      <c r="T707" s="17">
        <v>0.18731179242326201</v>
      </c>
      <c r="U707" s="17">
        <v>0.15732846846877999</v>
      </c>
      <c r="V707" s="17">
        <v>0.18948609404887001</v>
      </c>
      <c r="W707" s="17">
        <v>0.201309781660681</v>
      </c>
      <c r="X707" s="17">
        <v>0.19134986782157501</v>
      </c>
      <c r="Y707" s="17">
        <v>0.20961372713055401</v>
      </c>
      <c r="Z707" s="17">
        <v>0.19485044535075599</v>
      </c>
      <c r="AA707" s="17">
        <v>0.15969816551344501</v>
      </c>
      <c r="AB707" s="17">
        <v>0.212125881998661</v>
      </c>
      <c r="AC707" s="17">
        <v>0.15105550269920201</v>
      </c>
      <c r="AD707" s="17"/>
      <c r="AE707" s="17">
        <v>0.20847901407223099</v>
      </c>
      <c r="AF707" s="17">
        <v>0.179911713405559</v>
      </c>
      <c r="AG707" s="17">
        <v>0.162214379269292</v>
      </c>
      <c r="AH707" s="17">
        <v>0.165238248204544</v>
      </c>
      <c r="AI707" s="17">
        <v>0.14782170767706099</v>
      </c>
      <c r="AJ707" s="17">
        <v>0.207603073958229</v>
      </c>
      <c r="AK707" s="17"/>
      <c r="AL707" s="17">
        <v>0.19205491847099701</v>
      </c>
      <c r="AM707" s="17">
        <v>0.180705045209231</v>
      </c>
      <c r="AN707" s="17">
        <v>0.15303228679924299</v>
      </c>
      <c r="AO707" s="17">
        <v>0.13725505853339501</v>
      </c>
      <c r="AP707" s="17">
        <v>0.16309209874998701</v>
      </c>
      <c r="AQ707" s="17">
        <v>0.15061032380762299</v>
      </c>
      <c r="AR707" s="17">
        <v>9.2590977986973896E-2</v>
      </c>
      <c r="AS707" s="17"/>
      <c r="AT707" s="17">
        <v>0.14111785924351</v>
      </c>
      <c r="AU707" s="17">
        <v>0.18738798046494001</v>
      </c>
      <c r="AV707" s="17"/>
      <c r="AW707" s="17">
        <v>0.16923743811916001</v>
      </c>
      <c r="AX707" s="17">
        <v>0.22741326064554901</v>
      </c>
      <c r="AY707" s="17">
        <v>0.19255698854606099</v>
      </c>
      <c r="AZ707" s="17">
        <v>0.18131386767807001</v>
      </c>
      <c r="BA707" s="17">
        <v>0.238158869006559</v>
      </c>
      <c r="BB707" s="17">
        <v>0.16335454814458</v>
      </c>
      <c r="BC707" s="17">
        <v>0.14564268359101201</v>
      </c>
      <c r="BD707" s="17">
        <v>0.12791966336362101</v>
      </c>
      <c r="BE707" s="17"/>
      <c r="BF707" s="17">
        <v>0.18555906162249899</v>
      </c>
      <c r="BG707" s="17">
        <v>0.14844722277660899</v>
      </c>
      <c r="BH707" s="17">
        <v>0.24739277859747699</v>
      </c>
      <c r="BI707" s="17">
        <v>0.17370964178067999</v>
      </c>
      <c r="BJ707" s="17">
        <v>0.15269017773572499</v>
      </c>
      <c r="BK707" s="17">
        <v>0.22051969179184699</v>
      </c>
      <c r="BL707" s="17">
        <v>0.15435988707089801</v>
      </c>
      <c r="BM707" s="17"/>
      <c r="BN707" s="17">
        <v>0.13065457806859801</v>
      </c>
      <c r="BO707" s="17">
        <v>0.17167604380510099</v>
      </c>
      <c r="BP707" s="17">
        <v>0.16343255679483601</v>
      </c>
      <c r="BQ707" s="17">
        <v>0.17285132336870301</v>
      </c>
      <c r="BR707" s="17">
        <v>0.19711821026602899</v>
      </c>
      <c r="BS707" s="17">
        <v>0.15411009647732701</v>
      </c>
      <c r="BT707" s="17">
        <v>0.19499534347693201</v>
      </c>
      <c r="BU707" s="17">
        <v>0.18848096291132699</v>
      </c>
      <c r="BV707" s="17">
        <v>0.21107186290418101</v>
      </c>
      <c r="BW707" s="17">
        <v>0.18473629161339999</v>
      </c>
      <c r="BX707" s="17">
        <v>0.20092051162949401</v>
      </c>
      <c r="BY707" s="17">
        <v>0.20094753708145899</v>
      </c>
      <c r="BZ707" s="17">
        <v>0.19236093957481401</v>
      </c>
      <c r="CA707" s="17">
        <v>0.216504820427072</v>
      </c>
      <c r="CB707" s="17">
        <v>0.22169772299054799</v>
      </c>
      <c r="CC707" s="17">
        <v>0.14599580416574301</v>
      </c>
      <c r="CD707" s="17">
        <v>0.134817796409513</v>
      </c>
    </row>
    <row r="708" spans="2:82" x14ac:dyDescent="0.35">
      <c r="B708" t="s">
        <v>390</v>
      </c>
      <c r="C708" s="17">
        <v>0.180157458817267</v>
      </c>
      <c r="D708" s="17">
        <v>0.18063209764444099</v>
      </c>
      <c r="E708" s="17">
        <v>0.179367323426668</v>
      </c>
      <c r="F708" s="17"/>
      <c r="G708" s="17">
        <v>0.17533727000969701</v>
      </c>
      <c r="H708" s="17">
        <v>0.153190345846033</v>
      </c>
      <c r="I708" s="17">
        <v>0.165799970881845</v>
      </c>
      <c r="J708" s="17">
        <v>0.16494661898003701</v>
      </c>
      <c r="K708" s="17">
        <v>0.17661830614157201</v>
      </c>
      <c r="L708" s="17">
        <v>0.23168503188811301</v>
      </c>
      <c r="M708" s="17"/>
      <c r="N708" s="17">
        <v>0.20387881771600699</v>
      </c>
      <c r="O708" s="17">
        <v>0.18455974494263</v>
      </c>
      <c r="P708" s="17">
        <v>0.16477178279080901</v>
      </c>
      <c r="Q708" s="17">
        <v>0.163232572226756</v>
      </c>
      <c r="R708" s="17"/>
      <c r="S708" s="17">
        <v>0.16555577413334199</v>
      </c>
      <c r="T708" s="17">
        <v>0.18574939046161801</v>
      </c>
      <c r="U708" s="17">
        <v>0.17229414436909299</v>
      </c>
      <c r="V708" s="17">
        <v>0.187570763955033</v>
      </c>
      <c r="W708" s="17">
        <v>0.19626870336469601</v>
      </c>
      <c r="X708" s="17">
        <v>0.195871500332266</v>
      </c>
      <c r="Y708" s="17">
        <v>0.19379147790777901</v>
      </c>
      <c r="Z708" s="17">
        <v>0.21564575025324301</v>
      </c>
      <c r="AA708" s="17">
        <v>0.14346871968783401</v>
      </c>
      <c r="AB708" s="17">
        <v>0.20713310340607599</v>
      </c>
      <c r="AC708" s="17">
        <v>0.12996396882962999</v>
      </c>
      <c r="AD708" s="17"/>
      <c r="AE708" s="17">
        <v>0.20333613345925999</v>
      </c>
      <c r="AF708" s="17">
        <v>0.18660264349413899</v>
      </c>
      <c r="AG708" s="17">
        <v>0.155778973314734</v>
      </c>
      <c r="AH708" s="17">
        <v>0.16431299679181799</v>
      </c>
      <c r="AI708" s="17">
        <v>0.14498583495612499</v>
      </c>
      <c r="AJ708" s="17">
        <v>0.187378421783578</v>
      </c>
      <c r="AK708" s="17"/>
      <c r="AL708" s="17">
        <v>0.189703726307413</v>
      </c>
      <c r="AM708" s="17">
        <v>0.18265143741973799</v>
      </c>
      <c r="AN708" s="17">
        <v>0.15206222584700199</v>
      </c>
      <c r="AO708" s="17">
        <v>0.14302363564516901</v>
      </c>
      <c r="AP708" s="17">
        <v>0.15246121134135701</v>
      </c>
      <c r="AQ708" s="17">
        <v>0.126923178245713</v>
      </c>
      <c r="AR708" s="17">
        <v>6.1568866950883101E-2</v>
      </c>
      <c r="AS708" s="17"/>
      <c r="AT708" s="17">
        <v>0.15820284055724301</v>
      </c>
      <c r="AU708" s="17">
        <v>0.18355638102055699</v>
      </c>
      <c r="AV708" s="17"/>
      <c r="AW708" s="17">
        <v>0.16118778054810101</v>
      </c>
      <c r="AX708" s="17">
        <v>0.221943280454376</v>
      </c>
      <c r="AY708" s="17">
        <v>0.17317802688640499</v>
      </c>
      <c r="AZ708" s="17">
        <v>0.17746120599462401</v>
      </c>
      <c r="BA708" s="17">
        <v>0.23694870058272999</v>
      </c>
      <c r="BB708" s="17">
        <v>0.166623306285617</v>
      </c>
      <c r="BC708" s="17">
        <v>0.14836604396890199</v>
      </c>
      <c r="BD708" s="17">
        <v>0.13479528951229899</v>
      </c>
      <c r="BE708" s="17"/>
      <c r="BF708" s="17">
        <v>0.17852559880801799</v>
      </c>
      <c r="BG708" s="17">
        <v>0.14217455628374501</v>
      </c>
      <c r="BH708" s="17">
        <v>0.26052039522061998</v>
      </c>
      <c r="BI708" s="17">
        <v>0.155999348226358</v>
      </c>
      <c r="BJ708" s="17">
        <v>0.153403217791693</v>
      </c>
      <c r="BK708" s="17">
        <v>0.221242659367094</v>
      </c>
      <c r="BL708" s="17">
        <v>0.15391178124469901</v>
      </c>
      <c r="BM708" s="17"/>
      <c r="BN708" s="17">
        <v>0.14015206079298201</v>
      </c>
      <c r="BO708" s="17">
        <v>0.16359525128657201</v>
      </c>
      <c r="BP708" s="17">
        <v>0.17139271738102699</v>
      </c>
      <c r="BQ708" s="17">
        <v>0.15635984427647501</v>
      </c>
      <c r="BR708" s="17">
        <v>0.18595348014811899</v>
      </c>
      <c r="BS708" s="17">
        <v>0.15743058441285299</v>
      </c>
      <c r="BT708" s="17">
        <v>0.19761538949436799</v>
      </c>
      <c r="BU708" s="17">
        <v>0.19059679995414999</v>
      </c>
      <c r="BV708" s="17">
        <v>0.21032544463272601</v>
      </c>
      <c r="BW708" s="17">
        <v>0.19164555282871801</v>
      </c>
      <c r="BX708" s="17">
        <v>0.19493128397722401</v>
      </c>
      <c r="BY708" s="17">
        <v>0.20192891259022799</v>
      </c>
      <c r="BZ708" s="17">
        <v>0.18604747420277501</v>
      </c>
      <c r="CA708" s="17">
        <v>0.22094064602858601</v>
      </c>
      <c r="CB708" s="17">
        <v>0.21105110367985899</v>
      </c>
      <c r="CC708" s="17">
        <v>0.16404451166058001</v>
      </c>
      <c r="CD708" s="17">
        <v>0.14985389593006701</v>
      </c>
    </row>
    <row r="709" spans="2:82" x14ac:dyDescent="0.35">
      <c r="B709" t="s">
        <v>391</v>
      </c>
      <c r="C709" s="17">
        <v>0.15152132385255901</v>
      </c>
      <c r="D709" s="17">
        <v>0.164507144142332</v>
      </c>
      <c r="E709" s="17">
        <v>0.13899478801391801</v>
      </c>
      <c r="F709" s="17"/>
      <c r="G709" s="17">
        <v>0.19701343762184401</v>
      </c>
      <c r="H709" s="17">
        <v>0.17607837239535501</v>
      </c>
      <c r="I709" s="17">
        <v>0.16804934638753299</v>
      </c>
      <c r="J709" s="17">
        <v>0.12351415969549601</v>
      </c>
      <c r="K709" s="17">
        <v>0.12975211922013499</v>
      </c>
      <c r="L709" s="17">
        <v>0.12532621974751801</v>
      </c>
      <c r="M709" s="17"/>
      <c r="N709" s="17">
        <v>0.17897726968282601</v>
      </c>
      <c r="O709" s="17">
        <v>0.146770848931638</v>
      </c>
      <c r="P709" s="17">
        <v>0.133757194645369</v>
      </c>
      <c r="Q709" s="17">
        <v>0.14122057331086599</v>
      </c>
      <c r="R709" s="17"/>
      <c r="S709" s="17">
        <v>0.215415579854873</v>
      </c>
      <c r="T709" s="17">
        <v>0.15898542512809699</v>
      </c>
      <c r="U709" s="17">
        <v>0.13368378887730001</v>
      </c>
      <c r="V709" s="17">
        <v>0.10867917794012601</v>
      </c>
      <c r="W709" s="17">
        <v>0.15164349902549501</v>
      </c>
      <c r="X709" s="17">
        <v>0.168469624354774</v>
      </c>
      <c r="Y709" s="17">
        <v>0.137880018367249</v>
      </c>
      <c r="Z709" s="17">
        <v>0.118004704500366</v>
      </c>
      <c r="AA709" s="17">
        <v>0.12805879380607499</v>
      </c>
      <c r="AB709" s="17">
        <v>0.15545211477953699</v>
      </c>
      <c r="AC709" s="17">
        <v>0.11796839832266</v>
      </c>
      <c r="AD709" s="17"/>
      <c r="AE709" s="17">
        <v>0.146737586592257</v>
      </c>
      <c r="AF709" s="17">
        <v>0.137420014211386</v>
      </c>
      <c r="AG709" s="17">
        <v>0.14131196730718301</v>
      </c>
      <c r="AH709" s="17">
        <v>0.16729015952496601</v>
      </c>
      <c r="AI709" s="17">
        <v>0.17573095801615099</v>
      </c>
      <c r="AJ709" s="17">
        <v>0.17227307042274501</v>
      </c>
      <c r="AK709" s="17"/>
      <c r="AL709" s="17">
        <v>0.13255059301260999</v>
      </c>
      <c r="AM709" s="17">
        <v>0.20712217754885501</v>
      </c>
      <c r="AN709" s="17">
        <v>0.21798568455081899</v>
      </c>
      <c r="AO709" s="17">
        <v>0.13896017206302999</v>
      </c>
      <c r="AP709" s="17">
        <v>9.57293278563177E-2</v>
      </c>
      <c r="AQ709" s="17">
        <v>0.11892594450871199</v>
      </c>
      <c r="AR709" s="17">
        <v>0.191235501016736</v>
      </c>
      <c r="AS709" s="17"/>
      <c r="AT709" s="17">
        <v>0.19135732209520501</v>
      </c>
      <c r="AU709" s="17">
        <v>0.14677600261003901</v>
      </c>
      <c r="AV709" s="17"/>
      <c r="AW709" s="17">
        <v>0.16184891022828601</v>
      </c>
      <c r="AX709" s="17">
        <v>0.15199844070900001</v>
      </c>
      <c r="AY709" s="17">
        <v>0.13959316891780599</v>
      </c>
      <c r="AZ709" s="17">
        <v>0.14101625879062801</v>
      </c>
      <c r="BA709" s="17">
        <v>0.12283201102484601</v>
      </c>
      <c r="BB709" s="17">
        <v>0.15781643976128301</v>
      </c>
      <c r="BC709" s="17">
        <v>0.19475275701092201</v>
      </c>
      <c r="BD709" s="17">
        <v>8.2018718382563999E-2</v>
      </c>
      <c r="BE709" s="17"/>
      <c r="BF709" s="17">
        <v>0.17461406050869599</v>
      </c>
      <c r="BG709" s="17">
        <v>0.16163270953309999</v>
      </c>
      <c r="BH709" s="17">
        <v>0.15449780881064601</v>
      </c>
      <c r="BI709" s="17">
        <v>0.144837850676862</v>
      </c>
      <c r="BJ709" s="17">
        <v>0.12474751895002301</v>
      </c>
      <c r="BK709" s="17">
        <v>0.13117249372519299</v>
      </c>
      <c r="BL709" s="17">
        <v>0.16021263049161999</v>
      </c>
      <c r="BM709" s="17"/>
      <c r="BN709" s="17">
        <v>0.13675138091979</v>
      </c>
      <c r="BO709" s="17">
        <v>0.13868814071999899</v>
      </c>
      <c r="BP709" s="17">
        <v>0.138495418181769</v>
      </c>
      <c r="BQ709" s="17">
        <v>0.13336533488629301</v>
      </c>
      <c r="BR709" s="17">
        <v>0.14331299645925</v>
      </c>
      <c r="BS709" s="17">
        <v>0.146373890051754</v>
      </c>
      <c r="BT709" s="17">
        <v>0.136758580320439</v>
      </c>
      <c r="BU709" s="17">
        <v>0.16721197557484699</v>
      </c>
      <c r="BV709" s="17">
        <v>0.110859472341685</v>
      </c>
      <c r="BW709" s="17">
        <v>0.148379203842879</v>
      </c>
      <c r="BX709" s="17">
        <v>0.13256022091675099</v>
      </c>
      <c r="BY709" s="17">
        <v>0.18733890029439601</v>
      </c>
      <c r="BZ709" s="17">
        <v>0.16222070791479701</v>
      </c>
      <c r="CA709" s="17">
        <v>0.16128496536648601</v>
      </c>
      <c r="CB709" s="17">
        <v>0.26859480685256998</v>
      </c>
      <c r="CC709" s="17">
        <v>0.32325969645944702</v>
      </c>
      <c r="CD709" s="17">
        <v>0.32575761842765399</v>
      </c>
    </row>
    <row r="710" spans="2:82" x14ac:dyDescent="0.35">
      <c r="B710" t="s">
        <v>392</v>
      </c>
      <c r="C710" s="17">
        <v>0.136319102485712</v>
      </c>
      <c r="D710" s="17">
        <v>0.143469152876019</v>
      </c>
      <c r="E710" s="17">
        <v>0.12881392723038401</v>
      </c>
      <c r="F710" s="17"/>
      <c r="G710" s="17">
        <v>0.13689544331939299</v>
      </c>
      <c r="H710" s="17">
        <v>0.21294234171856999</v>
      </c>
      <c r="I710" s="17">
        <v>0.18286922073693701</v>
      </c>
      <c r="J710" s="17">
        <v>0.117233056712668</v>
      </c>
      <c r="K710" s="17">
        <v>9.5989536383906796E-2</v>
      </c>
      <c r="L710" s="17">
        <v>7.8230305701349007E-2</v>
      </c>
      <c r="M710" s="17"/>
      <c r="N710" s="17">
        <v>0.17402200116524499</v>
      </c>
      <c r="O710" s="17">
        <v>0.11563557655520899</v>
      </c>
      <c r="P710" s="17">
        <v>0.138106220176863</v>
      </c>
      <c r="Q710" s="17">
        <v>0.11615500518746399</v>
      </c>
      <c r="R710" s="17"/>
      <c r="S710" s="17">
        <v>0.19374868183445501</v>
      </c>
      <c r="T710" s="17">
        <v>0.148922265982732</v>
      </c>
      <c r="U710" s="17">
        <v>0.130044198173384</v>
      </c>
      <c r="V710" s="17">
        <v>0.13139125032636401</v>
      </c>
      <c r="W710" s="17">
        <v>0.13443444338906499</v>
      </c>
      <c r="X710" s="17">
        <v>0.150608615060246</v>
      </c>
      <c r="Y710" s="17">
        <v>0.12482877770065599</v>
      </c>
      <c r="Z710" s="17">
        <v>0.103097349724505</v>
      </c>
      <c r="AA710" s="17">
        <v>0.11165470127532499</v>
      </c>
      <c r="AB710" s="17">
        <v>0.108268306740242</v>
      </c>
      <c r="AC710" s="17">
        <v>8.5688104188940795E-2</v>
      </c>
      <c r="AD710" s="17"/>
      <c r="AE710" s="17">
        <v>0.119854623105449</v>
      </c>
      <c r="AF710" s="17">
        <v>0.14321326785538199</v>
      </c>
      <c r="AG710" s="17">
        <v>0.126418632755633</v>
      </c>
      <c r="AH710" s="17">
        <v>0.12882130847939499</v>
      </c>
      <c r="AI710" s="17">
        <v>0.167313732985443</v>
      </c>
      <c r="AJ710" s="17">
        <v>0.13240002409670101</v>
      </c>
      <c r="AK710" s="17"/>
      <c r="AL710" s="17">
        <v>0.104602570481339</v>
      </c>
      <c r="AM710" s="17">
        <v>0.20867923504156499</v>
      </c>
      <c r="AN710" s="17">
        <v>0.27974780525758502</v>
      </c>
      <c r="AO710" s="17">
        <v>0.183367953853802</v>
      </c>
      <c r="AP710" s="17">
        <v>5.7337530838543302E-2</v>
      </c>
      <c r="AQ710" s="17">
        <v>0.15611849826542701</v>
      </c>
      <c r="AR710" s="17">
        <v>0.18592456147786199</v>
      </c>
      <c r="AS710" s="17"/>
      <c r="AT710" s="17">
        <v>0.212035027638453</v>
      </c>
      <c r="AU710" s="17">
        <v>0.127184954661658</v>
      </c>
      <c r="AV710" s="17"/>
      <c r="AW710" s="17">
        <v>0.114554880562083</v>
      </c>
      <c r="AX710" s="17">
        <v>9.0120692619043694E-2</v>
      </c>
      <c r="AY710" s="17">
        <v>0.15977790109617701</v>
      </c>
      <c r="AZ710" s="17">
        <v>0.112683590121206</v>
      </c>
      <c r="BA710" s="17">
        <v>7.2083309490037106E-2</v>
      </c>
      <c r="BB710" s="17">
        <v>0.171106331993921</v>
      </c>
      <c r="BC710" s="17">
        <v>0.240506170836914</v>
      </c>
      <c r="BD710" s="17">
        <v>0.119426973066478</v>
      </c>
      <c r="BE710" s="17"/>
      <c r="BF710" s="17">
        <v>0.145896542041763</v>
      </c>
      <c r="BG710" s="17">
        <v>0.18228000138598599</v>
      </c>
      <c r="BH710" s="17">
        <v>0.122078435662723</v>
      </c>
      <c r="BI710" s="17">
        <v>9.20591884510603E-2</v>
      </c>
      <c r="BJ710" s="17">
        <v>0.117317597030623</v>
      </c>
      <c r="BK710" s="17">
        <v>8.9430719737735004E-2</v>
      </c>
      <c r="BL710" s="17">
        <v>0.148758524375984</v>
      </c>
      <c r="BM710" s="17"/>
      <c r="BN710" s="17">
        <v>0.10589621052925</v>
      </c>
      <c r="BO710" s="17">
        <v>0.120225332176551</v>
      </c>
      <c r="BP710" s="17">
        <v>9.0833618835156907E-2</v>
      </c>
      <c r="BQ710" s="17">
        <v>0.119710027971157</v>
      </c>
      <c r="BR710" s="17">
        <v>0.111602202171513</v>
      </c>
      <c r="BS710" s="17">
        <v>0.12194318993418</v>
      </c>
      <c r="BT710" s="17">
        <v>0.110976720215643</v>
      </c>
      <c r="BU710" s="17">
        <v>0.13075946339692701</v>
      </c>
      <c r="BV710" s="17">
        <v>0.11973943509412401</v>
      </c>
      <c r="BW710" s="17">
        <v>0.133301597367525</v>
      </c>
      <c r="BX710" s="17">
        <v>0.13949229475814601</v>
      </c>
      <c r="BY710" s="17">
        <v>0.16550174286123701</v>
      </c>
      <c r="BZ710" s="17">
        <v>0.170808502164111</v>
      </c>
      <c r="CA710" s="17">
        <v>0.199942232294818</v>
      </c>
      <c r="CB710" s="17">
        <v>0.32918398345046401</v>
      </c>
      <c r="CC710" s="17">
        <v>0.35452059884112602</v>
      </c>
      <c r="CD710" s="17">
        <v>0.46739495803029302</v>
      </c>
    </row>
    <row r="711" spans="2:82" x14ac:dyDescent="0.35">
      <c r="B711" t="s">
        <v>393</v>
      </c>
      <c r="C711" s="17">
        <v>0.101373512871041</v>
      </c>
      <c r="D711" s="17">
        <v>0.10917075199315</v>
      </c>
      <c r="E711" s="17">
        <v>9.3447446098085599E-2</v>
      </c>
      <c r="F711" s="17"/>
      <c r="G711" s="17">
        <v>0.13691226672665099</v>
      </c>
      <c r="H711" s="17">
        <v>0.14325812458735299</v>
      </c>
      <c r="I711" s="17">
        <v>0.130479508523137</v>
      </c>
      <c r="J711" s="17">
        <v>7.3528044991574004E-2</v>
      </c>
      <c r="K711" s="17">
        <v>7.0761014040292294E-2</v>
      </c>
      <c r="L711" s="17">
        <v>6.3224411642827605E-2</v>
      </c>
      <c r="M711" s="17"/>
      <c r="N711" s="17">
        <v>0.13275089084369901</v>
      </c>
      <c r="O711" s="17">
        <v>8.7154195496013803E-2</v>
      </c>
      <c r="P711" s="17">
        <v>8.9822331310358605E-2</v>
      </c>
      <c r="Q711" s="17">
        <v>9.2490162949098495E-2</v>
      </c>
      <c r="R711" s="17"/>
      <c r="S711" s="17">
        <v>0.158952072959265</v>
      </c>
      <c r="T711" s="17">
        <v>0.106680579729766</v>
      </c>
      <c r="U711" s="17">
        <v>8.8099111133995905E-2</v>
      </c>
      <c r="V711" s="17">
        <v>8.7161082631148704E-2</v>
      </c>
      <c r="W711" s="17">
        <v>0.10173572481918</v>
      </c>
      <c r="X711" s="17">
        <v>9.8769747689668702E-2</v>
      </c>
      <c r="Y711" s="17">
        <v>8.7024435523542998E-2</v>
      </c>
      <c r="Z711" s="17">
        <v>7.4360655728313907E-2</v>
      </c>
      <c r="AA711" s="17">
        <v>7.9543759366350997E-2</v>
      </c>
      <c r="AB711" s="17">
        <v>9.6573907534505399E-2</v>
      </c>
      <c r="AC711" s="17">
        <v>7.5292919686292398E-2</v>
      </c>
      <c r="AD711" s="17"/>
      <c r="AE711" s="17">
        <v>9.0634118639625602E-2</v>
      </c>
      <c r="AF711" s="17">
        <v>9.1053708283573995E-2</v>
      </c>
      <c r="AG711" s="17">
        <v>8.9068826561378101E-2</v>
      </c>
      <c r="AH711" s="17">
        <v>0.106724434096691</v>
      </c>
      <c r="AI711" s="17">
        <v>0.137162682543854</v>
      </c>
      <c r="AJ711" s="17">
        <v>0.117700282706844</v>
      </c>
      <c r="AK711" s="17"/>
      <c r="AL711" s="17">
        <v>7.6667050807540299E-2</v>
      </c>
      <c r="AM711" s="17">
        <v>0.166256333064527</v>
      </c>
      <c r="AN711" s="17">
        <v>0.16940659561046101</v>
      </c>
      <c r="AO711" s="17">
        <v>0.120341520782206</v>
      </c>
      <c r="AP711" s="17">
        <v>4.6788249586744698E-2</v>
      </c>
      <c r="AQ711" s="17">
        <v>0.103066575823867</v>
      </c>
      <c r="AR711" s="17">
        <v>0.219070577089861</v>
      </c>
      <c r="AS711" s="17"/>
      <c r="AT711" s="17">
        <v>0.14658576952937899</v>
      </c>
      <c r="AU711" s="17">
        <v>9.6045746714845906E-2</v>
      </c>
      <c r="AV711" s="17"/>
      <c r="AW711" s="17">
        <v>0.106019914045915</v>
      </c>
      <c r="AX711" s="17">
        <v>8.9221834438969902E-2</v>
      </c>
      <c r="AY711" s="17">
        <v>0.113486806029594</v>
      </c>
      <c r="AZ711" s="17">
        <v>8.4202875459027701E-2</v>
      </c>
      <c r="BA711" s="17">
        <v>6.1083925918150997E-2</v>
      </c>
      <c r="BB711" s="17">
        <v>0.116093347257181</v>
      </c>
      <c r="BC711" s="17">
        <v>0.16366082427786</v>
      </c>
      <c r="BD711" s="17">
        <v>4.5834514142109602E-2</v>
      </c>
      <c r="BE711" s="17"/>
      <c r="BF711" s="17">
        <v>0.11553955249159401</v>
      </c>
      <c r="BG711" s="17">
        <v>0.12105762825630401</v>
      </c>
      <c r="BH711" s="17">
        <v>0.103626400213049</v>
      </c>
      <c r="BI711" s="17">
        <v>7.1198712546011997E-2</v>
      </c>
      <c r="BJ711" s="17">
        <v>8.1306142643917098E-2</v>
      </c>
      <c r="BK711" s="17">
        <v>8.1838362756654903E-2</v>
      </c>
      <c r="BL711" s="17">
        <v>0.100671827795355</v>
      </c>
      <c r="BM711" s="17"/>
      <c r="BN711" s="17">
        <v>0.103963993149122</v>
      </c>
      <c r="BO711" s="17">
        <v>9.5238048105557499E-2</v>
      </c>
      <c r="BP711" s="17">
        <v>8.7817206301716993E-2</v>
      </c>
      <c r="BQ711" s="17">
        <v>8.7400236095128106E-2</v>
      </c>
      <c r="BR711" s="17">
        <v>8.4417247406437704E-2</v>
      </c>
      <c r="BS711" s="17">
        <v>9.0410885299469002E-2</v>
      </c>
      <c r="BT711" s="17">
        <v>9.0327809401097206E-2</v>
      </c>
      <c r="BU711" s="17">
        <v>0.100164635652524</v>
      </c>
      <c r="BV711" s="17">
        <v>9.2087810983885396E-2</v>
      </c>
      <c r="BW711" s="17">
        <v>0.10007869335311</v>
      </c>
      <c r="BX711" s="17">
        <v>8.1073478651829706E-2</v>
      </c>
      <c r="BY711" s="17">
        <v>0.10118134876359799</v>
      </c>
      <c r="BZ711" s="17">
        <v>0.12192139023920801</v>
      </c>
      <c r="CA711" s="17">
        <v>9.8056743432019006E-2</v>
      </c>
      <c r="CB711" s="17">
        <v>0.21083862003277501</v>
      </c>
      <c r="CC711" s="17">
        <v>0.273284154742789</v>
      </c>
      <c r="CD711" s="17">
        <v>0.32621951759155099</v>
      </c>
    </row>
    <row r="712" spans="2:82" x14ac:dyDescent="0.35">
      <c r="B712" t="s">
        <v>394</v>
      </c>
      <c r="C712" s="17">
        <v>7.7426564130171197E-2</v>
      </c>
      <c r="D712" s="17">
        <v>8.0053845761837397E-2</v>
      </c>
      <c r="E712" s="17">
        <v>7.4422093107001097E-2</v>
      </c>
      <c r="F712" s="17"/>
      <c r="G712" s="17">
        <v>9.7505946548177402E-2</v>
      </c>
      <c r="H712" s="17">
        <v>0.11462291531676801</v>
      </c>
      <c r="I712" s="17">
        <v>0.100895440061439</v>
      </c>
      <c r="J712" s="17">
        <v>5.6071969240775697E-2</v>
      </c>
      <c r="K712" s="17">
        <v>5.2831820261977198E-2</v>
      </c>
      <c r="L712" s="17">
        <v>4.8599173737210601E-2</v>
      </c>
      <c r="M712" s="17"/>
      <c r="N712" s="17">
        <v>0.104709156022793</v>
      </c>
      <c r="O712" s="17">
        <v>6.7534379303311007E-2</v>
      </c>
      <c r="P712" s="17">
        <v>6.8568069544076002E-2</v>
      </c>
      <c r="Q712" s="17">
        <v>6.6534043591227596E-2</v>
      </c>
      <c r="R712" s="17"/>
      <c r="S712" s="17">
        <v>0.120340303508107</v>
      </c>
      <c r="T712" s="17">
        <v>7.9210734370284794E-2</v>
      </c>
      <c r="U712" s="17">
        <v>7.4090234615504597E-2</v>
      </c>
      <c r="V712" s="17">
        <v>6.1779941385081402E-2</v>
      </c>
      <c r="W712" s="17">
        <v>7.6325099968178503E-2</v>
      </c>
      <c r="X712" s="17">
        <v>8.7881707380299295E-2</v>
      </c>
      <c r="Y712" s="17">
        <v>6.5495669489134295E-2</v>
      </c>
      <c r="Z712" s="17">
        <v>6.0423633856046301E-2</v>
      </c>
      <c r="AA712" s="17">
        <v>5.59987917053682E-2</v>
      </c>
      <c r="AB712" s="17">
        <v>7.8619200317182295E-2</v>
      </c>
      <c r="AC712" s="17">
        <v>4.3704458911989097E-2</v>
      </c>
      <c r="AD712" s="17"/>
      <c r="AE712" s="17">
        <v>7.0358939508253102E-2</v>
      </c>
      <c r="AF712" s="17">
        <v>6.6910532732736797E-2</v>
      </c>
      <c r="AG712" s="17">
        <v>7.0569280602248097E-2</v>
      </c>
      <c r="AH712" s="17">
        <v>7.9277374741681894E-2</v>
      </c>
      <c r="AI712" s="17">
        <v>0.105437665272146</v>
      </c>
      <c r="AJ712" s="17">
        <v>8.7454349258330094E-2</v>
      </c>
      <c r="AK712" s="17"/>
      <c r="AL712" s="17">
        <v>5.7782759581441002E-2</v>
      </c>
      <c r="AM712" s="17">
        <v>0.12679291245222099</v>
      </c>
      <c r="AN712" s="17">
        <v>0.15144745953928601</v>
      </c>
      <c r="AO712" s="17">
        <v>8.3418263062180795E-2</v>
      </c>
      <c r="AP712" s="17">
        <v>3.3002716116647401E-2</v>
      </c>
      <c r="AQ712" s="17">
        <v>7.9063109518817495E-2</v>
      </c>
      <c r="AR712" s="17">
        <v>0.123191355577976</v>
      </c>
      <c r="AS712" s="17"/>
      <c r="AT712" s="17">
        <v>0.123854223383388</v>
      </c>
      <c r="AU712" s="17">
        <v>7.1493651617377696E-2</v>
      </c>
      <c r="AV712" s="17"/>
      <c r="AW712" s="17">
        <v>7.3350964955755299E-2</v>
      </c>
      <c r="AX712" s="17">
        <v>6.6354578105785794E-2</v>
      </c>
      <c r="AY712" s="17">
        <v>9.4135230982523105E-2</v>
      </c>
      <c r="AZ712" s="17">
        <v>6.011649298354E-2</v>
      </c>
      <c r="BA712" s="17">
        <v>4.6254783931027402E-2</v>
      </c>
      <c r="BB712" s="17">
        <v>9.5683956132449899E-2</v>
      </c>
      <c r="BC712" s="17">
        <v>0.13217334413606299</v>
      </c>
      <c r="BD712" s="17">
        <v>3.2237309161504302E-2</v>
      </c>
      <c r="BE712" s="17"/>
      <c r="BF712" s="17">
        <v>9.0939954422404601E-2</v>
      </c>
      <c r="BG712" s="17">
        <v>9.4249089061437405E-2</v>
      </c>
      <c r="BH712" s="17">
        <v>8.1334210537131496E-2</v>
      </c>
      <c r="BI712" s="17">
        <v>5.1552253934598898E-2</v>
      </c>
      <c r="BJ712" s="17">
        <v>5.7703071667456002E-2</v>
      </c>
      <c r="BK712" s="17">
        <v>6.2775119663953605E-2</v>
      </c>
      <c r="BL712" s="17">
        <v>7.0791703899990399E-2</v>
      </c>
      <c r="BM712" s="17"/>
      <c r="BN712" s="17">
        <v>7.4190923341359599E-2</v>
      </c>
      <c r="BO712" s="17">
        <v>7.5130428544508396E-2</v>
      </c>
      <c r="BP712" s="17">
        <v>6.1925921801318E-2</v>
      </c>
      <c r="BQ712" s="17">
        <v>6.64894348791321E-2</v>
      </c>
      <c r="BR712" s="17">
        <v>6.8790783225398097E-2</v>
      </c>
      <c r="BS712" s="17">
        <v>6.9288506112836101E-2</v>
      </c>
      <c r="BT712" s="17">
        <v>6.0976878554114697E-2</v>
      </c>
      <c r="BU712" s="17">
        <v>7.4563822093367496E-2</v>
      </c>
      <c r="BV712" s="17">
        <v>5.7957743414375998E-2</v>
      </c>
      <c r="BW712" s="17">
        <v>6.3520515866526905E-2</v>
      </c>
      <c r="BX712" s="17">
        <v>6.0796092335524902E-2</v>
      </c>
      <c r="BY712" s="17">
        <v>8.33657490467173E-2</v>
      </c>
      <c r="BZ712" s="17">
        <v>9.5921748118981798E-2</v>
      </c>
      <c r="CA712" s="17">
        <v>7.6794854557365996E-2</v>
      </c>
      <c r="CB712" s="17">
        <v>0.200241305644246</v>
      </c>
      <c r="CC712" s="17">
        <v>0.26197693644513098</v>
      </c>
      <c r="CD712" s="17">
        <v>0.27687283833529103</v>
      </c>
    </row>
    <row r="713" spans="2:82" x14ac:dyDescent="0.35">
      <c r="B713" t="s">
        <v>395</v>
      </c>
      <c r="C713" s="17">
        <v>7.6016536720383901E-2</v>
      </c>
      <c r="D713" s="17">
        <v>7.9286995942637301E-2</v>
      </c>
      <c r="E713" s="17">
        <v>7.2377514033428902E-2</v>
      </c>
      <c r="F713" s="17"/>
      <c r="G713" s="17">
        <v>9.1606351222486199E-2</v>
      </c>
      <c r="H713" s="17">
        <v>0.112571143422024</v>
      </c>
      <c r="I713" s="17">
        <v>0.10367919122772901</v>
      </c>
      <c r="J713" s="17">
        <v>5.1883460381597697E-2</v>
      </c>
      <c r="K713" s="17">
        <v>5.2812897665027302E-2</v>
      </c>
      <c r="L713" s="17">
        <v>4.8598600649811002E-2</v>
      </c>
      <c r="M713" s="17"/>
      <c r="N713" s="17">
        <v>0.103417946698769</v>
      </c>
      <c r="O713" s="17">
        <v>6.3839800998330407E-2</v>
      </c>
      <c r="P713" s="17">
        <v>7.1527998381773997E-2</v>
      </c>
      <c r="Q713" s="17">
        <v>6.3502737425407504E-2</v>
      </c>
      <c r="R713" s="17"/>
      <c r="S713" s="17">
        <v>0.115543703669697</v>
      </c>
      <c r="T713" s="17">
        <v>8.1108300643112002E-2</v>
      </c>
      <c r="U713" s="17">
        <v>7.0458762716286094E-2</v>
      </c>
      <c r="V713" s="17">
        <v>6.7591841330062796E-2</v>
      </c>
      <c r="W713" s="17">
        <v>8.0532051321567599E-2</v>
      </c>
      <c r="X713" s="17">
        <v>7.9906751799875497E-2</v>
      </c>
      <c r="Y713" s="17">
        <v>6.30828249924658E-2</v>
      </c>
      <c r="Z713" s="17">
        <v>6.1366691836811697E-2</v>
      </c>
      <c r="AA713" s="17">
        <v>5.79541449986321E-2</v>
      </c>
      <c r="AB713" s="17">
        <v>6.8830885726178195E-2</v>
      </c>
      <c r="AC713" s="17">
        <v>4.5490391223804799E-2</v>
      </c>
      <c r="AD713" s="17"/>
      <c r="AE713" s="17">
        <v>6.8865163370571997E-2</v>
      </c>
      <c r="AF713" s="17">
        <v>7.0230986408214499E-2</v>
      </c>
      <c r="AG713" s="17">
        <v>6.7702592174898393E-2</v>
      </c>
      <c r="AH713" s="17">
        <v>7.73184551292245E-2</v>
      </c>
      <c r="AI713" s="17">
        <v>9.8122029285474699E-2</v>
      </c>
      <c r="AJ713" s="17">
        <v>9.2198215601556305E-2</v>
      </c>
      <c r="AK713" s="17"/>
      <c r="AL713" s="17">
        <v>5.5045121678410101E-2</v>
      </c>
      <c r="AM713" s="17">
        <v>0.127434169183716</v>
      </c>
      <c r="AN713" s="17">
        <v>0.15512803605973499</v>
      </c>
      <c r="AO713" s="17">
        <v>8.3418263062180795E-2</v>
      </c>
      <c r="AP713" s="17">
        <v>2.8331023497261101E-2</v>
      </c>
      <c r="AQ713" s="17">
        <v>8.5947750317238003E-2</v>
      </c>
      <c r="AR713" s="17">
        <v>0.123191355577976</v>
      </c>
      <c r="AS713" s="17"/>
      <c r="AT713" s="17">
        <v>0.12278172568630499</v>
      </c>
      <c r="AU713" s="17">
        <v>7.0225272599299102E-2</v>
      </c>
      <c r="AV713" s="17"/>
      <c r="AW713" s="17">
        <v>6.7998981313551699E-2</v>
      </c>
      <c r="AX713" s="17">
        <v>6.4361931830895697E-2</v>
      </c>
      <c r="AY713" s="17">
        <v>9.6989384052801997E-2</v>
      </c>
      <c r="AZ713" s="17">
        <v>6.1483982594390897E-2</v>
      </c>
      <c r="BA713" s="17">
        <v>4.6778487312833898E-2</v>
      </c>
      <c r="BB713" s="17">
        <v>8.6922963020010804E-2</v>
      </c>
      <c r="BC713" s="17">
        <v>0.13182880749680101</v>
      </c>
      <c r="BD713" s="17">
        <v>3.9365911487189501E-2</v>
      </c>
      <c r="BE713" s="17"/>
      <c r="BF713" s="17">
        <v>8.6753913826181903E-2</v>
      </c>
      <c r="BG713" s="17">
        <v>9.5932045699689494E-2</v>
      </c>
      <c r="BH713" s="17">
        <v>7.9317920325457703E-2</v>
      </c>
      <c r="BI713" s="17">
        <v>4.8520337032435301E-2</v>
      </c>
      <c r="BJ713" s="17">
        <v>5.2574857163500403E-2</v>
      </c>
      <c r="BK713" s="17">
        <v>6.1750178000759701E-2</v>
      </c>
      <c r="BL713" s="17">
        <v>6.8478891886240401E-2</v>
      </c>
      <c r="BM713" s="17"/>
      <c r="BN713" s="17">
        <v>6.19276016335812E-2</v>
      </c>
      <c r="BO713" s="17">
        <v>6.7867343520744403E-2</v>
      </c>
      <c r="BP713" s="17">
        <v>6.5296886019393999E-2</v>
      </c>
      <c r="BQ713" s="17">
        <v>6.6144356861481998E-2</v>
      </c>
      <c r="BR713" s="17">
        <v>6.3251718496943096E-2</v>
      </c>
      <c r="BS713" s="17">
        <v>6.5793782031677198E-2</v>
      </c>
      <c r="BT713" s="17">
        <v>6.4976917162467701E-2</v>
      </c>
      <c r="BU713" s="17">
        <v>6.6838459886158996E-2</v>
      </c>
      <c r="BV713" s="17">
        <v>6.5255975847387293E-2</v>
      </c>
      <c r="BW713" s="17">
        <v>5.9215501091833003E-2</v>
      </c>
      <c r="BX713" s="17">
        <v>6.8012591008049905E-2</v>
      </c>
      <c r="BY713" s="17">
        <v>8.4300777951779995E-2</v>
      </c>
      <c r="BZ713" s="17">
        <v>0.10384091574677699</v>
      </c>
      <c r="CA713" s="17">
        <v>9.4601638829854798E-2</v>
      </c>
      <c r="CB713" s="17">
        <v>0.20076830527564801</v>
      </c>
      <c r="CC713" s="17">
        <v>0.24376863229062301</v>
      </c>
      <c r="CD713" s="17">
        <v>0.26132174174773398</v>
      </c>
    </row>
    <row r="714" spans="2:82" x14ac:dyDescent="0.35">
      <c r="B714" t="s">
        <v>396</v>
      </c>
      <c r="C714" s="17">
        <v>7.2438312772012695E-2</v>
      </c>
      <c r="D714" s="17">
        <v>7.4221999304973807E-2</v>
      </c>
      <c r="E714" s="17">
        <v>7.00505978520235E-2</v>
      </c>
      <c r="F714" s="17"/>
      <c r="G714" s="17">
        <v>8.8782255143806804E-2</v>
      </c>
      <c r="H714" s="17">
        <v>0.10889302247449401</v>
      </c>
      <c r="I714" s="17">
        <v>9.5496937093451403E-2</v>
      </c>
      <c r="J714" s="17">
        <v>5.3014729071986899E-2</v>
      </c>
      <c r="K714" s="17">
        <v>4.5297452708283101E-2</v>
      </c>
      <c r="L714" s="17">
        <v>4.7155670195553501E-2</v>
      </c>
      <c r="M714" s="17"/>
      <c r="N714" s="17">
        <v>9.9300513874766599E-2</v>
      </c>
      <c r="O714" s="17">
        <v>6.1786000139370599E-2</v>
      </c>
      <c r="P714" s="17">
        <v>6.6376012376887103E-2</v>
      </c>
      <c r="Q714" s="17">
        <v>6.0247379373129198E-2</v>
      </c>
      <c r="R714" s="17"/>
      <c r="S714" s="17">
        <v>0.109711051117089</v>
      </c>
      <c r="T714" s="17">
        <v>8.3900761426639006E-2</v>
      </c>
      <c r="U714" s="17">
        <v>7.1012079646178894E-2</v>
      </c>
      <c r="V714" s="17">
        <v>5.8921011871567702E-2</v>
      </c>
      <c r="W714" s="17">
        <v>7.3278408818535007E-2</v>
      </c>
      <c r="X714" s="17">
        <v>7.8233261789443606E-2</v>
      </c>
      <c r="Y714" s="17">
        <v>5.3391567723599098E-2</v>
      </c>
      <c r="Z714" s="17">
        <v>6.0434991074077501E-2</v>
      </c>
      <c r="AA714" s="17">
        <v>5.5183085035641698E-2</v>
      </c>
      <c r="AB714" s="17">
        <v>6.3613291253360599E-2</v>
      </c>
      <c r="AC714" s="17">
        <v>4.5903178577064503E-2</v>
      </c>
      <c r="AD714" s="17"/>
      <c r="AE714" s="17">
        <v>6.6964630706506698E-2</v>
      </c>
      <c r="AF714" s="17">
        <v>6.6559690434198501E-2</v>
      </c>
      <c r="AG714" s="17">
        <v>6.0251751809082599E-2</v>
      </c>
      <c r="AH714" s="17">
        <v>7.6685459160953401E-2</v>
      </c>
      <c r="AI714" s="17">
        <v>9.2227818157277097E-2</v>
      </c>
      <c r="AJ714" s="17">
        <v>7.6619443209624896E-2</v>
      </c>
      <c r="AK714" s="17"/>
      <c r="AL714" s="17">
        <v>5.1448083885004402E-2</v>
      </c>
      <c r="AM714" s="17">
        <v>0.120045684200006</v>
      </c>
      <c r="AN714" s="17">
        <v>0.15434942321891101</v>
      </c>
      <c r="AO714" s="17">
        <v>0.10367323810005299</v>
      </c>
      <c r="AP714" s="17">
        <v>2.8219446178639699E-2</v>
      </c>
      <c r="AQ714" s="17">
        <v>6.22056905616334E-2</v>
      </c>
      <c r="AR714" s="17">
        <v>0.12372788412375101</v>
      </c>
      <c r="AS714" s="17"/>
      <c r="AT714" s="17">
        <v>0.12145517449754201</v>
      </c>
      <c r="AU714" s="17">
        <v>6.6443093350940396E-2</v>
      </c>
      <c r="AV714" s="17"/>
      <c r="AW714" s="17">
        <v>5.9879205595792399E-2</v>
      </c>
      <c r="AX714" s="17">
        <v>6.4361931830895697E-2</v>
      </c>
      <c r="AY714" s="17">
        <v>9.8252483598322601E-2</v>
      </c>
      <c r="AZ714" s="17">
        <v>5.8725327713911202E-2</v>
      </c>
      <c r="BA714" s="17">
        <v>4.42939078134836E-2</v>
      </c>
      <c r="BB714" s="17">
        <v>8.1306213624413398E-2</v>
      </c>
      <c r="BC714" s="17">
        <v>0.12864928058497899</v>
      </c>
      <c r="BD714" s="17">
        <v>3.8725387543041501E-2</v>
      </c>
      <c r="BE714" s="17"/>
      <c r="BF714" s="17">
        <v>7.9628057289525794E-2</v>
      </c>
      <c r="BG714" s="17">
        <v>9.23497146956304E-2</v>
      </c>
      <c r="BH714" s="17">
        <v>7.8581191571755901E-2</v>
      </c>
      <c r="BI714" s="17">
        <v>4.3506240264249901E-2</v>
      </c>
      <c r="BJ714" s="17">
        <v>4.86168281643116E-2</v>
      </c>
      <c r="BK714" s="17">
        <v>5.7008418809742403E-2</v>
      </c>
      <c r="BL714" s="17">
        <v>7.0054726005694096E-2</v>
      </c>
      <c r="BM714" s="17"/>
      <c r="BN714" s="17">
        <v>5.6329813303234298E-2</v>
      </c>
      <c r="BO714" s="17">
        <v>6.6643552400722395E-2</v>
      </c>
      <c r="BP714" s="17">
        <v>6.03003302625345E-2</v>
      </c>
      <c r="BQ714" s="17">
        <v>6.1840811113583201E-2</v>
      </c>
      <c r="BR714" s="17">
        <v>6.04126292229097E-2</v>
      </c>
      <c r="BS714" s="17">
        <v>6.3034354186719904E-2</v>
      </c>
      <c r="BT714" s="17">
        <v>5.7795237894358101E-2</v>
      </c>
      <c r="BU714" s="17">
        <v>6.3570300583196404E-2</v>
      </c>
      <c r="BV714" s="17">
        <v>5.6231964717212701E-2</v>
      </c>
      <c r="BW714" s="17">
        <v>5.12569534774844E-2</v>
      </c>
      <c r="BX714" s="17">
        <v>6.7900833283897705E-2</v>
      </c>
      <c r="BY714" s="17">
        <v>7.1278523798411098E-2</v>
      </c>
      <c r="BZ714" s="17">
        <v>0.10104080000993999</v>
      </c>
      <c r="CA714" s="17">
        <v>0.112821069709509</v>
      </c>
      <c r="CB714" s="17">
        <v>0.21183282265203099</v>
      </c>
      <c r="CC714" s="17">
        <v>0.21627609861194599</v>
      </c>
      <c r="CD714" s="17">
        <v>0.26295292165191603</v>
      </c>
    </row>
    <row r="715" spans="2:82" x14ac:dyDescent="0.35">
      <c r="B715" t="s">
        <v>397</v>
      </c>
      <c r="C715" s="17">
        <v>6.9635072693550903E-2</v>
      </c>
      <c r="D715" s="17">
        <v>7.0682586741752804E-2</v>
      </c>
      <c r="E715" s="17">
        <v>6.8132072438294805E-2</v>
      </c>
      <c r="F715" s="17"/>
      <c r="G715" s="17">
        <v>7.9046837400231995E-2</v>
      </c>
      <c r="H715" s="17">
        <v>0.100027957004098</v>
      </c>
      <c r="I715" s="17">
        <v>9.5681410626950306E-2</v>
      </c>
      <c r="J715" s="17">
        <v>4.8522130397072399E-2</v>
      </c>
      <c r="K715" s="17">
        <v>5.0898357444668002E-2</v>
      </c>
      <c r="L715" s="17">
        <v>4.7190610954381103E-2</v>
      </c>
      <c r="M715" s="17"/>
      <c r="N715" s="17">
        <v>9.3711610976683804E-2</v>
      </c>
      <c r="O715" s="17">
        <v>6.2173194412422403E-2</v>
      </c>
      <c r="P715" s="17">
        <v>6.24815858772097E-2</v>
      </c>
      <c r="Q715" s="17">
        <v>5.8048576757751498E-2</v>
      </c>
      <c r="R715" s="17"/>
      <c r="S715" s="17">
        <v>0.11008169221672599</v>
      </c>
      <c r="T715" s="17">
        <v>7.55471710484759E-2</v>
      </c>
      <c r="U715" s="17">
        <v>6.8176664187092895E-2</v>
      </c>
      <c r="V715" s="17">
        <v>5.5298612266326097E-2</v>
      </c>
      <c r="W715" s="17">
        <v>7.3669446605529196E-2</v>
      </c>
      <c r="X715" s="17">
        <v>6.7467809874581397E-2</v>
      </c>
      <c r="Y715" s="17">
        <v>5.6000868380989603E-2</v>
      </c>
      <c r="Z715" s="17">
        <v>5.8285645561086397E-2</v>
      </c>
      <c r="AA715" s="17">
        <v>5.1496597037314101E-2</v>
      </c>
      <c r="AB715" s="17">
        <v>6.5100127886542097E-2</v>
      </c>
      <c r="AC715" s="17">
        <v>4.32229870220429E-2</v>
      </c>
      <c r="AD715" s="17"/>
      <c r="AE715" s="17">
        <v>6.4551207824311604E-2</v>
      </c>
      <c r="AF715" s="17">
        <v>6.3116222994185095E-2</v>
      </c>
      <c r="AG715" s="17">
        <v>5.5486285126763298E-2</v>
      </c>
      <c r="AH715" s="17">
        <v>7.1045424014564498E-2</v>
      </c>
      <c r="AI715" s="17">
        <v>9.3971595978628003E-2</v>
      </c>
      <c r="AJ715" s="17">
        <v>6.93350638590602E-2</v>
      </c>
      <c r="AK715" s="17"/>
      <c r="AL715" s="17">
        <v>5.1650322600559302E-2</v>
      </c>
      <c r="AM715" s="17">
        <v>0.114940943705957</v>
      </c>
      <c r="AN715" s="17">
        <v>0.133471823747908</v>
      </c>
      <c r="AO715" s="17">
        <v>8.3418263062180795E-2</v>
      </c>
      <c r="AP715" s="17">
        <v>2.3531132516968201E-2</v>
      </c>
      <c r="AQ715" s="17">
        <v>6.6074589849195203E-2</v>
      </c>
      <c r="AR715" s="17">
        <v>0.123191355577976</v>
      </c>
      <c r="AS715" s="17"/>
      <c r="AT715" s="17">
        <v>0.108253114010687</v>
      </c>
      <c r="AU715" s="17">
        <v>6.4915060608409306E-2</v>
      </c>
      <c r="AV715" s="17"/>
      <c r="AW715" s="17">
        <v>6.1619100467412299E-2</v>
      </c>
      <c r="AX715" s="17">
        <v>6.4361931830895697E-2</v>
      </c>
      <c r="AY715" s="17">
        <v>9.7680919343930903E-2</v>
      </c>
      <c r="AZ715" s="17">
        <v>5.4414295404829303E-2</v>
      </c>
      <c r="BA715" s="17">
        <v>4.4994216050462797E-2</v>
      </c>
      <c r="BB715" s="17">
        <v>8.1626327154975406E-2</v>
      </c>
      <c r="BC715" s="17">
        <v>0.116918766348208</v>
      </c>
      <c r="BD715" s="17">
        <v>4.5091247436510398E-2</v>
      </c>
      <c r="BE715" s="17"/>
      <c r="BF715" s="17">
        <v>7.8469066460942094E-2</v>
      </c>
      <c r="BG715" s="17">
        <v>8.6739174947304196E-2</v>
      </c>
      <c r="BH715" s="17">
        <v>7.9438089278628402E-2</v>
      </c>
      <c r="BI715" s="17">
        <v>4.6469066541884103E-2</v>
      </c>
      <c r="BJ715" s="17">
        <v>4.2463211110685503E-2</v>
      </c>
      <c r="BK715" s="17">
        <v>5.6631076156380501E-2</v>
      </c>
      <c r="BL715" s="17">
        <v>6.3588752700566201E-2</v>
      </c>
      <c r="BM715" s="17"/>
      <c r="BN715" s="17">
        <v>5.5079207831849497E-2</v>
      </c>
      <c r="BO715" s="17">
        <v>6.2071526166538202E-2</v>
      </c>
      <c r="BP715" s="17">
        <v>6.1860552411527603E-2</v>
      </c>
      <c r="BQ715" s="17">
        <v>5.7764691215216303E-2</v>
      </c>
      <c r="BR715" s="17">
        <v>6.0379362989547498E-2</v>
      </c>
      <c r="BS715" s="17">
        <v>6.4301870227180896E-2</v>
      </c>
      <c r="BT715" s="17">
        <v>5.7810175947912198E-2</v>
      </c>
      <c r="BU715" s="17">
        <v>6.5097938666349206E-2</v>
      </c>
      <c r="BV715" s="17">
        <v>6.0928379114004901E-2</v>
      </c>
      <c r="BW715" s="17">
        <v>5.5233482720870003E-2</v>
      </c>
      <c r="BX715" s="17">
        <v>5.8694143872382698E-2</v>
      </c>
      <c r="BY715" s="17">
        <v>6.8709103711465006E-2</v>
      </c>
      <c r="BZ715" s="17">
        <v>8.8436925268405506E-2</v>
      </c>
      <c r="CA715" s="17">
        <v>7.6717732510764899E-2</v>
      </c>
      <c r="CB715" s="17">
        <v>0.178854038153162</v>
      </c>
      <c r="CC715" s="17">
        <v>0.23573218828151701</v>
      </c>
      <c r="CD715" s="17">
        <v>0.25465336462133598</v>
      </c>
    </row>
    <row r="716" spans="2:82" x14ac:dyDescent="0.35">
      <c r="B716" t="s">
        <v>114</v>
      </c>
      <c r="C716" s="17">
        <v>5.4083743308963102E-2</v>
      </c>
      <c r="D716" s="17">
        <v>5.8717794712818801E-2</v>
      </c>
      <c r="E716" s="17">
        <v>4.9451962408660503E-2</v>
      </c>
      <c r="F716" s="17"/>
      <c r="G716" s="17">
        <v>4.3657509112663501E-2</v>
      </c>
      <c r="H716" s="17">
        <v>5.62978960672985E-2</v>
      </c>
      <c r="I716" s="17">
        <v>5.4337912539305699E-2</v>
      </c>
      <c r="J716" s="17">
        <v>5.7240969118566402E-2</v>
      </c>
      <c r="K716" s="17">
        <v>6.3798623427906598E-2</v>
      </c>
      <c r="L716" s="17">
        <v>4.9901681262872699E-2</v>
      </c>
      <c r="M716" s="17"/>
      <c r="N716" s="17">
        <v>3.3335117712588597E-2</v>
      </c>
      <c r="O716" s="17">
        <v>5.3620514938301903E-2</v>
      </c>
      <c r="P716" s="17">
        <v>4.1431169282182198E-2</v>
      </c>
      <c r="Q716" s="17">
        <v>8.6040156066436196E-2</v>
      </c>
      <c r="R716" s="17"/>
      <c r="S716" s="17">
        <v>5.3244738308245401E-2</v>
      </c>
      <c r="T716" s="17">
        <v>5.0875187282498201E-2</v>
      </c>
      <c r="U716" s="17">
        <v>6.5139141138702006E-2</v>
      </c>
      <c r="V716" s="17">
        <v>3.9537537986125401E-2</v>
      </c>
      <c r="W716" s="17">
        <v>6.8364650822545406E-2</v>
      </c>
      <c r="X716" s="17">
        <v>6.1738437965683603E-2</v>
      </c>
      <c r="Y716" s="17">
        <v>4.6670857175403001E-2</v>
      </c>
      <c r="Z716" s="17">
        <v>3.6157488522035E-2</v>
      </c>
      <c r="AA716" s="17">
        <v>6.6791369656590605E-2</v>
      </c>
      <c r="AB716" s="17">
        <v>4.4011630260190199E-2</v>
      </c>
      <c r="AC716" s="17">
        <v>6.1106844671690599E-2</v>
      </c>
      <c r="AD716" s="17"/>
      <c r="AE716" s="17">
        <v>4.35994864595938E-2</v>
      </c>
      <c r="AF716" s="17">
        <v>3.7054290836552199E-2</v>
      </c>
      <c r="AG716" s="17">
        <v>7.4451499288941306E-2</v>
      </c>
      <c r="AH716" s="17">
        <v>6.6963318154859494E-2</v>
      </c>
      <c r="AI716" s="17">
        <v>7.1080622378011896E-2</v>
      </c>
      <c r="AJ716" s="17">
        <v>6.4329057171267703E-2</v>
      </c>
      <c r="AK716" s="17"/>
      <c r="AL716" s="17">
        <v>4.0558673696377098E-2</v>
      </c>
      <c r="AM716" s="17">
        <v>5.6797813724130099E-2</v>
      </c>
      <c r="AN716" s="17">
        <v>2.50109570828419E-2</v>
      </c>
      <c r="AO716" s="17">
        <v>5.0618329668271303E-2</v>
      </c>
      <c r="AP716" s="17">
        <v>1.82854223656241E-2</v>
      </c>
      <c r="AQ716" s="17">
        <v>5.5451306210901198E-2</v>
      </c>
      <c r="AR716" s="17">
        <v>0.153441555224924</v>
      </c>
      <c r="AS716" s="17"/>
      <c r="AT716" s="17">
        <v>3.7088117801027103E-2</v>
      </c>
      <c r="AU716" s="17">
        <v>5.2042413397521102E-2</v>
      </c>
      <c r="AV716" s="17"/>
      <c r="AW716" s="17">
        <v>0.115055712650092</v>
      </c>
      <c r="AX716" s="17">
        <v>7.9500961337864301E-2</v>
      </c>
      <c r="AY716" s="17">
        <v>4.8544360639670499E-2</v>
      </c>
      <c r="AZ716" s="17">
        <v>6.0390649570340599E-2</v>
      </c>
      <c r="BA716" s="17">
        <v>3.7679617513120302E-2</v>
      </c>
      <c r="BB716" s="17">
        <v>2.9864558543262702E-2</v>
      </c>
      <c r="BC716" s="17">
        <v>3.0271907890932499E-2</v>
      </c>
      <c r="BD716" s="17">
        <v>3.3008210462041297E-2</v>
      </c>
      <c r="BE716" s="17"/>
      <c r="BF716" s="17">
        <v>3.1593923600132502E-2</v>
      </c>
      <c r="BG716" s="17">
        <v>4.77953422309573E-2</v>
      </c>
      <c r="BH716" s="17">
        <v>5.3438291217190001E-2</v>
      </c>
      <c r="BI716" s="17">
        <v>5.9859044635929198E-2</v>
      </c>
      <c r="BJ716" s="17">
        <v>4.7526026844902598E-2</v>
      </c>
      <c r="BK716" s="17">
        <v>7.7098468862891498E-2</v>
      </c>
      <c r="BL716" s="17">
        <v>5.8211274686989799E-2</v>
      </c>
      <c r="BM716" s="17"/>
      <c r="BN716" s="17">
        <v>0.13965125504855</v>
      </c>
      <c r="BO716" s="17">
        <v>8.8248041871452507E-2</v>
      </c>
      <c r="BP716" s="17">
        <v>6.8372199265735095E-2</v>
      </c>
      <c r="BQ716" s="17">
        <v>4.5523334504609402E-2</v>
      </c>
      <c r="BR716" s="17">
        <v>5.5573782736661297E-2</v>
      </c>
      <c r="BS716" s="17">
        <v>3.88222554043995E-2</v>
      </c>
      <c r="BT716" s="17">
        <v>4.24077164847598E-2</v>
      </c>
      <c r="BU716" s="17">
        <v>3.1656882957126799E-2</v>
      </c>
      <c r="BV716" s="17">
        <v>4.74047448575921E-2</v>
      </c>
      <c r="BW716" s="17">
        <v>3.3529473300200299E-2</v>
      </c>
      <c r="BX716" s="17">
        <v>3.0137399434138599E-2</v>
      </c>
      <c r="BY716" s="17">
        <v>2.0470032569826799E-2</v>
      </c>
      <c r="BZ716" s="17">
        <v>3.1148000421249999E-2</v>
      </c>
      <c r="CA716" s="17">
        <v>3.2546366494097603E-2</v>
      </c>
      <c r="CB716" s="17">
        <v>2.3200460535206701E-2</v>
      </c>
      <c r="CC716" s="17">
        <v>3.1205810700533E-2</v>
      </c>
      <c r="CD716" s="17">
        <v>7.1894331957945102E-3</v>
      </c>
    </row>
    <row r="717" spans="2:82" x14ac:dyDescent="0.35">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row>
    <row r="718" spans="2:82" x14ac:dyDescent="0.35">
      <c r="B718" s="6" t="s">
        <v>399</v>
      </c>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row>
    <row r="719" spans="2:82" x14ac:dyDescent="0.35">
      <c r="B719" s="24" t="s">
        <v>118</v>
      </c>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row>
    <row r="720" spans="2:82" x14ac:dyDescent="0.35">
      <c r="B720" t="s">
        <v>385</v>
      </c>
      <c r="C720" s="17">
        <v>0.34302916064274502</v>
      </c>
      <c r="D720" s="17">
        <v>0.35007887525687997</v>
      </c>
      <c r="E720" s="17">
        <v>0.33649323300495498</v>
      </c>
      <c r="F720" s="17"/>
      <c r="G720" s="17">
        <v>0.31153067079656299</v>
      </c>
      <c r="H720" s="17">
        <v>0.246070602108621</v>
      </c>
      <c r="I720" s="17">
        <v>0.399652472470096</v>
      </c>
      <c r="J720" s="17">
        <v>0.32397686578578999</v>
      </c>
      <c r="K720" s="17">
        <v>0.40797249449621598</v>
      </c>
      <c r="L720" s="17">
        <v>0.39274855343133502</v>
      </c>
      <c r="M720" s="17"/>
      <c r="N720" s="17">
        <v>0.37222316640522801</v>
      </c>
      <c r="O720" s="17">
        <v>0.33582303109330502</v>
      </c>
      <c r="P720" s="17">
        <v>0.37303434066039098</v>
      </c>
      <c r="Q720" s="17">
        <v>0.280301813632087</v>
      </c>
      <c r="R720" s="17"/>
      <c r="S720" s="17">
        <v>0.30693600811766902</v>
      </c>
      <c r="T720" s="17">
        <v>0.37598933381861399</v>
      </c>
      <c r="U720" s="17">
        <v>0.38959970782716502</v>
      </c>
      <c r="V720" s="17">
        <v>0.39164042336288801</v>
      </c>
      <c r="W720" s="17">
        <v>0.401104951641855</v>
      </c>
      <c r="X720" s="17">
        <v>0.26048869867916102</v>
      </c>
      <c r="Y720" s="17">
        <v>0.344891921014431</v>
      </c>
      <c r="Z720" s="17">
        <v>0.22722403048646</v>
      </c>
      <c r="AA720" s="17">
        <v>0.334811771184992</v>
      </c>
      <c r="AB720" s="17">
        <v>0.39084412266245799</v>
      </c>
      <c r="AC720" s="17">
        <v>0.36249270249545901</v>
      </c>
      <c r="AD720" s="17"/>
      <c r="AE720" s="17">
        <v>0.36514447429584901</v>
      </c>
      <c r="AF720" s="17">
        <v>0.35771330278287</v>
      </c>
      <c r="AG720" s="17">
        <v>0.25353992591407598</v>
      </c>
      <c r="AH720" s="17">
        <v>0.35889112814651503</v>
      </c>
      <c r="AI720" s="17">
        <v>0.323611748903953</v>
      </c>
      <c r="AJ720" s="17">
        <v>0.27179646957492898</v>
      </c>
      <c r="AK720" s="17"/>
      <c r="AL720" s="17">
        <v>0.36287315721114499</v>
      </c>
      <c r="AM720" s="17">
        <v>0.33371126130898598</v>
      </c>
      <c r="AN720" s="17">
        <v>0.26534685129239699</v>
      </c>
      <c r="AO720" s="17">
        <v>0.33903567337210599</v>
      </c>
      <c r="AP720" s="17">
        <v>0.28739319797053797</v>
      </c>
      <c r="AQ720" s="17">
        <v>0.38848496045127301</v>
      </c>
      <c r="AR720" s="17">
        <v>0.64808075385806996</v>
      </c>
      <c r="AS720" s="17"/>
      <c r="AT720" s="17">
        <v>0.30208881769134399</v>
      </c>
      <c r="AU720" s="17">
        <v>0.35394095382591201</v>
      </c>
      <c r="AV720" s="17"/>
      <c r="AW720" s="17">
        <v>0.328833619235886</v>
      </c>
      <c r="AX720" s="17">
        <v>0.47882134040088797</v>
      </c>
      <c r="AY720" s="17">
        <v>0.46784653408441501</v>
      </c>
      <c r="AZ720" s="17">
        <v>0.32572276523271199</v>
      </c>
      <c r="BA720" s="17">
        <v>0.34366792907285698</v>
      </c>
      <c r="BB720" s="17">
        <v>0.33829008186477999</v>
      </c>
      <c r="BC720" s="17">
        <v>0.34870991097897103</v>
      </c>
      <c r="BD720" s="17">
        <v>0.14989779952430801</v>
      </c>
      <c r="BE720" s="17"/>
      <c r="BF720" s="17">
        <v>0.33906056953117902</v>
      </c>
      <c r="BG720" s="17">
        <v>0.33125042694032703</v>
      </c>
      <c r="BH720" s="17">
        <v>0.35096135777736298</v>
      </c>
      <c r="BI720" s="17">
        <v>0.33608919704257101</v>
      </c>
      <c r="BJ720" s="17">
        <v>0.29669998973503298</v>
      </c>
      <c r="BK720" s="17">
        <v>0.37651199211697101</v>
      </c>
      <c r="BL720" s="17">
        <v>0.35077944851858101</v>
      </c>
      <c r="BM720" s="17"/>
      <c r="BN720" s="17">
        <v>0.26356607332702903</v>
      </c>
      <c r="BO720" s="17">
        <v>0.26799070016096899</v>
      </c>
      <c r="BP720" s="17">
        <v>0.37767424136285199</v>
      </c>
      <c r="BQ720" s="17">
        <v>0.23898589028050499</v>
      </c>
      <c r="BR720" s="17">
        <v>0.39202128649732298</v>
      </c>
      <c r="BS720" s="17">
        <v>0.382127948224735</v>
      </c>
      <c r="BT720" s="17">
        <v>0.37412247417911099</v>
      </c>
      <c r="BU720" s="17">
        <v>0.34859314031431998</v>
      </c>
      <c r="BV720" s="17">
        <v>0.44008231061261099</v>
      </c>
      <c r="BW720" s="17">
        <v>0.40812487351404603</v>
      </c>
      <c r="BX720" s="17">
        <v>0.32149017259714302</v>
      </c>
      <c r="BY720" s="17">
        <v>0.386463288000711</v>
      </c>
      <c r="BZ720" s="17">
        <v>0.33095667876578599</v>
      </c>
      <c r="CA720" s="17">
        <v>0.31032015796374401</v>
      </c>
      <c r="CB720" s="17">
        <v>0.30224615319443499</v>
      </c>
      <c r="CC720" s="17">
        <v>0.28722385739379602</v>
      </c>
      <c r="CD720" s="17">
        <v>0.42417668254100999</v>
      </c>
    </row>
    <row r="721" spans="2:82" x14ac:dyDescent="0.35">
      <c r="B721" t="s">
        <v>387</v>
      </c>
      <c r="C721" s="17">
        <v>0.318692672050718</v>
      </c>
      <c r="D721" s="17">
        <v>0.32224422739417902</v>
      </c>
      <c r="E721" s="17">
        <v>0.315816508400177</v>
      </c>
      <c r="F721" s="17"/>
      <c r="G721" s="17">
        <v>0.30881475976129102</v>
      </c>
      <c r="H721" s="17">
        <v>0.248895129869177</v>
      </c>
      <c r="I721" s="17">
        <v>0.333859323634422</v>
      </c>
      <c r="J721" s="17">
        <v>0.30513862999207603</v>
      </c>
      <c r="K721" s="17">
        <v>0.34300642124554398</v>
      </c>
      <c r="L721" s="17">
        <v>0.37648725540956102</v>
      </c>
      <c r="M721" s="17"/>
      <c r="N721" s="17">
        <v>0.36719046456701498</v>
      </c>
      <c r="O721" s="17">
        <v>0.30258840467938403</v>
      </c>
      <c r="P721" s="17">
        <v>0.32931830320324301</v>
      </c>
      <c r="Q721" s="17">
        <v>0.26328804112555998</v>
      </c>
      <c r="R721" s="17"/>
      <c r="S721" s="17">
        <v>0.31116856904893597</v>
      </c>
      <c r="T721" s="17">
        <v>0.30665028003870198</v>
      </c>
      <c r="U721" s="17">
        <v>0.34974999911607701</v>
      </c>
      <c r="V721" s="17">
        <v>0.32550217674436299</v>
      </c>
      <c r="W721" s="17">
        <v>0.33306054842286797</v>
      </c>
      <c r="X721" s="17">
        <v>0.31418157240730199</v>
      </c>
      <c r="Y721" s="17">
        <v>0.31451511031012802</v>
      </c>
      <c r="Z721" s="17">
        <v>0.28145606525717298</v>
      </c>
      <c r="AA721" s="17">
        <v>0.30042592098054099</v>
      </c>
      <c r="AB721" s="17">
        <v>0.33954159510160598</v>
      </c>
      <c r="AC721" s="17">
        <v>0.35194877959228699</v>
      </c>
      <c r="AD721" s="17"/>
      <c r="AE721" s="17">
        <v>0.33251955185602999</v>
      </c>
      <c r="AF721" s="17">
        <v>0.33984235619495801</v>
      </c>
      <c r="AG721" s="17">
        <v>0.21648398773798699</v>
      </c>
      <c r="AH721" s="17">
        <v>0.34907814579787799</v>
      </c>
      <c r="AI721" s="17">
        <v>0.29639816726357998</v>
      </c>
      <c r="AJ721" s="17">
        <v>0.24452275140713001</v>
      </c>
      <c r="AK721" s="17"/>
      <c r="AL721" s="17">
        <v>0.35552575538903902</v>
      </c>
      <c r="AM721" s="17">
        <v>0.307110943385278</v>
      </c>
      <c r="AN721" s="17">
        <v>0.27572328328741003</v>
      </c>
      <c r="AO721" s="17">
        <v>0.225220177787958</v>
      </c>
      <c r="AP721" s="17">
        <v>0.197674523867856</v>
      </c>
      <c r="AQ721" s="17">
        <v>0.19832434210584601</v>
      </c>
      <c r="AR721" s="17">
        <v>0.16155804091982001</v>
      </c>
      <c r="AS721" s="17"/>
      <c r="AT721" s="17">
        <v>0.244410802371435</v>
      </c>
      <c r="AU721" s="17">
        <v>0.33802131261336099</v>
      </c>
      <c r="AV721" s="17"/>
      <c r="AW721" s="17">
        <v>0.33475480976606398</v>
      </c>
      <c r="AX721" s="17">
        <v>0.42756033164574497</v>
      </c>
      <c r="AY721" s="17">
        <v>0.30263829652223201</v>
      </c>
      <c r="AZ721" s="17">
        <v>0.31057049624696798</v>
      </c>
      <c r="BA721" s="17">
        <v>0.34261296123915203</v>
      </c>
      <c r="BB721" s="17">
        <v>0.32015849331611401</v>
      </c>
      <c r="BC721" s="17">
        <v>0.28775436406840899</v>
      </c>
      <c r="BD721" s="17">
        <v>0.265023579524372</v>
      </c>
      <c r="BE721" s="17"/>
      <c r="BF721" s="17">
        <v>0.31672217972711803</v>
      </c>
      <c r="BG721" s="17">
        <v>0.30997676235170202</v>
      </c>
      <c r="BH721" s="17">
        <v>0.33593477894983897</v>
      </c>
      <c r="BI721" s="17">
        <v>0.31575041102371199</v>
      </c>
      <c r="BJ721" s="17">
        <v>0.25552069789134801</v>
      </c>
      <c r="BK721" s="17">
        <v>0.35735248142200599</v>
      </c>
      <c r="BL721" s="17">
        <v>0.298737602201749</v>
      </c>
      <c r="BM721" s="17"/>
      <c r="BN721" s="17">
        <v>0.23649669026167799</v>
      </c>
      <c r="BO721" s="17">
        <v>0.20884378015135899</v>
      </c>
      <c r="BP721" s="17">
        <v>0.329729335786212</v>
      </c>
      <c r="BQ721" s="17">
        <v>0.269254410649922</v>
      </c>
      <c r="BR721" s="17">
        <v>0.38956779608615999</v>
      </c>
      <c r="BS721" s="17">
        <v>0.30484084028338498</v>
      </c>
      <c r="BT721" s="17">
        <v>0.34481693934740898</v>
      </c>
      <c r="BU721" s="17">
        <v>0.40243999575756401</v>
      </c>
      <c r="BV721" s="17">
        <v>0.41787428812843302</v>
      </c>
      <c r="BW721" s="17">
        <v>0.34856753190098499</v>
      </c>
      <c r="BX721" s="17">
        <v>0.30863352627965801</v>
      </c>
      <c r="BY721" s="17">
        <v>0.32164447975842497</v>
      </c>
      <c r="BZ721" s="17">
        <v>0.208335079708723</v>
      </c>
      <c r="CA721" s="17">
        <v>0.241318934949669</v>
      </c>
      <c r="CB721" s="17">
        <v>0.361153593887374</v>
      </c>
      <c r="CC721" s="17">
        <v>0.34911291176514803</v>
      </c>
      <c r="CD721" s="17">
        <v>0.21335465457341801</v>
      </c>
    </row>
    <row r="722" spans="2:82" x14ac:dyDescent="0.35">
      <c r="B722" t="s">
        <v>382</v>
      </c>
      <c r="C722" s="17">
        <v>0.31005355841264498</v>
      </c>
      <c r="D722" s="17">
        <v>0.32455737006476698</v>
      </c>
      <c r="E722" s="17">
        <v>0.29406814786906899</v>
      </c>
      <c r="F722" s="17"/>
      <c r="G722" s="17">
        <v>0.27676875577580701</v>
      </c>
      <c r="H722" s="17">
        <v>0.25922082485729298</v>
      </c>
      <c r="I722" s="17">
        <v>0.30425082740748</v>
      </c>
      <c r="J722" s="17">
        <v>0.30299622867640202</v>
      </c>
      <c r="K722" s="17">
        <v>0.36938538984209501</v>
      </c>
      <c r="L722" s="17">
        <v>0.36366660644339299</v>
      </c>
      <c r="M722" s="17"/>
      <c r="N722" s="17">
        <v>0.36300609040739701</v>
      </c>
      <c r="O722" s="17">
        <v>0.29034839493953402</v>
      </c>
      <c r="P722" s="17">
        <v>0.30768148384562899</v>
      </c>
      <c r="Q722" s="17">
        <v>0.26061724261950098</v>
      </c>
      <c r="R722" s="17"/>
      <c r="S722" s="17">
        <v>0.27782715779482398</v>
      </c>
      <c r="T722" s="17">
        <v>0.29885687462650801</v>
      </c>
      <c r="U722" s="17">
        <v>0.36125376007180598</v>
      </c>
      <c r="V722" s="17">
        <v>0.30466806736784502</v>
      </c>
      <c r="W722" s="17">
        <v>0.348251427584097</v>
      </c>
      <c r="X722" s="17">
        <v>0.31862237180325498</v>
      </c>
      <c r="Y722" s="17">
        <v>0.310119305273931</v>
      </c>
      <c r="Z722" s="17">
        <v>0.22931845485108601</v>
      </c>
      <c r="AA722" s="17">
        <v>0.28854150710943799</v>
      </c>
      <c r="AB722" s="17">
        <v>0.384172784060126</v>
      </c>
      <c r="AC722" s="17">
        <v>0.27602941299773298</v>
      </c>
      <c r="AD722" s="17"/>
      <c r="AE722" s="17">
        <v>0.34390849302260101</v>
      </c>
      <c r="AF722" s="17">
        <v>0.32955806767179502</v>
      </c>
      <c r="AG722" s="17">
        <v>0.24669713764377199</v>
      </c>
      <c r="AH722" s="17">
        <v>0.29917438861120499</v>
      </c>
      <c r="AI722" s="17">
        <v>0.26437359914946501</v>
      </c>
      <c r="AJ722" s="17">
        <v>0.18671076398560099</v>
      </c>
      <c r="AK722" s="17"/>
      <c r="AL722" s="17">
        <v>0.33155921871765498</v>
      </c>
      <c r="AM722" s="17">
        <v>0.291039501853462</v>
      </c>
      <c r="AN722" s="17">
        <v>0.27418279361398901</v>
      </c>
      <c r="AO722" s="17">
        <v>0.341215579589564</v>
      </c>
      <c r="AP722" s="17">
        <v>0.38017488208505901</v>
      </c>
      <c r="AQ722" s="17">
        <v>0.26166273808618101</v>
      </c>
      <c r="AR722" s="17">
        <v>0.32314583631646099</v>
      </c>
      <c r="AS722" s="17"/>
      <c r="AT722" s="17">
        <v>0.26230504042971098</v>
      </c>
      <c r="AU722" s="17">
        <v>0.32377816629379302</v>
      </c>
      <c r="AV722" s="17"/>
      <c r="AW722" s="17">
        <v>0.27821949330802898</v>
      </c>
      <c r="AX722" s="17">
        <v>0.49671896840609697</v>
      </c>
      <c r="AY722" s="17">
        <v>0.28942986546937599</v>
      </c>
      <c r="AZ722" s="17">
        <v>0.32088706666896899</v>
      </c>
      <c r="BA722" s="17">
        <v>0.31370048245165699</v>
      </c>
      <c r="BB722" s="17">
        <v>0.31224750263583501</v>
      </c>
      <c r="BC722" s="17">
        <v>0.28182906663129298</v>
      </c>
      <c r="BD722" s="17">
        <v>0.22646786671496899</v>
      </c>
      <c r="BE722" s="17"/>
      <c r="BF722" s="17">
        <v>0.31193633241823299</v>
      </c>
      <c r="BG722" s="17">
        <v>0.31089214536319598</v>
      </c>
      <c r="BH722" s="17">
        <v>0.33543423793004301</v>
      </c>
      <c r="BI722" s="17">
        <v>0.31586055524696</v>
      </c>
      <c r="BJ722" s="17">
        <v>0.21062603084700901</v>
      </c>
      <c r="BK722" s="17">
        <v>0.31375459477341999</v>
      </c>
      <c r="BL722" s="17">
        <v>0.35724235842510599</v>
      </c>
      <c r="BM722" s="17"/>
      <c r="BN722" s="17">
        <v>0.24082027985000901</v>
      </c>
      <c r="BO722" s="17">
        <v>0.17572856531301301</v>
      </c>
      <c r="BP722" s="17">
        <v>0.39357735014296102</v>
      </c>
      <c r="BQ722" s="17">
        <v>0.24331300436557399</v>
      </c>
      <c r="BR722" s="17">
        <v>0.32901316312426798</v>
      </c>
      <c r="BS722" s="17">
        <v>0.31881905144239803</v>
      </c>
      <c r="BT722" s="17">
        <v>0.37290919012468898</v>
      </c>
      <c r="BU722" s="17">
        <v>0.34758055734117699</v>
      </c>
      <c r="BV722" s="17">
        <v>0.39656944072199402</v>
      </c>
      <c r="BW722" s="17">
        <v>0.350176579305707</v>
      </c>
      <c r="BX722" s="17">
        <v>0.29969343248232</v>
      </c>
      <c r="BY722" s="17">
        <v>0.35033113517716502</v>
      </c>
      <c r="BZ722" s="17">
        <v>0.313582868267614</v>
      </c>
      <c r="CA722" s="17">
        <v>0.237487403729716</v>
      </c>
      <c r="CB722" s="17">
        <v>0.28681492555947802</v>
      </c>
      <c r="CC722" s="17">
        <v>0.27178994605617401</v>
      </c>
      <c r="CD722" s="17">
        <v>0.31812011098356302</v>
      </c>
    </row>
    <row r="723" spans="2:82" x14ac:dyDescent="0.35">
      <c r="B723" t="s">
        <v>388</v>
      </c>
      <c r="C723" s="17">
        <v>0.29613881554638399</v>
      </c>
      <c r="D723" s="17">
        <v>0.30619050395201203</v>
      </c>
      <c r="E723" s="17">
        <v>0.28626870283745298</v>
      </c>
      <c r="F723" s="17"/>
      <c r="G723" s="17">
        <v>0.25764983386984702</v>
      </c>
      <c r="H723" s="17">
        <v>0.21561793297450499</v>
      </c>
      <c r="I723" s="17">
        <v>0.32295394035837599</v>
      </c>
      <c r="J723" s="17">
        <v>0.28450472648245201</v>
      </c>
      <c r="K723" s="17">
        <v>0.35677258128484501</v>
      </c>
      <c r="L723" s="17">
        <v>0.35783197195153399</v>
      </c>
      <c r="M723" s="17"/>
      <c r="N723" s="17">
        <v>0.33372711950874401</v>
      </c>
      <c r="O723" s="17">
        <v>0.29899429316831899</v>
      </c>
      <c r="P723" s="17">
        <v>0.282806764732909</v>
      </c>
      <c r="Q723" s="17">
        <v>0.25848459652674399</v>
      </c>
      <c r="R723" s="17"/>
      <c r="S723" s="17">
        <v>0.25427402233853702</v>
      </c>
      <c r="T723" s="17">
        <v>0.33139683839755202</v>
      </c>
      <c r="U723" s="17">
        <v>0.30482033641388401</v>
      </c>
      <c r="V723" s="17">
        <v>0.30185714818436099</v>
      </c>
      <c r="W723" s="17">
        <v>0.323586256869839</v>
      </c>
      <c r="X723" s="17">
        <v>0.31334131409100802</v>
      </c>
      <c r="Y723" s="17">
        <v>0.27567054593303197</v>
      </c>
      <c r="Z723" s="17">
        <v>0.28286748856921501</v>
      </c>
      <c r="AA723" s="17">
        <v>0.29265735874783999</v>
      </c>
      <c r="AB723" s="17">
        <v>0.30506671778871303</v>
      </c>
      <c r="AC723" s="17">
        <v>0.31174436625338098</v>
      </c>
      <c r="AD723" s="17"/>
      <c r="AE723" s="17">
        <v>0.31753118635779598</v>
      </c>
      <c r="AF723" s="17">
        <v>0.320650174062247</v>
      </c>
      <c r="AG723" s="17">
        <v>0.207655669797499</v>
      </c>
      <c r="AH723" s="17">
        <v>0.34356222176943402</v>
      </c>
      <c r="AI723" s="17">
        <v>0.26477069279145199</v>
      </c>
      <c r="AJ723" s="17">
        <v>0.14810423076819601</v>
      </c>
      <c r="AK723" s="17"/>
      <c r="AL723" s="17">
        <v>0.32581498026121802</v>
      </c>
      <c r="AM723" s="17">
        <v>0.28374901256301899</v>
      </c>
      <c r="AN723" s="17">
        <v>0.24837276246974099</v>
      </c>
      <c r="AO723" s="17">
        <v>0.26829116300994899</v>
      </c>
      <c r="AP723" s="17">
        <v>0.232012381278142</v>
      </c>
      <c r="AQ723" s="17">
        <v>0.249943015943486</v>
      </c>
      <c r="AR723" s="17">
        <v>0.16155804091982001</v>
      </c>
      <c r="AS723" s="17"/>
      <c r="AT723" s="17">
        <v>0.242434200891878</v>
      </c>
      <c r="AU723" s="17">
        <v>0.30992088799429601</v>
      </c>
      <c r="AV723" s="17"/>
      <c r="AW723" s="17">
        <v>0.28961213666793201</v>
      </c>
      <c r="AX723" s="17">
        <v>0.41280629654240197</v>
      </c>
      <c r="AY723" s="17">
        <v>0.32225617188232403</v>
      </c>
      <c r="AZ723" s="17">
        <v>0.28164210583634902</v>
      </c>
      <c r="BA723" s="17">
        <v>0.33111985391181697</v>
      </c>
      <c r="BB723" s="17">
        <v>0.33582154178581602</v>
      </c>
      <c r="BC723" s="17">
        <v>0.24920279100044601</v>
      </c>
      <c r="BD723" s="17">
        <v>0.107327481818299</v>
      </c>
      <c r="BE723" s="17"/>
      <c r="BF723" s="17">
        <v>0.30644982608143201</v>
      </c>
      <c r="BG723" s="17">
        <v>0.29394841404166699</v>
      </c>
      <c r="BH723" s="17">
        <v>0.29743344687979201</v>
      </c>
      <c r="BI723" s="17">
        <v>0.28217207104443198</v>
      </c>
      <c r="BJ723" s="17">
        <v>0.21819656919494301</v>
      </c>
      <c r="BK723" s="17">
        <v>0.32014209113352499</v>
      </c>
      <c r="BL723" s="17">
        <v>0.317831830245007</v>
      </c>
      <c r="BM723" s="17"/>
      <c r="BN723" s="17">
        <v>0.174440049693037</v>
      </c>
      <c r="BO723" s="17">
        <v>0.197670388587734</v>
      </c>
      <c r="BP723" s="17">
        <v>0.28631842256406698</v>
      </c>
      <c r="BQ723" s="17">
        <v>0.21644205071240299</v>
      </c>
      <c r="BR723" s="17">
        <v>0.32280245241908601</v>
      </c>
      <c r="BS723" s="17">
        <v>0.35635391310836401</v>
      </c>
      <c r="BT723" s="17">
        <v>0.33187485745111001</v>
      </c>
      <c r="BU723" s="17">
        <v>0.345004219105846</v>
      </c>
      <c r="BV723" s="17">
        <v>0.40399010901835603</v>
      </c>
      <c r="BW723" s="17">
        <v>0.33822729899126502</v>
      </c>
      <c r="BX723" s="17">
        <v>0.37720320297621801</v>
      </c>
      <c r="BY723" s="17">
        <v>0.28863824402114202</v>
      </c>
      <c r="BZ723" s="17">
        <v>0.206267964585892</v>
      </c>
      <c r="CA723" s="17">
        <v>0.222240911187646</v>
      </c>
      <c r="CB723" s="17">
        <v>0.339486486181727</v>
      </c>
      <c r="CC723" s="17">
        <v>0.226856813122117</v>
      </c>
      <c r="CD723" s="17">
        <v>0.31797358116862001</v>
      </c>
    </row>
    <row r="724" spans="2:82" x14ac:dyDescent="0.35">
      <c r="B724" t="s">
        <v>389</v>
      </c>
      <c r="C724" s="17">
        <v>0.29378984682424197</v>
      </c>
      <c r="D724" s="17">
        <v>0.29169301087479999</v>
      </c>
      <c r="E724" s="17">
        <v>0.29686411146692698</v>
      </c>
      <c r="F724" s="17"/>
      <c r="G724" s="17">
        <v>0.25589034359282897</v>
      </c>
      <c r="H724" s="17">
        <v>0.19785002009738201</v>
      </c>
      <c r="I724" s="17">
        <v>0.353879091834853</v>
      </c>
      <c r="J724" s="17">
        <v>0.29023582650028901</v>
      </c>
      <c r="K724" s="17">
        <v>0.36938818029810799</v>
      </c>
      <c r="L724" s="17">
        <v>0.32963840105466202</v>
      </c>
      <c r="M724" s="17"/>
      <c r="N724" s="17">
        <v>0.34514007937487001</v>
      </c>
      <c r="O724" s="17">
        <v>0.29203099504603203</v>
      </c>
      <c r="P724" s="17">
        <v>0.28587738872489499</v>
      </c>
      <c r="Q724" s="17">
        <v>0.23953404952451099</v>
      </c>
      <c r="R724" s="17"/>
      <c r="S724" s="17">
        <v>0.24836385859063101</v>
      </c>
      <c r="T724" s="17">
        <v>0.29964096416067598</v>
      </c>
      <c r="U724" s="17">
        <v>0.26507278007492902</v>
      </c>
      <c r="V724" s="17">
        <v>0.35003878328981602</v>
      </c>
      <c r="W724" s="17">
        <v>0.29478653682503497</v>
      </c>
      <c r="X724" s="17">
        <v>0.316557672762519</v>
      </c>
      <c r="Y724" s="17">
        <v>0.27304709596780302</v>
      </c>
      <c r="Z724" s="17">
        <v>0.31951577473897602</v>
      </c>
      <c r="AA724" s="17">
        <v>0.310324729645575</v>
      </c>
      <c r="AB724" s="17">
        <v>0.30707172983007802</v>
      </c>
      <c r="AC724" s="17">
        <v>0.29478766678435597</v>
      </c>
      <c r="AD724" s="17"/>
      <c r="AE724" s="17">
        <v>0.32079710110523502</v>
      </c>
      <c r="AF724" s="17">
        <v>0.31618009848181999</v>
      </c>
      <c r="AG724" s="17">
        <v>0.20282900597072201</v>
      </c>
      <c r="AH724" s="17">
        <v>0.34292665189160998</v>
      </c>
      <c r="AI724" s="17">
        <v>0.25900554880607901</v>
      </c>
      <c r="AJ724" s="17">
        <v>9.8247702018524896E-2</v>
      </c>
      <c r="AK724" s="17"/>
      <c r="AL724" s="17">
        <v>0.33278663615597098</v>
      </c>
      <c r="AM724" s="17">
        <v>0.27569659540971497</v>
      </c>
      <c r="AN724" s="17">
        <v>0.19872706719984501</v>
      </c>
      <c r="AO724" s="17">
        <v>0.193067877625763</v>
      </c>
      <c r="AP724" s="17">
        <v>0.26245308752739799</v>
      </c>
      <c r="AQ724" s="17">
        <v>0.28306088228258097</v>
      </c>
      <c r="AR724" s="17">
        <v>0.16155804091982001</v>
      </c>
      <c r="AS724" s="17"/>
      <c r="AT724" s="17">
        <v>0.181824636281471</v>
      </c>
      <c r="AU724" s="17">
        <v>0.32327940511446501</v>
      </c>
      <c r="AV724" s="17"/>
      <c r="AW724" s="17">
        <v>0.328420682652525</v>
      </c>
      <c r="AX724" s="17">
        <v>0.37228447363209399</v>
      </c>
      <c r="AY724" s="17">
        <v>0.27508002548159699</v>
      </c>
      <c r="AZ724" s="17">
        <v>0.28514301162532402</v>
      </c>
      <c r="BA724" s="17">
        <v>0.30103687889610697</v>
      </c>
      <c r="BB724" s="17">
        <v>0.30741625353308699</v>
      </c>
      <c r="BC724" s="17">
        <v>0.26520647591581198</v>
      </c>
      <c r="BD724" s="17">
        <v>0.23062633561162699</v>
      </c>
      <c r="BE724" s="17"/>
      <c r="BF724" s="17">
        <v>0.26669262106353703</v>
      </c>
      <c r="BG724" s="17">
        <v>0.27765266621483697</v>
      </c>
      <c r="BH724" s="17">
        <v>0.28681108383669601</v>
      </c>
      <c r="BI724" s="17">
        <v>0.32165632954761703</v>
      </c>
      <c r="BJ724" s="17">
        <v>0.25336644730674801</v>
      </c>
      <c r="BK724" s="17">
        <v>0.33464453750657303</v>
      </c>
      <c r="BL724" s="17">
        <v>0.33264322406024699</v>
      </c>
      <c r="BM724" s="17"/>
      <c r="BN724" s="17">
        <v>0.219907939810567</v>
      </c>
      <c r="BO724" s="17">
        <v>0.18922501242168299</v>
      </c>
      <c r="BP724" s="17">
        <v>0.28471210581074802</v>
      </c>
      <c r="BQ724" s="17">
        <v>0.25668545895616202</v>
      </c>
      <c r="BR724" s="17">
        <v>0.31451721467454902</v>
      </c>
      <c r="BS724" s="17">
        <v>0.32232893839266902</v>
      </c>
      <c r="BT724" s="17">
        <v>0.33370440532888301</v>
      </c>
      <c r="BU724" s="17">
        <v>0.332334071857605</v>
      </c>
      <c r="BV724" s="17">
        <v>0.31386556556692602</v>
      </c>
      <c r="BW724" s="17">
        <v>0.32686772287600102</v>
      </c>
      <c r="BX724" s="17">
        <v>0.293578037813232</v>
      </c>
      <c r="BY724" s="17">
        <v>0.31247364286163298</v>
      </c>
      <c r="BZ724" s="17">
        <v>0.28694545050528197</v>
      </c>
      <c r="CA724" s="17">
        <v>0.26453222093498402</v>
      </c>
      <c r="CB724" s="17">
        <v>0.34140069119165001</v>
      </c>
      <c r="CC724" s="17">
        <v>0.35414463574893001</v>
      </c>
      <c r="CD724" s="17">
        <v>0.24705555971365001</v>
      </c>
    </row>
    <row r="725" spans="2:82" x14ac:dyDescent="0.35">
      <c r="B725" t="s">
        <v>390</v>
      </c>
      <c r="C725" s="17">
        <v>0.29096961540584498</v>
      </c>
      <c r="D725" s="17">
        <v>0.28625156462755202</v>
      </c>
      <c r="E725" s="17">
        <v>0.296830205486391</v>
      </c>
      <c r="F725" s="17"/>
      <c r="G725" s="17">
        <v>0.28063276606010901</v>
      </c>
      <c r="H725" s="17">
        <v>0.23347351776453501</v>
      </c>
      <c r="I725" s="17">
        <v>0.30709919696681798</v>
      </c>
      <c r="J725" s="17">
        <v>0.279900629440136</v>
      </c>
      <c r="K725" s="17">
        <v>0.34570863913609301</v>
      </c>
      <c r="L725" s="17">
        <v>0.31920169610112398</v>
      </c>
      <c r="M725" s="17"/>
      <c r="N725" s="17">
        <v>0.354519481096289</v>
      </c>
      <c r="O725" s="17">
        <v>0.26455993511173098</v>
      </c>
      <c r="P725" s="17">
        <v>0.29026068642583602</v>
      </c>
      <c r="Q725" s="17">
        <v>0.238185906870231</v>
      </c>
      <c r="R725" s="17"/>
      <c r="S725" s="17">
        <v>0.264462963329958</v>
      </c>
      <c r="T725" s="17">
        <v>0.27891904077370699</v>
      </c>
      <c r="U725" s="17">
        <v>0.22121429881003801</v>
      </c>
      <c r="V725" s="17">
        <v>0.31173874662096601</v>
      </c>
      <c r="W725" s="17">
        <v>0.30512261048427902</v>
      </c>
      <c r="X725" s="17">
        <v>0.30434733497341998</v>
      </c>
      <c r="Y725" s="17">
        <v>0.26451772333227502</v>
      </c>
      <c r="Z725" s="17">
        <v>0.33595428549791301</v>
      </c>
      <c r="AA725" s="17">
        <v>0.30408126611211</v>
      </c>
      <c r="AB725" s="17">
        <v>0.33896567727969401</v>
      </c>
      <c r="AC725" s="17">
        <v>0.31258661675999999</v>
      </c>
      <c r="AD725" s="17"/>
      <c r="AE725" s="17">
        <v>0.31207128799372802</v>
      </c>
      <c r="AF725" s="17">
        <v>0.30237027141616402</v>
      </c>
      <c r="AG725" s="17">
        <v>0.223834457674256</v>
      </c>
      <c r="AH725" s="17">
        <v>0.35303631370159699</v>
      </c>
      <c r="AI725" s="17">
        <v>0.25277177832590703</v>
      </c>
      <c r="AJ725" s="17">
        <v>0.156217309671834</v>
      </c>
      <c r="AK725" s="17"/>
      <c r="AL725" s="17">
        <v>0.34087914598540298</v>
      </c>
      <c r="AM725" s="17">
        <v>0.241694830224334</v>
      </c>
      <c r="AN725" s="17">
        <v>0.24180272464980901</v>
      </c>
      <c r="AO725" s="17">
        <v>0.22856343010014701</v>
      </c>
      <c r="AP725" s="17">
        <v>0.16814498216657001</v>
      </c>
      <c r="AQ725" s="17">
        <v>0.221142051739979</v>
      </c>
      <c r="AR725" s="17">
        <v>0.35188949166510902</v>
      </c>
      <c r="AS725" s="17"/>
      <c r="AT725" s="17">
        <v>0.231779625623384</v>
      </c>
      <c r="AU725" s="17">
        <v>0.30722856050227698</v>
      </c>
      <c r="AV725" s="17"/>
      <c r="AW725" s="17">
        <v>0.31101290875438398</v>
      </c>
      <c r="AX725" s="17">
        <v>0.35696914418789899</v>
      </c>
      <c r="AY725" s="17">
        <v>0.31891468913617299</v>
      </c>
      <c r="AZ725" s="17">
        <v>0.28810247682748102</v>
      </c>
      <c r="BA725" s="17">
        <v>0.296163026280645</v>
      </c>
      <c r="BB725" s="17">
        <v>0.300381981580852</v>
      </c>
      <c r="BC725" s="17">
        <v>0.26166833163645398</v>
      </c>
      <c r="BD725" s="17">
        <v>0.233783679754272</v>
      </c>
      <c r="BE725" s="17"/>
      <c r="BF725" s="17">
        <v>0.274330544248925</v>
      </c>
      <c r="BG725" s="17">
        <v>0.28951377716262</v>
      </c>
      <c r="BH725" s="17">
        <v>0.29757609023350601</v>
      </c>
      <c r="BI725" s="17">
        <v>0.33103062036720499</v>
      </c>
      <c r="BJ725" s="17">
        <v>0.222444692705494</v>
      </c>
      <c r="BK725" s="17">
        <v>0.31548284066849802</v>
      </c>
      <c r="BL725" s="17">
        <v>0.29887994627775599</v>
      </c>
      <c r="BM725" s="17"/>
      <c r="BN725" s="17">
        <v>0.26276249304402699</v>
      </c>
      <c r="BO725" s="17">
        <v>0.23471020533041401</v>
      </c>
      <c r="BP725" s="17">
        <v>0.270857542003762</v>
      </c>
      <c r="BQ725" s="17">
        <v>0.221077242265041</v>
      </c>
      <c r="BR725" s="17">
        <v>0.29893141976882598</v>
      </c>
      <c r="BS725" s="17">
        <v>0.305433250430869</v>
      </c>
      <c r="BT725" s="17">
        <v>0.34881403712992698</v>
      </c>
      <c r="BU725" s="17">
        <v>0.34189427532950001</v>
      </c>
      <c r="BV725" s="17">
        <v>0.34453779392256201</v>
      </c>
      <c r="BW725" s="17">
        <v>0.32862651474729199</v>
      </c>
      <c r="BX725" s="17">
        <v>0.26918034325087198</v>
      </c>
      <c r="BY725" s="17">
        <v>0.34383337046338502</v>
      </c>
      <c r="BZ725" s="17">
        <v>0.181592060772759</v>
      </c>
      <c r="CA725" s="17">
        <v>0.24311749490211601</v>
      </c>
      <c r="CB725" s="17">
        <v>0.30384821222959102</v>
      </c>
      <c r="CC725" s="17">
        <v>0.25982518002962401</v>
      </c>
      <c r="CD725" s="17">
        <v>0.23835160022726301</v>
      </c>
    </row>
    <row r="726" spans="2:82" x14ac:dyDescent="0.35">
      <c r="B726" t="s">
        <v>380</v>
      </c>
      <c r="C726" s="17">
        <v>0.287076652509199</v>
      </c>
      <c r="D726" s="17">
        <v>0.31254411633125501</v>
      </c>
      <c r="E726" s="17">
        <v>0.26074648492479902</v>
      </c>
      <c r="F726" s="17"/>
      <c r="G726" s="17">
        <v>0.214677693044072</v>
      </c>
      <c r="H726" s="17">
        <v>0.25398689975048899</v>
      </c>
      <c r="I726" s="17">
        <v>0.308532358391506</v>
      </c>
      <c r="J726" s="17">
        <v>0.30267956261909501</v>
      </c>
      <c r="K726" s="17">
        <v>0.27227287967713998</v>
      </c>
      <c r="L726" s="17">
        <v>0.35818306277182299</v>
      </c>
      <c r="M726" s="17"/>
      <c r="N726" s="17">
        <v>0.31666549127890498</v>
      </c>
      <c r="O726" s="17">
        <v>0.31795221187166101</v>
      </c>
      <c r="P726" s="17">
        <v>0.27029782220710602</v>
      </c>
      <c r="Q726" s="17">
        <v>0.22741809437663199</v>
      </c>
      <c r="R726" s="17"/>
      <c r="S726" s="17">
        <v>0.239105505350167</v>
      </c>
      <c r="T726" s="17">
        <v>0.29711682730577099</v>
      </c>
      <c r="U726" s="17">
        <v>0.25686690530977901</v>
      </c>
      <c r="V726" s="17">
        <v>0.29253370258434902</v>
      </c>
      <c r="W726" s="17">
        <v>0.30977555868026302</v>
      </c>
      <c r="X726" s="17">
        <v>0.297982133523987</v>
      </c>
      <c r="Y726" s="17">
        <v>0.229135683660385</v>
      </c>
      <c r="Z726" s="17">
        <v>0.25036494769434497</v>
      </c>
      <c r="AA726" s="17">
        <v>0.363086403954819</v>
      </c>
      <c r="AB726" s="17">
        <v>0.360223691653968</v>
      </c>
      <c r="AC726" s="17">
        <v>0.22177761925617701</v>
      </c>
      <c r="AD726" s="17"/>
      <c r="AE726" s="17">
        <v>0.30694798904062298</v>
      </c>
      <c r="AF726" s="17">
        <v>0.34424287550343002</v>
      </c>
      <c r="AG726" s="17">
        <v>0.25563144266155202</v>
      </c>
      <c r="AH726" s="17">
        <v>0.17647931956662599</v>
      </c>
      <c r="AI726" s="17">
        <v>0.26442643629145002</v>
      </c>
      <c r="AJ726" s="17">
        <v>9.7623512684863495E-2</v>
      </c>
      <c r="AK726" s="17"/>
      <c r="AL726" s="17">
        <v>0.29865588000813098</v>
      </c>
      <c r="AM726" s="17">
        <v>0.27795359685707599</v>
      </c>
      <c r="AN726" s="17">
        <v>0.25558362651324401</v>
      </c>
      <c r="AO726" s="17">
        <v>0.33941103570070202</v>
      </c>
      <c r="AP726" s="17">
        <v>0.41232092224129901</v>
      </c>
      <c r="AQ726" s="17">
        <v>0.24852976792005299</v>
      </c>
      <c r="AR726" s="17">
        <v>0.161587795396641</v>
      </c>
      <c r="AS726" s="17"/>
      <c r="AT726" s="17">
        <v>0.281438835439771</v>
      </c>
      <c r="AU726" s="17">
        <v>0.29224069453613499</v>
      </c>
      <c r="AV726" s="17"/>
      <c r="AW726" s="17">
        <v>0.25737402732695702</v>
      </c>
      <c r="AX726" s="17">
        <v>0.463209449116603</v>
      </c>
      <c r="AY726" s="17">
        <v>0.43686210778805001</v>
      </c>
      <c r="AZ726" s="17">
        <v>0.277554105316622</v>
      </c>
      <c r="BA726" s="17">
        <v>0.30067100824280102</v>
      </c>
      <c r="BB726" s="17">
        <v>0.30057307971917102</v>
      </c>
      <c r="BC726" s="17">
        <v>0.24562019772947899</v>
      </c>
      <c r="BD726" s="17">
        <v>0.18441348772815899</v>
      </c>
      <c r="BE726" s="17"/>
      <c r="BF726" s="17">
        <v>0.32053556668313599</v>
      </c>
      <c r="BG726" s="17">
        <v>0.26989031729191498</v>
      </c>
      <c r="BH726" s="17">
        <v>0.30787391378346601</v>
      </c>
      <c r="BI726" s="17">
        <v>0.29407318684156297</v>
      </c>
      <c r="BJ726" s="17">
        <v>0.24761658568978301</v>
      </c>
      <c r="BK726" s="17">
        <v>0.27769350565359702</v>
      </c>
      <c r="BL726" s="17">
        <v>0.32652678494458998</v>
      </c>
      <c r="BM726" s="17"/>
      <c r="BN726" s="17">
        <v>0.14851605863838099</v>
      </c>
      <c r="BO726" s="17">
        <v>0.25081627135930701</v>
      </c>
      <c r="BP726" s="17">
        <v>0.32785346553996297</v>
      </c>
      <c r="BQ726" s="17">
        <v>0.23013555233470501</v>
      </c>
      <c r="BR726" s="17">
        <v>0.30203481332348397</v>
      </c>
      <c r="BS726" s="17">
        <v>0.22426289188881299</v>
      </c>
      <c r="BT726" s="17">
        <v>0.30947208610460097</v>
      </c>
      <c r="BU726" s="17">
        <v>0.35068251182010701</v>
      </c>
      <c r="BV726" s="17">
        <v>0.41029474981026998</v>
      </c>
      <c r="BW726" s="17">
        <v>0.31356975459245801</v>
      </c>
      <c r="BX726" s="17">
        <v>0.33392714636526499</v>
      </c>
      <c r="BY726" s="17">
        <v>0.30043087528232598</v>
      </c>
      <c r="BZ726" s="17">
        <v>0.33555510708299302</v>
      </c>
      <c r="CA726" s="17">
        <v>0.241214566506189</v>
      </c>
      <c r="CB726" s="17">
        <v>0.30567539440243502</v>
      </c>
      <c r="CC726" s="17">
        <v>0.24632010248380501</v>
      </c>
      <c r="CD726" s="17">
        <v>0.313941007018607</v>
      </c>
    </row>
    <row r="727" spans="2:82" x14ac:dyDescent="0.35">
      <c r="B727" t="s">
        <v>381</v>
      </c>
      <c r="C727" s="17">
        <v>0.28542407129302699</v>
      </c>
      <c r="D727" s="17">
        <v>0.30995315382351502</v>
      </c>
      <c r="E727" s="17">
        <v>0.26008955781040899</v>
      </c>
      <c r="F727" s="17"/>
      <c r="G727" s="17">
        <v>0.24223552423875999</v>
      </c>
      <c r="H727" s="17">
        <v>0.19003057728564801</v>
      </c>
      <c r="I727" s="17">
        <v>0.28414458196550002</v>
      </c>
      <c r="J727" s="17">
        <v>0.31608356911455798</v>
      </c>
      <c r="K727" s="17">
        <v>0.36298920817930802</v>
      </c>
      <c r="L727" s="17">
        <v>0.35250210438770502</v>
      </c>
      <c r="M727" s="17"/>
      <c r="N727" s="17">
        <v>0.32569419575686898</v>
      </c>
      <c r="O727" s="17">
        <v>0.30910876773034202</v>
      </c>
      <c r="P727" s="17">
        <v>0.268639743724507</v>
      </c>
      <c r="Q727" s="17">
        <v>0.22570788688837901</v>
      </c>
      <c r="R727" s="17"/>
      <c r="S727" s="17">
        <v>0.21558779140974599</v>
      </c>
      <c r="T727" s="17">
        <v>0.26835529376890299</v>
      </c>
      <c r="U727" s="17">
        <v>0.34227305493854798</v>
      </c>
      <c r="V727" s="17">
        <v>0.34416596252846698</v>
      </c>
      <c r="W727" s="17">
        <v>0.29783116743715299</v>
      </c>
      <c r="X727" s="17">
        <v>0.28514424732360899</v>
      </c>
      <c r="Y727" s="17">
        <v>0.29114456765091701</v>
      </c>
      <c r="Z727" s="17">
        <v>0.30186887547379498</v>
      </c>
      <c r="AA727" s="17">
        <v>0.29405694792887299</v>
      </c>
      <c r="AB727" s="17">
        <v>0.31632637430835597</v>
      </c>
      <c r="AC727" s="17">
        <v>0.29043491546230799</v>
      </c>
      <c r="AD727" s="17"/>
      <c r="AE727" s="17">
        <v>0.30844480655374901</v>
      </c>
      <c r="AF727" s="17">
        <v>0.333049538416054</v>
      </c>
      <c r="AG727" s="17">
        <v>0.17705759612989999</v>
      </c>
      <c r="AH727" s="17">
        <v>0.30743944729411499</v>
      </c>
      <c r="AI727" s="17">
        <v>0.229678610575551</v>
      </c>
      <c r="AJ727" s="17">
        <v>0.22047164040807099</v>
      </c>
      <c r="AK727" s="17"/>
      <c r="AL727" s="17">
        <v>0.33817722594725402</v>
      </c>
      <c r="AM727" s="17">
        <v>0.25239540620038597</v>
      </c>
      <c r="AN727" s="17">
        <v>0.19614396111888199</v>
      </c>
      <c r="AO727" s="17">
        <v>0.30048956313049702</v>
      </c>
      <c r="AP727" s="17">
        <v>0.23987131349205601</v>
      </c>
      <c r="AQ727" s="17">
        <v>0.15688621550510601</v>
      </c>
      <c r="AR727" s="17">
        <v>0.16155804091982001</v>
      </c>
      <c r="AS727" s="17"/>
      <c r="AT727" s="17">
        <v>0.20144641399376301</v>
      </c>
      <c r="AU727" s="17">
        <v>0.308142714855073</v>
      </c>
      <c r="AV727" s="17"/>
      <c r="AW727" s="17">
        <v>0.35493227996064303</v>
      </c>
      <c r="AX727" s="17">
        <v>0.37686788789491599</v>
      </c>
      <c r="AY727" s="17">
        <v>0.223737770419768</v>
      </c>
      <c r="AZ727" s="17">
        <v>0.319771542904981</v>
      </c>
      <c r="BA727" s="17">
        <v>0.31492886208473397</v>
      </c>
      <c r="BB727" s="17">
        <v>0.224085288063297</v>
      </c>
      <c r="BC727" s="17">
        <v>0.23236208257153701</v>
      </c>
      <c r="BD727" s="17">
        <v>0.18469310109145801</v>
      </c>
      <c r="BE727" s="17"/>
      <c r="BF727" s="17">
        <v>0.30861098340670201</v>
      </c>
      <c r="BG727" s="17">
        <v>0.27076046378492802</v>
      </c>
      <c r="BH727" s="17">
        <v>0.30993157641083002</v>
      </c>
      <c r="BI727" s="17">
        <v>0.26188616340489701</v>
      </c>
      <c r="BJ727" s="17">
        <v>0.22075420900454901</v>
      </c>
      <c r="BK727" s="17">
        <v>0.30947040143226101</v>
      </c>
      <c r="BL727" s="17">
        <v>0.287524250954099</v>
      </c>
      <c r="BM727" s="17"/>
      <c r="BN727" s="17">
        <v>0.149054535797702</v>
      </c>
      <c r="BO727" s="17">
        <v>0.192137392680339</v>
      </c>
      <c r="BP727" s="17">
        <v>0.32338461323345402</v>
      </c>
      <c r="BQ727" s="17">
        <v>0.29467623223022599</v>
      </c>
      <c r="BR727" s="17">
        <v>0.30303089252698301</v>
      </c>
      <c r="BS727" s="17">
        <v>0.20808691434576501</v>
      </c>
      <c r="BT727" s="17">
        <v>0.263698439746198</v>
      </c>
      <c r="BU727" s="17">
        <v>0.328786572804733</v>
      </c>
      <c r="BV727" s="17">
        <v>0.300196512634618</v>
      </c>
      <c r="BW727" s="17">
        <v>0.29707499413078498</v>
      </c>
      <c r="BX727" s="17">
        <v>0.30518137583924299</v>
      </c>
      <c r="BY727" s="17">
        <v>0.35522099517769901</v>
      </c>
      <c r="BZ727" s="17">
        <v>0.28922933161627801</v>
      </c>
      <c r="CA727" s="17">
        <v>0.36850184594573399</v>
      </c>
      <c r="CB727" s="17">
        <v>0.38352548408339598</v>
      </c>
      <c r="CC727" s="17">
        <v>0.28925447369121698</v>
      </c>
      <c r="CD727" s="17">
        <v>0.21101030164094101</v>
      </c>
    </row>
    <row r="728" spans="2:82" x14ac:dyDescent="0.35">
      <c r="B728" t="s">
        <v>386</v>
      </c>
      <c r="C728" s="17">
        <v>0.28366342548941198</v>
      </c>
      <c r="D728" s="17">
        <v>0.281934788784658</v>
      </c>
      <c r="E728" s="17">
        <v>0.28631625112492098</v>
      </c>
      <c r="F728" s="17"/>
      <c r="G728" s="17">
        <v>0.244129091068577</v>
      </c>
      <c r="H728" s="17">
        <v>0.19221453582369799</v>
      </c>
      <c r="I728" s="17">
        <v>0.31937696267806598</v>
      </c>
      <c r="J728" s="17">
        <v>0.31852622898593103</v>
      </c>
      <c r="K728" s="17">
        <v>0.36700836577281398</v>
      </c>
      <c r="L728" s="17">
        <v>0.30822275807053601</v>
      </c>
      <c r="M728" s="17"/>
      <c r="N728" s="17">
        <v>0.33574709457745999</v>
      </c>
      <c r="O728" s="17">
        <v>0.30704223446040002</v>
      </c>
      <c r="P728" s="17">
        <v>0.25333779429560699</v>
      </c>
      <c r="Q728" s="17">
        <v>0.226726025928143</v>
      </c>
      <c r="R728" s="17"/>
      <c r="S728" s="17">
        <v>0.21517669458593999</v>
      </c>
      <c r="T728" s="17">
        <v>0.26649320130126503</v>
      </c>
      <c r="U728" s="17">
        <v>0.35700114876512701</v>
      </c>
      <c r="V728" s="17">
        <v>0.341280372862307</v>
      </c>
      <c r="W728" s="17">
        <v>0.28315496058570599</v>
      </c>
      <c r="X728" s="17">
        <v>0.303880772341525</v>
      </c>
      <c r="Y728" s="17">
        <v>0.27535142147354502</v>
      </c>
      <c r="Z728" s="17">
        <v>0.22823168986436401</v>
      </c>
      <c r="AA728" s="17">
        <v>0.31471049008129898</v>
      </c>
      <c r="AB728" s="17">
        <v>0.30250029503468501</v>
      </c>
      <c r="AC728" s="17">
        <v>0.31088089625652399</v>
      </c>
      <c r="AD728" s="17"/>
      <c r="AE728" s="17">
        <v>0.305872193405197</v>
      </c>
      <c r="AF728" s="17">
        <v>0.328726998006513</v>
      </c>
      <c r="AG728" s="17">
        <v>0.20053548008795799</v>
      </c>
      <c r="AH728" s="17">
        <v>0.34284108186860401</v>
      </c>
      <c r="AI728" s="17">
        <v>0.21200607507962199</v>
      </c>
      <c r="AJ728" s="17">
        <v>0.155358252593991</v>
      </c>
      <c r="AK728" s="17"/>
      <c r="AL728" s="17">
        <v>0.33571164443725698</v>
      </c>
      <c r="AM728" s="17">
        <v>0.23586472988619001</v>
      </c>
      <c r="AN728" s="17">
        <v>0.18632306061175399</v>
      </c>
      <c r="AO728" s="17">
        <v>0.22331004386078801</v>
      </c>
      <c r="AP728" s="17">
        <v>0.293009451872841</v>
      </c>
      <c r="AQ728" s="17">
        <v>0.27937067080102401</v>
      </c>
      <c r="AR728" s="17">
        <v>0.16155804091982001</v>
      </c>
      <c r="AS728" s="17"/>
      <c r="AT728" s="17">
        <v>0.16709745876600901</v>
      </c>
      <c r="AU728" s="17">
        <v>0.31295190324413702</v>
      </c>
      <c r="AV728" s="17"/>
      <c r="AW728" s="17">
        <v>0.33863811282525003</v>
      </c>
      <c r="AX728" s="17">
        <v>0.35699611835694101</v>
      </c>
      <c r="AY728" s="17">
        <v>0.29005203370074301</v>
      </c>
      <c r="AZ728" s="17">
        <v>0.29618137300504599</v>
      </c>
      <c r="BA728" s="17">
        <v>0.274499974916315</v>
      </c>
      <c r="BB728" s="17">
        <v>0.27830797311106398</v>
      </c>
      <c r="BC728" s="17">
        <v>0.24901448659344499</v>
      </c>
      <c r="BD728" s="17">
        <v>0.150260436182024</v>
      </c>
      <c r="BE728" s="17"/>
      <c r="BF728" s="17">
        <v>0.29919273204491498</v>
      </c>
      <c r="BG728" s="17">
        <v>0.27539393250445199</v>
      </c>
      <c r="BH728" s="17">
        <v>0.270219780252685</v>
      </c>
      <c r="BI728" s="17">
        <v>0.28574080258026802</v>
      </c>
      <c r="BJ728" s="17">
        <v>0.233599278115242</v>
      </c>
      <c r="BK728" s="17">
        <v>0.29290148810435102</v>
      </c>
      <c r="BL728" s="17">
        <v>0.34124821179539899</v>
      </c>
      <c r="BM728" s="17"/>
      <c r="BN728" s="17">
        <v>0.190391258731543</v>
      </c>
      <c r="BO728" s="17">
        <v>0.156459845447496</v>
      </c>
      <c r="BP728" s="17">
        <v>0.29500156794180299</v>
      </c>
      <c r="BQ728" s="17">
        <v>0.25389693441432698</v>
      </c>
      <c r="BR728" s="17">
        <v>0.327204040175961</v>
      </c>
      <c r="BS728" s="17">
        <v>0.27146912902672998</v>
      </c>
      <c r="BT728" s="17">
        <v>0.243272347713409</v>
      </c>
      <c r="BU728" s="17">
        <v>0.35130497882479</v>
      </c>
      <c r="BV728" s="17">
        <v>0.25744396500975097</v>
      </c>
      <c r="BW728" s="17">
        <v>0.27776105020097103</v>
      </c>
      <c r="BX728" s="17">
        <v>0.330936427408065</v>
      </c>
      <c r="BY728" s="17">
        <v>0.36887568845213897</v>
      </c>
      <c r="BZ728" s="17">
        <v>0.352809281103803</v>
      </c>
      <c r="CA728" s="17">
        <v>0.32490555676602001</v>
      </c>
      <c r="CB728" s="17">
        <v>0.323496920284502</v>
      </c>
      <c r="CC728" s="17">
        <v>0.25883179636605003</v>
      </c>
      <c r="CD728" s="17">
        <v>0.28710634996756301</v>
      </c>
    </row>
    <row r="729" spans="2:82" x14ac:dyDescent="0.35">
      <c r="B729" t="s">
        <v>379</v>
      </c>
      <c r="C729" s="17">
        <v>0.25330855234992899</v>
      </c>
      <c r="D729" s="17">
        <v>0.27231775425882598</v>
      </c>
      <c r="E729" s="17">
        <v>0.23376687117186301</v>
      </c>
      <c r="F729" s="17"/>
      <c r="G729" s="17">
        <v>0.23343486798000801</v>
      </c>
      <c r="H729" s="17">
        <v>0.142557399368372</v>
      </c>
      <c r="I729" s="17">
        <v>0.27434887448476097</v>
      </c>
      <c r="J729" s="17">
        <v>0.25566783517435698</v>
      </c>
      <c r="K729" s="17">
        <v>0.31724578334124998</v>
      </c>
      <c r="L729" s="17">
        <v>0.32264221117903102</v>
      </c>
      <c r="M729" s="17"/>
      <c r="N729" s="17">
        <v>0.28079421829789503</v>
      </c>
      <c r="O729" s="17">
        <v>0.30491297298574899</v>
      </c>
      <c r="P729" s="17">
        <v>0.23137783387693101</v>
      </c>
      <c r="Q729" s="17">
        <v>0.182997540915775</v>
      </c>
      <c r="R729" s="17"/>
      <c r="S729" s="17">
        <v>0.20345917794075299</v>
      </c>
      <c r="T729" s="17">
        <v>0.24430547642353501</v>
      </c>
      <c r="U729" s="17">
        <v>0.30169101502263301</v>
      </c>
      <c r="V729" s="17">
        <v>0.28484735426944102</v>
      </c>
      <c r="W729" s="17">
        <v>0.25926670016336201</v>
      </c>
      <c r="X729" s="17">
        <v>0.23543529793587001</v>
      </c>
      <c r="Y729" s="17">
        <v>0.25787952254756302</v>
      </c>
      <c r="Z729" s="17">
        <v>0.26627805317525799</v>
      </c>
      <c r="AA729" s="17">
        <v>0.26518509213841401</v>
      </c>
      <c r="AB729" s="17">
        <v>0.30118557462255702</v>
      </c>
      <c r="AC729" s="17">
        <v>0.21907058098165699</v>
      </c>
      <c r="AD729" s="17"/>
      <c r="AE729" s="17">
        <v>0.28649483833718098</v>
      </c>
      <c r="AF729" s="17">
        <v>0.24591583494436201</v>
      </c>
      <c r="AG729" s="17">
        <v>0.15890389064747901</v>
      </c>
      <c r="AH729" s="17">
        <v>0.274125509628665</v>
      </c>
      <c r="AI729" s="17">
        <v>0.23317557846744</v>
      </c>
      <c r="AJ729" s="17">
        <v>0.18567281483186299</v>
      </c>
      <c r="AK729" s="17"/>
      <c r="AL729" s="17">
        <v>0.28397967087776099</v>
      </c>
      <c r="AM729" s="17">
        <v>0.225589070551692</v>
      </c>
      <c r="AN729" s="17">
        <v>0.20604890522340899</v>
      </c>
      <c r="AO729" s="17">
        <v>0.21878865214267201</v>
      </c>
      <c r="AP729" s="17">
        <v>0.36134606631098998</v>
      </c>
      <c r="AQ729" s="17">
        <v>0.17418301259103999</v>
      </c>
      <c r="AR729" s="17">
        <v>0.16155804091982001</v>
      </c>
      <c r="AS729" s="17"/>
      <c r="AT729" s="17">
        <v>0.16291581540672301</v>
      </c>
      <c r="AU729" s="17">
        <v>0.27768731114725398</v>
      </c>
      <c r="AV729" s="17"/>
      <c r="AW729" s="17">
        <v>0.34870057526952097</v>
      </c>
      <c r="AX729" s="17">
        <v>0.35960411853480001</v>
      </c>
      <c r="AY729" s="17">
        <v>0.17816905880331699</v>
      </c>
      <c r="AZ729" s="17">
        <v>0.29267921521224</v>
      </c>
      <c r="BA729" s="17">
        <v>0.25512943968600199</v>
      </c>
      <c r="BB729" s="17">
        <v>0.21915712460872699</v>
      </c>
      <c r="BC729" s="17">
        <v>0.17773826804583201</v>
      </c>
      <c r="BD729" s="17">
        <v>0.187843981959569</v>
      </c>
      <c r="BE729" s="17"/>
      <c r="BF729" s="17">
        <v>0.30204725361566498</v>
      </c>
      <c r="BG729" s="17">
        <v>0.226730130955097</v>
      </c>
      <c r="BH729" s="17">
        <v>0.305364107718468</v>
      </c>
      <c r="BI729" s="17">
        <v>0.21779468204151101</v>
      </c>
      <c r="BJ729" s="17">
        <v>0.17309025271387199</v>
      </c>
      <c r="BK729" s="17">
        <v>0.26871622048317101</v>
      </c>
      <c r="BL729" s="17">
        <v>0.260970597221724</v>
      </c>
      <c r="BM729" s="17"/>
      <c r="BN729" s="17">
        <v>0.176784995047748</v>
      </c>
      <c r="BO729" s="17">
        <v>0.24838090363533599</v>
      </c>
      <c r="BP729" s="17">
        <v>0.31346165898515999</v>
      </c>
      <c r="BQ729" s="17">
        <v>0.24282335917367501</v>
      </c>
      <c r="BR729" s="17">
        <v>0.27315172878462102</v>
      </c>
      <c r="BS729" s="17">
        <v>0.18721784579119</v>
      </c>
      <c r="BT729" s="17">
        <v>0.217413246262632</v>
      </c>
      <c r="BU729" s="17">
        <v>0.27463796273394298</v>
      </c>
      <c r="BV729" s="17">
        <v>0.309745310592067</v>
      </c>
      <c r="BW729" s="17">
        <v>0.23513261950471001</v>
      </c>
      <c r="BX729" s="17">
        <v>0.26341959656729302</v>
      </c>
      <c r="BY729" s="17">
        <v>0.25501367421075399</v>
      </c>
      <c r="BZ729" s="17">
        <v>0.263732463490434</v>
      </c>
      <c r="CA729" s="17">
        <v>0.24173077619696601</v>
      </c>
      <c r="CB729" s="17">
        <v>0.315141092415127</v>
      </c>
      <c r="CC729" s="17">
        <v>0.26506356691466698</v>
      </c>
      <c r="CD729" s="17">
        <v>0.21108197529539599</v>
      </c>
    </row>
    <row r="730" spans="2:82" x14ac:dyDescent="0.35">
      <c r="B730" t="s">
        <v>378</v>
      </c>
      <c r="C730" s="17">
        <v>0.24470715286830999</v>
      </c>
      <c r="D730" s="17">
        <v>0.28790389960923501</v>
      </c>
      <c r="E730" s="17">
        <v>0.199355479155891</v>
      </c>
      <c r="F730" s="17"/>
      <c r="G730" s="17">
        <v>0.19996863719757799</v>
      </c>
      <c r="H730" s="17">
        <v>0.21427904235244499</v>
      </c>
      <c r="I730" s="17">
        <v>0.26615421498845498</v>
      </c>
      <c r="J730" s="17">
        <v>0.23140141730790101</v>
      </c>
      <c r="K730" s="17">
        <v>0.25198396796675798</v>
      </c>
      <c r="L730" s="17">
        <v>0.29729301027508998</v>
      </c>
      <c r="M730" s="17"/>
      <c r="N730" s="17">
        <v>0.26908442921528603</v>
      </c>
      <c r="O730" s="17">
        <v>0.27876826759836398</v>
      </c>
      <c r="P730" s="17">
        <v>0.226534127520581</v>
      </c>
      <c r="Q730" s="17">
        <v>0.19245449691857999</v>
      </c>
      <c r="R730" s="17"/>
      <c r="S730" s="17">
        <v>0.218515516624084</v>
      </c>
      <c r="T730" s="17">
        <v>0.26958749169527801</v>
      </c>
      <c r="U730" s="17">
        <v>0.23476922973377001</v>
      </c>
      <c r="V730" s="17">
        <v>0.27024668044025701</v>
      </c>
      <c r="W730" s="17">
        <v>0.26323970112608203</v>
      </c>
      <c r="X730" s="17">
        <v>0.199664595072825</v>
      </c>
      <c r="Y730" s="17">
        <v>0.20147200101096999</v>
      </c>
      <c r="Z730" s="17">
        <v>0.220223633324832</v>
      </c>
      <c r="AA730" s="17">
        <v>0.30055680976703197</v>
      </c>
      <c r="AB730" s="17">
        <v>0.28330829661651102</v>
      </c>
      <c r="AC730" s="17">
        <v>0.206714536590171</v>
      </c>
      <c r="AD730" s="17"/>
      <c r="AE730" s="17">
        <v>0.27491650670052897</v>
      </c>
      <c r="AF730" s="17">
        <v>0.24391080536774801</v>
      </c>
      <c r="AG730" s="17">
        <v>0.19001083173387501</v>
      </c>
      <c r="AH730" s="17">
        <v>0.22115920176273299</v>
      </c>
      <c r="AI730" s="17">
        <v>0.22815126091906601</v>
      </c>
      <c r="AJ730" s="17">
        <v>0.137031699482839</v>
      </c>
      <c r="AK730" s="17"/>
      <c r="AL730" s="17">
        <v>0.26460631574245302</v>
      </c>
      <c r="AM730" s="17">
        <v>0.222754063233158</v>
      </c>
      <c r="AN730" s="17">
        <v>0.20528383933680899</v>
      </c>
      <c r="AO730" s="17">
        <v>0.24300724689318201</v>
      </c>
      <c r="AP730" s="17">
        <v>0.26679742914655002</v>
      </c>
      <c r="AQ730" s="17">
        <v>0.229769245307621</v>
      </c>
      <c r="AR730" s="17">
        <v>0.161587795396641</v>
      </c>
      <c r="AS730" s="17"/>
      <c r="AT730" s="17">
        <v>0.25398295523605902</v>
      </c>
      <c r="AU730" s="17">
        <v>0.24440323742925399</v>
      </c>
      <c r="AV730" s="17"/>
      <c r="AW730" s="17">
        <v>0.252410613081683</v>
      </c>
      <c r="AX730" s="17">
        <v>0.35831241752093701</v>
      </c>
      <c r="AY730" s="17">
        <v>0.22641177843833499</v>
      </c>
      <c r="AZ730" s="17">
        <v>0.23803412707987701</v>
      </c>
      <c r="BA730" s="17">
        <v>0.255690479154772</v>
      </c>
      <c r="BB730" s="17">
        <v>0.26328675820930902</v>
      </c>
      <c r="BC730" s="17">
        <v>0.219160879261113</v>
      </c>
      <c r="BD730" s="17">
        <v>0.111243347548533</v>
      </c>
      <c r="BE730" s="17"/>
      <c r="BF730" s="17">
        <v>0.26841066777426598</v>
      </c>
      <c r="BG730" s="17">
        <v>0.23259041746151701</v>
      </c>
      <c r="BH730" s="17">
        <v>0.25372826597020098</v>
      </c>
      <c r="BI730" s="17">
        <v>0.22339816247884001</v>
      </c>
      <c r="BJ730" s="17">
        <v>0.174027474981615</v>
      </c>
      <c r="BK730" s="17">
        <v>0.27963023077074101</v>
      </c>
      <c r="BL730" s="17">
        <v>0.238725327659804</v>
      </c>
      <c r="BM730" s="17"/>
      <c r="BN730" s="17">
        <v>0.11017216573045099</v>
      </c>
      <c r="BO730" s="17">
        <v>0.26413488670007701</v>
      </c>
      <c r="BP730" s="17">
        <v>0.243994556101256</v>
      </c>
      <c r="BQ730" s="17">
        <v>0.181512709757257</v>
      </c>
      <c r="BR730" s="17">
        <v>0.26182990093728897</v>
      </c>
      <c r="BS730" s="17">
        <v>0.210561396198403</v>
      </c>
      <c r="BT730" s="17">
        <v>0.25549237641269901</v>
      </c>
      <c r="BU730" s="17">
        <v>0.27601497178785001</v>
      </c>
      <c r="BV730" s="17">
        <v>0.29960879554868902</v>
      </c>
      <c r="BW730" s="17">
        <v>0.28692997406477699</v>
      </c>
      <c r="BX730" s="17">
        <v>0.240528677491812</v>
      </c>
      <c r="BY730" s="17">
        <v>0.24078610533570599</v>
      </c>
      <c r="BZ730" s="17">
        <v>0.16158204412834601</v>
      </c>
      <c r="CA730" s="17">
        <v>0.39554105964589098</v>
      </c>
      <c r="CB730" s="17">
        <v>0.28267120451709199</v>
      </c>
      <c r="CC730" s="17">
        <v>0.138196907267049</v>
      </c>
      <c r="CD730" s="17">
        <v>0.34707451510578602</v>
      </c>
    </row>
    <row r="731" spans="2:82" x14ac:dyDescent="0.35">
      <c r="B731" t="s">
        <v>376</v>
      </c>
      <c r="C731" s="17">
        <v>0.23422439929944999</v>
      </c>
      <c r="D731" s="17">
        <v>0.25242219921325998</v>
      </c>
      <c r="E731" s="17">
        <v>0.215493229123251</v>
      </c>
      <c r="F731" s="17"/>
      <c r="G731" s="17">
        <v>0.190036515794959</v>
      </c>
      <c r="H731" s="17">
        <v>0.140077229213625</v>
      </c>
      <c r="I731" s="17">
        <v>0.241915030175201</v>
      </c>
      <c r="J731" s="17">
        <v>0.241654491930128</v>
      </c>
      <c r="K731" s="17">
        <v>0.30055725055806298</v>
      </c>
      <c r="L731" s="17">
        <v>0.314116244707484</v>
      </c>
      <c r="M731" s="17"/>
      <c r="N731" s="17">
        <v>0.27142329698183798</v>
      </c>
      <c r="O731" s="17">
        <v>0.26177842408651703</v>
      </c>
      <c r="P731" s="17">
        <v>0.20125683567993299</v>
      </c>
      <c r="Q731" s="17">
        <v>0.18778585805860101</v>
      </c>
      <c r="R731" s="17"/>
      <c r="S731" s="17">
        <v>0.17122895037322899</v>
      </c>
      <c r="T731" s="17">
        <v>0.21107371957029999</v>
      </c>
      <c r="U731" s="17">
        <v>0.26177645776147401</v>
      </c>
      <c r="V731" s="17">
        <v>0.237080104445618</v>
      </c>
      <c r="W731" s="17">
        <v>0.22766330474310201</v>
      </c>
      <c r="X731" s="17">
        <v>0.25656124866413599</v>
      </c>
      <c r="Y731" s="17">
        <v>0.26540794143408403</v>
      </c>
      <c r="Z731" s="17">
        <v>0.28958183880132898</v>
      </c>
      <c r="AA731" s="17">
        <v>0.27166524629914002</v>
      </c>
      <c r="AB731" s="17">
        <v>0.26521578573350402</v>
      </c>
      <c r="AC731" s="17">
        <v>0.20251616789650001</v>
      </c>
      <c r="AD731" s="17"/>
      <c r="AE731" s="17">
        <v>0.27577103430769601</v>
      </c>
      <c r="AF731" s="17">
        <v>0.21720703175945699</v>
      </c>
      <c r="AG731" s="17">
        <v>0.13323786109417901</v>
      </c>
      <c r="AH731" s="17">
        <v>0.237405797519572</v>
      </c>
      <c r="AI731" s="17">
        <v>0.23007878671099199</v>
      </c>
      <c r="AJ731" s="17">
        <v>9.7623512684863495E-2</v>
      </c>
      <c r="AK731" s="17"/>
      <c r="AL731" s="17">
        <v>0.26394869265068799</v>
      </c>
      <c r="AM731" s="17">
        <v>0.203289200929646</v>
      </c>
      <c r="AN731" s="17">
        <v>0.18230545811398599</v>
      </c>
      <c r="AO731" s="17">
        <v>0.22406015732447199</v>
      </c>
      <c r="AP731" s="17">
        <v>0.38060558085409102</v>
      </c>
      <c r="AQ731" s="17">
        <v>0.14922418348566199</v>
      </c>
      <c r="AR731" s="17">
        <v>0.16155804091982001</v>
      </c>
      <c r="AS731" s="17"/>
      <c r="AT731" s="17">
        <v>0.15639798175539499</v>
      </c>
      <c r="AU731" s="17">
        <v>0.25702455669978802</v>
      </c>
      <c r="AV731" s="17"/>
      <c r="AW731" s="17">
        <v>0.27651030054587</v>
      </c>
      <c r="AX731" s="17">
        <v>0.37708127924899598</v>
      </c>
      <c r="AY731" s="17">
        <v>0.133096968224722</v>
      </c>
      <c r="AZ731" s="17">
        <v>0.25359551825847498</v>
      </c>
      <c r="BA731" s="17">
        <v>0.271805805386583</v>
      </c>
      <c r="BB731" s="17">
        <v>0.21024604936809699</v>
      </c>
      <c r="BC731" s="17">
        <v>0.17941233511315899</v>
      </c>
      <c r="BD731" s="17">
        <v>7.2815108486102606E-2</v>
      </c>
      <c r="BE731" s="17"/>
      <c r="BF731" s="17">
        <v>0.24933100859330701</v>
      </c>
      <c r="BG731" s="17">
        <v>0.19870769668169</v>
      </c>
      <c r="BH731" s="17">
        <v>0.29091584578547303</v>
      </c>
      <c r="BI731" s="17">
        <v>0.201303074139003</v>
      </c>
      <c r="BJ731" s="17">
        <v>0.16239964856181099</v>
      </c>
      <c r="BK731" s="17">
        <v>0.288274683624273</v>
      </c>
      <c r="BL731" s="17">
        <v>0.21385252241035799</v>
      </c>
      <c r="BM731" s="17"/>
      <c r="BN731" s="17">
        <v>0.14651554361542299</v>
      </c>
      <c r="BO731" s="17">
        <v>0.236880712308872</v>
      </c>
      <c r="BP731" s="17">
        <v>0.38023020894462101</v>
      </c>
      <c r="BQ731" s="17">
        <v>0.20529859450087401</v>
      </c>
      <c r="BR731" s="17">
        <v>0.23806516530500299</v>
      </c>
      <c r="BS731" s="17">
        <v>0.16284260640002099</v>
      </c>
      <c r="BT731" s="17">
        <v>0.208193507511481</v>
      </c>
      <c r="BU731" s="17">
        <v>0.246964482306061</v>
      </c>
      <c r="BV731" s="17">
        <v>0.28020040047476102</v>
      </c>
      <c r="BW731" s="17">
        <v>0.22507801881794801</v>
      </c>
      <c r="BX731" s="17">
        <v>0.23038213265358701</v>
      </c>
      <c r="BY731" s="17">
        <v>0.25083570613850598</v>
      </c>
      <c r="BZ731" s="17">
        <v>0.23889868038195999</v>
      </c>
      <c r="CA731" s="17">
        <v>0.217442861426456</v>
      </c>
      <c r="CB731" s="17">
        <v>0.22325355950454101</v>
      </c>
      <c r="CC731" s="17">
        <v>0.28715077937658401</v>
      </c>
      <c r="CD731" s="17">
        <v>0.185522499619964</v>
      </c>
    </row>
    <row r="732" spans="2:82" x14ac:dyDescent="0.35">
      <c r="B732" t="s">
        <v>374</v>
      </c>
      <c r="C732" s="17">
        <v>0.22022154616850301</v>
      </c>
      <c r="D732" s="17">
        <v>0.24459369848247001</v>
      </c>
      <c r="E732" s="17">
        <v>0.19345935672456499</v>
      </c>
      <c r="F732" s="17"/>
      <c r="G732" s="17">
        <v>0.16766123729576499</v>
      </c>
      <c r="H732" s="17">
        <v>0.14180372502852101</v>
      </c>
      <c r="I732" s="17">
        <v>0.192814827951893</v>
      </c>
      <c r="J732" s="17">
        <v>0.216287782474792</v>
      </c>
      <c r="K732" s="17">
        <v>0.29164235345535799</v>
      </c>
      <c r="L732" s="17">
        <v>0.32509162122126301</v>
      </c>
      <c r="M732" s="17"/>
      <c r="N732" s="17">
        <v>0.25103483958947898</v>
      </c>
      <c r="O732" s="17">
        <v>0.250484652267907</v>
      </c>
      <c r="P732" s="17">
        <v>0.182765253633936</v>
      </c>
      <c r="Q732" s="17">
        <v>0.18407379442122199</v>
      </c>
      <c r="R732" s="17"/>
      <c r="S732" s="17">
        <v>0.172922577241473</v>
      </c>
      <c r="T732" s="17">
        <v>0.206269449795323</v>
      </c>
      <c r="U732" s="17">
        <v>0.285069683526951</v>
      </c>
      <c r="V732" s="17">
        <v>0.20655214389610299</v>
      </c>
      <c r="W732" s="17">
        <v>0.198475318946608</v>
      </c>
      <c r="X732" s="17">
        <v>0.206671163740627</v>
      </c>
      <c r="Y732" s="17">
        <v>0.24859548749256899</v>
      </c>
      <c r="Z732" s="17">
        <v>0.322071875097174</v>
      </c>
      <c r="AA732" s="17">
        <v>0.222801174943693</v>
      </c>
      <c r="AB732" s="17">
        <v>0.26500670110126301</v>
      </c>
      <c r="AC732" s="17">
        <v>0.182341378044617</v>
      </c>
      <c r="AD732" s="17"/>
      <c r="AE732" s="17">
        <v>0.26527856005441203</v>
      </c>
      <c r="AF732" s="17">
        <v>0.19659592462119599</v>
      </c>
      <c r="AG732" s="17">
        <v>0.13655719808087699</v>
      </c>
      <c r="AH732" s="17">
        <v>0.196655924368449</v>
      </c>
      <c r="AI732" s="17">
        <v>0.21345848515749</v>
      </c>
      <c r="AJ732" s="17">
        <v>0.13061129539410801</v>
      </c>
      <c r="AK732" s="17"/>
      <c r="AL732" s="17">
        <v>0.24360500285624401</v>
      </c>
      <c r="AM732" s="17">
        <v>0.201303362694945</v>
      </c>
      <c r="AN732" s="17">
        <v>0.149283680481369</v>
      </c>
      <c r="AO732" s="17">
        <v>0.18992864114875799</v>
      </c>
      <c r="AP732" s="17">
        <v>0.32755199877390301</v>
      </c>
      <c r="AQ732" s="17">
        <v>0.20397440132661601</v>
      </c>
      <c r="AR732" s="17">
        <v>0.16155804091982001</v>
      </c>
      <c r="AS732" s="17"/>
      <c r="AT732" s="17">
        <v>0.15573889238453001</v>
      </c>
      <c r="AU732" s="17">
        <v>0.23860303749747599</v>
      </c>
      <c r="AV732" s="17"/>
      <c r="AW732" s="17">
        <v>0.22785599564054901</v>
      </c>
      <c r="AX732" s="17">
        <v>0.393911162616079</v>
      </c>
      <c r="AY732" s="17">
        <v>0.116512738557499</v>
      </c>
      <c r="AZ732" s="17">
        <v>0.24568373579502201</v>
      </c>
      <c r="BA732" s="17">
        <v>0.277634022090607</v>
      </c>
      <c r="BB732" s="17">
        <v>0.194335924100555</v>
      </c>
      <c r="BC732" s="17">
        <v>0.142370771563225</v>
      </c>
      <c r="BD732" s="17">
        <v>0.194261076799292</v>
      </c>
      <c r="BE732" s="17"/>
      <c r="BF732" s="17">
        <v>0.22671222985605299</v>
      </c>
      <c r="BG732" s="17">
        <v>0.18503274242026199</v>
      </c>
      <c r="BH732" s="17">
        <v>0.29250872862348798</v>
      </c>
      <c r="BI732" s="17">
        <v>0.23401466516571501</v>
      </c>
      <c r="BJ732" s="17">
        <v>9.33829458363378E-2</v>
      </c>
      <c r="BK732" s="17">
        <v>0.29010883020343198</v>
      </c>
      <c r="BL732" s="17">
        <v>0.17635595219963299</v>
      </c>
      <c r="BM732" s="17"/>
      <c r="BN732" s="17">
        <v>0.13587393104772999</v>
      </c>
      <c r="BO732" s="17">
        <v>0.224739973298405</v>
      </c>
      <c r="BP732" s="17">
        <v>0.27314685001153</v>
      </c>
      <c r="BQ732" s="17">
        <v>0.22560580980384701</v>
      </c>
      <c r="BR732" s="17">
        <v>0.21493475019229799</v>
      </c>
      <c r="BS732" s="17">
        <v>0.191889090152185</v>
      </c>
      <c r="BT732" s="17">
        <v>0.19270038613653501</v>
      </c>
      <c r="BU732" s="17">
        <v>0.20197566794948599</v>
      </c>
      <c r="BV732" s="17">
        <v>0.28303137488536101</v>
      </c>
      <c r="BW732" s="17">
        <v>0.224271811860872</v>
      </c>
      <c r="BX732" s="17">
        <v>0.25599163977330103</v>
      </c>
      <c r="BY732" s="17">
        <v>0.23969328275222099</v>
      </c>
      <c r="BZ732" s="17">
        <v>0.26989703221186601</v>
      </c>
      <c r="CA732" s="17">
        <v>0.17591137586715</v>
      </c>
      <c r="CB732" s="17">
        <v>0.22635330573054599</v>
      </c>
      <c r="CC732" s="17">
        <v>0.116223408965793</v>
      </c>
      <c r="CD732" s="17">
        <v>0.21484904225792201</v>
      </c>
    </row>
    <row r="733" spans="2:82" x14ac:dyDescent="0.35">
      <c r="B733" t="s">
        <v>375</v>
      </c>
      <c r="C733" s="17">
        <v>0.201468749728618</v>
      </c>
      <c r="D733" s="17">
        <v>0.21846924484531699</v>
      </c>
      <c r="E733" s="17">
        <v>0.18392044852815501</v>
      </c>
      <c r="F733" s="17"/>
      <c r="G733" s="17">
        <v>0.16255165219314299</v>
      </c>
      <c r="H733" s="17">
        <v>0.111555556374361</v>
      </c>
      <c r="I733" s="17">
        <v>0.19062240534949501</v>
      </c>
      <c r="J733" s="17">
        <v>0.20133218707490699</v>
      </c>
      <c r="K733" s="17">
        <v>0.25720039416970902</v>
      </c>
      <c r="L733" s="17">
        <v>0.29842447716068399</v>
      </c>
      <c r="M733" s="17"/>
      <c r="N733" s="17">
        <v>0.230118045397251</v>
      </c>
      <c r="O733" s="17">
        <v>0.22434135884662401</v>
      </c>
      <c r="P733" s="17">
        <v>0.17429603765166901</v>
      </c>
      <c r="Q733" s="17">
        <v>0.16415319939567499</v>
      </c>
      <c r="R733" s="17"/>
      <c r="S733" s="17">
        <v>0.15609545107887299</v>
      </c>
      <c r="T733" s="17">
        <v>0.205878254073703</v>
      </c>
      <c r="U733" s="17">
        <v>0.20834178101107001</v>
      </c>
      <c r="V733" s="17">
        <v>0.21153507068767799</v>
      </c>
      <c r="W733" s="17">
        <v>0.187066093124472</v>
      </c>
      <c r="X733" s="17">
        <v>0.1872348740658</v>
      </c>
      <c r="Y733" s="17">
        <v>0.16293906843088701</v>
      </c>
      <c r="Z733" s="17">
        <v>0.271662416019263</v>
      </c>
      <c r="AA733" s="17">
        <v>0.22494212993891499</v>
      </c>
      <c r="AB733" s="17">
        <v>0.27216354457541297</v>
      </c>
      <c r="AC733" s="17">
        <v>0.18337173525265199</v>
      </c>
      <c r="AD733" s="17"/>
      <c r="AE733" s="17">
        <v>0.24821046801494101</v>
      </c>
      <c r="AF733" s="17">
        <v>0.17561250194438599</v>
      </c>
      <c r="AG733" s="17">
        <v>0.136458147009617</v>
      </c>
      <c r="AH733" s="17">
        <v>0.199089196051839</v>
      </c>
      <c r="AI733" s="17">
        <v>0.176023863801336</v>
      </c>
      <c r="AJ733" s="17">
        <v>0.10205029366162501</v>
      </c>
      <c r="AK733" s="17"/>
      <c r="AL733" s="17">
        <v>0.23515100148916299</v>
      </c>
      <c r="AM733" s="17">
        <v>0.163618665545084</v>
      </c>
      <c r="AN733" s="17">
        <v>0.183393695100693</v>
      </c>
      <c r="AO733" s="17">
        <v>0.19629946910017601</v>
      </c>
      <c r="AP733" s="17">
        <v>0.241841438529557</v>
      </c>
      <c r="AQ733" s="17">
        <v>8.8231394390846304E-2</v>
      </c>
      <c r="AR733" s="17">
        <v>0.31827719139549199</v>
      </c>
      <c r="AS733" s="17"/>
      <c r="AT733" s="17">
        <v>0.13999593370204</v>
      </c>
      <c r="AU733" s="17">
        <v>0.21967902644065199</v>
      </c>
      <c r="AV733" s="17"/>
      <c r="AW733" s="17">
        <v>0.19996382692123599</v>
      </c>
      <c r="AX733" s="17">
        <v>0.41046414360339101</v>
      </c>
      <c r="AY733" s="17">
        <v>0.116512738557499</v>
      </c>
      <c r="AZ733" s="17">
        <v>0.214387795223769</v>
      </c>
      <c r="BA733" s="17">
        <v>0.23998644355132401</v>
      </c>
      <c r="BB733" s="17">
        <v>0.18932091053186301</v>
      </c>
      <c r="BC733" s="17">
        <v>0.148116931223155</v>
      </c>
      <c r="BD733" s="17">
        <v>7.7102571333492603E-2</v>
      </c>
      <c r="BE733" s="17"/>
      <c r="BF733" s="17">
        <v>0.20020445431119599</v>
      </c>
      <c r="BG733" s="17">
        <v>0.163115353868241</v>
      </c>
      <c r="BH733" s="17">
        <v>0.25525467220574</v>
      </c>
      <c r="BI733" s="17">
        <v>0.20582317164469299</v>
      </c>
      <c r="BJ733" s="17">
        <v>0.104145680129885</v>
      </c>
      <c r="BK733" s="17">
        <v>0.26133390362798198</v>
      </c>
      <c r="BL733" s="17">
        <v>0.212263375632498</v>
      </c>
      <c r="BM733" s="17"/>
      <c r="BN733" s="17">
        <v>9.5787616713486901E-2</v>
      </c>
      <c r="BO733" s="17">
        <v>0.24513277345533099</v>
      </c>
      <c r="BP733" s="17">
        <v>0.23507495251980001</v>
      </c>
      <c r="BQ733" s="17">
        <v>0.18623005790306901</v>
      </c>
      <c r="BR733" s="17">
        <v>0.201865744055583</v>
      </c>
      <c r="BS733" s="17">
        <v>0.18038774578171801</v>
      </c>
      <c r="BT733" s="17">
        <v>0.198701093640819</v>
      </c>
      <c r="BU733" s="17">
        <v>0.22025349002103201</v>
      </c>
      <c r="BV733" s="17">
        <v>0.211141391750542</v>
      </c>
      <c r="BW733" s="17">
        <v>0.19332436182026799</v>
      </c>
      <c r="BX733" s="17">
        <v>0.25824243956586002</v>
      </c>
      <c r="BY733" s="17">
        <v>0.24015533601393799</v>
      </c>
      <c r="BZ733" s="17">
        <v>0.267193279675494</v>
      </c>
      <c r="CA733" s="17">
        <v>0.15347690689391999</v>
      </c>
      <c r="CB733" s="17">
        <v>0.206167107071489</v>
      </c>
      <c r="CC733" s="17">
        <v>8.4286138728350293E-2</v>
      </c>
      <c r="CD733" s="17">
        <v>0.18140010842725701</v>
      </c>
    </row>
    <row r="734" spans="2:82" x14ac:dyDescent="0.35">
      <c r="B734" t="s">
        <v>377</v>
      </c>
      <c r="C734" s="17">
        <v>0.17932718044673401</v>
      </c>
      <c r="D734" s="17">
        <v>0.191408558958721</v>
      </c>
      <c r="E734" s="17">
        <v>0.16695973990261301</v>
      </c>
      <c r="F734" s="17"/>
      <c r="G734" s="17">
        <v>0.106321766549381</v>
      </c>
      <c r="H734" s="17">
        <v>0.110723827956386</v>
      </c>
      <c r="I734" s="17">
        <v>0.17121765870300401</v>
      </c>
      <c r="J734" s="17">
        <v>0.17871853375205099</v>
      </c>
      <c r="K734" s="17">
        <v>0.27259893134917701</v>
      </c>
      <c r="L734" s="17">
        <v>0.26237659974794603</v>
      </c>
      <c r="M734" s="17"/>
      <c r="N734" s="17">
        <v>0.193728955228195</v>
      </c>
      <c r="O734" s="17">
        <v>0.22221746329216999</v>
      </c>
      <c r="P734" s="17">
        <v>0.14717185997128501</v>
      </c>
      <c r="Q734" s="17">
        <v>0.14189231006118899</v>
      </c>
      <c r="R734" s="17"/>
      <c r="S734" s="17">
        <v>0.13145970749299701</v>
      </c>
      <c r="T734" s="17">
        <v>0.1948604092208</v>
      </c>
      <c r="U734" s="17">
        <v>0.209323938842536</v>
      </c>
      <c r="V734" s="17">
        <v>0.204224583021578</v>
      </c>
      <c r="W734" s="17">
        <v>0.185887433615262</v>
      </c>
      <c r="X734" s="17">
        <v>0.14581077116124899</v>
      </c>
      <c r="Y734" s="17">
        <v>0.16251444913223501</v>
      </c>
      <c r="Z734" s="17">
        <v>0.198073209480952</v>
      </c>
      <c r="AA734" s="17">
        <v>0.206377010816262</v>
      </c>
      <c r="AB734" s="17">
        <v>0.23508744677554499</v>
      </c>
      <c r="AC734" s="17">
        <v>0.12232695819511701</v>
      </c>
      <c r="AD734" s="17"/>
      <c r="AE734" s="17">
        <v>0.222902182686981</v>
      </c>
      <c r="AF734" s="17">
        <v>0.14194933627203299</v>
      </c>
      <c r="AG734" s="17">
        <v>0.13431997441639401</v>
      </c>
      <c r="AH734" s="17">
        <v>0.164614295913737</v>
      </c>
      <c r="AI734" s="17">
        <v>0.163143413547753</v>
      </c>
      <c r="AJ734" s="17">
        <v>0.13079512209939301</v>
      </c>
      <c r="AK734" s="17"/>
      <c r="AL734" s="17">
        <v>0.208428940790088</v>
      </c>
      <c r="AM734" s="17">
        <v>0.150756349891288</v>
      </c>
      <c r="AN734" s="17">
        <v>0.13897703950135401</v>
      </c>
      <c r="AO734" s="17">
        <v>0.156396311775617</v>
      </c>
      <c r="AP734" s="17">
        <v>0.268812706706134</v>
      </c>
      <c r="AQ734" s="17">
        <v>6.7316860569799603E-2</v>
      </c>
      <c r="AR734" s="17">
        <v>0.31830694587231301</v>
      </c>
      <c r="AS734" s="17"/>
      <c r="AT734" s="17">
        <v>0.107012337015023</v>
      </c>
      <c r="AU734" s="17">
        <v>0.19957104057152</v>
      </c>
      <c r="AV734" s="17"/>
      <c r="AW734" s="17">
        <v>0.20397043237769999</v>
      </c>
      <c r="AX734" s="17">
        <v>0.358767627011292</v>
      </c>
      <c r="AY734" s="17">
        <v>9.5090484762567706E-2</v>
      </c>
      <c r="AZ734" s="17">
        <v>0.19611342334228399</v>
      </c>
      <c r="BA734" s="17">
        <v>0.21093737341679</v>
      </c>
      <c r="BB734" s="17">
        <v>0.15643796133135099</v>
      </c>
      <c r="BC734" s="17">
        <v>0.12623285327358599</v>
      </c>
      <c r="BD734" s="17">
        <v>7.2357860236304306E-2</v>
      </c>
      <c r="BE734" s="17"/>
      <c r="BF734" s="17">
        <v>0.174351301190519</v>
      </c>
      <c r="BG734" s="17">
        <v>0.15274349406155899</v>
      </c>
      <c r="BH734" s="17">
        <v>0.23907749188928601</v>
      </c>
      <c r="BI734" s="17">
        <v>0.13936478612435299</v>
      </c>
      <c r="BJ734" s="17">
        <v>8.3097244182080393E-2</v>
      </c>
      <c r="BK734" s="17">
        <v>0.23723493148494201</v>
      </c>
      <c r="BL734" s="17">
        <v>0.1738825556486</v>
      </c>
      <c r="BM734" s="17"/>
      <c r="BN734" s="17">
        <v>0.107774309131571</v>
      </c>
      <c r="BO734" s="17">
        <v>0.19751542511964601</v>
      </c>
      <c r="BP734" s="17">
        <v>0.215242501857598</v>
      </c>
      <c r="BQ734" s="17">
        <v>0.17262610040707299</v>
      </c>
      <c r="BR734" s="17">
        <v>0.223523102453828</v>
      </c>
      <c r="BS734" s="17">
        <v>0.14658079626564799</v>
      </c>
      <c r="BT734" s="17">
        <v>0.17330328689730601</v>
      </c>
      <c r="BU734" s="17">
        <v>0.200045185396206</v>
      </c>
      <c r="BV734" s="17">
        <v>0.15545956139675701</v>
      </c>
      <c r="BW734" s="17">
        <v>0.14077456509934899</v>
      </c>
      <c r="BX734" s="17">
        <v>0.259778751501899</v>
      </c>
      <c r="BY734" s="17">
        <v>0.18367571188366499</v>
      </c>
      <c r="BZ734" s="17">
        <v>0.24591759556720699</v>
      </c>
      <c r="CA734" s="17">
        <v>0.217532695095982</v>
      </c>
      <c r="CB734" s="17">
        <v>0.17188961944218401</v>
      </c>
      <c r="CC734" s="17">
        <v>0.11002376647437299</v>
      </c>
      <c r="CD734" s="17">
        <v>0.11443438432474</v>
      </c>
    </row>
    <row r="735" spans="2:82" x14ac:dyDescent="0.35">
      <c r="B735" t="s">
        <v>384</v>
      </c>
      <c r="C735" s="17">
        <v>0.171589806965011</v>
      </c>
      <c r="D735" s="17">
        <v>0.188430391893458</v>
      </c>
      <c r="E735" s="17">
        <v>0.15412666171432601</v>
      </c>
      <c r="F735" s="17"/>
      <c r="G735" s="17">
        <v>0.107132403609578</v>
      </c>
      <c r="H735" s="17">
        <v>0.130264714671847</v>
      </c>
      <c r="I735" s="17">
        <v>0.19951964000668099</v>
      </c>
      <c r="J735" s="17">
        <v>0.186671998870583</v>
      </c>
      <c r="K735" s="17">
        <v>0.21790649401248099</v>
      </c>
      <c r="L735" s="17">
        <v>0.20710328695003699</v>
      </c>
      <c r="M735" s="17"/>
      <c r="N735" s="17">
        <v>0.17689102529595699</v>
      </c>
      <c r="O735" s="17">
        <v>0.21880487056514</v>
      </c>
      <c r="P735" s="17">
        <v>0.14865539251007401</v>
      </c>
      <c r="Q735" s="17">
        <v>0.144416293322988</v>
      </c>
      <c r="R735" s="17"/>
      <c r="S735" s="17">
        <v>0.15163445046716201</v>
      </c>
      <c r="T735" s="17">
        <v>0.179421822315492</v>
      </c>
      <c r="U735" s="17">
        <v>0.15929181828337399</v>
      </c>
      <c r="V735" s="17">
        <v>0.18153618668694901</v>
      </c>
      <c r="W735" s="17">
        <v>0.161185475423955</v>
      </c>
      <c r="X735" s="17">
        <v>0.211717088455813</v>
      </c>
      <c r="Y735" s="17">
        <v>0.18949714281158</v>
      </c>
      <c r="Z735" s="17">
        <v>0.160173282647603</v>
      </c>
      <c r="AA735" s="17">
        <v>0.13720792181644001</v>
      </c>
      <c r="AB735" s="17">
        <v>0.191548091648999</v>
      </c>
      <c r="AC735" s="17">
        <v>0.16803978172970099</v>
      </c>
      <c r="AD735" s="17"/>
      <c r="AE735" s="17">
        <v>0.19409561888879101</v>
      </c>
      <c r="AF735" s="17">
        <v>0.16826067385500801</v>
      </c>
      <c r="AG735" s="17">
        <v>0.13532317458288701</v>
      </c>
      <c r="AH735" s="17">
        <v>0.120961045884069</v>
      </c>
      <c r="AI735" s="17">
        <v>0.171072321225997</v>
      </c>
      <c r="AJ735" s="17">
        <v>0.137031699482839</v>
      </c>
      <c r="AK735" s="17"/>
      <c r="AL735" s="17">
        <v>0.178158854842385</v>
      </c>
      <c r="AM735" s="17">
        <v>0.160710413857555</v>
      </c>
      <c r="AN735" s="17">
        <v>0.21050739161739901</v>
      </c>
      <c r="AO735" s="17">
        <v>0.19633645461149299</v>
      </c>
      <c r="AP735" s="17">
        <v>0.20273124147680699</v>
      </c>
      <c r="AQ735" s="17">
        <v>0.13383300429049799</v>
      </c>
      <c r="AR735" s="17">
        <v>0</v>
      </c>
      <c r="AS735" s="17"/>
      <c r="AT735" s="17">
        <v>0.16302478118172101</v>
      </c>
      <c r="AU735" s="17">
        <v>0.17476432912658399</v>
      </c>
      <c r="AV735" s="17"/>
      <c r="AW735" s="17">
        <v>0.16301219876296799</v>
      </c>
      <c r="AX735" s="17">
        <v>0.28784483796697602</v>
      </c>
      <c r="AY735" s="17">
        <v>0.15751936260788599</v>
      </c>
      <c r="AZ735" s="17">
        <v>0.18383139347268701</v>
      </c>
      <c r="BA735" s="17">
        <v>0.185042973471683</v>
      </c>
      <c r="BB735" s="17">
        <v>0.138628980526355</v>
      </c>
      <c r="BC735" s="17">
        <v>0.15763397395646001</v>
      </c>
      <c r="BD735" s="17">
        <v>0.14506431658414401</v>
      </c>
      <c r="BE735" s="17"/>
      <c r="BF735" s="17">
        <v>0.16284436084376999</v>
      </c>
      <c r="BG735" s="17">
        <v>0.183826671396597</v>
      </c>
      <c r="BH735" s="17">
        <v>0.189020884687677</v>
      </c>
      <c r="BI735" s="17">
        <v>0.14011638096732501</v>
      </c>
      <c r="BJ735" s="17">
        <v>0.10624210444641299</v>
      </c>
      <c r="BK735" s="17">
        <v>0.192361952386642</v>
      </c>
      <c r="BL735" s="17">
        <v>0.148848017767339</v>
      </c>
      <c r="BM735" s="17"/>
      <c r="BN735" s="17">
        <v>6.4477144460480598E-2</v>
      </c>
      <c r="BO735" s="17">
        <v>0.14149251980809299</v>
      </c>
      <c r="BP735" s="17">
        <v>0.19023476668910499</v>
      </c>
      <c r="BQ735" s="17">
        <v>0.14318175823719301</v>
      </c>
      <c r="BR735" s="17">
        <v>0.21499054194033501</v>
      </c>
      <c r="BS735" s="17">
        <v>0.15741138085329001</v>
      </c>
      <c r="BT735" s="17">
        <v>0.20793765773937201</v>
      </c>
      <c r="BU735" s="17">
        <v>0.241818643506343</v>
      </c>
      <c r="BV735" s="17">
        <v>0.12604270160115699</v>
      </c>
      <c r="BW735" s="17">
        <v>8.5497501408720797E-2</v>
      </c>
      <c r="BX735" s="17">
        <v>0.26838976297199202</v>
      </c>
      <c r="BY735" s="17">
        <v>9.1811753499079302E-2</v>
      </c>
      <c r="BZ735" s="17">
        <v>0.15174931832316499</v>
      </c>
      <c r="CA735" s="17">
        <v>0.25097378766524803</v>
      </c>
      <c r="CB735" s="17">
        <v>0.27647356271471502</v>
      </c>
      <c r="CC735" s="17">
        <v>0.16742215153957701</v>
      </c>
      <c r="CD735" s="17">
        <v>0.18909151171946101</v>
      </c>
    </row>
    <row r="736" spans="2:82" x14ac:dyDescent="0.35">
      <c r="B736" t="s">
        <v>383</v>
      </c>
      <c r="C736" s="17">
        <v>0.162272823375709</v>
      </c>
      <c r="D736" s="17">
        <v>0.187765716979444</v>
      </c>
      <c r="E736" s="17">
        <v>0.13555917304878001</v>
      </c>
      <c r="F736" s="17"/>
      <c r="G736" s="17">
        <v>0.10309371499525299</v>
      </c>
      <c r="H736" s="17">
        <v>9.1554623010308797E-2</v>
      </c>
      <c r="I736" s="17">
        <v>0.16670687721671101</v>
      </c>
      <c r="J736" s="17">
        <v>0.15795837140729499</v>
      </c>
      <c r="K736" s="17">
        <v>0.205949125270219</v>
      </c>
      <c r="L736" s="17">
        <v>0.25407695260357399</v>
      </c>
      <c r="M736" s="17"/>
      <c r="N736" s="17">
        <v>0.18335560723592301</v>
      </c>
      <c r="O736" s="17">
        <v>0.19579319503931</v>
      </c>
      <c r="P736" s="17">
        <v>0.136039749611824</v>
      </c>
      <c r="Q736" s="17">
        <v>0.122026232534796</v>
      </c>
      <c r="R736" s="17"/>
      <c r="S736" s="17">
        <v>0.134921372006893</v>
      </c>
      <c r="T736" s="17">
        <v>0.17314753436305999</v>
      </c>
      <c r="U736" s="17">
        <v>0.16892974715998099</v>
      </c>
      <c r="V736" s="17">
        <v>0.18841808757599901</v>
      </c>
      <c r="W736" s="17">
        <v>0.17889933295535601</v>
      </c>
      <c r="X736" s="17">
        <v>0.15950924305664299</v>
      </c>
      <c r="Y736" s="17">
        <v>0.135556155771454</v>
      </c>
      <c r="Z736" s="17">
        <v>0.12567630556257001</v>
      </c>
      <c r="AA736" s="17">
        <v>0.16115245858859301</v>
      </c>
      <c r="AB736" s="17">
        <v>0.22092619176112199</v>
      </c>
      <c r="AC736" s="17">
        <v>0.10549871732770499</v>
      </c>
      <c r="AD736" s="17"/>
      <c r="AE736" s="17">
        <v>0.20498292629860901</v>
      </c>
      <c r="AF736" s="17">
        <v>0.132592700408867</v>
      </c>
      <c r="AG736" s="17">
        <v>0.111030557208044</v>
      </c>
      <c r="AH736" s="17">
        <v>0.14730385877215699</v>
      </c>
      <c r="AI736" s="17">
        <v>0.14680187034542</v>
      </c>
      <c r="AJ736" s="17">
        <v>7.1857676669361298E-2</v>
      </c>
      <c r="AK736" s="17"/>
      <c r="AL736" s="17">
        <v>0.186933467263141</v>
      </c>
      <c r="AM736" s="17">
        <v>0.136871525571646</v>
      </c>
      <c r="AN736" s="17">
        <v>0.13032766051675601</v>
      </c>
      <c r="AO736" s="17">
        <v>0.18817035677195901</v>
      </c>
      <c r="AP736" s="17">
        <v>0.23994404300765501</v>
      </c>
      <c r="AQ736" s="17">
        <v>7.0502654386630906E-2</v>
      </c>
      <c r="AR736" s="17">
        <v>0</v>
      </c>
      <c r="AS736" s="17"/>
      <c r="AT736" s="17">
        <v>8.2317797360304798E-2</v>
      </c>
      <c r="AU736" s="17">
        <v>0.18391630477400001</v>
      </c>
      <c r="AV736" s="17"/>
      <c r="AW736" s="17">
        <v>0.18394683475514501</v>
      </c>
      <c r="AX736" s="17">
        <v>0.34205133316968001</v>
      </c>
      <c r="AY736" s="17">
        <v>9.0327993261438602E-2</v>
      </c>
      <c r="AZ736" s="17">
        <v>0.16529220161173899</v>
      </c>
      <c r="BA736" s="17">
        <v>0.203827139583585</v>
      </c>
      <c r="BB736" s="17">
        <v>0.13147042068901099</v>
      </c>
      <c r="BC736" s="17">
        <v>0.127002565251501</v>
      </c>
      <c r="BD736" s="17">
        <v>3.4924262650594E-2</v>
      </c>
      <c r="BE736" s="17"/>
      <c r="BF736" s="17">
        <v>0.14755950496268599</v>
      </c>
      <c r="BG736" s="17">
        <v>0.14475389074049599</v>
      </c>
      <c r="BH736" s="17">
        <v>0.19844304549073699</v>
      </c>
      <c r="BI736" s="17">
        <v>5.8860219879166398E-2</v>
      </c>
      <c r="BJ736" s="17">
        <v>9.3305456067619794E-2</v>
      </c>
      <c r="BK736" s="17">
        <v>0.22559232280177099</v>
      </c>
      <c r="BL736" s="17">
        <v>0.17404221908680501</v>
      </c>
      <c r="BM736" s="17"/>
      <c r="BN736" s="17">
        <v>9.4204153575962804E-2</v>
      </c>
      <c r="BO736" s="17">
        <v>0.16418878991657199</v>
      </c>
      <c r="BP736" s="17">
        <v>0.18873871484729801</v>
      </c>
      <c r="BQ736" s="17">
        <v>0.136925741117884</v>
      </c>
      <c r="BR736" s="17">
        <v>0.19321653717461901</v>
      </c>
      <c r="BS736" s="17">
        <v>0.144708671955597</v>
      </c>
      <c r="BT736" s="17">
        <v>0.18429167569409699</v>
      </c>
      <c r="BU736" s="17">
        <v>0.18895898200942099</v>
      </c>
      <c r="BV736" s="17">
        <v>0.10521966871869</v>
      </c>
      <c r="BW736" s="17">
        <v>0.15649195241873101</v>
      </c>
      <c r="BX736" s="17">
        <v>0.217169800326734</v>
      </c>
      <c r="BY736" s="17">
        <v>0.13380869770507201</v>
      </c>
      <c r="BZ736" s="17">
        <v>0.24806788859087101</v>
      </c>
      <c r="CA736" s="17">
        <v>0.152145738164848</v>
      </c>
      <c r="CB736" s="17">
        <v>0.198700228179193</v>
      </c>
      <c r="CC736" s="17">
        <v>8.4690347957092196E-2</v>
      </c>
      <c r="CD736" s="17">
        <v>0.18736920799314799</v>
      </c>
    </row>
    <row r="737" spans="2:82" x14ac:dyDescent="0.35">
      <c r="B737" t="s">
        <v>392</v>
      </c>
      <c r="C737" s="17">
        <v>0.134448987905188</v>
      </c>
      <c r="D737" s="17">
        <v>0.151122138744884</v>
      </c>
      <c r="E737" s="17">
        <v>0.115611607980381</v>
      </c>
      <c r="F737" s="17"/>
      <c r="G737" s="17">
        <v>0.113170292816712</v>
      </c>
      <c r="H737" s="17">
        <v>9.5562799367829507E-2</v>
      </c>
      <c r="I737" s="17">
        <v>0.18797178103180201</v>
      </c>
      <c r="J737" s="17">
        <v>0.11676919421757501</v>
      </c>
      <c r="K737" s="17">
        <v>0.14566764803208701</v>
      </c>
      <c r="L737" s="17">
        <v>0.15044413378591801</v>
      </c>
      <c r="M737" s="17"/>
      <c r="N737" s="17">
        <v>0.14440385149844701</v>
      </c>
      <c r="O737" s="17">
        <v>0.16316305739995801</v>
      </c>
      <c r="P737" s="17">
        <v>0.13153968055500001</v>
      </c>
      <c r="Q737" s="17">
        <v>9.7496085867145296E-2</v>
      </c>
      <c r="R737" s="17"/>
      <c r="S737" s="17">
        <v>0.13291975665009401</v>
      </c>
      <c r="T737" s="17">
        <v>0.118189930655864</v>
      </c>
      <c r="U737" s="17">
        <v>0.15301772054320301</v>
      </c>
      <c r="V737" s="17">
        <v>0.121195658205504</v>
      </c>
      <c r="W737" s="17">
        <v>0.15103205562079799</v>
      </c>
      <c r="X737" s="17">
        <v>0.165903591729819</v>
      </c>
      <c r="Y737" s="17">
        <v>0.144294134510039</v>
      </c>
      <c r="Z737" s="17">
        <v>0.132183737632907</v>
      </c>
      <c r="AA737" s="17">
        <v>0.15392235359627701</v>
      </c>
      <c r="AB737" s="17">
        <v>0.10202156785399</v>
      </c>
      <c r="AC737" s="17">
        <v>9.3395415690168501E-2</v>
      </c>
      <c r="AD737" s="17"/>
      <c r="AE737" s="17">
        <v>0.13921432816513499</v>
      </c>
      <c r="AF737" s="17">
        <v>0.11910232240180101</v>
      </c>
      <c r="AG737" s="17">
        <v>0.11186100412510599</v>
      </c>
      <c r="AH737" s="17">
        <v>0.16052911496179201</v>
      </c>
      <c r="AI737" s="17">
        <v>0.15340600127395301</v>
      </c>
      <c r="AJ737" s="17">
        <v>3.2449489871385601E-2</v>
      </c>
      <c r="AK737" s="17"/>
      <c r="AL737" s="17">
        <v>0.128092301298464</v>
      </c>
      <c r="AM737" s="17">
        <v>0.15585100898906201</v>
      </c>
      <c r="AN737" s="17">
        <v>0.15685993797072301</v>
      </c>
      <c r="AO737" s="17">
        <v>0.20221907375697301</v>
      </c>
      <c r="AP737" s="17">
        <v>0.11139001286326899</v>
      </c>
      <c r="AQ737" s="17">
        <v>7.0502654386630906E-2</v>
      </c>
      <c r="AR737" s="17">
        <v>0</v>
      </c>
      <c r="AS737" s="17"/>
      <c r="AT737" s="17">
        <v>0.15057736242756201</v>
      </c>
      <c r="AU737" s="17">
        <v>0.13376017681305599</v>
      </c>
      <c r="AV737" s="17"/>
      <c r="AW737" s="17">
        <v>0.167636616860037</v>
      </c>
      <c r="AX737" s="17">
        <v>0.18327692199925799</v>
      </c>
      <c r="AY737" s="17">
        <v>0.13947294788085099</v>
      </c>
      <c r="AZ737" s="17">
        <v>0.103419580896941</v>
      </c>
      <c r="BA737" s="17">
        <v>0.128894457429022</v>
      </c>
      <c r="BB737" s="17">
        <v>0.107553300368685</v>
      </c>
      <c r="BC737" s="17">
        <v>0.174063759192673</v>
      </c>
      <c r="BD737" s="17">
        <v>0.14915810453182199</v>
      </c>
      <c r="BE737" s="17"/>
      <c r="BF737" s="17">
        <v>0.12851223410833501</v>
      </c>
      <c r="BG737" s="17">
        <v>0.146685051467695</v>
      </c>
      <c r="BH737" s="17">
        <v>0.14830032969957199</v>
      </c>
      <c r="BI737" s="17">
        <v>8.5031470313947505E-2</v>
      </c>
      <c r="BJ737" s="17">
        <v>8.63305942685232E-2</v>
      </c>
      <c r="BK737" s="17">
        <v>0.14481042283315301</v>
      </c>
      <c r="BL737" s="17">
        <v>0.13246464514935999</v>
      </c>
      <c r="BM737" s="17"/>
      <c r="BN737" s="17">
        <v>8.0058984518539003E-2</v>
      </c>
      <c r="BO737" s="17">
        <v>0.19514100923531</v>
      </c>
      <c r="BP737" s="17">
        <v>0.12583890091925201</v>
      </c>
      <c r="BQ737" s="17">
        <v>0.102322196397562</v>
      </c>
      <c r="BR737" s="17">
        <v>0.157310467708907</v>
      </c>
      <c r="BS737" s="17">
        <v>0.14333744960936301</v>
      </c>
      <c r="BT737" s="17">
        <v>0.17748647629140901</v>
      </c>
      <c r="BU737" s="17">
        <v>0.12090225567439999</v>
      </c>
      <c r="BV737" s="17">
        <v>9.4732718917691403E-2</v>
      </c>
      <c r="BW737" s="17">
        <v>0.10281619986665599</v>
      </c>
      <c r="BX737" s="17">
        <v>0.207373990108394</v>
      </c>
      <c r="BY737" s="17">
        <v>6.5549533777439897E-2</v>
      </c>
      <c r="BZ737" s="17">
        <v>0.10101596622784</v>
      </c>
      <c r="CA737" s="17">
        <v>0.21066437162801799</v>
      </c>
      <c r="CB737" s="17">
        <v>0.220331209702509</v>
      </c>
      <c r="CC737" s="17">
        <v>5.68803758351537E-2</v>
      </c>
      <c r="CD737" s="17">
        <v>0.161298155793835</v>
      </c>
    </row>
    <row r="738" spans="2:82" x14ac:dyDescent="0.35">
      <c r="B738" t="s">
        <v>391</v>
      </c>
      <c r="C738" s="17">
        <v>0.11551289436177301</v>
      </c>
      <c r="D738" s="17">
        <v>0.131187023902199</v>
      </c>
      <c r="E738" s="17">
        <v>9.9133137634048699E-2</v>
      </c>
      <c r="F738" s="17"/>
      <c r="G738" s="17">
        <v>7.5664300686133001E-2</v>
      </c>
      <c r="H738" s="17">
        <v>6.97223940893551E-2</v>
      </c>
      <c r="I738" s="17">
        <v>0.12577760461735699</v>
      </c>
      <c r="J738" s="17">
        <v>0.117150545986971</v>
      </c>
      <c r="K738" s="17">
        <v>0.13963459509225101</v>
      </c>
      <c r="L738" s="17">
        <v>0.16957747558764799</v>
      </c>
      <c r="M738" s="17"/>
      <c r="N738" s="17">
        <v>0.135884352922086</v>
      </c>
      <c r="O738" s="17">
        <v>0.14532724138130701</v>
      </c>
      <c r="P738" s="17">
        <v>0.10256230066569701</v>
      </c>
      <c r="Q738" s="17">
        <v>6.7691721888757106E-2</v>
      </c>
      <c r="R738" s="17"/>
      <c r="S738" s="17">
        <v>0.102784792153718</v>
      </c>
      <c r="T738" s="17">
        <v>0.14150867677443801</v>
      </c>
      <c r="U738" s="17">
        <v>7.4374519252960902E-2</v>
      </c>
      <c r="V738" s="17">
        <v>0.14286940743760901</v>
      </c>
      <c r="W738" s="17">
        <v>0.129227800216692</v>
      </c>
      <c r="X738" s="17">
        <v>9.4559955079615093E-2</v>
      </c>
      <c r="Y738" s="17">
        <v>9.7472606898449707E-2</v>
      </c>
      <c r="Z738" s="17">
        <v>7.3288609261822693E-2</v>
      </c>
      <c r="AA738" s="17">
        <v>0.146729652457191</v>
      </c>
      <c r="AB738" s="17">
        <v>0.14208104129037499</v>
      </c>
      <c r="AC738" s="17">
        <v>6.8903667535619606E-2</v>
      </c>
      <c r="AD738" s="17"/>
      <c r="AE738" s="17">
        <v>0.14145658201205699</v>
      </c>
      <c r="AF738" s="17">
        <v>9.4050387946422398E-2</v>
      </c>
      <c r="AG738" s="17">
        <v>5.5471515366702702E-2</v>
      </c>
      <c r="AH738" s="17">
        <v>0.122391203583922</v>
      </c>
      <c r="AI738" s="17">
        <v>0.119133292491561</v>
      </c>
      <c r="AJ738" s="17">
        <v>3.2449489871385601E-2</v>
      </c>
      <c r="AK738" s="17"/>
      <c r="AL738" s="17">
        <v>0.12851639442772</v>
      </c>
      <c r="AM738" s="17">
        <v>0.10375751487401701</v>
      </c>
      <c r="AN738" s="17">
        <v>0.121151089234798</v>
      </c>
      <c r="AO738" s="17">
        <v>0.15565917226022999</v>
      </c>
      <c r="AP738" s="17">
        <v>0.14662185915843701</v>
      </c>
      <c r="AQ738" s="17">
        <v>4.7014218939095499E-2</v>
      </c>
      <c r="AR738" s="17">
        <v>0</v>
      </c>
      <c r="AS738" s="17"/>
      <c r="AT738" s="17">
        <v>6.3089572704398203E-2</v>
      </c>
      <c r="AU738" s="17">
        <v>0.12962217773194701</v>
      </c>
      <c r="AV738" s="17"/>
      <c r="AW738" s="17">
        <v>0.12853388149426201</v>
      </c>
      <c r="AX738" s="17">
        <v>0.254236564609367</v>
      </c>
      <c r="AY738" s="17">
        <v>8.7963895440193396E-2</v>
      </c>
      <c r="AZ738" s="17">
        <v>0.12421790034738101</v>
      </c>
      <c r="BA738" s="17">
        <v>0.124904700336656</v>
      </c>
      <c r="BB738" s="17">
        <v>8.4527166088882194E-2</v>
      </c>
      <c r="BC738" s="17">
        <v>9.9983306591137605E-2</v>
      </c>
      <c r="BD738" s="17">
        <v>3.4924262650594E-2</v>
      </c>
      <c r="BE738" s="17"/>
      <c r="BF738" s="17">
        <v>0.11619115163701201</v>
      </c>
      <c r="BG738" s="17">
        <v>0.10148083272675799</v>
      </c>
      <c r="BH738" s="17">
        <v>0.14504452277576699</v>
      </c>
      <c r="BI738" s="17">
        <v>9.82447696644137E-2</v>
      </c>
      <c r="BJ738" s="17">
        <v>6.1223574099767003E-2</v>
      </c>
      <c r="BK738" s="17">
        <v>0.13800016133392301</v>
      </c>
      <c r="BL738" s="17">
        <v>0.132518602418118</v>
      </c>
      <c r="BM738" s="17"/>
      <c r="BN738" s="17">
        <v>5.2042884429803399E-2</v>
      </c>
      <c r="BO738" s="17">
        <v>0.13070388555208601</v>
      </c>
      <c r="BP738" s="17">
        <v>0.11292318493943999</v>
      </c>
      <c r="BQ738" s="17">
        <v>0.114398332132239</v>
      </c>
      <c r="BR738" s="17">
        <v>0.12033992829889199</v>
      </c>
      <c r="BS738" s="17">
        <v>0.110830063306169</v>
      </c>
      <c r="BT738" s="17">
        <v>0.11067717003691301</v>
      </c>
      <c r="BU738" s="17">
        <v>0.121145125224217</v>
      </c>
      <c r="BV738" s="17">
        <v>0.106810385471743</v>
      </c>
      <c r="BW738" s="17">
        <v>7.7713083690504295E-2</v>
      </c>
      <c r="BX738" s="17">
        <v>0.17950335108985299</v>
      </c>
      <c r="BY738" s="17">
        <v>0.103653048232535</v>
      </c>
      <c r="BZ738" s="17">
        <v>0.16471079025325999</v>
      </c>
      <c r="CA738" s="17">
        <v>0.131246398374744</v>
      </c>
      <c r="CB738" s="17">
        <v>0.181202764489862</v>
      </c>
      <c r="CC738" s="17">
        <v>8.5203839443763599E-2</v>
      </c>
      <c r="CD738" s="17">
        <v>8.8058454441195796E-2</v>
      </c>
    </row>
    <row r="739" spans="2:82" x14ac:dyDescent="0.35">
      <c r="B739" t="s">
        <v>393</v>
      </c>
      <c r="C739" s="17">
        <v>0.100832652365118</v>
      </c>
      <c r="D739" s="17">
        <v>0.11484130992842401</v>
      </c>
      <c r="E739" s="17">
        <v>8.6186473729785704E-2</v>
      </c>
      <c r="F739" s="17"/>
      <c r="G739" s="17">
        <v>6.3514365361278705E-2</v>
      </c>
      <c r="H739" s="17">
        <v>7.0542504962119598E-2</v>
      </c>
      <c r="I739" s="17">
        <v>0.113205393771559</v>
      </c>
      <c r="J739" s="17">
        <v>0.106540900890364</v>
      </c>
      <c r="K739" s="17">
        <v>0.129055053724483</v>
      </c>
      <c r="L739" s="17">
        <v>0.13169245839688601</v>
      </c>
      <c r="M739" s="17"/>
      <c r="N739" s="17">
        <v>0.117838114089427</v>
      </c>
      <c r="O739" s="17">
        <v>0.137189238546291</v>
      </c>
      <c r="P739" s="17">
        <v>8.1145814268725594E-2</v>
      </c>
      <c r="Q739" s="17">
        <v>6.4304182838744298E-2</v>
      </c>
      <c r="R739" s="17"/>
      <c r="S739" s="17">
        <v>9.8466789694137094E-2</v>
      </c>
      <c r="T739" s="17">
        <v>9.6365527625029798E-2</v>
      </c>
      <c r="U739" s="17">
        <v>7.4374519252960902E-2</v>
      </c>
      <c r="V739" s="17">
        <v>0.129462815325041</v>
      </c>
      <c r="W739" s="17">
        <v>0.13822778109176301</v>
      </c>
      <c r="X739" s="17">
        <v>8.9677733249854605E-2</v>
      </c>
      <c r="Y739" s="17">
        <v>7.9287456743913104E-2</v>
      </c>
      <c r="Z739" s="17">
        <v>7.1077176832594097E-2</v>
      </c>
      <c r="AA739" s="17">
        <v>0.12839071246682601</v>
      </c>
      <c r="AB739" s="17">
        <v>0.108751584312012</v>
      </c>
      <c r="AC739" s="17">
        <v>5.2654287514947599E-2</v>
      </c>
      <c r="AD739" s="17"/>
      <c r="AE739" s="17">
        <v>0.11286289030163101</v>
      </c>
      <c r="AF739" s="17">
        <v>8.1731883195163793E-2</v>
      </c>
      <c r="AG739" s="17">
        <v>5.5471515366702702E-2</v>
      </c>
      <c r="AH739" s="17">
        <v>0.114197850742958</v>
      </c>
      <c r="AI739" s="17">
        <v>0.115362801014079</v>
      </c>
      <c r="AJ739" s="17">
        <v>3.2449489871385601E-2</v>
      </c>
      <c r="AK739" s="17"/>
      <c r="AL739" s="17">
        <v>0.11279175285344201</v>
      </c>
      <c r="AM739" s="17">
        <v>9.7562170012961399E-2</v>
      </c>
      <c r="AN739" s="17">
        <v>8.6524799831188298E-2</v>
      </c>
      <c r="AO739" s="17">
        <v>0.128924171319618</v>
      </c>
      <c r="AP739" s="17">
        <v>5.4313297874472803E-2</v>
      </c>
      <c r="AQ739" s="17">
        <v>4.7014218939095499E-2</v>
      </c>
      <c r="AR739" s="17">
        <v>0</v>
      </c>
      <c r="AS739" s="17"/>
      <c r="AT739" s="17">
        <v>7.9075605524054293E-2</v>
      </c>
      <c r="AU739" s="17">
        <v>0.10638931253739101</v>
      </c>
      <c r="AV739" s="17"/>
      <c r="AW739" s="17">
        <v>0.13170905009921599</v>
      </c>
      <c r="AX739" s="17">
        <v>0.18327692199925799</v>
      </c>
      <c r="AY739" s="17">
        <v>6.57957368282647E-2</v>
      </c>
      <c r="AZ739" s="17">
        <v>9.1785431242258297E-2</v>
      </c>
      <c r="BA739" s="17">
        <v>0.10910824531206099</v>
      </c>
      <c r="BB739" s="17">
        <v>8.8498831026811095E-2</v>
      </c>
      <c r="BC739" s="17">
        <v>9.6502631628941404E-2</v>
      </c>
      <c r="BD739" s="17">
        <v>3.4924262650594E-2</v>
      </c>
      <c r="BE739" s="17"/>
      <c r="BF739" s="17">
        <v>8.8351669835218999E-2</v>
      </c>
      <c r="BG739" s="17">
        <v>0.10382141582790499</v>
      </c>
      <c r="BH739" s="17">
        <v>0.140348901208841</v>
      </c>
      <c r="BI739" s="17">
        <v>4.7743824131965699E-2</v>
      </c>
      <c r="BJ739" s="17">
        <v>3.7654687308842E-2</v>
      </c>
      <c r="BK739" s="17">
        <v>0.12071359506570301</v>
      </c>
      <c r="BL739" s="17">
        <v>9.7448400361330595E-2</v>
      </c>
      <c r="BM739" s="17"/>
      <c r="BN739" s="17">
        <v>5.2042884429803399E-2</v>
      </c>
      <c r="BO739" s="17">
        <v>0.10803694562182301</v>
      </c>
      <c r="BP739" s="17">
        <v>0.11292318493943999</v>
      </c>
      <c r="BQ739" s="17">
        <v>8.9469283333133101E-2</v>
      </c>
      <c r="BR739" s="17">
        <v>0.119663744280674</v>
      </c>
      <c r="BS739" s="17">
        <v>8.2814755263033599E-2</v>
      </c>
      <c r="BT739" s="17">
        <v>9.2297169021543807E-2</v>
      </c>
      <c r="BU739" s="17">
        <v>9.3555326181488402E-2</v>
      </c>
      <c r="BV739" s="17">
        <v>8.1783116339134598E-2</v>
      </c>
      <c r="BW739" s="17">
        <v>7.0825848292216401E-2</v>
      </c>
      <c r="BX739" s="17">
        <v>0.19770304798801899</v>
      </c>
      <c r="BY739" s="17">
        <v>6.6703394116920306E-2</v>
      </c>
      <c r="BZ739" s="17">
        <v>5.1187652485456502E-2</v>
      </c>
      <c r="CA739" s="17">
        <v>6.9683675946491594E-2</v>
      </c>
      <c r="CB739" s="17">
        <v>0.237458161624993</v>
      </c>
      <c r="CC739" s="17">
        <v>5.5135361960117903E-2</v>
      </c>
      <c r="CD739" s="17">
        <v>0.12677730405578699</v>
      </c>
    </row>
    <row r="740" spans="2:82" x14ac:dyDescent="0.35">
      <c r="B740" t="s">
        <v>395</v>
      </c>
      <c r="C740" s="17">
        <v>9.2914137150872197E-2</v>
      </c>
      <c r="D740" s="17">
        <v>0.10441318031928799</v>
      </c>
      <c r="E740" s="17">
        <v>8.0920752956805703E-2</v>
      </c>
      <c r="F740" s="17"/>
      <c r="G740" s="17">
        <v>5.6573651007254401E-2</v>
      </c>
      <c r="H740" s="17">
        <v>6.01749476180371E-2</v>
      </c>
      <c r="I740" s="17">
        <v>0.108986539733314</v>
      </c>
      <c r="J740" s="17">
        <v>9.0874329575398302E-2</v>
      </c>
      <c r="K740" s="17">
        <v>0.11133342659468699</v>
      </c>
      <c r="L740" s="17">
        <v>0.13228637800606199</v>
      </c>
      <c r="M740" s="17"/>
      <c r="N740" s="17">
        <v>9.7321696575271094E-2</v>
      </c>
      <c r="O740" s="17">
        <v>0.135074207201062</v>
      </c>
      <c r="P740" s="17">
        <v>7.8091759585610501E-2</v>
      </c>
      <c r="Q740" s="17">
        <v>6.1536704026461199E-2</v>
      </c>
      <c r="R740" s="17"/>
      <c r="S740" s="17">
        <v>0.10766426380527599</v>
      </c>
      <c r="T740" s="17">
        <v>8.8792059066759202E-2</v>
      </c>
      <c r="U740" s="17">
        <v>7.3670840962860695E-2</v>
      </c>
      <c r="V740" s="17">
        <v>0.115524739480728</v>
      </c>
      <c r="W740" s="17">
        <v>0.121483535867697</v>
      </c>
      <c r="X740" s="17">
        <v>8.3135614631305102E-2</v>
      </c>
      <c r="Y740" s="17">
        <v>7.9287456743913104E-2</v>
      </c>
      <c r="Z740" s="17">
        <v>7.1077176832594097E-2</v>
      </c>
      <c r="AA740" s="17">
        <v>7.2143716780905601E-2</v>
      </c>
      <c r="AB740" s="17">
        <v>0.101487324760254</v>
      </c>
      <c r="AC740" s="17">
        <v>7.2694370128111599E-2</v>
      </c>
      <c r="AD740" s="17"/>
      <c r="AE740" s="17">
        <v>0.10733645067090899</v>
      </c>
      <c r="AF740" s="17">
        <v>8.1755389718145305E-2</v>
      </c>
      <c r="AG740" s="17">
        <v>4.60472539103862E-2</v>
      </c>
      <c r="AH740" s="17">
        <v>0.11411113517877999</v>
      </c>
      <c r="AI740" s="17">
        <v>9.3826883290829402E-2</v>
      </c>
      <c r="AJ740" s="17">
        <v>2.8855717812889502E-2</v>
      </c>
      <c r="AK740" s="17"/>
      <c r="AL740" s="17">
        <v>0.101460762792387</v>
      </c>
      <c r="AM740" s="17">
        <v>9.0889567005740607E-2</v>
      </c>
      <c r="AN740" s="17">
        <v>9.5785220472788202E-2</v>
      </c>
      <c r="AO740" s="17">
        <v>0.128924171319618</v>
      </c>
      <c r="AP740" s="17">
        <v>5.4313297874472803E-2</v>
      </c>
      <c r="AQ740" s="17">
        <v>4.6995544917083097E-2</v>
      </c>
      <c r="AR740" s="17">
        <v>0</v>
      </c>
      <c r="AS740" s="17"/>
      <c r="AT740" s="17">
        <v>7.8213311262627802E-2</v>
      </c>
      <c r="AU740" s="17">
        <v>9.8500888581525503E-2</v>
      </c>
      <c r="AV740" s="17"/>
      <c r="AW740" s="17">
        <v>0.103221031396992</v>
      </c>
      <c r="AX740" s="17">
        <v>0.18327692199925799</v>
      </c>
      <c r="AY740" s="17">
        <v>7.2081796908035997E-2</v>
      </c>
      <c r="AZ740" s="17">
        <v>8.5988462667811502E-2</v>
      </c>
      <c r="BA740" s="17">
        <v>0.10986070810446399</v>
      </c>
      <c r="BB740" s="17">
        <v>7.7087711127575897E-2</v>
      </c>
      <c r="BC740" s="17">
        <v>8.4167624187240206E-2</v>
      </c>
      <c r="BD740" s="17">
        <v>6.9893884232588299E-2</v>
      </c>
      <c r="BE740" s="17"/>
      <c r="BF740" s="17">
        <v>8.9097764914495906E-2</v>
      </c>
      <c r="BG740" s="17">
        <v>9.4231014294451798E-2</v>
      </c>
      <c r="BH740" s="17">
        <v>0.118539160810178</v>
      </c>
      <c r="BI740" s="17">
        <v>6.0518157157075897E-2</v>
      </c>
      <c r="BJ740" s="17">
        <v>2.67061819979354E-2</v>
      </c>
      <c r="BK740" s="17">
        <v>0.11157691831647</v>
      </c>
      <c r="BL740" s="17">
        <v>9.7448400361330595E-2</v>
      </c>
      <c r="BM740" s="17"/>
      <c r="BN740" s="17">
        <v>6.7171810401301699E-2</v>
      </c>
      <c r="BO740" s="17">
        <v>9.8089556318828999E-2</v>
      </c>
      <c r="BP740" s="17">
        <v>0.112984878724287</v>
      </c>
      <c r="BQ740" s="17">
        <v>7.3382724926981502E-2</v>
      </c>
      <c r="BR740" s="17">
        <v>9.6269214179226306E-2</v>
      </c>
      <c r="BS740" s="17">
        <v>7.9716566621225504E-2</v>
      </c>
      <c r="BT740" s="17">
        <v>8.3183427926000503E-2</v>
      </c>
      <c r="BU740" s="17">
        <v>0.103675435788077</v>
      </c>
      <c r="BV740" s="17">
        <v>0.100006286316805</v>
      </c>
      <c r="BW740" s="17">
        <v>7.9013969790209304E-2</v>
      </c>
      <c r="BX740" s="17">
        <v>0.12735903899763701</v>
      </c>
      <c r="BY740" s="17">
        <v>6.5761339837036095E-2</v>
      </c>
      <c r="BZ740" s="17">
        <v>5.1187652485456502E-2</v>
      </c>
      <c r="CA740" s="17">
        <v>0.117588758468829</v>
      </c>
      <c r="CB740" s="17">
        <v>0.200581248000227</v>
      </c>
      <c r="CC740" s="17">
        <v>0</v>
      </c>
      <c r="CD740" s="17">
        <v>0.161298155793835</v>
      </c>
    </row>
    <row r="741" spans="2:82" x14ac:dyDescent="0.35">
      <c r="B741" t="s">
        <v>396</v>
      </c>
      <c r="C741" s="17">
        <v>9.1288977046506695E-2</v>
      </c>
      <c r="D741" s="17">
        <v>9.7391048450923806E-2</v>
      </c>
      <c r="E741" s="17">
        <v>8.5044460811141795E-2</v>
      </c>
      <c r="F741" s="17"/>
      <c r="G741" s="17">
        <v>3.8431490589634597E-2</v>
      </c>
      <c r="H741" s="17">
        <v>6.6754741836576995E-2</v>
      </c>
      <c r="I741" s="17">
        <v>9.9883981498292307E-2</v>
      </c>
      <c r="J741" s="17">
        <v>9.5650340490584296E-2</v>
      </c>
      <c r="K741" s="17">
        <v>0.116984836175744</v>
      </c>
      <c r="L741" s="17">
        <v>0.13464241052585199</v>
      </c>
      <c r="M741" s="17"/>
      <c r="N741" s="17">
        <v>9.5652792593671099E-2</v>
      </c>
      <c r="O741" s="17">
        <v>0.12811966758783699</v>
      </c>
      <c r="P741" s="17">
        <v>7.7202098103766603E-2</v>
      </c>
      <c r="Q741" s="17">
        <v>6.4670833690079102E-2</v>
      </c>
      <c r="R741" s="17"/>
      <c r="S741" s="17">
        <v>8.6787958456985406E-2</v>
      </c>
      <c r="T741" s="17">
        <v>9.4066949375553502E-2</v>
      </c>
      <c r="U741" s="17">
        <v>7.3670840962860695E-2</v>
      </c>
      <c r="V741" s="17">
        <v>0.131171560889841</v>
      </c>
      <c r="W741" s="17">
        <v>0.13041949183260701</v>
      </c>
      <c r="X741" s="17">
        <v>9.5960510095477E-2</v>
      </c>
      <c r="Y741" s="17">
        <v>7.9287456743913104E-2</v>
      </c>
      <c r="Z741" s="17">
        <v>7.1077176832594097E-2</v>
      </c>
      <c r="AA741" s="17">
        <v>7.1891047391240401E-2</v>
      </c>
      <c r="AB741" s="17">
        <v>9.4036626581961894E-2</v>
      </c>
      <c r="AC741" s="17">
        <v>5.1221973434642701E-2</v>
      </c>
      <c r="AD741" s="17"/>
      <c r="AE741" s="17">
        <v>0.101679491749278</v>
      </c>
      <c r="AF741" s="17">
        <v>8.1840022327959006E-2</v>
      </c>
      <c r="AG741" s="17">
        <v>4.60472539103862E-2</v>
      </c>
      <c r="AH741" s="17">
        <v>0.13079908534728299</v>
      </c>
      <c r="AI741" s="17">
        <v>9.3430923293929199E-2</v>
      </c>
      <c r="AJ741" s="17">
        <v>0</v>
      </c>
      <c r="AK741" s="17"/>
      <c r="AL741" s="17">
        <v>0.103532778189489</v>
      </c>
      <c r="AM741" s="17">
        <v>8.2018781532403995E-2</v>
      </c>
      <c r="AN741" s="17">
        <v>0.102011643078689</v>
      </c>
      <c r="AO741" s="17">
        <v>0.128924171319618</v>
      </c>
      <c r="AP741" s="17">
        <v>5.4313297874472803E-2</v>
      </c>
      <c r="AQ741" s="17">
        <v>2.3507109469547701E-2</v>
      </c>
      <c r="AR741" s="17">
        <v>0</v>
      </c>
      <c r="AS741" s="17"/>
      <c r="AT741" s="17">
        <v>5.2687025853577499E-2</v>
      </c>
      <c r="AU741" s="17">
        <v>0.102444724989632</v>
      </c>
      <c r="AV741" s="17"/>
      <c r="AW741" s="17">
        <v>9.5645335564798706E-2</v>
      </c>
      <c r="AX741" s="17">
        <v>0.18327692199925799</v>
      </c>
      <c r="AY741" s="17">
        <v>9.5462846199644694E-2</v>
      </c>
      <c r="AZ741" s="17">
        <v>8.60125223378118E-2</v>
      </c>
      <c r="BA741" s="17">
        <v>0.109082587467189</v>
      </c>
      <c r="BB741" s="17">
        <v>7.5762748708424393E-2</v>
      </c>
      <c r="BC741" s="17">
        <v>7.8114048116309398E-2</v>
      </c>
      <c r="BD741" s="17">
        <v>6.9893884232588299E-2</v>
      </c>
      <c r="BE741" s="17"/>
      <c r="BF741" s="17">
        <v>7.7701808801109704E-2</v>
      </c>
      <c r="BG741" s="17">
        <v>9.0494316577543699E-2</v>
      </c>
      <c r="BH741" s="17">
        <v>0.118294026676836</v>
      </c>
      <c r="BI741" s="17">
        <v>4.7743824131965699E-2</v>
      </c>
      <c r="BJ741" s="17">
        <v>1.6343284892052699E-2</v>
      </c>
      <c r="BK741" s="17">
        <v>0.110949126384771</v>
      </c>
      <c r="BL741" s="17">
        <v>0.13180288119650099</v>
      </c>
      <c r="BM741" s="17"/>
      <c r="BN741" s="17">
        <v>5.2042884429803399E-2</v>
      </c>
      <c r="BO741" s="17">
        <v>9.8089556318828999E-2</v>
      </c>
      <c r="BP741" s="17">
        <v>0.112984878724287</v>
      </c>
      <c r="BQ741" s="17">
        <v>8.6389848525793303E-2</v>
      </c>
      <c r="BR741" s="17">
        <v>0.10313937543103401</v>
      </c>
      <c r="BS741" s="17">
        <v>8.7917576334433103E-2</v>
      </c>
      <c r="BT741" s="17">
        <v>8.3183427926000503E-2</v>
      </c>
      <c r="BU741" s="17">
        <v>9.3555326181488402E-2</v>
      </c>
      <c r="BV741" s="17">
        <v>8.1783116339134598E-2</v>
      </c>
      <c r="BW741" s="17">
        <v>9.5308101718793004E-2</v>
      </c>
      <c r="BX741" s="17">
        <v>0.12671587251119201</v>
      </c>
      <c r="BY741" s="17">
        <v>5.1609568641241603E-2</v>
      </c>
      <c r="BZ741" s="17">
        <v>5.1187652485456502E-2</v>
      </c>
      <c r="CA741" s="17">
        <v>6.9683675946491594E-2</v>
      </c>
      <c r="CB741" s="17">
        <v>0.18203562076969301</v>
      </c>
      <c r="CC741" s="17">
        <v>0</v>
      </c>
      <c r="CD741" s="17">
        <v>0.12677730405578699</v>
      </c>
    </row>
    <row r="742" spans="2:82" x14ac:dyDescent="0.35">
      <c r="B742" t="s">
        <v>394</v>
      </c>
      <c r="C742" s="17">
        <v>8.9571663512044694E-2</v>
      </c>
      <c r="D742" s="17">
        <v>9.9525658757523297E-2</v>
      </c>
      <c r="E742" s="17">
        <v>7.9215852461563402E-2</v>
      </c>
      <c r="F742" s="17"/>
      <c r="G742" s="17">
        <v>3.4374124804019898E-2</v>
      </c>
      <c r="H742" s="17">
        <v>5.9690031052566199E-2</v>
      </c>
      <c r="I742" s="17">
        <v>0.100798864934524</v>
      </c>
      <c r="J742" s="17">
        <v>9.5807620607636701E-2</v>
      </c>
      <c r="K742" s="17">
        <v>0.123502597466022</v>
      </c>
      <c r="L742" s="17">
        <v>0.13228637800606199</v>
      </c>
      <c r="M742" s="17"/>
      <c r="N742" s="17">
        <v>9.5047731301905802E-2</v>
      </c>
      <c r="O742" s="17">
        <v>0.131136193075403</v>
      </c>
      <c r="P742" s="17">
        <v>6.2672875729703606E-2</v>
      </c>
      <c r="Q742" s="17">
        <v>7.0617924833650897E-2</v>
      </c>
      <c r="R742" s="17"/>
      <c r="S742" s="17">
        <v>9.0779931702793998E-2</v>
      </c>
      <c r="T742" s="17">
        <v>8.87029994479126E-2</v>
      </c>
      <c r="U742" s="17">
        <v>9.3370960189020996E-2</v>
      </c>
      <c r="V742" s="17">
        <v>0.115524739480728</v>
      </c>
      <c r="W742" s="17">
        <v>0.121483535867697</v>
      </c>
      <c r="X742" s="17">
        <v>7.6077967414291195E-2</v>
      </c>
      <c r="Y742" s="17">
        <v>7.9287456743913104E-2</v>
      </c>
      <c r="Z742" s="17">
        <v>7.1077176832594097E-2</v>
      </c>
      <c r="AA742" s="17">
        <v>8.5921456032339999E-2</v>
      </c>
      <c r="AB742" s="17">
        <v>9.4735355969403495E-2</v>
      </c>
      <c r="AC742" s="17">
        <v>3.37175736232629E-2</v>
      </c>
      <c r="AD742" s="17"/>
      <c r="AE742" s="17">
        <v>0.10422597715218999</v>
      </c>
      <c r="AF742" s="17">
        <v>7.2161921499080905E-2</v>
      </c>
      <c r="AG742" s="17">
        <v>4.60472539103862E-2</v>
      </c>
      <c r="AH742" s="17">
        <v>0.11411113517877999</v>
      </c>
      <c r="AI742" s="17">
        <v>9.3257296812007798E-2</v>
      </c>
      <c r="AJ742" s="17">
        <v>3.2449489871385601E-2</v>
      </c>
      <c r="AK742" s="17"/>
      <c r="AL742" s="17">
        <v>9.9889692024192803E-2</v>
      </c>
      <c r="AM742" s="17">
        <v>8.5390975933618204E-2</v>
      </c>
      <c r="AN742" s="17">
        <v>7.6329748352151894E-2</v>
      </c>
      <c r="AO742" s="17">
        <v>0.128924171319618</v>
      </c>
      <c r="AP742" s="17">
        <v>5.4313297874472803E-2</v>
      </c>
      <c r="AQ742" s="17">
        <v>6.5715673726580298E-2</v>
      </c>
      <c r="AR742" s="17">
        <v>0</v>
      </c>
      <c r="AS742" s="17"/>
      <c r="AT742" s="17">
        <v>5.3517711289799597E-2</v>
      </c>
      <c r="AU742" s="17">
        <v>0.10009021240844</v>
      </c>
      <c r="AV742" s="17"/>
      <c r="AW742" s="17">
        <v>0.103221031396992</v>
      </c>
      <c r="AX742" s="17">
        <v>0.18327692199925799</v>
      </c>
      <c r="AY742" s="17">
        <v>9.3642898660890705E-2</v>
      </c>
      <c r="AZ742" s="17">
        <v>8.5428125976292194E-2</v>
      </c>
      <c r="BA742" s="17">
        <v>0.10986070810446399</v>
      </c>
      <c r="BB742" s="17">
        <v>6.7686484202683694E-2</v>
      </c>
      <c r="BC742" s="17">
        <v>7.6069477171760103E-2</v>
      </c>
      <c r="BD742" s="17">
        <v>3.4924262650594E-2</v>
      </c>
      <c r="BE742" s="17"/>
      <c r="BF742" s="17">
        <v>7.7701808801109704E-2</v>
      </c>
      <c r="BG742" s="17">
        <v>8.9301682717898401E-2</v>
      </c>
      <c r="BH742" s="17">
        <v>0.11862602917328199</v>
      </c>
      <c r="BI742" s="17">
        <v>6.0640731476202699E-2</v>
      </c>
      <c r="BJ742" s="17">
        <v>1.52093290063013E-2</v>
      </c>
      <c r="BK742" s="17">
        <v>0.11485502358727601</v>
      </c>
      <c r="BL742" s="17">
        <v>9.7448400361330595E-2</v>
      </c>
      <c r="BM742" s="17"/>
      <c r="BN742" s="17">
        <v>3.7309309773523897E-2</v>
      </c>
      <c r="BO742" s="17">
        <v>9.8729400445472099E-2</v>
      </c>
      <c r="BP742" s="17">
        <v>0.112984878724287</v>
      </c>
      <c r="BQ742" s="17">
        <v>7.3382724926981502E-2</v>
      </c>
      <c r="BR742" s="17">
        <v>9.6269214179226306E-2</v>
      </c>
      <c r="BS742" s="17">
        <v>9.7054063527492296E-2</v>
      </c>
      <c r="BT742" s="17">
        <v>8.3183427926000503E-2</v>
      </c>
      <c r="BU742" s="17">
        <v>0.103675435788077</v>
      </c>
      <c r="BV742" s="17">
        <v>8.1783116339134598E-2</v>
      </c>
      <c r="BW742" s="17">
        <v>7.8962329472448703E-2</v>
      </c>
      <c r="BX742" s="17">
        <v>0.12735903899763701</v>
      </c>
      <c r="BY742" s="17">
        <v>5.1609568641241603E-2</v>
      </c>
      <c r="BZ742" s="17">
        <v>5.1187652485456502E-2</v>
      </c>
      <c r="CA742" s="17">
        <v>6.9683675946491594E-2</v>
      </c>
      <c r="CB742" s="17">
        <v>0.20115823576611599</v>
      </c>
      <c r="CC742" s="17">
        <v>2.77295990669214E-2</v>
      </c>
      <c r="CD742" s="17">
        <v>0.12677730405578699</v>
      </c>
    </row>
    <row r="743" spans="2:82" x14ac:dyDescent="0.35">
      <c r="B743" t="s">
        <v>397</v>
      </c>
      <c r="C743" s="17">
        <v>8.6656965826043597E-2</v>
      </c>
      <c r="D743" s="17">
        <v>9.2156864419561002E-2</v>
      </c>
      <c r="E743" s="17">
        <v>8.1041176821282701E-2</v>
      </c>
      <c r="F743" s="17"/>
      <c r="G743" s="17">
        <v>3.4271471575736998E-2</v>
      </c>
      <c r="H743" s="17">
        <v>5.9943883792932903E-2</v>
      </c>
      <c r="I743" s="17">
        <v>9.5396328934498703E-2</v>
      </c>
      <c r="J743" s="17">
        <v>9.6188645295032502E-2</v>
      </c>
      <c r="K743" s="17">
        <v>0.11133342659468699</v>
      </c>
      <c r="L743" s="17">
        <v>0.12885695334783701</v>
      </c>
      <c r="M743" s="17"/>
      <c r="N743" s="17">
        <v>8.9588480764096007E-2</v>
      </c>
      <c r="O743" s="17">
        <v>0.128458394812866</v>
      </c>
      <c r="P743" s="17">
        <v>6.48802227828153E-2</v>
      </c>
      <c r="Q743" s="17">
        <v>6.5131056653370406E-2</v>
      </c>
      <c r="R743" s="17"/>
      <c r="S743" s="17">
        <v>8.2452011761350794E-2</v>
      </c>
      <c r="T743" s="17">
        <v>8.9067253203587604E-2</v>
      </c>
      <c r="U743" s="17">
        <v>7.3670840962860695E-2</v>
      </c>
      <c r="V743" s="17">
        <v>0.12392360072853099</v>
      </c>
      <c r="W743" s="17">
        <v>0.121483535867697</v>
      </c>
      <c r="X743" s="17">
        <v>7.6077967414291195E-2</v>
      </c>
      <c r="Y743" s="17">
        <v>7.9287456743913104E-2</v>
      </c>
      <c r="Z743" s="17">
        <v>7.1077176832594097E-2</v>
      </c>
      <c r="AA743" s="17">
        <v>7.2143716780905601E-2</v>
      </c>
      <c r="AB743" s="17">
        <v>9.4559528435704698E-2</v>
      </c>
      <c r="AC743" s="17">
        <v>5.1221973434642701E-2</v>
      </c>
      <c r="AD743" s="17"/>
      <c r="AE743" s="17">
        <v>9.18897515742986E-2</v>
      </c>
      <c r="AF743" s="17">
        <v>8.5030294962881295E-2</v>
      </c>
      <c r="AG743" s="17">
        <v>4.60472539103862E-2</v>
      </c>
      <c r="AH743" s="17">
        <v>0.122421073444258</v>
      </c>
      <c r="AI743" s="17">
        <v>8.5515180575504599E-2</v>
      </c>
      <c r="AJ743" s="17">
        <v>3.2449489871385601E-2</v>
      </c>
      <c r="AK743" s="17"/>
      <c r="AL743" s="17">
        <v>9.8716139687978405E-2</v>
      </c>
      <c r="AM743" s="17">
        <v>7.4023312246094194E-2</v>
      </c>
      <c r="AN743" s="17">
        <v>9.3962034880276601E-2</v>
      </c>
      <c r="AO743" s="17">
        <v>0.128924171319618</v>
      </c>
      <c r="AP743" s="17">
        <v>5.4313297874472803E-2</v>
      </c>
      <c r="AQ743" s="17">
        <v>2.3507109469547701E-2</v>
      </c>
      <c r="AR743" s="17">
        <v>0</v>
      </c>
      <c r="AS743" s="17"/>
      <c r="AT743" s="17">
        <v>5.73759207620703E-2</v>
      </c>
      <c r="AU743" s="17">
        <v>9.5519736398778601E-2</v>
      </c>
      <c r="AV743" s="17"/>
      <c r="AW743" s="17">
        <v>9.5645335564798706E-2</v>
      </c>
      <c r="AX743" s="17">
        <v>0.18327692199925799</v>
      </c>
      <c r="AY743" s="17">
        <v>7.2081796908035997E-2</v>
      </c>
      <c r="AZ743" s="17">
        <v>8.37914504838317E-2</v>
      </c>
      <c r="BA743" s="17">
        <v>0.105515819646839</v>
      </c>
      <c r="BB743" s="17">
        <v>6.7307249038279601E-2</v>
      </c>
      <c r="BC743" s="17">
        <v>7.1783897585439294E-2</v>
      </c>
      <c r="BD743" s="17">
        <v>6.9893884232588299E-2</v>
      </c>
      <c r="BE743" s="17"/>
      <c r="BF743" s="17">
        <v>7.7701808801109704E-2</v>
      </c>
      <c r="BG743" s="17">
        <v>8.1943463379842305E-2</v>
      </c>
      <c r="BH743" s="17">
        <v>0.118539160810178</v>
      </c>
      <c r="BI743" s="17">
        <v>6.1387300636011603E-2</v>
      </c>
      <c r="BJ743" s="17">
        <v>1.5592546066639301E-2</v>
      </c>
      <c r="BK743" s="17">
        <v>0.108071438848172</v>
      </c>
      <c r="BL743" s="17">
        <v>0.106105242904418</v>
      </c>
      <c r="BM743" s="17"/>
      <c r="BN743" s="17">
        <v>3.7309309773523897E-2</v>
      </c>
      <c r="BO743" s="17">
        <v>0.110507847976286</v>
      </c>
      <c r="BP743" s="17">
        <v>0.112984878724287</v>
      </c>
      <c r="BQ743" s="17">
        <v>7.3382724926981502E-2</v>
      </c>
      <c r="BR743" s="17">
        <v>9.6269214179226306E-2</v>
      </c>
      <c r="BS743" s="17">
        <v>6.9639969170017205E-2</v>
      </c>
      <c r="BT743" s="17">
        <v>8.3183427926000503E-2</v>
      </c>
      <c r="BU743" s="17">
        <v>9.3555326181488402E-2</v>
      </c>
      <c r="BV743" s="17">
        <v>0.10914782839437</v>
      </c>
      <c r="BW743" s="17">
        <v>7.0676129152950296E-2</v>
      </c>
      <c r="BX743" s="17">
        <v>0.12671587251119201</v>
      </c>
      <c r="BY743" s="17">
        <v>5.1609568641241603E-2</v>
      </c>
      <c r="BZ743" s="17">
        <v>5.1187652485456502E-2</v>
      </c>
      <c r="CA743" s="17">
        <v>6.9683675946491594E-2</v>
      </c>
      <c r="CB743" s="17">
        <v>0.18203562076969301</v>
      </c>
      <c r="CC743" s="17">
        <v>0</v>
      </c>
      <c r="CD743" s="17">
        <v>0.12677730405578699</v>
      </c>
    </row>
    <row r="744" spans="2:82" x14ac:dyDescent="0.35">
      <c r="B744" t="s">
        <v>114</v>
      </c>
      <c r="C744" s="17">
        <v>0.13173792318307201</v>
      </c>
      <c r="D744" s="17">
        <v>0.132037170414532</v>
      </c>
      <c r="E744" s="17">
        <v>0.13179508004248999</v>
      </c>
      <c r="F744" s="17"/>
      <c r="G744" s="17">
        <v>8.3083478356685794E-2</v>
      </c>
      <c r="H744" s="17">
        <v>7.3396891338821102E-2</v>
      </c>
      <c r="I744" s="17">
        <v>0.107532411369689</v>
      </c>
      <c r="J744" s="17">
        <v>0.16389610781441899</v>
      </c>
      <c r="K744" s="17">
        <v>0.14806920975158799</v>
      </c>
      <c r="L744" s="17">
        <v>0.21786756149629899</v>
      </c>
      <c r="M744" s="17"/>
      <c r="N744" s="17">
        <v>9.0943766844314794E-2</v>
      </c>
      <c r="O744" s="17">
        <v>0.17539270200648399</v>
      </c>
      <c r="P744" s="17">
        <v>9.97913429842371E-2</v>
      </c>
      <c r="Q744" s="17">
        <v>0.17849586099496001</v>
      </c>
      <c r="R744" s="17"/>
      <c r="S744" s="17">
        <v>0.110916515789817</v>
      </c>
      <c r="T744" s="17">
        <v>0.170618119318243</v>
      </c>
      <c r="U744" s="17">
        <v>0.12623801079566199</v>
      </c>
      <c r="V744" s="17">
        <v>0.13599343813162099</v>
      </c>
      <c r="W744" s="17">
        <v>0.16718229748779401</v>
      </c>
      <c r="X744" s="17">
        <v>0.12661895651042401</v>
      </c>
      <c r="Y744" s="17">
        <v>0.18411555182651401</v>
      </c>
      <c r="Z744" s="17">
        <v>0.15812868300340899</v>
      </c>
      <c r="AA744" s="17">
        <v>9.3417538647803403E-2</v>
      </c>
      <c r="AB744" s="17">
        <v>8.83919329849535E-2</v>
      </c>
      <c r="AC744" s="17">
        <v>0.14616909049979901</v>
      </c>
      <c r="AD744" s="17"/>
      <c r="AE744" s="17">
        <v>0.14383448456390999</v>
      </c>
      <c r="AF744" s="17">
        <v>9.24481660169022E-2</v>
      </c>
      <c r="AG744" s="17">
        <v>0.15246340202119901</v>
      </c>
      <c r="AH744" s="17">
        <v>0.13984428206605401</v>
      </c>
      <c r="AI744" s="17">
        <v>0.127160683685416</v>
      </c>
      <c r="AJ744" s="17">
        <v>0.220343016200093</v>
      </c>
      <c r="AK744" s="17"/>
      <c r="AL744" s="17">
        <v>0.163074346821415</v>
      </c>
      <c r="AM744" s="17">
        <v>8.4069419933442899E-2</v>
      </c>
      <c r="AN744" s="17">
        <v>5.1457470981397802E-2</v>
      </c>
      <c r="AO744" s="17">
        <v>0.14243452829810899</v>
      </c>
      <c r="AP744" s="17">
        <v>0.114291576315235</v>
      </c>
      <c r="AQ744" s="17">
        <v>0.108199206986517</v>
      </c>
      <c r="AR744" s="17">
        <v>0</v>
      </c>
      <c r="AS744" s="17"/>
      <c r="AT744" s="17">
        <v>5.94202591812832E-2</v>
      </c>
      <c r="AU744" s="17">
        <v>0.14715269459458699</v>
      </c>
      <c r="AV744" s="17"/>
      <c r="AW744" s="17">
        <v>0.13921504414118199</v>
      </c>
      <c r="AX744" s="17">
        <v>0.24024029562783999</v>
      </c>
      <c r="AY744" s="17">
        <v>6.9709495709515706E-2</v>
      </c>
      <c r="AZ744" s="17">
        <v>0.14189603538280801</v>
      </c>
      <c r="BA744" s="17">
        <v>0.22494672056959</v>
      </c>
      <c r="BB744" s="17">
        <v>7.6636817541799906E-2</v>
      </c>
      <c r="BC744" s="17">
        <v>7.7179011554551799E-2</v>
      </c>
      <c r="BD744" s="17">
        <v>7.7130539531624895E-2</v>
      </c>
      <c r="BE744" s="17"/>
      <c r="BF744" s="17">
        <v>9.2710623998611394E-2</v>
      </c>
      <c r="BG744" s="17">
        <v>9.2334154575312202E-2</v>
      </c>
      <c r="BH744" s="17">
        <v>0.139955646122501</v>
      </c>
      <c r="BI744" s="17">
        <v>9.3035269377293603E-2</v>
      </c>
      <c r="BJ744" s="17">
        <v>0.13759903063326401</v>
      </c>
      <c r="BK744" s="17">
        <v>0.22453644748696799</v>
      </c>
      <c r="BL744" s="17">
        <v>0.114020197000214</v>
      </c>
      <c r="BM744" s="17"/>
      <c r="BN744" s="17">
        <v>0.15141630323803401</v>
      </c>
      <c r="BO744" s="17">
        <v>0.256079969511602</v>
      </c>
      <c r="BP744" s="17">
        <v>0.12729577276204901</v>
      </c>
      <c r="BQ744" s="17">
        <v>0.14691815946274001</v>
      </c>
      <c r="BR744" s="17">
        <v>0.127890255196172</v>
      </c>
      <c r="BS744" s="17">
        <v>0.133163003326146</v>
      </c>
      <c r="BT744" s="17">
        <v>0.13962262618307</v>
      </c>
      <c r="BU744" s="17">
        <v>0.163723289132577</v>
      </c>
      <c r="BV744" s="17">
        <v>0.14908631473759601</v>
      </c>
      <c r="BW744" s="17">
        <v>7.9278108678941597E-2</v>
      </c>
      <c r="BX744" s="17">
        <v>9.18490527395074E-2</v>
      </c>
      <c r="BY744" s="17">
        <v>7.94785197116675E-2</v>
      </c>
      <c r="BZ744" s="17">
        <v>4.7351094465733497E-2</v>
      </c>
      <c r="CA744" s="17">
        <v>8.2037040113368695E-2</v>
      </c>
      <c r="CB744" s="17">
        <v>0.13547115137448701</v>
      </c>
      <c r="CC744" s="17">
        <v>5.6841803918668901E-2</v>
      </c>
      <c r="CD744" s="17">
        <v>0</v>
      </c>
    </row>
    <row r="745" spans="2:82" x14ac:dyDescent="0.35">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row>
    <row r="746" spans="2:82" x14ac:dyDescent="0.35">
      <c r="B746" s="6" t="s">
        <v>402</v>
      </c>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row>
    <row r="747" spans="2:82" x14ac:dyDescent="0.35">
      <c r="B747" s="24" t="s">
        <v>191</v>
      </c>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row>
    <row r="748" spans="2:82" x14ac:dyDescent="0.35">
      <c r="B748" t="s">
        <v>400</v>
      </c>
      <c r="C748" s="17">
        <v>0.58400917781362105</v>
      </c>
      <c r="D748" s="17">
        <v>0.57462154345260696</v>
      </c>
      <c r="E748" s="17">
        <v>0.59342802304276998</v>
      </c>
      <c r="F748" s="17"/>
      <c r="G748" s="17">
        <v>0.72475373172166302</v>
      </c>
      <c r="H748" s="17">
        <v>0.70929004882120295</v>
      </c>
      <c r="I748" s="17">
        <v>0.68779521906257801</v>
      </c>
      <c r="J748" s="17">
        <v>0.56113942026438901</v>
      </c>
      <c r="K748" s="17">
        <v>0.45338930920486298</v>
      </c>
      <c r="L748" s="17">
        <v>0.42342646606648998</v>
      </c>
      <c r="M748" s="17"/>
      <c r="N748" s="17">
        <v>0.58284196718127601</v>
      </c>
      <c r="O748" s="17">
        <v>0.52759809512685096</v>
      </c>
      <c r="P748" s="17">
        <v>0.65178136243724405</v>
      </c>
      <c r="Q748" s="17">
        <v>0.589519718210188</v>
      </c>
      <c r="R748" s="17"/>
      <c r="S748" s="17">
        <v>0.61322351220695204</v>
      </c>
      <c r="T748" s="17">
        <v>0.59481387590013601</v>
      </c>
      <c r="U748" s="17">
        <v>0.48513076316298598</v>
      </c>
      <c r="V748" s="17">
        <v>0.59678905641190405</v>
      </c>
      <c r="W748" s="17">
        <v>0.60312490099553195</v>
      </c>
      <c r="X748" s="17">
        <v>0.61724081655422403</v>
      </c>
      <c r="Y748" s="17">
        <v>0.54170010768987997</v>
      </c>
      <c r="Z748" s="17">
        <v>0.57391357005351995</v>
      </c>
      <c r="AA748" s="17">
        <v>0.58675448328628099</v>
      </c>
      <c r="AB748" s="17">
        <v>0.60785162774648305</v>
      </c>
      <c r="AC748" s="17">
        <v>0.57789665773389098</v>
      </c>
      <c r="AD748" s="17"/>
      <c r="AE748" s="17">
        <v>0.47880481709985001</v>
      </c>
      <c r="AF748" s="17">
        <v>0.61665573323016598</v>
      </c>
      <c r="AG748" s="17">
        <v>0.63942646844869</v>
      </c>
      <c r="AH748" s="17">
        <v>0.68784303019985604</v>
      </c>
      <c r="AI748" s="17">
        <v>0.67231771762997605</v>
      </c>
      <c r="AJ748" s="17">
        <v>0.58117692366255502</v>
      </c>
      <c r="AK748" s="17"/>
      <c r="AL748" s="17">
        <v>0.52647898054257602</v>
      </c>
      <c r="AM748" s="17">
        <v>0.70850754152676498</v>
      </c>
      <c r="AN748" s="17">
        <v>0.73258573494323698</v>
      </c>
      <c r="AO748" s="17">
        <v>0.84096095586324304</v>
      </c>
      <c r="AP748" s="17">
        <v>0.46017973716059901</v>
      </c>
      <c r="AQ748" s="17">
        <v>0.85920365355043704</v>
      </c>
      <c r="AR748" s="17" t="s">
        <v>116</v>
      </c>
      <c r="AS748" s="17"/>
      <c r="AT748" s="17">
        <v>0.69824714755221196</v>
      </c>
      <c r="AU748" s="17">
        <v>0.57394274631411002</v>
      </c>
      <c r="AV748" s="17"/>
      <c r="AW748" s="17">
        <v>0.54777150700444199</v>
      </c>
      <c r="AX748" s="17">
        <v>0.32950354815577299</v>
      </c>
      <c r="AY748" s="17">
        <v>0.73275404195057203</v>
      </c>
      <c r="AZ748" s="17">
        <v>0.57932762981049302</v>
      </c>
      <c r="BA748" s="17">
        <v>0.45452454711663998</v>
      </c>
      <c r="BB748" s="17">
        <v>0.72067250093509505</v>
      </c>
      <c r="BC748" s="17">
        <v>0.72786158665155798</v>
      </c>
      <c r="BD748" s="17">
        <v>0.55044694347538903</v>
      </c>
      <c r="BE748" s="17"/>
      <c r="BF748" s="17">
        <v>0.64610699679967798</v>
      </c>
      <c r="BG748" s="17">
        <v>0.61262198576180205</v>
      </c>
      <c r="BH748" s="17">
        <v>0.51466163108406504</v>
      </c>
      <c r="BI748" s="17">
        <v>0.57116628481658405</v>
      </c>
      <c r="BJ748" s="17">
        <v>0.67573404045038399</v>
      </c>
      <c r="BK748" s="17">
        <v>0.50453414891315596</v>
      </c>
      <c r="BL748" s="17">
        <v>0.59883691043992204</v>
      </c>
      <c r="BM748" s="17"/>
      <c r="BN748" s="17">
        <v>0.648299766343854</v>
      </c>
      <c r="BO748" s="17">
        <v>0.58784321780016402</v>
      </c>
      <c r="BP748" s="17">
        <v>0.50557725834950296</v>
      </c>
      <c r="BQ748" s="17">
        <v>0.602309683123043</v>
      </c>
      <c r="BR748" s="17">
        <v>0.54835256038544</v>
      </c>
      <c r="BS748" s="17">
        <v>0.606991728758149</v>
      </c>
      <c r="BT748" s="17">
        <v>0.57360492616876402</v>
      </c>
      <c r="BU748" s="17">
        <v>0.69523396821108796</v>
      </c>
      <c r="BV748" s="17">
        <v>0.55458337889278797</v>
      </c>
      <c r="BW748" s="17">
        <v>0.58537543700339201</v>
      </c>
      <c r="BX748" s="17">
        <v>0.522943434678385</v>
      </c>
      <c r="BY748" s="17">
        <v>0.59275160625284695</v>
      </c>
      <c r="BZ748" s="17">
        <v>0.67993385260949901</v>
      </c>
      <c r="CA748" s="17">
        <v>0.62116370889994799</v>
      </c>
      <c r="CB748" s="17">
        <v>0.629942563257477</v>
      </c>
      <c r="CC748" s="17">
        <v>0.65569097857465197</v>
      </c>
      <c r="CD748" s="17">
        <v>0.66391550031189905</v>
      </c>
    </row>
    <row r="749" spans="2:82" x14ac:dyDescent="0.35">
      <c r="B749" t="s">
        <v>401</v>
      </c>
      <c r="C749" s="17">
        <v>0.41599082218637901</v>
      </c>
      <c r="D749" s="17">
        <v>0.42537845654739298</v>
      </c>
      <c r="E749" s="17">
        <v>0.40657197695723002</v>
      </c>
      <c r="F749" s="17"/>
      <c r="G749" s="17">
        <v>0.27524626827833598</v>
      </c>
      <c r="H749" s="17">
        <v>0.290709951178797</v>
      </c>
      <c r="I749" s="17">
        <v>0.31220478093742199</v>
      </c>
      <c r="J749" s="17">
        <v>0.43886057973561099</v>
      </c>
      <c r="K749" s="17">
        <v>0.54661069079513702</v>
      </c>
      <c r="L749" s="17">
        <v>0.57657353393350996</v>
      </c>
      <c r="M749" s="17"/>
      <c r="N749" s="17">
        <v>0.41715803281872399</v>
      </c>
      <c r="O749" s="17">
        <v>0.47240190487314898</v>
      </c>
      <c r="P749" s="17">
        <v>0.34821863756275601</v>
      </c>
      <c r="Q749" s="17">
        <v>0.410480281789812</v>
      </c>
      <c r="R749" s="17"/>
      <c r="S749" s="17">
        <v>0.38677648779304802</v>
      </c>
      <c r="T749" s="17">
        <v>0.40518612409986399</v>
      </c>
      <c r="U749" s="17">
        <v>0.51486923683701402</v>
      </c>
      <c r="V749" s="17">
        <v>0.403210943588096</v>
      </c>
      <c r="W749" s="17">
        <v>0.39687509900446799</v>
      </c>
      <c r="X749" s="17">
        <v>0.38275918344577597</v>
      </c>
      <c r="Y749" s="17">
        <v>0.45829989231012003</v>
      </c>
      <c r="Z749" s="17">
        <v>0.42608642994647999</v>
      </c>
      <c r="AA749" s="17">
        <v>0.41324551671371901</v>
      </c>
      <c r="AB749" s="17">
        <v>0.39214837225351701</v>
      </c>
      <c r="AC749" s="17">
        <v>0.42210334226610902</v>
      </c>
      <c r="AD749" s="17"/>
      <c r="AE749" s="17">
        <v>0.52119518290014999</v>
      </c>
      <c r="AF749" s="17">
        <v>0.38334426676983402</v>
      </c>
      <c r="AG749" s="17">
        <v>0.36057353155131</v>
      </c>
      <c r="AH749" s="17">
        <v>0.31215696980014401</v>
      </c>
      <c r="AI749" s="17">
        <v>0.327682282370024</v>
      </c>
      <c r="AJ749" s="17">
        <v>0.41882307633744498</v>
      </c>
      <c r="AK749" s="17"/>
      <c r="AL749" s="17">
        <v>0.47352101945742398</v>
      </c>
      <c r="AM749" s="17">
        <v>0.29149245847323502</v>
      </c>
      <c r="AN749" s="17">
        <v>0.26741426505676302</v>
      </c>
      <c r="AO749" s="17">
        <v>0.15903904413675701</v>
      </c>
      <c r="AP749" s="17">
        <v>0.53982026283940099</v>
      </c>
      <c r="AQ749" s="17">
        <v>0.14079634644956299</v>
      </c>
      <c r="AR749" s="17" t="s">
        <v>116</v>
      </c>
      <c r="AS749" s="17"/>
      <c r="AT749" s="17">
        <v>0.30175285244778799</v>
      </c>
      <c r="AU749" s="17">
        <v>0.42605725368588998</v>
      </c>
      <c r="AV749" s="17"/>
      <c r="AW749" s="17">
        <v>0.45222849299555801</v>
      </c>
      <c r="AX749" s="17">
        <v>0.67049645184422701</v>
      </c>
      <c r="AY749" s="17">
        <v>0.26724595804942802</v>
      </c>
      <c r="AZ749" s="17">
        <v>0.42067237018950698</v>
      </c>
      <c r="BA749" s="17">
        <v>0.54547545288335997</v>
      </c>
      <c r="BB749" s="17">
        <v>0.279327499064905</v>
      </c>
      <c r="BC749" s="17">
        <v>0.27213841334844202</v>
      </c>
      <c r="BD749" s="17">
        <v>0.44955305652461103</v>
      </c>
      <c r="BE749" s="17"/>
      <c r="BF749" s="17">
        <v>0.35389300320032202</v>
      </c>
      <c r="BG749" s="17">
        <v>0.38737801423819801</v>
      </c>
      <c r="BH749" s="17">
        <v>0.48533836891593501</v>
      </c>
      <c r="BI749" s="17">
        <v>0.42883371518341601</v>
      </c>
      <c r="BJ749" s="17">
        <v>0.32426595954961601</v>
      </c>
      <c r="BK749" s="17">
        <v>0.49546585108684399</v>
      </c>
      <c r="BL749" s="17">
        <v>0.40116308956007801</v>
      </c>
      <c r="BM749" s="17"/>
      <c r="BN749" s="17">
        <v>0.351700233656146</v>
      </c>
      <c r="BO749" s="17">
        <v>0.41215678219983598</v>
      </c>
      <c r="BP749" s="17">
        <v>0.49442274165049699</v>
      </c>
      <c r="BQ749" s="17">
        <v>0.397690316876957</v>
      </c>
      <c r="BR749" s="17">
        <v>0.45164743961456</v>
      </c>
      <c r="BS749" s="17">
        <v>0.393008271241851</v>
      </c>
      <c r="BT749" s="17">
        <v>0.42639507383123598</v>
      </c>
      <c r="BU749" s="17">
        <v>0.30476603178891198</v>
      </c>
      <c r="BV749" s="17">
        <v>0.44541662110721197</v>
      </c>
      <c r="BW749" s="17">
        <v>0.41462456299660799</v>
      </c>
      <c r="BX749" s="17">
        <v>0.477056565321615</v>
      </c>
      <c r="BY749" s="17">
        <v>0.40724839374715299</v>
      </c>
      <c r="BZ749" s="17">
        <v>0.32006614739050099</v>
      </c>
      <c r="CA749" s="17">
        <v>0.37883629110005201</v>
      </c>
      <c r="CB749" s="17">
        <v>0.370057436742523</v>
      </c>
      <c r="CC749" s="17">
        <v>0.34430902142534803</v>
      </c>
      <c r="CD749" s="17">
        <v>0.336084499688101</v>
      </c>
    </row>
    <row r="750" spans="2:82" x14ac:dyDescent="0.35">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row>
    <row r="751" spans="2:82" x14ac:dyDescent="0.35">
      <c r="B751" s="6" t="s">
        <v>403</v>
      </c>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row>
    <row r="752" spans="2:82" x14ac:dyDescent="0.35">
      <c r="B752" s="24" t="s">
        <v>191</v>
      </c>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row>
    <row r="753" spans="2:82" x14ac:dyDescent="0.35">
      <c r="B753" t="s">
        <v>400</v>
      </c>
      <c r="C753" s="17">
        <v>0.62545192864362298</v>
      </c>
      <c r="D753" s="17">
        <v>0.62859051749703598</v>
      </c>
      <c r="E753" s="17">
        <v>0.621284055552345</v>
      </c>
      <c r="F753" s="17"/>
      <c r="G753" s="17">
        <v>0.69080450918383396</v>
      </c>
      <c r="H753" s="17">
        <v>0.74762658323644404</v>
      </c>
      <c r="I753" s="17">
        <v>0.67119711639176005</v>
      </c>
      <c r="J753" s="17">
        <v>0.63406511269798504</v>
      </c>
      <c r="K753" s="17">
        <v>0.566564078045382</v>
      </c>
      <c r="L753" s="17">
        <v>0.48372983261701002</v>
      </c>
      <c r="M753" s="17"/>
      <c r="N753" s="17">
        <v>0.67539616097153399</v>
      </c>
      <c r="O753" s="17">
        <v>0.60961007903376396</v>
      </c>
      <c r="P753" s="17">
        <v>0.61597698720847405</v>
      </c>
      <c r="Q753" s="17">
        <v>0.60434693259482397</v>
      </c>
      <c r="R753" s="17"/>
      <c r="S753" s="17">
        <v>0.73757252598417</v>
      </c>
      <c r="T753" s="17">
        <v>0.69619967779360803</v>
      </c>
      <c r="U753" s="17">
        <v>0.67831157466342096</v>
      </c>
      <c r="V753" s="17">
        <v>0.53109598567244698</v>
      </c>
      <c r="W753" s="17">
        <v>0.633944166112138</v>
      </c>
      <c r="X753" s="17">
        <v>0.63385311353391205</v>
      </c>
      <c r="Y753" s="17">
        <v>0.52100464592448903</v>
      </c>
      <c r="Z753" s="17">
        <v>0.53097808872080698</v>
      </c>
      <c r="AA753" s="17">
        <v>0.56989076122402105</v>
      </c>
      <c r="AB753" s="17">
        <v>0.65408925156187803</v>
      </c>
      <c r="AC753" s="17">
        <v>0.51754669322443003</v>
      </c>
      <c r="AD753" s="17"/>
      <c r="AE753" s="17">
        <v>0.59169288356166605</v>
      </c>
      <c r="AF753" s="17">
        <v>0.63924615188178702</v>
      </c>
      <c r="AG753" s="17">
        <v>0.62034110838254597</v>
      </c>
      <c r="AH753" s="17">
        <v>0.66648286492566799</v>
      </c>
      <c r="AI753" s="17">
        <v>0.66597838272034504</v>
      </c>
      <c r="AJ753" s="17">
        <v>0.68130934486344996</v>
      </c>
      <c r="AK753" s="17"/>
      <c r="AL753" s="17">
        <v>0.59120030474181295</v>
      </c>
      <c r="AM753" s="17">
        <v>0.72675749916072097</v>
      </c>
      <c r="AN753" s="17">
        <v>0.74580991547000997</v>
      </c>
      <c r="AO753" s="17">
        <v>0.76623492723314202</v>
      </c>
      <c r="AP753" s="17">
        <v>0.28977029743770699</v>
      </c>
      <c r="AQ753" s="17">
        <v>0.62409114145474098</v>
      </c>
      <c r="AR753" s="17">
        <v>0.83040279913423398</v>
      </c>
      <c r="AS753" s="17"/>
      <c r="AT753" s="17">
        <v>0.77437078303112405</v>
      </c>
      <c r="AU753" s="17">
        <v>0.60573674277797096</v>
      </c>
      <c r="AV753" s="17"/>
      <c r="AW753" s="17">
        <v>0.66258565272580705</v>
      </c>
      <c r="AX753" s="17">
        <v>0.44675974559641402</v>
      </c>
      <c r="AY753" s="17">
        <v>0.67336757897594701</v>
      </c>
      <c r="AZ753" s="17">
        <v>0.59631824584015403</v>
      </c>
      <c r="BA753" s="17">
        <v>0.51242407527336897</v>
      </c>
      <c r="BB753" s="17">
        <v>0.70800321109901299</v>
      </c>
      <c r="BC753" s="17">
        <v>0.73688208727590399</v>
      </c>
      <c r="BD753" s="17">
        <v>0.72133045194393397</v>
      </c>
      <c r="BE753" s="17"/>
      <c r="BF753" s="17">
        <v>0.66055176386647896</v>
      </c>
      <c r="BG753" s="17">
        <v>0.67312406180081497</v>
      </c>
      <c r="BH753" s="17">
        <v>0.57670343298523996</v>
      </c>
      <c r="BI753" s="17">
        <v>0.63043759739137495</v>
      </c>
      <c r="BJ753" s="17">
        <v>0.67371710670412199</v>
      </c>
      <c r="BK753" s="17">
        <v>0.50776091577850402</v>
      </c>
      <c r="BL753" s="17">
        <v>0.67497548601674395</v>
      </c>
      <c r="BM753" s="17"/>
      <c r="BN753" s="17">
        <v>0.68177414780450096</v>
      </c>
      <c r="BO753" s="17">
        <v>0.66651432522605703</v>
      </c>
      <c r="BP753" s="17">
        <v>0.60782386330848903</v>
      </c>
      <c r="BQ753" s="17">
        <v>0.60581002712473098</v>
      </c>
      <c r="BR753" s="17">
        <v>0.59688625115397498</v>
      </c>
      <c r="BS753" s="17">
        <v>0.56877379123151905</v>
      </c>
      <c r="BT753" s="17">
        <v>0.69337538689743095</v>
      </c>
      <c r="BU753" s="17">
        <v>0.61912913154544402</v>
      </c>
      <c r="BV753" s="17">
        <v>0.51345931610246798</v>
      </c>
      <c r="BW753" s="17">
        <v>0.61807187441598599</v>
      </c>
      <c r="BX753" s="17">
        <v>0.68891119018753</v>
      </c>
      <c r="BY753" s="17">
        <v>0.58297335144832196</v>
      </c>
      <c r="BZ753" s="17">
        <v>0.62271373910414995</v>
      </c>
      <c r="CA753" s="17">
        <v>0.62745720376185898</v>
      </c>
      <c r="CB753" s="17">
        <v>0.79579124715234395</v>
      </c>
      <c r="CC753" s="17">
        <v>0.90603234262857701</v>
      </c>
      <c r="CD753" s="17">
        <v>0.57045023081534396</v>
      </c>
    </row>
    <row r="754" spans="2:82" x14ac:dyDescent="0.35">
      <c r="B754" t="s">
        <v>401</v>
      </c>
      <c r="C754" s="17">
        <v>0.37454807135637702</v>
      </c>
      <c r="D754" s="17">
        <v>0.37140948250296402</v>
      </c>
      <c r="E754" s="17">
        <v>0.378715944447655</v>
      </c>
      <c r="F754" s="17"/>
      <c r="G754" s="17">
        <v>0.30919549081616698</v>
      </c>
      <c r="H754" s="17">
        <v>0.25237341676355601</v>
      </c>
      <c r="I754" s="17">
        <v>0.32880288360824</v>
      </c>
      <c r="J754" s="17">
        <v>0.36593488730201501</v>
      </c>
      <c r="K754" s="17">
        <v>0.433435921954617</v>
      </c>
      <c r="L754" s="17">
        <v>0.51627016738299003</v>
      </c>
      <c r="M754" s="17"/>
      <c r="N754" s="17">
        <v>0.32460383902846601</v>
      </c>
      <c r="O754" s="17">
        <v>0.39038992096623598</v>
      </c>
      <c r="P754" s="17">
        <v>0.38402301279152601</v>
      </c>
      <c r="Q754" s="17">
        <v>0.39565306740517597</v>
      </c>
      <c r="R754" s="17"/>
      <c r="S754" s="17">
        <v>0.26242747401583</v>
      </c>
      <c r="T754" s="17">
        <v>0.30380032220639203</v>
      </c>
      <c r="U754" s="17">
        <v>0.32168842533657899</v>
      </c>
      <c r="V754" s="17">
        <v>0.46890401432755302</v>
      </c>
      <c r="W754" s="17">
        <v>0.366055833887862</v>
      </c>
      <c r="X754" s="17">
        <v>0.36614688646608801</v>
      </c>
      <c r="Y754" s="17">
        <v>0.47899535407551103</v>
      </c>
      <c r="Z754" s="17">
        <v>0.46902191127919302</v>
      </c>
      <c r="AA754" s="17">
        <v>0.43010923877597901</v>
      </c>
      <c r="AB754" s="17">
        <v>0.34591074843812197</v>
      </c>
      <c r="AC754" s="17">
        <v>0.48245330677557002</v>
      </c>
      <c r="AD754" s="17"/>
      <c r="AE754" s="17">
        <v>0.40830711643833401</v>
      </c>
      <c r="AF754" s="17">
        <v>0.36075384811821298</v>
      </c>
      <c r="AG754" s="17">
        <v>0.37965889161745398</v>
      </c>
      <c r="AH754" s="17">
        <v>0.33351713507433201</v>
      </c>
      <c r="AI754" s="17">
        <v>0.33402161727965501</v>
      </c>
      <c r="AJ754" s="17">
        <v>0.31869065513654998</v>
      </c>
      <c r="AK754" s="17"/>
      <c r="AL754" s="17">
        <v>0.40879969525818699</v>
      </c>
      <c r="AM754" s="17">
        <v>0.27324250083927898</v>
      </c>
      <c r="AN754" s="17">
        <v>0.25419008452998998</v>
      </c>
      <c r="AO754" s="17">
        <v>0.23376507276685801</v>
      </c>
      <c r="AP754" s="17">
        <v>0.71022970256229301</v>
      </c>
      <c r="AQ754" s="17">
        <v>0.37590885854525902</v>
      </c>
      <c r="AR754" s="17">
        <v>0.16959720086576599</v>
      </c>
      <c r="AS754" s="17"/>
      <c r="AT754" s="17">
        <v>0.225629216968876</v>
      </c>
      <c r="AU754" s="17">
        <v>0.39426325722202898</v>
      </c>
      <c r="AV754" s="17"/>
      <c r="AW754" s="17">
        <v>0.337414347274193</v>
      </c>
      <c r="AX754" s="17">
        <v>0.55324025440358604</v>
      </c>
      <c r="AY754" s="17">
        <v>0.32663242102405299</v>
      </c>
      <c r="AZ754" s="17">
        <v>0.40368175415984597</v>
      </c>
      <c r="BA754" s="17">
        <v>0.48757592472663103</v>
      </c>
      <c r="BB754" s="17">
        <v>0.29199678890098701</v>
      </c>
      <c r="BC754" s="17">
        <v>0.26311791272409701</v>
      </c>
      <c r="BD754" s="17">
        <v>0.27866954805606597</v>
      </c>
      <c r="BE754" s="17"/>
      <c r="BF754" s="17">
        <v>0.33944823613352099</v>
      </c>
      <c r="BG754" s="17">
        <v>0.32687593819918498</v>
      </c>
      <c r="BH754" s="17">
        <v>0.42329656701475998</v>
      </c>
      <c r="BI754" s="17">
        <v>0.369562402608625</v>
      </c>
      <c r="BJ754" s="17">
        <v>0.32628289329587801</v>
      </c>
      <c r="BK754" s="17">
        <v>0.49223908422149598</v>
      </c>
      <c r="BL754" s="17">
        <v>0.32502451398325599</v>
      </c>
      <c r="BM754" s="17"/>
      <c r="BN754" s="17">
        <v>0.31822585219549898</v>
      </c>
      <c r="BO754" s="17">
        <v>0.33348567477394297</v>
      </c>
      <c r="BP754" s="17">
        <v>0.39217613669151002</v>
      </c>
      <c r="BQ754" s="17">
        <v>0.39418997287526902</v>
      </c>
      <c r="BR754" s="17">
        <v>0.40311374884602602</v>
      </c>
      <c r="BS754" s="17">
        <v>0.431226208768481</v>
      </c>
      <c r="BT754" s="17">
        <v>0.306624613102569</v>
      </c>
      <c r="BU754" s="17">
        <v>0.38087086845455598</v>
      </c>
      <c r="BV754" s="17">
        <v>0.48654068389753202</v>
      </c>
      <c r="BW754" s="17">
        <v>0.38192812558401401</v>
      </c>
      <c r="BX754" s="17">
        <v>0.31108880981247</v>
      </c>
      <c r="BY754" s="17">
        <v>0.41702664855167798</v>
      </c>
      <c r="BZ754" s="17">
        <v>0.37728626089584999</v>
      </c>
      <c r="CA754" s="17">
        <v>0.37254279623814102</v>
      </c>
      <c r="CB754" s="17">
        <v>0.20420875284765699</v>
      </c>
      <c r="CC754" s="17">
        <v>9.3967657371423194E-2</v>
      </c>
      <c r="CD754" s="17">
        <v>0.42954976918465598</v>
      </c>
    </row>
    <row r="755" spans="2:82" x14ac:dyDescent="0.35">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row>
    <row r="756" spans="2:82" x14ac:dyDescent="0.35">
      <c r="B756" s="6" t="s">
        <v>404</v>
      </c>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row>
    <row r="757" spans="2:82" x14ac:dyDescent="0.35">
      <c r="B757" s="24" t="s">
        <v>191</v>
      </c>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row>
    <row r="758" spans="2:82" x14ac:dyDescent="0.35">
      <c r="B758" t="s">
        <v>400</v>
      </c>
      <c r="C758" s="17">
        <v>0.66361003624786696</v>
      </c>
      <c r="D758" s="17">
        <v>0.65103330162620998</v>
      </c>
      <c r="E758" s="17">
        <v>0.67619814900002695</v>
      </c>
      <c r="F758" s="17"/>
      <c r="G758" s="17">
        <v>0.74118163563472095</v>
      </c>
      <c r="H758" s="17">
        <v>0.75045781005507906</v>
      </c>
      <c r="I758" s="17">
        <v>0.67317967474933005</v>
      </c>
      <c r="J758" s="17">
        <v>0.678075578641541</v>
      </c>
      <c r="K758" s="17">
        <v>0.591247285860934</v>
      </c>
      <c r="L758" s="17">
        <v>0.54402869553047795</v>
      </c>
      <c r="M758" s="17"/>
      <c r="N758" s="17">
        <v>0.68750101023408405</v>
      </c>
      <c r="O758" s="17">
        <v>0.61361597261558198</v>
      </c>
      <c r="P758" s="17">
        <v>0.69595560639502096</v>
      </c>
      <c r="Q758" s="17">
        <v>0.66914467699732305</v>
      </c>
      <c r="R758" s="17"/>
      <c r="S758" s="17">
        <v>0.72952608305896105</v>
      </c>
      <c r="T758" s="17">
        <v>0.67012946330949996</v>
      </c>
      <c r="U758" s="17">
        <v>0.65323607831303798</v>
      </c>
      <c r="V758" s="17">
        <v>0.62712017161186195</v>
      </c>
      <c r="W758" s="17">
        <v>0.67926302933301597</v>
      </c>
      <c r="X758" s="17">
        <v>0.66978245749241705</v>
      </c>
      <c r="Y758" s="17">
        <v>0.60639480827673797</v>
      </c>
      <c r="Z758" s="17">
        <v>0.68664091200101596</v>
      </c>
      <c r="AA758" s="17">
        <v>0.69682111837334204</v>
      </c>
      <c r="AB758" s="17">
        <v>0.58577432356260895</v>
      </c>
      <c r="AC758" s="17">
        <v>0.66638019404951498</v>
      </c>
      <c r="AD758" s="17"/>
      <c r="AE758" s="17">
        <v>0.61105217963629899</v>
      </c>
      <c r="AF758" s="17">
        <v>0.68161778771259196</v>
      </c>
      <c r="AG758" s="17">
        <v>0.67005291901087605</v>
      </c>
      <c r="AH758" s="17">
        <v>0.64864420459412997</v>
      </c>
      <c r="AI758" s="17">
        <v>0.73576191650918499</v>
      </c>
      <c r="AJ758" s="17">
        <v>0.66243010946338099</v>
      </c>
      <c r="AK758" s="17"/>
      <c r="AL758" s="17">
        <v>0.631017945870606</v>
      </c>
      <c r="AM758" s="17">
        <v>0.73505613395951597</v>
      </c>
      <c r="AN758" s="17">
        <v>0.82923456804597695</v>
      </c>
      <c r="AO758" s="17">
        <v>0.75438815260417202</v>
      </c>
      <c r="AP758" s="17">
        <v>0.60654391380058303</v>
      </c>
      <c r="AQ758" s="17">
        <v>0.54049096007853503</v>
      </c>
      <c r="AR758" s="17">
        <v>0.65217807635261804</v>
      </c>
      <c r="AS758" s="17"/>
      <c r="AT758" s="17">
        <v>0.76871092972391097</v>
      </c>
      <c r="AU758" s="17">
        <v>0.65035890672805496</v>
      </c>
      <c r="AV758" s="17"/>
      <c r="AW758" s="17">
        <v>0.60366035516782501</v>
      </c>
      <c r="AX758" s="17">
        <v>0.61161079640055405</v>
      </c>
      <c r="AY758" s="17">
        <v>0.79375591935952206</v>
      </c>
      <c r="AZ758" s="17">
        <v>0.69192015756485503</v>
      </c>
      <c r="BA758" s="17">
        <v>0.52546816763030801</v>
      </c>
      <c r="BB758" s="17">
        <v>0.71802066580856105</v>
      </c>
      <c r="BC758" s="17">
        <v>0.72599342782542897</v>
      </c>
      <c r="BD758" s="17">
        <v>0.55767757540001395</v>
      </c>
      <c r="BE758" s="17"/>
      <c r="BF758" s="17">
        <v>0.70040327461875196</v>
      </c>
      <c r="BG758" s="17">
        <v>0.71132796367870699</v>
      </c>
      <c r="BH758" s="17">
        <v>0.62652830112959301</v>
      </c>
      <c r="BI758" s="17">
        <v>0.520023044821048</v>
      </c>
      <c r="BJ758" s="17">
        <v>0.65935747170316295</v>
      </c>
      <c r="BK758" s="17">
        <v>0.63349421819357099</v>
      </c>
      <c r="BL758" s="17">
        <v>0.64367288506189901</v>
      </c>
      <c r="BM758" s="17"/>
      <c r="BN758" s="17">
        <v>0.67948887074246</v>
      </c>
      <c r="BO758" s="17">
        <v>0.66412970084953105</v>
      </c>
      <c r="BP758" s="17">
        <v>0.58164382932217196</v>
      </c>
      <c r="BQ758" s="17">
        <v>0.62936304544398702</v>
      </c>
      <c r="BR758" s="17">
        <v>0.68562258649294705</v>
      </c>
      <c r="BS758" s="17">
        <v>0.69948079057424895</v>
      </c>
      <c r="BT758" s="17">
        <v>0.75905920514959901</v>
      </c>
      <c r="BU758" s="17">
        <v>0.474849467830254</v>
      </c>
      <c r="BV758" s="17">
        <v>0.62092903973942204</v>
      </c>
      <c r="BW758" s="17">
        <v>0.70285155541088595</v>
      </c>
      <c r="BX758" s="17">
        <v>0.62546725554459004</v>
      </c>
      <c r="BY758" s="17">
        <v>0.65783684744262105</v>
      </c>
      <c r="BZ758" s="17">
        <v>0.723740678743234</v>
      </c>
      <c r="CA758" s="17">
        <v>0.53669830515952099</v>
      </c>
      <c r="CB758" s="17">
        <v>0.81368061461886798</v>
      </c>
      <c r="CC758" s="17">
        <v>0.88730298919525497</v>
      </c>
      <c r="CD758" s="17">
        <v>0.86910777378935899</v>
      </c>
    </row>
    <row r="759" spans="2:82" x14ac:dyDescent="0.35">
      <c r="B759" t="s">
        <v>401</v>
      </c>
      <c r="C759" s="17">
        <v>0.33638996375213298</v>
      </c>
      <c r="D759" s="17">
        <v>0.34896669837379002</v>
      </c>
      <c r="E759" s="17">
        <v>0.323801850999973</v>
      </c>
      <c r="F759" s="17"/>
      <c r="G759" s="17">
        <v>0.258818364365279</v>
      </c>
      <c r="H759" s="17">
        <v>0.249542189944921</v>
      </c>
      <c r="I759" s="17">
        <v>0.32682032525067001</v>
      </c>
      <c r="J759" s="17">
        <v>0.321924421358459</v>
      </c>
      <c r="K759" s="17">
        <v>0.408752714139066</v>
      </c>
      <c r="L759" s="17">
        <v>0.455971304469522</v>
      </c>
      <c r="M759" s="17"/>
      <c r="N759" s="17">
        <v>0.312498989765916</v>
      </c>
      <c r="O759" s="17">
        <v>0.38638402738441802</v>
      </c>
      <c r="P759" s="17">
        <v>0.30404439360497898</v>
      </c>
      <c r="Q759" s="17">
        <v>0.330855323002677</v>
      </c>
      <c r="R759" s="17"/>
      <c r="S759" s="17">
        <v>0.27047391694103901</v>
      </c>
      <c r="T759" s="17">
        <v>0.32987053669049998</v>
      </c>
      <c r="U759" s="17">
        <v>0.34676392168696202</v>
      </c>
      <c r="V759" s="17">
        <v>0.37287982838813799</v>
      </c>
      <c r="W759" s="17">
        <v>0.32073697066698298</v>
      </c>
      <c r="X759" s="17">
        <v>0.33021754250758401</v>
      </c>
      <c r="Y759" s="17">
        <v>0.39360519172326203</v>
      </c>
      <c r="Z759" s="17">
        <v>0.31335908799898399</v>
      </c>
      <c r="AA759" s="17">
        <v>0.30317888162665801</v>
      </c>
      <c r="AB759" s="17">
        <v>0.414225676437391</v>
      </c>
      <c r="AC759" s="17">
        <v>0.33361980595048502</v>
      </c>
      <c r="AD759" s="17"/>
      <c r="AE759" s="17">
        <v>0.38894782036370101</v>
      </c>
      <c r="AF759" s="17">
        <v>0.31838221228740798</v>
      </c>
      <c r="AG759" s="17">
        <v>0.32994708098912401</v>
      </c>
      <c r="AH759" s="17">
        <v>0.35135579540586998</v>
      </c>
      <c r="AI759" s="17">
        <v>0.26423808349081501</v>
      </c>
      <c r="AJ759" s="17">
        <v>0.33756989053661901</v>
      </c>
      <c r="AK759" s="17"/>
      <c r="AL759" s="17">
        <v>0.368982054129394</v>
      </c>
      <c r="AM759" s="17">
        <v>0.26494386604048398</v>
      </c>
      <c r="AN759" s="17">
        <v>0.17076543195402299</v>
      </c>
      <c r="AO759" s="17">
        <v>0.245611847395828</v>
      </c>
      <c r="AP759" s="17">
        <v>0.39345608619941702</v>
      </c>
      <c r="AQ759" s="17">
        <v>0.45950903992146502</v>
      </c>
      <c r="AR759" s="17">
        <v>0.34782192364738201</v>
      </c>
      <c r="AS759" s="17"/>
      <c r="AT759" s="17">
        <v>0.231289070276089</v>
      </c>
      <c r="AU759" s="17">
        <v>0.34964109327194498</v>
      </c>
      <c r="AV759" s="17"/>
      <c r="AW759" s="17">
        <v>0.39633964483217499</v>
      </c>
      <c r="AX759" s="17">
        <v>0.38838920359944601</v>
      </c>
      <c r="AY759" s="17">
        <v>0.206244080640478</v>
      </c>
      <c r="AZ759" s="17">
        <v>0.30807984243514502</v>
      </c>
      <c r="BA759" s="17">
        <v>0.47453183236969199</v>
      </c>
      <c r="BB759" s="17">
        <v>0.281979334191439</v>
      </c>
      <c r="BC759" s="17">
        <v>0.27400657217457097</v>
      </c>
      <c r="BD759" s="17">
        <v>0.442322424599986</v>
      </c>
      <c r="BE759" s="17"/>
      <c r="BF759" s="17">
        <v>0.29959672538124799</v>
      </c>
      <c r="BG759" s="17">
        <v>0.28867203632129301</v>
      </c>
      <c r="BH759" s="17">
        <v>0.37347169887040799</v>
      </c>
      <c r="BI759" s="17">
        <v>0.479976955178952</v>
      </c>
      <c r="BJ759" s="17">
        <v>0.340642528296837</v>
      </c>
      <c r="BK759" s="17">
        <v>0.36650578180642901</v>
      </c>
      <c r="BL759" s="17">
        <v>0.35632711493810099</v>
      </c>
      <c r="BM759" s="17"/>
      <c r="BN759" s="17">
        <v>0.32051112925754</v>
      </c>
      <c r="BO759" s="17">
        <v>0.33587029915046901</v>
      </c>
      <c r="BP759" s="17">
        <v>0.41835617067782799</v>
      </c>
      <c r="BQ759" s="17">
        <v>0.37063695455601298</v>
      </c>
      <c r="BR759" s="17">
        <v>0.31437741350705301</v>
      </c>
      <c r="BS759" s="17">
        <v>0.300519209425751</v>
      </c>
      <c r="BT759" s="17">
        <v>0.24094079485040101</v>
      </c>
      <c r="BU759" s="17">
        <v>0.52515053216974605</v>
      </c>
      <c r="BV759" s="17">
        <v>0.37907096026057802</v>
      </c>
      <c r="BW759" s="17">
        <v>0.29714844458911399</v>
      </c>
      <c r="BX759" s="17">
        <v>0.37453274445541002</v>
      </c>
      <c r="BY759" s="17">
        <v>0.342163152557379</v>
      </c>
      <c r="BZ759" s="17">
        <v>0.276259321256766</v>
      </c>
      <c r="CA759" s="17">
        <v>0.46330169484047901</v>
      </c>
      <c r="CB759" s="17">
        <v>0.18631938538113199</v>
      </c>
      <c r="CC759" s="17">
        <v>0.11269701080474499</v>
      </c>
      <c r="CD759" s="17">
        <v>0.13089222621064101</v>
      </c>
    </row>
    <row r="760" spans="2:82" x14ac:dyDescent="0.35">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row>
    <row r="761" spans="2:82" x14ac:dyDescent="0.35">
      <c r="B761" s="6" t="s">
        <v>405</v>
      </c>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row>
    <row r="762" spans="2:82" x14ac:dyDescent="0.35">
      <c r="B762" s="24" t="s">
        <v>191</v>
      </c>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row>
    <row r="763" spans="2:82" x14ac:dyDescent="0.35">
      <c r="B763" t="s">
        <v>400</v>
      </c>
      <c r="C763" s="17">
        <v>0.64286657634941302</v>
      </c>
      <c r="D763" s="17">
        <v>0.671724967403871</v>
      </c>
      <c r="E763" s="17">
        <v>0.61446678632873897</v>
      </c>
      <c r="F763" s="17"/>
      <c r="G763" s="17">
        <v>0.58704900475846999</v>
      </c>
      <c r="H763" s="17">
        <v>0.71221718564138603</v>
      </c>
      <c r="I763" s="17">
        <v>0.66172573970742099</v>
      </c>
      <c r="J763" s="17">
        <v>0.65177667414862706</v>
      </c>
      <c r="K763" s="17">
        <v>0.63664842175001501</v>
      </c>
      <c r="L763" s="17">
        <v>0.61047097443148601</v>
      </c>
      <c r="M763" s="17"/>
      <c r="N763" s="17">
        <v>0.66808134994627599</v>
      </c>
      <c r="O763" s="17">
        <v>0.60586144964806898</v>
      </c>
      <c r="P763" s="17">
        <v>0.63217692757810195</v>
      </c>
      <c r="Q763" s="17">
        <v>0.66355521112531701</v>
      </c>
      <c r="R763" s="17"/>
      <c r="S763" s="17">
        <v>0.63011267624034795</v>
      </c>
      <c r="T763" s="17">
        <v>0.67393668728396605</v>
      </c>
      <c r="U763" s="17">
        <v>0.67948406241896298</v>
      </c>
      <c r="V763" s="17">
        <v>0.61393838970084103</v>
      </c>
      <c r="W763" s="17">
        <v>0.67206097692592004</v>
      </c>
      <c r="X763" s="17">
        <v>0.64955815657635196</v>
      </c>
      <c r="Y763" s="17">
        <v>0.60766133395773603</v>
      </c>
      <c r="Z763" s="17">
        <v>0.62961270709519901</v>
      </c>
      <c r="AA763" s="17">
        <v>0.69874765592957999</v>
      </c>
      <c r="AB763" s="17">
        <v>0.59356010970364403</v>
      </c>
      <c r="AC763" s="17">
        <v>0.56910312171350796</v>
      </c>
      <c r="AD763" s="17"/>
      <c r="AE763" s="17">
        <v>0.61750339983810598</v>
      </c>
      <c r="AF763" s="17">
        <v>0.68012261271387497</v>
      </c>
      <c r="AG763" s="17">
        <v>0.68215712692303498</v>
      </c>
      <c r="AH763" s="17">
        <v>0.58137962839819401</v>
      </c>
      <c r="AI763" s="17">
        <v>0.65710604670985895</v>
      </c>
      <c r="AJ763" s="17">
        <v>0.70827036667729404</v>
      </c>
      <c r="AK763" s="17"/>
      <c r="AL763" s="17">
        <v>0.63457771528713303</v>
      </c>
      <c r="AM763" s="17">
        <v>0.68172638358460502</v>
      </c>
      <c r="AN763" s="17">
        <v>0.70787135870781204</v>
      </c>
      <c r="AO763" s="17">
        <v>0.73197925228447802</v>
      </c>
      <c r="AP763" s="17">
        <v>0.47460326705420802</v>
      </c>
      <c r="AQ763" s="17">
        <v>0.59081776834209498</v>
      </c>
      <c r="AR763" s="17">
        <v>0</v>
      </c>
      <c r="AS763" s="17"/>
      <c r="AT763" s="17">
        <v>0.65461081329446202</v>
      </c>
      <c r="AU763" s="17">
        <v>0.644752471729653</v>
      </c>
      <c r="AV763" s="17"/>
      <c r="AW763" s="17">
        <v>0.61634108116519304</v>
      </c>
      <c r="AX763" s="17">
        <v>0.61419101576961699</v>
      </c>
      <c r="AY763" s="17">
        <v>0.64803675305950004</v>
      </c>
      <c r="AZ763" s="17">
        <v>0.660501070208662</v>
      </c>
      <c r="BA763" s="17">
        <v>0.605762872169611</v>
      </c>
      <c r="BB763" s="17">
        <v>0.59966108641730598</v>
      </c>
      <c r="BC763" s="17">
        <v>0.71968403382715695</v>
      </c>
      <c r="BD763" s="17">
        <v>0.57324999352736195</v>
      </c>
      <c r="BE763" s="17"/>
      <c r="BF763" s="17">
        <v>0.68316639450878502</v>
      </c>
      <c r="BG763" s="17">
        <v>0.70980247117199902</v>
      </c>
      <c r="BH763" s="17">
        <v>0.567618802745536</v>
      </c>
      <c r="BI763" s="17">
        <v>0.52012589546863297</v>
      </c>
      <c r="BJ763" s="17">
        <v>0.53674749396772803</v>
      </c>
      <c r="BK763" s="17">
        <v>0.63783178558027298</v>
      </c>
      <c r="BL763" s="17">
        <v>0.65693438571201501</v>
      </c>
      <c r="BM763" s="17"/>
      <c r="BN763" s="17">
        <v>0.69897096161876204</v>
      </c>
      <c r="BO763" s="17">
        <v>0.56662066012605605</v>
      </c>
      <c r="BP763" s="17">
        <v>0.577203126657582</v>
      </c>
      <c r="BQ763" s="17">
        <v>0.54950597764359399</v>
      </c>
      <c r="BR763" s="17">
        <v>0.65972627307767295</v>
      </c>
      <c r="BS763" s="17">
        <v>0.68042190855999996</v>
      </c>
      <c r="BT763" s="17">
        <v>0.69497881083111102</v>
      </c>
      <c r="BU763" s="17">
        <v>0.60294867863682999</v>
      </c>
      <c r="BV763" s="17">
        <v>0.68881576240296405</v>
      </c>
      <c r="BW763" s="17">
        <v>0.75082879372404099</v>
      </c>
      <c r="BX763" s="17">
        <v>0.67952667853717696</v>
      </c>
      <c r="BY763" s="17">
        <v>0.55087860486427098</v>
      </c>
      <c r="BZ763" s="17">
        <v>0.76433779983649797</v>
      </c>
      <c r="CA763" s="17">
        <v>0.79310974862425798</v>
      </c>
      <c r="CB763" s="17">
        <v>0.70027652548102204</v>
      </c>
      <c r="CC763" s="17">
        <v>0.74142627105061498</v>
      </c>
      <c r="CD763" s="17">
        <v>0.68088247556279402</v>
      </c>
    </row>
    <row r="764" spans="2:82" x14ac:dyDescent="0.35">
      <c r="B764" t="s">
        <v>401</v>
      </c>
      <c r="C764" s="17">
        <v>0.35713342365058698</v>
      </c>
      <c r="D764" s="17">
        <v>0.328275032596129</v>
      </c>
      <c r="E764" s="17">
        <v>0.38553321367126098</v>
      </c>
      <c r="F764" s="17"/>
      <c r="G764" s="17">
        <v>0.41295099524153001</v>
      </c>
      <c r="H764" s="17">
        <v>0.28778281435861403</v>
      </c>
      <c r="I764" s="17">
        <v>0.33827426029257901</v>
      </c>
      <c r="J764" s="17">
        <v>0.348223325851373</v>
      </c>
      <c r="K764" s="17">
        <v>0.36335157824998499</v>
      </c>
      <c r="L764" s="17">
        <v>0.38952902556851399</v>
      </c>
      <c r="M764" s="17"/>
      <c r="N764" s="17">
        <v>0.33191865005372401</v>
      </c>
      <c r="O764" s="17">
        <v>0.39413855035193102</v>
      </c>
      <c r="P764" s="17">
        <v>0.36782307242189799</v>
      </c>
      <c r="Q764" s="17">
        <v>0.33644478887468299</v>
      </c>
      <c r="R764" s="17"/>
      <c r="S764" s="17">
        <v>0.369887323759652</v>
      </c>
      <c r="T764" s="17">
        <v>0.326063312716034</v>
      </c>
      <c r="U764" s="17">
        <v>0.32051593758103702</v>
      </c>
      <c r="V764" s="17">
        <v>0.38606161029915897</v>
      </c>
      <c r="W764" s="17">
        <v>0.32793902307408002</v>
      </c>
      <c r="X764" s="17">
        <v>0.35044184342364798</v>
      </c>
      <c r="Y764" s="17">
        <v>0.39233866604226397</v>
      </c>
      <c r="Z764" s="17">
        <v>0.37038729290480099</v>
      </c>
      <c r="AA764" s="17">
        <v>0.30125234407042001</v>
      </c>
      <c r="AB764" s="17">
        <v>0.40643989029635602</v>
      </c>
      <c r="AC764" s="17">
        <v>0.43089687828649198</v>
      </c>
      <c r="AD764" s="17"/>
      <c r="AE764" s="17">
        <v>0.38249660016189402</v>
      </c>
      <c r="AF764" s="17">
        <v>0.31987738728612503</v>
      </c>
      <c r="AG764" s="17">
        <v>0.31784287307696402</v>
      </c>
      <c r="AH764" s="17">
        <v>0.41862037160180599</v>
      </c>
      <c r="AI764" s="17">
        <v>0.342893953290141</v>
      </c>
      <c r="AJ764" s="17">
        <v>0.29172963332270602</v>
      </c>
      <c r="AK764" s="17"/>
      <c r="AL764" s="17">
        <v>0.36542228471286697</v>
      </c>
      <c r="AM764" s="17">
        <v>0.31827361641539498</v>
      </c>
      <c r="AN764" s="17">
        <v>0.29212864129218802</v>
      </c>
      <c r="AO764" s="17">
        <v>0.26802074771552198</v>
      </c>
      <c r="AP764" s="17">
        <v>0.52539673294579203</v>
      </c>
      <c r="AQ764" s="17">
        <v>0.40918223165790502</v>
      </c>
      <c r="AR764" s="17">
        <v>1</v>
      </c>
      <c r="AS764" s="17"/>
      <c r="AT764" s="17">
        <v>0.34538918670553798</v>
      </c>
      <c r="AU764" s="17">
        <v>0.355247528270347</v>
      </c>
      <c r="AV764" s="17"/>
      <c r="AW764" s="17">
        <v>0.38365891883480702</v>
      </c>
      <c r="AX764" s="17">
        <v>0.38580898423038301</v>
      </c>
      <c r="AY764" s="17">
        <v>0.35196324694050002</v>
      </c>
      <c r="AZ764" s="17">
        <v>0.339498929791338</v>
      </c>
      <c r="BA764" s="17">
        <v>0.394237127830389</v>
      </c>
      <c r="BB764" s="17">
        <v>0.40033891358269402</v>
      </c>
      <c r="BC764" s="17">
        <v>0.28031596617284299</v>
      </c>
      <c r="BD764" s="17">
        <v>0.426750006472638</v>
      </c>
      <c r="BE764" s="17"/>
      <c r="BF764" s="17">
        <v>0.31683360549121498</v>
      </c>
      <c r="BG764" s="17">
        <v>0.29019752882800098</v>
      </c>
      <c r="BH764" s="17">
        <v>0.432381197254464</v>
      </c>
      <c r="BI764" s="17">
        <v>0.47987410453136697</v>
      </c>
      <c r="BJ764" s="17">
        <v>0.46325250603227203</v>
      </c>
      <c r="BK764" s="17">
        <v>0.36216821441972702</v>
      </c>
      <c r="BL764" s="17">
        <v>0.34306561428798499</v>
      </c>
      <c r="BM764" s="17"/>
      <c r="BN764" s="17">
        <v>0.30102903838123801</v>
      </c>
      <c r="BO764" s="17">
        <v>0.433379339873944</v>
      </c>
      <c r="BP764" s="17">
        <v>0.422796873342418</v>
      </c>
      <c r="BQ764" s="17">
        <v>0.45049402235640601</v>
      </c>
      <c r="BR764" s="17">
        <v>0.34027372692232699</v>
      </c>
      <c r="BS764" s="17">
        <v>0.31957809143999999</v>
      </c>
      <c r="BT764" s="17">
        <v>0.30502118916888799</v>
      </c>
      <c r="BU764" s="17">
        <v>0.39705132136317001</v>
      </c>
      <c r="BV764" s="17">
        <v>0.31118423759703601</v>
      </c>
      <c r="BW764" s="17">
        <v>0.24917120627595901</v>
      </c>
      <c r="BX764" s="17">
        <v>0.32047332146282298</v>
      </c>
      <c r="BY764" s="17">
        <v>0.44912139513572902</v>
      </c>
      <c r="BZ764" s="17">
        <v>0.23566220016350201</v>
      </c>
      <c r="CA764" s="17">
        <v>0.20689025137574199</v>
      </c>
      <c r="CB764" s="17">
        <v>0.29972347451897802</v>
      </c>
      <c r="CC764" s="17">
        <v>0.25857372894938502</v>
      </c>
      <c r="CD764" s="17">
        <v>0.31911752443720598</v>
      </c>
    </row>
    <row r="765" spans="2:82" x14ac:dyDescent="0.35">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row>
    <row r="766" spans="2:82" x14ac:dyDescent="0.35">
      <c r="B766" s="6" t="s">
        <v>406</v>
      </c>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row>
    <row r="767" spans="2:82" x14ac:dyDescent="0.35">
      <c r="B767" s="24" t="s">
        <v>191</v>
      </c>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row>
    <row r="768" spans="2:82" x14ac:dyDescent="0.35">
      <c r="B768" t="s">
        <v>400</v>
      </c>
      <c r="C768" s="17">
        <v>0.65786603283675904</v>
      </c>
      <c r="D768" s="17">
        <v>0.65042460939399405</v>
      </c>
      <c r="E768" s="17">
        <v>0.66370528144809204</v>
      </c>
      <c r="F768" s="17"/>
      <c r="G768" s="17">
        <v>0.672384610442327</v>
      </c>
      <c r="H768" s="17">
        <v>0.66064741672974403</v>
      </c>
      <c r="I768" s="17">
        <v>0.66980124385624595</v>
      </c>
      <c r="J768" s="17">
        <v>0.598154388851733</v>
      </c>
      <c r="K768" s="17">
        <v>0.68280327716167799</v>
      </c>
      <c r="L768" s="17">
        <v>0.66586340936324195</v>
      </c>
      <c r="M768" s="17"/>
      <c r="N768" s="17">
        <v>0.681697071713806</v>
      </c>
      <c r="O768" s="17">
        <v>0.63729626919374005</v>
      </c>
      <c r="P768" s="17">
        <v>0.64579558438895401</v>
      </c>
      <c r="Q768" s="17">
        <v>0.66835252048655602</v>
      </c>
      <c r="R768" s="17"/>
      <c r="S768" s="17">
        <v>0.61765108359043197</v>
      </c>
      <c r="T768" s="17">
        <v>0.66447077511778996</v>
      </c>
      <c r="U768" s="17">
        <v>0.68349841333059203</v>
      </c>
      <c r="V768" s="17">
        <v>0.70215651418793101</v>
      </c>
      <c r="W768" s="17">
        <v>0.65929104228341096</v>
      </c>
      <c r="X768" s="17">
        <v>0.64659726037684195</v>
      </c>
      <c r="Y768" s="17">
        <v>0.713737714145672</v>
      </c>
      <c r="Z768" s="17">
        <v>0.71617687297845201</v>
      </c>
      <c r="AA768" s="17">
        <v>0.65823125770708701</v>
      </c>
      <c r="AB768" s="17">
        <v>0.58171527512423604</v>
      </c>
      <c r="AC768" s="17">
        <v>0.62097039953991895</v>
      </c>
      <c r="AD768" s="17"/>
      <c r="AE768" s="17">
        <v>0.67351590879393897</v>
      </c>
      <c r="AF768" s="17">
        <v>0.618335589772811</v>
      </c>
      <c r="AG768" s="17">
        <v>0.63150381974847103</v>
      </c>
      <c r="AH768" s="17">
        <v>0.62416237317601098</v>
      </c>
      <c r="AI768" s="17">
        <v>0.72589607505613696</v>
      </c>
      <c r="AJ768" s="17">
        <v>0.52899769414483</v>
      </c>
      <c r="AK768" s="17"/>
      <c r="AL768" s="17">
        <v>0.661254769463686</v>
      </c>
      <c r="AM768" s="17">
        <v>0.67443605664623596</v>
      </c>
      <c r="AN768" s="17">
        <v>0.71606948673895998</v>
      </c>
      <c r="AO768" s="17">
        <v>0.41293991764800397</v>
      </c>
      <c r="AP768" s="17">
        <v>0.59615126272962204</v>
      </c>
      <c r="AQ768" s="17">
        <v>0.79489630010978096</v>
      </c>
      <c r="AR768" s="17">
        <v>0.76743602174252501</v>
      </c>
      <c r="AS768" s="17"/>
      <c r="AT768" s="17">
        <v>0.65030992140667199</v>
      </c>
      <c r="AU768" s="17">
        <v>0.66108600436352305</v>
      </c>
      <c r="AV768" s="17"/>
      <c r="AW768" s="17">
        <v>0.64064294785601805</v>
      </c>
      <c r="AX768" s="17">
        <v>0.68242823199587699</v>
      </c>
      <c r="AY768" s="17">
        <v>0.53646614957031202</v>
      </c>
      <c r="AZ768" s="17">
        <v>0.65172428387141901</v>
      </c>
      <c r="BA768" s="17">
        <v>0.67970330757647102</v>
      </c>
      <c r="BB768" s="17">
        <v>0.646918371299814</v>
      </c>
      <c r="BC768" s="17">
        <v>0.68676741083138504</v>
      </c>
      <c r="BD768" s="17">
        <v>0.61529297137860695</v>
      </c>
      <c r="BE768" s="17"/>
      <c r="BF768" s="17">
        <v>0.64430252564373502</v>
      </c>
      <c r="BG768" s="17">
        <v>0.65388949344747405</v>
      </c>
      <c r="BH768" s="17">
        <v>0.70255490822813804</v>
      </c>
      <c r="BI768" s="17">
        <v>0.64366424746531203</v>
      </c>
      <c r="BJ768" s="17">
        <v>0.71131185567132804</v>
      </c>
      <c r="BK768" s="17">
        <v>0.615621558214278</v>
      </c>
      <c r="BL768" s="17">
        <v>0.68315818183720001</v>
      </c>
      <c r="BM768" s="17"/>
      <c r="BN768" s="17">
        <v>0.61651390535735195</v>
      </c>
      <c r="BO768" s="17">
        <v>0.67679702662222097</v>
      </c>
      <c r="BP768" s="17">
        <v>0.71499636703202196</v>
      </c>
      <c r="BQ768" s="17">
        <v>0.688081852720695</v>
      </c>
      <c r="BR768" s="17">
        <v>0.68160143862620703</v>
      </c>
      <c r="BS768" s="17">
        <v>0.59212329610361303</v>
      </c>
      <c r="BT768" s="17">
        <v>0.74297998232723095</v>
      </c>
      <c r="BU768" s="17">
        <v>0.61538149267638997</v>
      </c>
      <c r="BV768" s="17">
        <v>0.64034817270609001</v>
      </c>
      <c r="BW768" s="17">
        <v>0.60816858338531299</v>
      </c>
      <c r="BX768" s="17">
        <v>0.76270604246689</v>
      </c>
      <c r="BY768" s="17">
        <v>0.66647717246157501</v>
      </c>
      <c r="BZ768" s="17">
        <v>0.621637791154662</v>
      </c>
      <c r="CA768" s="17">
        <v>0.68334037360486199</v>
      </c>
      <c r="CB768" s="17">
        <v>0.60526227028513502</v>
      </c>
      <c r="CC768" s="17">
        <v>0.73875610145075699</v>
      </c>
      <c r="CD768" s="17">
        <v>0.78009113225232596</v>
      </c>
    </row>
    <row r="769" spans="2:82" x14ac:dyDescent="0.35">
      <c r="B769" t="s">
        <v>401</v>
      </c>
      <c r="C769" s="17">
        <v>0.34213396716324102</v>
      </c>
      <c r="D769" s="17">
        <v>0.34957539060600601</v>
      </c>
      <c r="E769" s="17">
        <v>0.33629471855190801</v>
      </c>
      <c r="F769" s="17"/>
      <c r="G769" s="17">
        <v>0.327615389557673</v>
      </c>
      <c r="H769" s="17">
        <v>0.33935258327025603</v>
      </c>
      <c r="I769" s="17">
        <v>0.33019875614375399</v>
      </c>
      <c r="J769" s="17">
        <v>0.401845611148267</v>
      </c>
      <c r="K769" s="17">
        <v>0.31719672283832201</v>
      </c>
      <c r="L769" s="17">
        <v>0.33413659063675899</v>
      </c>
      <c r="M769" s="17"/>
      <c r="N769" s="17">
        <v>0.318302928286194</v>
      </c>
      <c r="O769" s="17">
        <v>0.36270373080626001</v>
      </c>
      <c r="P769" s="17">
        <v>0.35420441561104599</v>
      </c>
      <c r="Q769" s="17">
        <v>0.33164747951344398</v>
      </c>
      <c r="R769" s="17"/>
      <c r="S769" s="17">
        <v>0.38234891640956797</v>
      </c>
      <c r="T769" s="17">
        <v>0.33552922488220999</v>
      </c>
      <c r="U769" s="17">
        <v>0.31650158666940797</v>
      </c>
      <c r="V769" s="17">
        <v>0.29784348581206899</v>
      </c>
      <c r="W769" s="17">
        <v>0.34070895771658899</v>
      </c>
      <c r="X769" s="17">
        <v>0.35340273962315799</v>
      </c>
      <c r="Y769" s="17">
        <v>0.286262285854328</v>
      </c>
      <c r="Z769" s="17">
        <v>0.28382312702154799</v>
      </c>
      <c r="AA769" s="17">
        <v>0.34176874229291299</v>
      </c>
      <c r="AB769" s="17">
        <v>0.41828472487576401</v>
      </c>
      <c r="AC769" s="17">
        <v>0.379029600460081</v>
      </c>
      <c r="AD769" s="17"/>
      <c r="AE769" s="17">
        <v>0.32648409120605998</v>
      </c>
      <c r="AF769" s="17">
        <v>0.381664410227189</v>
      </c>
      <c r="AG769" s="17">
        <v>0.36849618025152903</v>
      </c>
      <c r="AH769" s="17">
        <v>0.37583762682398902</v>
      </c>
      <c r="AI769" s="17">
        <v>0.27410392494386299</v>
      </c>
      <c r="AJ769" s="17">
        <v>0.47100230585517</v>
      </c>
      <c r="AK769" s="17"/>
      <c r="AL769" s="17">
        <v>0.338745230536315</v>
      </c>
      <c r="AM769" s="17">
        <v>0.32556394335376398</v>
      </c>
      <c r="AN769" s="17">
        <v>0.28393051326104002</v>
      </c>
      <c r="AO769" s="17">
        <v>0.58706008235199603</v>
      </c>
      <c r="AP769" s="17">
        <v>0.40384873727037801</v>
      </c>
      <c r="AQ769" s="17">
        <v>0.20510369989021901</v>
      </c>
      <c r="AR769" s="17">
        <v>0.23256397825747499</v>
      </c>
      <c r="AS769" s="17"/>
      <c r="AT769" s="17">
        <v>0.34969007859332801</v>
      </c>
      <c r="AU769" s="17">
        <v>0.33891399563647701</v>
      </c>
      <c r="AV769" s="17"/>
      <c r="AW769" s="17">
        <v>0.359357052143982</v>
      </c>
      <c r="AX769" s="17">
        <v>0.31757176800412301</v>
      </c>
      <c r="AY769" s="17">
        <v>0.46353385042968798</v>
      </c>
      <c r="AZ769" s="17">
        <v>0.34827571612858099</v>
      </c>
      <c r="BA769" s="17">
        <v>0.32029669242352898</v>
      </c>
      <c r="BB769" s="17">
        <v>0.353081628700186</v>
      </c>
      <c r="BC769" s="17">
        <v>0.31323258916861502</v>
      </c>
      <c r="BD769" s="17">
        <v>0.384707028621393</v>
      </c>
      <c r="BE769" s="17"/>
      <c r="BF769" s="17">
        <v>0.35569747435626498</v>
      </c>
      <c r="BG769" s="17">
        <v>0.34611050655252601</v>
      </c>
      <c r="BH769" s="17">
        <v>0.29744509177186201</v>
      </c>
      <c r="BI769" s="17">
        <v>0.35633575253468802</v>
      </c>
      <c r="BJ769" s="17">
        <v>0.28868814432867201</v>
      </c>
      <c r="BK769" s="17">
        <v>0.384378441785722</v>
      </c>
      <c r="BL769" s="17">
        <v>0.31684181816279999</v>
      </c>
      <c r="BM769" s="17"/>
      <c r="BN769" s="17">
        <v>0.38348609464264799</v>
      </c>
      <c r="BO769" s="17">
        <v>0.32320297337777898</v>
      </c>
      <c r="BP769" s="17">
        <v>0.28500363296797798</v>
      </c>
      <c r="BQ769" s="17">
        <v>0.311918147279305</v>
      </c>
      <c r="BR769" s="17">
        <v>0.31839856137379302</v>
      </c>
      <c r="BS769" s="17">
        <v>0.40787670389638703</v>
      </c>
      <c r="BT769" s="17">
        <v>0.257020017672769</v>
      </c>
      <c r="BU769" s="17">
        <v>0.38461850732361003</v>
      </c>
      <c r="BV769" s="17">
        <v>0.35965182729390899</v>
      </c>
      <c r="BW769" s="17">
        <v>0.39183141661468701</v>
      </c>
      <c r="BX769" s="17">
        <v>0.23729395753311</v>
      </c>
      <c r="BY769" s="17">
        <v>0.33352282753842499</v>
      </c>
      <c r="BZ769" s="17">
        <v>0.378362208845338</v>
      </c>
      <c r="CA769" s="17">
        <v>0.31665962639513801</v>
      </c>
      <c r="CB769" s="17">
        <v>0.39473772971486498</v>
      </c>
      <c r="CC769" s="17">
        <v>0.26124389854924301</v>
      </c>
      <c r="CD769" s="17">
        <v>0.21990886774767399</v>
      </c>
    </row>
    <row r="770" spans="2:82" x14ac:dyDescent="0.35">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row>
    <row r="771" spans="2:82" x14ac:dyDescent="0.35">
      <c r="B771" s="6" t="s">
        <v>407</v>
      </c>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row>
    <row r="772" spans="2:82" x14ac:dyDescent="0.35">
      <c r="B772" s="24" t="s">
        <v>191</v>
      </c>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row>
    <row r="773" spans="2:82" x14ac:dyDescent="0.35">
      <c r="B773" t="s">
        <v>400</v>
      </c>
      <c r="C773" s="17">
        <v>0.67019115745503299</v>
      </c>
      <c r="D773" s="17">
        <v>0.64724646936645902</v>
      </c>
      <c r="E773" s="17">
        <v>0.69322133866392999</v>
      </c>
      <c r="F773" s="17"/>
      <c r="G773" s="17">
        <v>0.64322721451734499</v>
      </c>
      <c r="H773" s="17">
        <v>0.71309240943873897</v>
      </c>
      <c r="I773" s="17">
        <v>0.66216649550947904</v>
      </c>
      <c r="J773" s="17">
        <v>0.70637251680830404</v>
      </c>
      <c r="K773" s="17">
        <v>0.65949752586591404</v>
      </c>
      <c r="L773" s="17">
        <v>0.63610889686189298</v>
      </c>
      <c r="M773" s="17"/>
      <c r="N773" s="17">
        <v>0.68434804283503403</v>
      </c>
      <c r="O773" s="17">
        <v>0.676564318608883</v>
      </c>
      <c r="P773" s="17">
        <v>0.62273099436734503</v>
      </c>
      <c r="Q773" s="17">
        <v>0.69659464201127796</v>
      </c>
      <c r="R773" s="17"/>
      <c r="S773" s="17">
        <v>0.69057718848521199</v>
      </c>
      <c r="T773" s="17">
        <v>0.68438618423180797</v>
      </c>
      <c r="U773" s="17">
        <v>0.60003706412132796</v>
      </c>
      <c r="V773" s="17">
        <v>0.72371044648444105</v>
      </c>
      <c r="W773" s="17">
        <v>0.65935122308761196</v>
      </c>
      <c r="X773" s="17">
        <v>0.68230766508859697</v>
      </c>
      <c r="Y773" s="17">
        <v>0.65681206707419804</v>
      </c>
      <c r="Z773" s="17">
        <v>0.65030402293001699</v>
      </c>
      <c r="AA773" s="17">
        <v>0.60786856013661805</v>
      </c>
      <c r="AB773" s="17">
        <v>0.70666190740597501</v>
      </c>
      <c r="AC773" s="17">
        <v>0.67177479082468405</v>
      </c>
      <c r="AD773" s="17"/>
      <c r="AE773" s="17">
        <v>0.64741422296365003</v>
      </c>
      <c r="AF773" s="17">
        <v>0.682237836269599</v>
      </c>
      <c r="AG773" s="17">
        <v>0.65934413049311702</v>
      </c>
      <c r="AH773" s="17">
        <v>0.64298764447811096</v>
      </c>
      <c r="AI773" s="17">
        <v>0.72317703011508105</v>
      </c>
      <c r="AJ773" s="17">
        <v>0.63826290776333505</v>
      </c>
      <c r="AK773" s="17"/>
      <c r="AL773" s="17">
        <v>0.68577658811431197</v>
      </c>
      <c r="AM773" s="17">
        <v>0.656111473448166</v>
      </c>
      <c r="AN773" s="17">
        <v>0.59214474533858197</v>
      </c>
      <c r="AO773" s="17">
        <v>0.87161895952968405</v>
      </c>
      <c r="AP773" s="17">
        <v>0.49210177109865</v>
      </c>
      <c r="AQ773" s="17">
        <v>0.58791295893328199</v>
      </c>
      <c r="AR773" s="17">
        <v>0.50352977281403299</v>
      </c>
      <c r="AS773" s="17"/>
      <c r="AT773" s="17">
        <v>0.64719798543836504</v>
      </c>
      <c r="AU773" s="17">
        <v>0.672655357233785</v>
      </c>
      <c r="AV773" s="17"/>
      <c r="AW773" s="17">
        <v>0.64221808047777496</v>
      </c>
      <c r="AX773" s="17">
        <v>0.67265468150096097</v>
      </c>
      <c r="AY773" s="17">
        <v>0.55842768951908295</v>
      </c>
      <c r="AZ773" s="17">
        <v>0.72107024236439798</v>
      </c>
      <c r="BA773" s="17">
        <v>0.61663891454099196</v>
      </c>
      <c r="BB773" s="17">
        <v>0.69851761607832796</v>
      </c>
      <c r="BC773" s="17">
        <v>0.63309491026764098</v>
      </c>
      <c r="BD773" s="17">
        <v>0.85417340995357305</v>
      </c>
      <c r="BE773" s="17"/>
      <c r="BF773" s="17">
        <v>0.71024535352670104</v>
      </c>
      <c r="BG773" s="17">
        <v>0.65992040010783004</v>
      </c>
      <c r="BH773" s="17">
        <v>0.68324411650679595</v>
      </c>
      <c r="BI773" s="17">
        <v>0.71388583876871203</v>
      </c>
      <c r="BJ773" s="17">
        <v>0.70273818532103005</v>
      </c>
      <c r="BK773" s="17">
        <v>0.62721625375647905</v>
      </c>
      <c r="BL773" s="17">
        <v>0.66190025792241403</v>
      </c>
      <c r="BM773" s="17"/>
      <c r="BN773" s="17">
        <v>0.59879239820437602</v>
      </c>
      <c r="BO773" s="17">
        <v>0.56370117783596596</v>
      </c>
      <c r="BP773" s="17">
        <v>0.70212107193032303</v>
      </c>
      <c r="BQ773" s="17">
        <v>0.69137708511511897</v>
      </c>
      <c r="BR773" s="17">
        <v>0.73323116333761595</v>
      </c>
      <c r="BS773" s="17">
        <v>0.70038736054780204</v>
      </c>
      <c r="BT773" s="17">
        <v>0.75827925358262205</v>
      </c>
      <c r="BU773" s="17">
        <v>0.66892478754205198</v>
      </c>
      <c r="BV773" s="17">
        <v>0.57351073180683099</v>
      </c>
      <c r="BW773" s="17">
        <v>0.75416044189414599</v>
      </c>
      <c r="BX773" s="17">
        <v>0.61736076698109799</v>
      </c>
      <c r="BY773" s="17">
        <v>0.72894389369475499</v>
      </c>
      <c r="BZ773" s="17">
        <v>0.74562500471800197</v>
      </c>
      <c r="CA773" s="17">
        <v>0.70392796154161497</v>
      </c>
      <c r="CB773" s="17">
        <v>0.55616619208810103</v>
      </c>
      <c r="CC773" s="17">
        <v>0.60463122826610005</v>
      </c>
      <c r="CD773" s="17">
        <v>0.67147131735736298</v>
      </c>
    </row>
    <row r="774" spans="2:82" x14ac:dyDescent="0.35">
      <c r="B774" t="s">
        <v>401</v>
      </c>
      <c r="C774" s="17">
        <v>0.32980884254496701</v>
      </c>
      <c r="D774" s="17">
        <v>0.35275353063354098</v>
      </c>
      <c r="E774" s="17">
        <v>0.30677866133607001</v>
      </c>
      <c r="F774" s="17"/>
      <c r="G774" s="17">
        <v>0.35677278548265601</v>
      </c>
      <c r="H774" s="17">
        <v>0.28690759056126097</v>
      </c>
      <c r="I774" s="17">
        <v>0.33783350449052102</v>
      </c>
      <c r="J774" s="17">
        <v>0.29362748319169601</v>
      </c>
      <c r="K774" s="17">
        <v>0.34050247413408602</v>
      </c>
      <c r="L774" s="17">
        <v>0.36389110313810702</v>
      </c>
      <c r="M774" s="17"/>
      <c r="N774" s="17">
        <v>0.31565195716496602</v>
      </c>
      <c r="O774" s="17">
        <v>0.323435681391117</v>
      </c>
      <c r="P774" s="17">
        <v>0.37726900563265497</v>
      </c>
      <c r="Q774" s="17">
        <v>0.30340535798872198</v>
      </c>
      <c r="R774" s="17"/>
      <c r="S774" s="17">
        <v>0.30942281151478801</v>
      </c>
      <c r="T774" s="17">
        <v>0.31561381576819197</v>
      </c>
      <c r="U774" s="17">
        <v>0.39996293587867199</v>
      </c>
      <c r="V774" s="17">
        <v>0.27628955351555901</v>
      </c>
      <c r="W774" s="17">
        <v>0.34064877691238798</v>
      </c>
      <c r="X774" s="17">
        <v>0.31769233491140297</v>
      </c>
      <c r="Y774" s="17">
        <v>0.34318793292580202</v>
      </c>
      <c r="Z774" s="17">
        <v>0.34969597706998301</v>
      </c>
      <c r="AA774" s="17">
        <v>0.392131439863382</v>
      </c>
      <c r="AB774" s="17">
        <v>0.29333809259402499</v>
      </c>
      <c r="AC774" s="17">
        <v>0.328225209175316</v>
      </c>
      <c r="AD774" s="17"/>
      <c r="AE774" s="17">
        <v>0.35258577703635002</v>
      </c>
      <c r="AF774" s="17">
        <v>0.317762163730401</v>
      </c>
      <c r="AG774" s="17">
        <v>0.34065586950688198</v>
      </c>
      <c r="AH774" s="17">
        <v>0.35701235552188898</v>
      </c>
      <c r="AI774" s="17">
        <v>0.276822969884919</v>
      </c>
      <c r="AJ774" s="17">
        <v>0.361737092236665</v>
      </c>
      <c r="AK774" s="17"/>
      <c r="AL774" s="17">
        <v>0.31422341188568798</v>
      </c>
      <c r="AM774" s="17">
        <v>0.343888526551834</v>
      </c>
      <c r="AN774" s="17">
        <v>0.40785525466141798</v>
      </c>
      <c r="AO774" s="17">
        <v>0.12838104047031601</v>
      </c>
      <c r="AP774" s="17">
        <v>0.50789822890134995</v>
      </c>
      <c r="AQ774" s="17">
        <v>0.41208704106671801</v>
      </c>
      <c r="AR774" s="17">
        <v>0.49647022718596701</v>
      </c>
      <c r="AS774" s="17"/>
      <c r="AT774" s="17">
        <v>0.35280201456163501</v>
      </c>
      <c r="AU774" s="17">
        <v>0.327344642766215</v>
      </c>
      <c r="AV774" s="17"/>
      <c r="AW774" s="17">
        <v>0.35778191952222499</v>
      </c>
      <c r="AX774" s="17">
        <v>0.32734531849903897</v>
      </c>
      <c r="AY774" s="17">
        <v>0.441572310480917</v>
      </c>
      <c r="AZ774" s="17">
        <v>0.27892975763560202</v>
      </c>
      <c r="BA774" s="17">
        <v>0.38336108545900799</v>
      </c>
      <c r="BB774" s="17">
        <v>0.30148238392167298</v>
      </c>
      <c r="BC774" s="17">
        <v>0.36690508973235902</v>
      </c>
      <c r="BD774" s="17">
        <v>0.14582659004642701</v>
      </c>
      <c r="BE774" s="17"/>
      <c r="BF774" s="17">
        <v>0.28975464647329902</v>
      </c>
      <c r="BG774" s="17">
        <v>0.34007959989217001</v>
      </c>
      <c r="BH774" s="17">
        <v>0.31675588349320399</v>
      </c>
      <c r="BI774" s="17">
        <v>0.28611416123128802</v>
      </c>
      <c r="BJ774" s="17">
        <v>0.29726181467897</v>
      </c>
      <c r="BK774" s="17">
        <v>0.37278374624352101</v>
      </c>
      <c r="BL774" s="17">
        <v>0.33809974207758597</v>
      </c>
      <c r="BM774" s="17"/>
      <c r="BN774" s="17">
        <v>0.40120760179562398</v>
      </c>
      <c r="BO774" s="17">
        <v>0.43629882216403398</v>
      </c>
      <c r="BP774" s="17">
        <v>0.29787892806967697</v>
      </c>
      <c r="BQ774" s="17">
        <v>0.30862291488488103</v>
      </c>
      <c r="BR774" s="17">
        <v>0.26676883666238399</v>
      </c>
      <c r="BS774" s="17">
        <v>0.29961263945219802</v>
      </c>
      <c r="BT774" s="17">
        <v>0.24172074641737801</v>
      </c>
      <c r="BU774" s="17">
        <v>0.33107521245794802</v>
      </c>
      <c r="BV774" s="17">
        <v>0.42648926819316901</v>
      </c>
      <c r="BW774" s="17">
        <v>0.24583955810585401</v>
      </c>
      <c r="BX774" s="17">
        <v>0.38263923301890201</v>
      </c>
      <c r="BY774" s="17">
        <v>0.27105610630524501</v>
      </c>
      <c r="BZ774" s="17">
        <v>0.25437499528199797</v>
      </c>
      <c r="CA774" s="17">
        <v>0.29607203845838498</v>
      </c>
      <c r="CB774" s="17">
        <v>0.44383380791189903</v>
      </c>
      <c r="CC774" s="17">
        <v>0.3953687717339</v>
      </c>
      <c r="CD774" s="17">
        <v>0.32852868264263801</v>
      </c>
    </row>
    <row r="775" spans="2:82" x14ac:dyDescent="0.35">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row>
    <row r="776" spans="2:82" x14ac:dyDescent="0.35">
      <c r="B776" s="6" t="s">
        <v>408</v>
      </c>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row>
    <row r="777" spans="2:82" x14ac:dyDescent="0.35">
      <c r="B777" s="24" t="s">
        <v>191</v>
      </c>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row>
    <row r="778" spans="2:82" x14ac:dyDescent="0.35">
      <c r="B778" t="s">
        <v>400</v>
      </c>
      <c r="C778" s="17">
        <v>0.680912478325993</v>
      </c>
      <c r="D778" s="17">
        <v>0.67814649473090904</v>
      </c>
      <c r="E778" s="17">
        <v>0.68309924866321203</v>
      </c>
      <c r="F778" s="17"/>
      <c r="G778" s="17">
        <v>0.67730686680516194</v>
      </c>
      <c r="H778" s="17">
        <v>0.68572891494917199</v>
      </c>
      <c r="I778" s="17">
        <v>0.69124028260099302</v>
      </c>
      <c r="J778" s="17">
        <v>0.65560155369188799</v>
      </c>
      <c r="K778" s="17">
        <v>0.67496833725616201</v>
      </c>
      <c r="L778" s="17">
        <v>0.69769142980812504</v>
      </c>
      <c r="M778" s="17"/>
      <c r="N778" s="17">
        <v>0.68575243013884701</v>
      </c>
      <c r="O778" s="17">
        <v>0.68881590026759498</v>
      </c>
      <c r="P778" s="17">
        <v>0.69550152903266604</v>
      </c>
      <c r="Q778" s="17">
        <v>0.65675532097037403</v>
      </c>
      <c r="R778" s="17"/>
      <c r="S778" s="17">
        <v>0.62943470845093297</v>
      </c>
      <c r="T778" s="17">
        <v>0.67454061239287599</v>
      </c>
      <c r="U778" s="17">
        <v>0.71829506973816704</v>
      </c>
      <c r="V778" s="17">
        <v>0.66572765475309403</v>
      </c>
      <c r="W778" s="17">
        <v>0.66646552736354403</v>
      </c>
      <c r="X778" s="17">
        <v>0.66247609836126298</v>
      </c>
      <c r="Y778" s="17">
        <v>0.71633167713865697</v>
      </c>
      <c r="Z778" s="17">
        <v>0.78550618688762697</v>
      </c>
      <c r="AA778" s="17">
        <v>0.71075997892329201</v>
      </c>
      <c r="AB778" s="17">
        <v>0.68836092973274099</v>
      </c>
      <c r="AC778" s="17">
        <v>0.63509714169230802</v>
      </c>
      <c r="AD778" s="17"/>
      <c r="AE778" s="17">
        <v>0.69078333709973005</v>
      </c>
      <c r="AF778" s="17">
        <v>0.67315882501343105</v>
      </c>
      <c r="AG778" s="17">
        <v>0.64687964031266498</v>
      </c>
      <c r="AH778" s="17">
        <v>0.72492316051424099</v>
      </c>
      <c r="AI778" s="17">
        <v>0.65759780599442597</v>
      </c>
      <c r="AJ778" s="17">
        <v>0.77599353339409505</v>
      </c>
      <c r="AK778" s="17"/>
      <c r="AL778" s="17">
        <v>0.70337608243665495</v>
      </c>
      <c r="AM778" s="17">
        <v>0.65853585775692103</v>
      </c>
      <c r="AN778" s="17">
        <v>0.57504152962517296</v>
      </c>
      <c r="AO778" s="17">
        <v>0.88040792781325605</v>
      </c>
      <c r="AP778" s="17">
        <v>0.64582868474507604</v>
      </c>
      <c r="AQ778" s="17">
        <v>0.51686474982659003</v>
      </c>
      <c r="AR778" s="17">
        <v>1</v>
      </c>
      <c r="AS778" s="17"/>
      <c r="AT778" s="17">
        <v>0.65476789690864601</v>
      </c>
      <c r="AU778" s="17">
        <v>0.68643973912133305</v>
      </c>
      <c r="AV778" s="17"/>
      <c r="AW778" s="17">
        <v>0.68511446764365902</v>
      </c>
      <c r="AX778" s="17">
        <v>0.71482098697238206</v>
      </c>
      <c r="AY778" s="17">
        <v>0.69680694922678099</v>
      </c>
      <c r="AZ778" s="17">
        <v>0.65467590853789304</v>
      </c>
      <c r="BA778" s="17">
        <v>0.68217420281497498</v>
      </c>
      <c r="BB778" s="17">
        <v>0.678907852062824</v>
      </c>
      <c r="BC778" s="17">
        <v>0.72184135650244396</v>
      </c>
      <c r="BD778" s="17">
        <v>0.64820203423145695</v>
      </c>
      <c r="BE778" s="17"/>
      <c r="BF778" s="17">
        <v>0.74083420490352403</v>
      </c>
      <c r="BG778" s="17">
        <v>0.70760636720555403</v>
      </c>
      <c r="BH778" s="17">
        <v>0.67989097428016199</v>
      </c>
      <c r="BI778" s="17">
        <v>0.68141041840318906</v>
      </c>
      <c r="BJ778" s="17">
        <v>0.60082938868383495</v>
      </c>
      <c r="BK778" s="17">
        <v>0.66277520438028004</v>
      </c>
      <c r="BL778" s="17">
        <v>0.63552074006232695</v>
      </c>
      <c r="BM778" s="17"/>
      <c r="BN778" s="17">
        <v>0.64868710093209503</v>
      </c>
      <c r="BO778" s="17">
        <v>0.62392116761423899</v>
      </c>
      <c r="BP778" s="17">
        <v>0.68497540230207798</v>
      </c>
      <c r="BQ778" s="17">
        <v>0.65747715937124895</v>
      </c>
      <c r="BR778" s="17">
        <v>0.70454692937785501</v>
      </c>
      <c r="BS778" s="17">
        <v>0.70182481258410701</v>
      </c>
      <c r="BT778" s="17">
        <v>0.72025467742870797</v>
      </c>
      <c r="BU778" s="17">
        <v>0.64563904300655295</v>
      </c>
      <c r="BV778" s="17">
        <v>0.68014007722681702</v>
      </c>
      <c r="BW778" s="17">
        <v>0.72777644900175298</v>
      </c>
      <c r="BX778" s="17">
        <v>0.63644917038818605</v>
      </c>
      <c r="BY778" s="17">
        <v>0.80871419234535202</v>
      </c>
      <c r="BZ778" s="17">
        <v>0.59304434671096296</v>
      </c>
      <c r="CA778" s="17">
        <v>0.85476312041339997</v>
      </c>
      <c r="CB778" s="17">
        <v>0.74466464498217999</v>
      </c>
      <c r="CC778" s="17">
        <v>0.60489629967441305</v>
      </c>
      <c r="CD778" s="17">
        <v>0.57149817356615995</v>
      </c>
    </row>
    <row r="779" spans="2:82" x14ac:dyDescent="0.35">
      <c r="B779" t="s">
        <v>401</v>
      </c>
      <c r="C779" s="17">
        <v>0.319087521674007</v>
      </c>
      <c r="D779" s="17">
        <v>0.32185350526909101</v>
      </c>
      <c r="E779" s="17">
        <v>0.31690075133678802</v>
      </c>
      <c r="F779" s="17"/>
      <c r="G779" s="17">
        <v>0.322693133194838</v>
      </c>
      <c r="H779" s="17">
        <v>0.31427108505082801</v>
      </c>
      <c r="I779" s="17">
        <v>0.30875971739900698</v>
      </c>
      <c r="J779" s="17">
        <v>0.34439844630811201</v>
      </c>
      <c r="K779" s="17">
        <v>0.32503166274383799</v>
      </c>
      <c r="L779" s="17">
        <v>0.30230857019187501</v>
      </c>
      <c r="M779" s="17"/>
      <c r="N779" s="17">
        <v>0.31424756986115299</v>
      </c>
      <c r="O779" s="17">
        <v>0.31118409973240502</v>
      </c>
      <c r="P779" s="17">
        <v>0.30449847096733401</v>
      </c>
      <c r="Q779" s="17">
        <v>0.34324467902962602</v>
      </c>
      <c r="R779" s="17"/>
      <c r="S779" s="17">
        <v>0.37056529154906698</v>
      </c>
      <c r="T779" s="17">
        <v>0.32545938760712401</v>
      </c>
      <c r="U779" s="17">
        <v>0.28170493026183302</v>
      </c>
      <c r="V779" s="17">
        <v>0.33427234524690602</v>
      </c>
      <c r="W779" s="17">
        <v>0.33353447263645603</v>
      </c>
      <c r="X779" s="17">
        <v>0.33752390163873702</v>
      </c>
      <c r="Y779" s="17">
        <v>0.28366832286134303</v>
      </c>
      <c r="Z779" s="17">
        <v>0.214493813112374</v>
      </c>
      <c r="AA779" s="17">
        <v>0.28924002107670799</v>
      </c>
      <c r="AB779" s="17">
        <v>0.31163907026725901</v>
      </c>
      <c r="AC779" s="17">
        <v>0.36490285830769198</v>
      </c>
      <c r="AD779" s="17"/>
      <c r="AE779" s="17">
        <v>0.30921666290027</v>
      </c>
      <c r="AF779" s="17">
        <v>0.32684117498656901</v>
      </c>
      <c r="AG779" s="17">
        <v>0.35312035968733502</v>
      </c>
      <c r="AH779" s="17">
        <v>0.27507683948575901</v>
      </c>
      <c r="AI779" s="17">
        <v>0.34240219400557398</v>
      </c>
      <c r="AJ779" s="17">
        <v>0.22400646660590501</v>
      </c>
      <c r="AK779" s="17"/>
      <c r="AL779" s="17">
        <v>0.296623917563345</v>
      </c>
      <c r="AM779" s="17">
        <v>0.34146414224307903</v>
      </c>
      <c r="AN779" s="17">
        <v>0.42495847037482698</v>
      </c>
      <c r="AO779" s="17">
        <v>0.119592072186744</v>
      </c>
      <c r="AP779" s="17">
        <v>0.35417131525492401</v>
      </c>
      <c r="AQ779" s="17">
        <v>0.48313525017341002</v>
      </c>
      <c r="AR779" s="17">
        <v>0</v>
      </c>
      <c r="AS779" s="17"/>
      <c r="AT779" s="17">
        <v>0.34523210309135399</v>
      </c>
      <c r="AU779" s="17">
        <v>0.31356026087866701</v>
      </c>
      <c r="AV779" s="17"/>
      <c r="AW779" s="17">
        <v>0.31488553235634098</v>
      </c>
      <c r="AX779" s="17">
        <v>0.285179013027618</v>
      </c>
      <c r="AY779" s="17">
        <v>0.30319305077321901</v>
      </c>
      <c r="AZ779" s="17">
        <v>0.34532409146210702</v>
      </c>
      <c r="BA779" s="17">
        <v>0.31782579718502502</v>
      </c>
      <c r="BB779" s="17">
        <v>0.321092147937176</v>
      </c>
      <c r="BC779" s="17">
        <v>0.27815864349755598</v>
      </c>
      <c r="BD779" s="17">
        <v>0.351797965768543</v>
      </c>
      <c r="BE779" s="17"/>
      <c r="BF779" s="17">
        <v>0.25916579509647603</v>
      </c>
      <c r="BG779" s="17">
        <v>0.29239363279444602</v>
      </c>
      <c r="BH779" s="17">
        <v>0.32010902571983801</v>
      </c>
      <c r="BI779" s="17">
        <v>0.318589581596811</v>
      </c>
      <c r="BJ779" s="17">
        <v>0.39917061131616499</v>
      </c>
      <c r="BK779" s="17">
        <v>0.33722479561972002</v>
      </c>
      <c r="BL779" s="17">
        <v>0.36447925993767299</v>
      </c>
      <c r="BM779" s="17"/>
      <c r="BN779" s="17">
        <v>0.35131289906790503</v>
      </c>
      <c r="BO779" s="17">
        <v>0.37607883238576101</v>
      </c>
      <c r="BP779" s="17">
        <v>0.31502459769792202</v>
      </c>
      <c r="BQ779" s="17">
        <v>0.34252284062875099</v>
      </c>
      <c r="BR779" s="17">
        <v>0.29545307062214499</v>
      </c>
      <c r="BS779" s="17">
        <v>0.29817518741589299</v>
      </c>
      <c r="BT779" s="17">
        <v>0.27974532257129198</v>
      </c>
      <c r="BU779" s="17">
        <v>0.354360956993447</v>
      </c>
      <c r="BV779" s="17">
        <v>0.31985992277318298</v>
      </c>
      <c r="BW779" s="17">
        <v>0.27222355099824702</v>
      </c>
      <c r="BX779" s="17">
        <v>0.36355082961181401</v>
      </c>
      <c r="BY779" s="17">
        <v>0.191285807654648</v>
      </c>
      <c r="BZ779" s="17">
        <v>0.40695565328903699</v>
      </c>
      <c r="CA779" s="17">
        <v>0.1452368795866</v>
      </c>
      <c r="CB779" s="17">
        <v>0.25533535501782001</v>
      </c>
      <c r="CC779" s="17">
        <v>0.395103700325587</v>
      </c>
      <c r="CD779" s="17">
        <v>0.42850182643383999</v>
      </c>
    </row>
    <row r="780" spans="2:82" x14ac:dyDescent="0.35">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row>
    <row r="781" spans="2:82" x14ac:dyDescent="0.35">
      <c r="B781" s="6" t="s">
        <v>409</v>
      </c>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row>
    <row r="782" spans="2:82" x14ac:dyDescent="0.35">
      <c r="B782" s="24" t="s">
        <v>191</v>
      </c>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row>
    <row r="783" spans="2:82" x14ac:dyDescent="0.35">
      <c r="B783" t="s">
        <v>400</v>
      </c>
      <c r="C783" s="17">
        <v>0.72240526487177403</v>
      </c>
      <c r="D783" s="17">
        <v>0.72155165372037899</v>
      </c>
      <c r="E783" s="17">
        <v>0.72268287862284997</v>
      </c>
      <c r="F783" s="17"/>
      <c r="G783" s="17">
        <v>0.73644229256538096</v>
      </c>
      <c r="H783" s="17">
        <v>0.69098661454482502</v>
      </c>
      <c r="I783" s="17">
        <v>0.69004623647125296</v>
      </c>
      <c r="J783" s="17">
        <v>0.71504699352005996</v>
      </c>
      <c r="K783" s="17">
        <v>0.735072013772471</v>
      </c>
      <c r="L783" s="17">
        <v>0.76085275700866095</v>
      </c>
      <c r="M783" s="17"/>
      <c r="N783" s="17">
        <v>0.77568237500085702</v>
      </c>
      <c r="O783" s="17">
        <v>0.72513336255839</v>
      </c>
      <c r="P783" s="17">
        <v>0.66291393027826795</v>
      </c>
      <c r="Q783" s="17">
        <v>0.714073731159105</v>
      </c>
      <c r="R783" s="17"/>
      <c r="S783" s="17">
        <v>0.70314833506549301</v>
      </c>
      <c r="T783" s="17">
        <v>0.77833310192455196</v>
      </c>
      <c r="U783" s="17">
        <v>0.75364013548783304</v>
      </c>
      <c r="V783" s="17">
        <v>0.78676492166685696</v>
      </c>
      <c r="W783" s="17">
        <v>0.56974761951255004</v>
      </c>
      <c r="X783" s="17">
        <v>0.65689603728785095</v>
      </c>
      <c r="Y783" s="17">
        <v>0.78138784767059299</v>
      </c>
      <c r="Z783" s="17">
        <v>0.75645002758938396</v>
      </c>
      <c r="AA783" s="17">
        <v>0.71897407256245605</v>
      </c>
      <c r="AB783" s="17">
        <v>0.77691555356957298</v>
      </c>
      <c r="AC783" s="17">
        <v>0.56243966059546902</v>
      </c>
      <c r="AD783" s="17"/>
      <c r="AE783" s="17">
        <v>0.75827255748167299</v>
      </c>
      <c r="AF783" s="17">
        <v>0.69014804312191003</v>
      </c>
      <c r="AG783" s="17">
        <v>0.71444714517319696</v>
      </c>
      <c r="AH783" s="17">
        <v>0.74493465538010595</v>
      </c>
      <c r="AI783" s="17">
        <v>0.72105564890642504</v>
      </c>
      <c r="AJ783" s="17">
        <v>0.57441867621121701</v>
      </c>
      <c r="AK783" s="17"/>
      <c r="AL783" s="17">
        <v>0.73211840359677705</v>
      </c>
      <c r="AM783" s="17">
        <v>0.73253162407796701</v>
      </c>
      <c r="AN783" s="17">
        <v>0.70074687764612698</v>
      </c>
      <c r="AO783" s="17">
        <v>0.87389649186219398</v>
      </c>
      <c r="AP783" s="17">
        <v>0.70458619047187598</v>
      </c>
      <c r="AQ783" s="17">
        <v>0.53989137829740996</v>
      </c>
      <c r="AR783" s="17">
        <v>1</v>
      </c>
      <c r="AS783" s="17"/>
      <c r="AT783" s="17">
        <v>0.63326215973417399</v>
      </c>
      <c r="AU783" s="17">
        <v>0.73687382763623499</v>
      </c>
      <c r="AV783" s="17"/>
      <c r="AW783" s="17">
        <v>0.68769440758056299</v>
      </c>
      <c r="AX783" s="17">
        <v>0.80266620930293298</v>
      </c>
      <c r="AY783" s="17">
        <v>0.70475598840932197</v>
      </c>
      <c r="AZ783" s="17">
        <v>0.732825501622828</v>
      </c>
      <c r="BA783" s="17">
        <v>0.74321354314265597</v>
      </c>
      <c r="BB783" s="17">
        <v>0.65556651989177595</v>
      </c>
      <c r="BC783" s="17">
        <v>0.74438490210331898</v>
      </c>
      <c r="BD783" s="17">
        <v>0.91323199373493202</v>
      </c>
      <c r="BE783" s="17"/>
      <c r="BF783" s="17">
        <v>0.79164669337676297</v>
      </c>
      <c r="BG783" s="17">
        <v>0.69474144401867899</v>
      </c>
      <c r="BH783" s="17">
        <v>0.77322349206230201</v>
      </c>
      <c r="BI783" s="17">
        <v>0.62931511316218303</v>
      </c>
      <c r="BJ783" s="17">
        <v>0.73864326941101299</v>
      </c>
      <c r="BK783" s="17">
        <v>0.71249773108994097</v>
      </c>
      <c r="BL783" s="17">
        <v>0.70870738766602903</v>
      </c>
      <c r="BM783" s="17"/>
      <c r="BN783" s="17">
        <v>0.671226119622652</v>
      </c>
      <c r="BO783" s="17">
        <v>0.71828630806260196</v>
      </c>
      <c r="BP783" s="17">
        <v>0.76062315747215403</v>
      </c>
      <c r="BQ783" s="17">
        <v>0.67286192498781905</v>
      </c>
      <c r="BR783" s="17">
        <v>0.73881306337357</v>
      </c>
      <c r="BS783" s="17">
        <v>0.74058744822670197</v>
      </c>
      <c r="BT783" s="17">
        <v>0.72952216525831304</v>
      </c>
      <c r="BU783" s="17">
        <v>0.69265892672616902</v>
      </c>
      <c r="BV783" s="17">
        <v>0.71690228106861498</v>
      </c>
      <c r="BW783" s="17">
        <v>0.76358159517301105</v>
      </c>
      <c r="BX783" s="17">
        <v>0.72052297591945402</v>
      </c>
      <c r="BY783" s="17">
        <v>0.70786039287968605</v>
      </c>
      <c r="BZ783" s="17">
        <v>0.85329224079502597</v>
      </c>
      <c r="CA783" s="17">
        <v>0.73306446754525501</v>
      </c>
      <c r="CB783" s="17">
        <v>0.84891819196633</v>
      </c>
      <c r="CC783" s="17">
        <v>0.63142179824290801</v>
      </c>
      <c r="CD783" s="17">
        <v>0.82013671983488001</v>
      </c>
    </row>
    <row r="784" spans="2:82" x14ac:dyDescent="0.35">
      <c r="B784" t="s">
        <v>401</v>
      </c>
      <c r="C784" s="17">
        <v>0.27759473512822702</v>
      </c>
      <c r="D784" s="17">
        <v>0.27844834627962101</v>
      </c>
      <c r="E784" s="17">
        <v>0.27731712137714998</v>
      </c>
      <c r="F784" s="17"/>
      <c r="G784" s="17">
        <v>0.26355770743461898</v>
      </c>
      <c r="H784" s="17">
        <v>0.30901338545517498</v>
      </c>
      <c r="I784" s="17">
        <v>0.30995376352874698</v>
      </c>
      <c r="J784" s="17">
        <v>0.28495300647993999</v>
      </c>
      <c r="K784" s="17">
        <v>0.264927986227529</v>
      </c>
      <c r="L784" s="17">
        <v>0.23914724299133899</v>
      </c>
      <c r="M784" s="17"/>
      <c r="N784" s="17">
        <v>0.22431762499914301</v>
      </c>
      <c r="O784" s="17">
        <v>0.27486663744161</v>
      </c>
      <c r="P784" s="17">
        <v>0.337086069721732</v>
      </c>
      <c r="Q784" s="17">
        <v>0.285926268840895</v>
      </c>
      <c r="R784" s="17"/>
      <c r="S784" s="17">
        <v>0.29685166493450699</v>
      </c>
      <c r="T784" s="17">
        <v>0.22166689807544801</v>
      </c>
      <c r="U784" s="17">
        <v>0.24635986451216699</v>
      </c>
      <c r="V784" s="17">
        <v>0.21323507833314301</v>
      </c>
      <c r="W784" s="17">
        <v>0.43025238048745001</v>
      </c>
      <c r="X784" s="17">
        <v>0.34310396271214899</v>
      </c>
      <c r="Y784" s="17">
        <v>0.21861215232940701</v>
      </c>
      <c r="Z784" s="17">
        <v>0.24354997241061599</v>
      </c>
      <c r="AA784" s="17">
        <v>0.28102592743754401</v>
      </c>
      <c r="AB784" s="17">
        <v>0.22308444643042699</v>
      </c>
      <c r="AC784" s="17">
        <v>0.43756033940453098</v>
      </c>
      <c r="AD784" s="17"/>
      <c r="AE784" s="17">
        <v>0.24172744251832701</v>
      </c>
      <c r="AF784" s="17">
        <v>0.30985195687808997</v>
      </c>
      <c r="AG784" s="17">
        <v>0.28555285482680298</v>
      </c>
      <c r="AH784" s="17">
        <v>0.255065344619894</v>
      </c>
      <c r="AI784" s="17">
        <v>0.27894435109357502</v>
      </c>
      <c r="AJ784" s="17">
        <v>0.42558132378878299</v>
      </c>
      <c r="AK784" s="17"/>
      <c r="AL784" s="17">
        <v>0.26788159640322301</v>
      </c>
      <c r="AM784" s="17">
        <v>0.26746837592203299</v>
      </c>
      <c r="AN784" s="17">
        <v>0.29925312235387302</v>
      </c>
      <c r="AO784" s="17">
        <v>0.12610350813780599</v>
      </c>
      <c r="AP784" s="17">
        <v>0.29541380952812402</v>
      </c>
      <c r="AQ784" s="17">
        <v>0.46010862170258998</v>
      </c>
      <c r="AR784" s="17">
        <v>0</v>
      </c>
      <c r="AS784" s="17"/>
      <c r="AT784" s="17">
        <v>0.36673784026582601</v>
      </c>
      <c r="AU784" s="17">
        <v>0.26312617236376501</v>
      </c>
      <c r="AV784" s="17"/>
      <c r="AW784" s="17">
        <v>0.31230559241943701</v>
      </c>
      <c r="AX784" s="17">
        <v>0.197333790697067</v>
      </c>
      <c r="AY784" s="17">
        <v>0.29524401159067798</v>
      </c>
      <c r="AZ784" s="17">
        <v>0.267174498377172</v>
      </c>
      <c r="BA784" s="17">
        <v>0.25678645685734403</v>
      </c>
      <c r="BB784" s="17">
        <v>0.344433480108224</v>
      </c>
      <c r="BC784" s="17">
        <v>0.25561509789668102</v>
      </c>
      <c r="BD784" s="17">
        <v>8.6768006265068101E-2</v>
      </c>
      <c r="BE784" s="17"/>
      <c r="BF784" s="17">
        <v>0.20835330662323701</v>
      </c>
      <c r="BG784" s="17">
        <v>0.30525855598132101</v>
      </c>
      <c r="BH784" s="17">
        <v>0.22677650793769799</v>
      </c>
      <c r="BI784" s="17">
        <v>0.37068488683781697</v>
      </c>
      <c r="BJ784" s="17">
        <v>0.26135673058898701</v>
      </c>
      <c r="BK784" s="17">
        <v>0.28750226891005898</v>
      </c>
      <c r="BL784" s="17">
        <v>0.29129261233397102</v>
      </c>
      <c r="BM784" s="17"/>
      <c r="BN784" s="17">
        <v>0.328773880377348</v>
      </c>
      <c r="BO784" s="17">
        <v>0.28171369193739798</v>
      </c>
      <c r="BP784" s="17">
        <v>0.239376842527846</v>
      </c>
      <c r="BQ784" s="17">
        <v>0.32713807501218101</v>
      </c>
      <c r="BR784" s="17">
        <v>0.26118693662643</v>
      </c>
      <c r="BS784" s="17">
        <v>0.25941255177329797</v>
      </c>
      <c r="BT784" s="17">
        <v>0.27047783474168702</v>
      </c>
      <c r="BU784" s="17">
        <v>0.30734107327383098</v>
      </c>
      <c r="BV784" s="17">
        <v>0.28309771893138502</v>
      </c>
      <c r="BW784" s="17">
        <v>0.236418404826989</v>
      </c>
      <c r="BX784" s="17">
        <v>0.27947702408054598</v>
      </c>
      <c r="BY784" s="17">
        <v>0.292139607120314</v>
      </c>
      <c r="BZ784" s="17">
        <v>0.146707759204974</v>
      </c>
      <c r="CA784" s="17">
        <v>0.26693553245474499</v>
      </c>
      <c r="CB784" s="17">
        <v>0.15108180803367</v>
      </c>
      <c r="CC784" s="17">
        <v>0.36857820175709199</v>
      </c>
      <c r="CD784" s="17">
        <v>0.17986328016511999</v>
      </c>
    </row>
    <row r="785" spans="2:82" x14ac:dyDescent="0.35">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row>
    <row r="786" spans="2:82" x14ac:dyDescent="0.35">
      <c r="B786" s="6" t="s">
        <v>410</v>
      </c>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row>
    <row r="787" spans="2:82" x14ac:dyDescent="0.35">
      <c r="B787" s="24" t="s">
        <v>191</v>
      </c>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row>
    <row r="788" spans="2:82" x14ac:dyDescent="0.35">
      <c r="B788" t="s">
        <v>400</v>
      </c>
      <c r="C788" s="17">
        <v>0.68557958982910905</v>
      </c>
      <c r="D788" s="17">
        <v>0.69077310553670301</v>
      </c>
      <c r="E788" s="17">
        <v>0.67995264550840695</v>
      </c>
      <c r="F788" s="17"/>
      <c r="G788" s="17">
        <v>0.63727218207762404</v>
      </c>
      <c r="H788" s="17">
        <v>0.69308560242320405</v>
      </c>
      <c r="I788" s="17">
        <v>0.68270408175337405</v>
      </c>
      <c r="J788" s="17">
        <v>0.67936557000883202</v>
      </c>
      <c r="K788" s="17">
        <v>0.72284102614769397</v>
      </c>
      <c r="L788" s="17">
        <v>0.69666393464749699</v>
      </c>
      <c r="M788" s="17"/>
      <c r="N788" s="17">
        <v>0.67258151656099097</v>
      </c>
      <c r="O788" s="17">
        <v>0.731569560667503</v>
      </c>
      <c r="P788" s="17">
        <v>0.67972243963976897</v>
      </c>
      <c r="Q788" s="17">
        <v>0.66328348070450704</v>
      </c>
      <c r="R788" s="17"/>
      <c r="S788" s="17">
        <v>0.66936368397837298</v>
      </c>
      <c r="T788" s="17">
        <v>0.74674003037237402</v>
      </c>
      <c r="U788" s="17">
        <v>0.717271936708203</v>
      </c>
      <c r="V788" s="17">
        <v>0.68135499215406004</v>
      </c>
      <c r="W788" s="17">
        <v>0.65003427900013699</v>
      </c>
      <c r="X788" s="17">
        <v>0.75722702652848295</v>
      </c>
      <c r="Y788" s="17">
        <v>0.62627741130542502</v>
      </c>
      <c r="Z788" s="17">
        <v>0.59079559599042497</v>
      </c>
      <c r="AA788" s="17">
        <v>0.72371574836056796</v>
      </c>
      <c r="AB788" s="17">
        <v>0.64051044309251104</v>
      </c>
      <c r="AC788" s="17">
        <v>0.67105926250061099</v>
      </c>
      <c r="AD788" s="17"/>
      <c r="AE788" s="17">
        <v>0.70313098024967902</v>
      </c>
      <c r="AF788" s="17">
        <v>0.66529428653996803</v>
      </c>
      <c r="AG788" s="17">
        <v>0.716389682619061</v>
      </c>
      <c r="AH788" s="17">
        <v>0.64599673502112798</v>
      </c>
      <c r="AI788" s="17">
        <v>0.67260229966339702</v>
      </c>
      <c r="AJ788" s="17">
        <v>0.77392187307419202</v>
      </c>
      <c r="AK788" s="17"/>
      <c r="AL788" s="17">
        <v>0.71397878380789304</v>
      </c>
      <c r="AM788" s="17">
        <v>0.67051445613439098</v>
      </c>
      <c r="AN788" s="17">
        <v>0.55231829538523503</v>
      </c>
      <c r="AO788" s="17">
        <v>0.58574023914510898</v>
      </c>
      <c r="AP788" s="17">
        <v>0.61691903363153899</v>
      </c>
      <c r="AQ788" s="17">
        <v>0.66305547350704397</v>
      </c>
      <c r="AR788" s="17">
        <v>0.608642788627481</v>
      </c>
      <c r="AS788" s="17"/>
      <c r="AT788" s="17">
        <v>0.67992169047873796</v>
      </c>
      <c r="AU788" s="17">
        <v>0.68674435806048295</v>
      </c>
      <c r="AV788" s="17"/>
      <c r="AW788" s="17">
        <v>0.72670380566520498</v>
      </c>
      <c r="AX788" s="17">
        <v>0.70994670389225401</v>
      </c>
      <c r="AY788" s="17">
        <v>0.78693657872496503</v>
      </c>
      <c r="AZ788" s="17">
        <v>0.70602630095612895</v>
      </c>
      <c r="BA788" s="17">
        <v>0.69561220194866502</v>
      </c>
      <c r="BB788" s="17">
        <v>0.57778721810695599</v>
      </c>
      <c r="BC788" s="17">
        <v>0.67733660646587202</v>
      </c>
      <c r="BD788" s="17">
        <v>0.76697804711661499</v>
      </c>
      <c r="BE788" s="17"/>
      <c r="BF788" s="17">
        <v>0.67390731885811395</v>
      </c>
      <c r="BG788" s="17">
        <v>0.698849390981367</v>
      </c>
      <c r="BH788" s="17">
        <v>0.652326851208748</v>
      </c>
      <c r="BI788" s="17">
        <v>0.60391878771237495</v>
      </c>
      <c r="BJ788" s="17">
        <v>0.69817451636890304</v>
      </c>
      <c r="BK788" s="17">
        <v>0.71764585266103897</v>
      </c>
      <c r="BL788" s="17">
        <v>0.66447257781574298</v>
      </c>
      <c r="BM788" s="17"/>
      <c r="BN788" s="17">
        <v>0.71957776931934603</v>
      </c>
      <c r="BO788" s="17">
        <v>0.61215637947085899</v>
      </c>
      <c r="BP788" s="17">
        <v>0.65592140215822403</v>
      </c>
      <c r="BQ788" s="17">
        <v>0.71242982162429103</v>
      </c>
      <c r="BR788" s="17">
        <v>0.77331569964874203</v>
      </c>
      <c r="BS788" s="17">
        <v>0.66749914777032504</v>
      </c>
      <c r="BT788" s="17">
        <v>0.72707710355324695</v>
      </c>
      <c r="BU788" s="17">
        <v>0.72267554375892296</v>
      </c>
      <c r="BV788" s="17">
        <v>0.68326805880407804</v>
      </c>
      <c r="BW788" s="17">
        <v>0.634522055058651</v>
      </c>
      <c r="BX788" s="17">
        <v>0.70413418585043797</v>
      </c>
      <c r="BY788" s="17">
        <v>0.68349720035542205</v>
      </c>
      <c r="BZ788" s="17">
        <v>0.536874386939032</v>
      </c>
      <c r="CA788" s="17">
        <v>0.59406919735722397</v>
      </c>
      <c r="CB788" s="17">
        <v>0.78760903621628298</v>
      </c>
      <c r="CC788" s="17">
        <v>0.75281514686324102</v>
      </c>
      <c r="CD788" s="17">
        <v>0.76297968017647499</v>
      </c>
    </row>
    <row r="789" spans="2:82" x14ac:dyDescent="0.35">
      <c r="B789" t="s">
        <v>401</v>
      </c>
      <c r="C789" s="17">
        <v>0.31442041017089101</v>
      </c>
      <c r="D789" s="17">
        <v>0.30922689446329699</v>
      </c>
      <c r="E789" s="17">
        <v>0.32004735449159299</v>
      </c>
      <c r="F789" s="17"/>
      <c r="G789" s="17">
        <v>0.36272781792237602</v>
      </c>
      <c r="H789" s="17">
        <v>0.30691439757679601</v>
      </c>
      <c r="I789" s="17">
        <v>0.31729591824662601</v>
      </c>
      <c r="J789" s="17">
        <v>0.32063442999116798</v>
      </c>
      <c r="K789" s="17">
        <v>0.27715897385230598</v>
      </c>
      <c r="L789" s="17">
        <v>0.30333606535250301</v>
      </c>
      <c r="M789" s="17"/>
      <c r="N789" s="17">
        <v>0.32741848343900898</v>
      </c>
      <c r="O789" s="17">
        <v>0.268430439332497</v>
      </c>
      <c r="P789" s="17">
        <v>0.32027756036023097</v>
      </c>
      <c r="Q789" s="17">
        <v>0.33671651929549301</v>
      </c>
      <c r="R789" s="17"/>
      <c r="S789" s="17">
        <v>0.33063631602162702</v>
      </c>
      <c r="T789" s="17">
        <v>0.25325996962762598</v>
      </c>
      <c r="U789" s="17">
        <v>0.282728063291797</v>
      </c>
      <c r="V789" s="17">
        <v>0.31864500784594002</v>
      </c>
      <c r="W789" s="17">
        <v>0.34996572099986301</v>
      </c>
      <c r="X789" s="17">
        <v>0.242772973471517</v>
      </c>
      <c r="Y789" s="17">
        <v>0.37372258869457498</v>
      </c>
      <c r="Z789" s="17">
        <v>0.40920440400957497</v>
      </c>
      <c r="AA789" s="17">
        <v>0.27628425163943199</v>
      </c>
      <c r="AB789" s="17">
        <v>0.35948955690748902</v>
      </c>
      <c r="AC789" s="17">
        <v>0.32894073749938901</v>
      </c>
      <c r="AD789" s="17"/>
      <c r="AE789" s="17">
        <v>0.29686901975031998</v>
      </c>
      <c r="AF789" s="17">
        <v>0.33470571346003197</v>
      </c>
      <c r="AG789" s="17">
        <v>0.283610317380939</v>
      </c>
      <c r="AH789" s="17">
        <v>0.35400326497887202</v>
      </c>
      <c r="AI789" s="17">
        <v>0.32739770033660298</v>
      </c>
      <c r="AJ789" s="17">
        <v>0.226078126925808</v>
      </c>
      <c r="AK789" s="17"/>
      <c r="AL789" s="17">
        <v>0.28602121619210702</v>
      </c>
      <c r="AM789" s="17">
        <v>0.32948554386560902</v>
      </c>
      <c r="AN789" s="17">
        <v>0.44768170461476497</v>
      </c>
      <c r="AO789" s="17">
        <v>0.41425976085489102</v>
      </c>
      <c r="AP789" s="17">
        <v>0.38308096636846101</v>
      </c>
      <c r="AQ789" s="17">
        <v>0.33694452649295598</v>
      </c>
      <c r="AR789" s="17">
        <v>0.391357211372519</v>
      </c>
      <c r="AS789" s="17"/>
      <c r="AT789" s="17">
        <v>0.32007830952126198</v>
      </c>
      <c r="AU789" s="17">
        <v>0.31325564193951699</v>
      </c>
      <c r="AV789" s="17"/>
      <c r="AW789" s="17">
        <v>0.27329619433479502</v>
      </c>
      <c r="AX789" s="17">
        <v>0.290053296107745</v>
      </c>
      <c r="AY789" s="17">
        <v>0.213063421275035</v>
      </c>
      <c r="AZ789" s="17">
        <v>0.29397369904387199</v>
      </c>
      <c r="BA789" s="17">
        <v>0.30438779805133498</v>
      </c>
      <c r="BB789" s="17">
        <v>0.42221278189304401</v>
      </c>
      <c r="BC789" s="17">
        <v>0.32266339353412798</v>
      </c>
      <c r="BD789" s="17">
        <v>0.23302195288338501</v>
      </c>
      <c r="BE789" s="17"/>
      <c r="BF789" s="17">
        <v>0.326092681141886</v>
      </c>
      <c r="BG789" s="17">
        <v>0.301150609018633</v>
      </c>
      <c r="BH789" s="17">
        <v>0.347673148791252</v>
      </c>
      <c r="BI789" s="17">
        <v>0.396081212287625</v>
      </c>
      <c r="BJ789" s="17">
        <v>0.30182548363109701</v>
      </c>
      <c r="BK789" s="17">
        <v>0.28235414733896103</v>
      </c>
      <c r="BL789" s="17">
        <v>0.33552742218425702</v>
      </c>
      <c r="BM789" s="17"/>
      <c r="BN789" s="17">
        <v>0.28042223068065403</v>
      </c>
      <c r="BO789" s="17">
        <v>0.38784362052914101</v>
      </c>
      <c r="BP789" s="17">
        <v>0.34407859784177602</v>
      </c>
      <c r="BQ789" s="17">
        <v>0.28757017837570897</v>
      </c>
      <c r="BR789" s="17">
        <v>0.226684300351258</v>
      </c>
      <c r="BS789" s="17">
        <v>0.33250085222967501</v>
      </c>
      <c r="BT789" s="17">
        <v>0.27292289644675299</v>
      </c>
      <c r="BU789" s="17">
        <v>0.27732445624107699</v>
      </c>
      <c r="BV789" s="17">
        <v>0.31673194119592202</v>
      </c>
      <c r="BW789" s="17">
        <v>0.365477944941349</v>
      </c>
      <c r="BX789" s="17">
        <v>0.29586581414956198</v>
      </c>
      <c r="BY789" s="17">
        <v>0.316502799644578</v>
      </c>
      <c r="BZ789" s="17">
        <v>0.463125613060968</v>
      </c>
      <c r="CA789" s="17">
        <v>0.40593080264277598</v>
      </c>
      <c r="CB789" s="17">
        <v>0.212390963783717</v>
      </c>
      <c r="CC789" s="17">
        <v>0.247184853136759</v>
      </c>
      <c r="CD789" s="17">
        <v>0.23702031982352501</v>
      </c>
    </row>
    <row r="790" spans="2:82" x14ac:dyDescent="0.35">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row>
    <row r="791" spans="2:82" x14ac:dyDescent="0.35">
      <c r="B791" s="6" t="s">
        <v>402</v>
      </c>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row>
    <row r="792" spans="2:82" x14ac:dyDescent="0.35">
      <c r="B792" s="24" t="s">
        <v>191</v>
      </c>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row>
    <row r="793" spans="2:82" x14ac:dyDescent="0.35">
      <c r="B793" t="s">
        <v>400</v>
      </c>
      <c r="C793" s="17">
        <v>0.50834682023000499</v>
      </c>
      <c r="D793" s="17">
        <v>0.49927113523363897</v>
      </c>
      <c r="E793" s="17">
        <v>0.51709918018058199</v>
      </c>
      <c r="F793" s="17"/>
      <c r="G793" s="17">
        <v>0.72800261960294399</v>
      </c>
      <c r="H793" s="17">
        <v>0.67848590831702504</v>
      </c>
      <c r="I793" s="17">
        <v>0.52532840025551697</v>
      </c>
      <c r="J793" s="17">
        <v>0.51521535198399904</v>
      </c>
      <c r="K793" s="17">
        <v>0.331354560267002</v>
      </c>
      <c r="L793" s="17">
        <v>0.34349847668762301</v>
      </c>
      <c r="M793" s="17"/>
      <c r="N793" s="17">
        <v>0.498700012365215</v>
      </c>
      <c r="O793" s="17">
        <v>0.45946779907705299</v>
      </c>
      <c r="P793" s="17">
        <v>0.53027021138266905</v>
      </c>
      <c r="Q793" s="17">
        <v>0.55605151921652696</v>
      </c>
      <c r="R793" s="17"/>
      <c r="S793" s="17">
        <v>0.62472999528447404</v>
      </c>
      <c r="T793" s="17">
        <v>0.44762880373042002</v>
      </c>
      <c r="U793" s="17">
        <v>0.39625947561749802</v>
      </c>
      <c r="V793" s="17">
        <v>0.45085383244479799</v>
      </c>
      <c r="W793" s="17">
        <v>0.56119439240873303</v>
      </c>
      <c r="X793" s="17">
        <v>0.52015876040953002</v>
      </c>
      <c r="Y793" s="17">
        <v>0.49389556742749102</v>
      </c>
      <c r="Z793" s="17">
        <v>0.41196159120325099</v>
      </c>
      <c r="AA793" s="17">
        <v>0.511384880535388</v>
      </c>
      <c r="AB793" s="17">
        <v>0.56076788570849201</v>
      </c>
      <c r="AC793" s="17">
        <v>0.53992782403475303</v>
      </c>
      <c r="AD793" s="17"/>
      <c r="AE793" s="17">
        <v>0.38252508953728798</v>
      </c>
      <c r="AF793" s="17">
        <v>0.537759869376643</v>
      </c>
      <c r="AG793" s="17">
        <v>0.67005542880626701</v>
      </c>
      <c r="AH793" s="17">
        <v>0.63383702054560098</v>
      </c>
      <c r="AI793" s="17">
        <v>0.59271956663622605</v>
      </c>
      <c r="AJ793" s="17">
        <v>0.43218554259820902</v>
      </c>
      <c r="AK793" s="17"/>
      <c r="AL793" s="17">
        <v>0.43364534807218202</v>
      </c>
      <c r="AM793" s="17">
        <v>0.702392151060522</v>
      </c>
      <c r="AN793" s="17">
        <v>0.676418096256589</v>
      </c>
      <c r="AO793" s="17">
        <v>0.65279076782447998</v>
      </c>
      <c r="AP793" s="17">
        <v>0.39486510521755702</v>
      </c>
      <c r="AQ793" s="17">
        <v>0.47180208656977002</v>
      </c>
      <c r="AR793" s="17">
        <v>0</v>
      </c>
      <c r="AS793" s="17"/>
      <c r="AT793" s="17">
        <v>0.63092184143047803</v>
      </c>
      <c r="AU793" s="17">
        <v>0.49364042741795</v>
      </c>
      <c r="AV793" s="17"/>
      <c r="AW793" s="17">
        <v>0.53763118063135396</v>
      </c>
      <c r="AX793" s="17">
        <v>0.38290971452740902</v>
      </c>
      <c r="AY793" s="17">
        <v>0.68391635285666996</v>
      </c>
      <c r="AZ793" s="17">
        <v>0.442174167610069</v>
      </c>
      <c r="BA793" s="17">
        <v>0.33197994343673798</v>
      </c>
      <c r="BB793" s="17">
        <v>0.67109679923727406</v>
      </c>
      <c r="BC793" s="17">
        <v>0.64420948487658902</v>
      </c>
      <c r="BD793" s="17">
        <v>0.68055610438567704</v>
      </c>
      <c r="BE793" s="17"/>
      <c r="BF793" s="17">
        <v>0.52425852931632999</v>
      </c>
      <c r="BG793" s="17">
        <v>0.59581556746879605</v>
      </c>
      <c r="BH793" s="17">
        <v>0.48127824092830801</v>
      </c>
      <c r="BI793" s="17">
        <v>0.47330366268727198</v>
      </c>
      <c r="BJ793" s="17">
        <v>0.43836095360194499</v>
      </c>
      <c r="BK793" s="17">
        <v>0.43318732576859298</v>
      </c>
      <c r="BL793" s="17">
        <v>0.526611419682951</v>
      </c>
      <c r="BM793" s="17"/>
      <c r="BN793" s="17">
        <v>0.62581355413265005</v>
      </c>
      <c r="BO793" s="17">
        <v>0.53342725066561103</v>
      </c>
      <c r="BP793" s="17">
        <v>0.56472603606332294</v>
      </c>
      <c r="BQ793" s="17">
        <v>0.51261292128289604</v>
      </c>
      <c r="BR793" s="17">
        <v>0.50088452589894705</v>
      </c>
      <c r="BS793" s="17">
        <v>0.56902195733185401</v>
      </c>
      <c r="BT793" s="17">
        <v>0.46700216230842601</v>
      </c>
      <c r="BU793" s="17">
        <v>0.43180992898034598</v>
      </c>
      <c r="BV793" s="17">
        <v>0.50232514316101795</v>
      </c>
      <c r="BW793" s="17">
        <v>0.38195173163954999</v>
      </c>
      <c r="BX793" s="17">
        <v>0.46020468294519901</v>
      </c>
      <c r="BY793" s="17">
        <v>0.394300977282109</v>
      </c>
      <c r="BZ793" s="17">
        <v>0.50251677374083503</v>
      </c>
      <c r="CA793" s="17">
        <v>0.49563970653475098</v>
      </c>
      <c r="CB793" s="17">
        <v>0.66537309176609105</v>
      </c>
      <c r="CC793" s="17">
        <v>1</v>
      </c>
      <c r="CD793" s="17">
        <v>0.81211867412844596</v>
      </c>
    </row>
    <row r="794" spans="2:82" x14ac:dyDescent="0.35">
      <c r="B794" t="s">
        <v>401</v>
      </c>
      <c r="C794" s="17">
        <v>0.49165317976999501</v>
      </c>
      <c r="D794" s="17">
        <v>0.50072886476636203</v>
      </c>
      <c r="E794" s="17">
        <v>0.48290081981941801</v>
      </c>
      <c r="F794" s="17"/>
      <c r="G794" s="17">
        <v>0.27199738039705601</v>
      </c>
      <c r="H794" s="17">
        <v>0.32151409168297501</v>
      </c>
      <c r="I794" s="17">
        <v>0.47467159974448297</v>
      </c>
      <c r="J794" s="17">
        <v>0.48478464801600102</v>
      </c>
      <c r="K794" s="17">
        <v>0.66864543973299795</v>
      </c>
      <c r="L794" s="17">
        <v>0.65650152331237699</v>
      </c>
      <c r="M794" s="17"/>
      <c r="N794" s="17">
        <v>0.501299987634785</v>
      </c>
      <c r="O794" s="17">
        <v>0.54053220092294696</v>
      </c>
      <c r="P794" s="17">
        <v>0.469729788617331</v>
      </c>
      <c r="Q794" s="17">
        <v>0.44394848078347299</v>
      </c>
      <c r="R794" s="17"/>
      <c r="S794" s="17">
        <v>0.37527000471552602</v>
      </c>
      <c r="T794" s="17">
        <v>0.55237119626957998</v>
      </c>
      <c r="U794" s="17">
        <v>0.60374052438250203</v>
      </c>
      <c r="V794" s="17">
        <v>0.54914616755520196</v>
      </c>
      <c r="W794" s="17">
        <v>0.43880560759126702</v>
      </c>
      <c r="X794" s="17">
        <v>0.47984123959046998</v>
      </c>
      <c r="Y794" s="17">
        <v>0.50610443257250903</v>
      </c>
      <c r="Z794" s="17">
        <v>0.58803840879674896</v>
      </c>
      <c r="AA794" s="17">
        <v>0.488615119464612</v>
      </c>
      <c r="AB794" s="17">
        <v>0.43923211429150799</v>
      </c>
      <c r="AC794" s="17">
        <v>0.46007217596524702</v>
      </c>
      <c r="AD794" s="17"/>
      <c r="AE794" s="17">
        <v>0.61747491046271197</v>
      </c>
      <c r="AF794" s="17">
        <v>0.462240130623357</v>
      </c>
      <c r="AG794" s="17">
        <v>0.32994457119373299</v>
      </c>
      <c r="AH794" s="17">
        <v>0.36616297945439902</v>
      </c>
      <c r="AI794" s="17">
        <v>0.40728043336377401</v>
      </c>
      <c r="AJ794" s="17">
        <v>0.56781445740179104</v>
      </c>
      <c r="AK794" s="17"/>
      <c r="AL794" s="17">
        <v>0.56635465192781798</v>
      </c>
      <c r="AM794" s="17">
        <v>0.297607848939478</v>
      </c>
      <c r="AN794" s="17">
        <v>0.323581903743411</v>
      </c>
      <c r="AO794" s="17">
        <v>0.34720923217552002</v>
      </c>
      <c r="AP794" s="17">
        <v>0.60513489478244298</v>
      </c>
      <c r="AQ794" s="17">
        <v>0.52819791343023004</v>
      </c>
      <c r="AR794" s="17">
        <v>1</v>
      </c>
      <c r="AS794" s="17"/>
      <c r="AT794" s="17">
        <v>0.36907815856952197</v>
      </c>
      <c r="AU794" s="17">
        <v>0.50635957258205</v>
      </c>
      <c r="AV794" s="17"/>
      <c r="AW794" s="17">
        <v>0.46236881936864599</v>
      </c>
      <c r="AX794" s="17">
        <v>0.61709028547259104</v>
      </c>
      <c r="AY794" s="17">
        <v>0.31608364714332998</v>
      </c>
      <c r="AZ794" s="17">
        <v>0.557825832389931</v>
      </c>
      <c r="BA794" s="17">
        <v>0.66802005656326202</v>
      </c>
      <c r="BB794" s="17">
        <v>0.328903200762726</v>
      </c>
      <c r="BC794" s="17">
        <v>0.35579051512341098</v>
      </c>
      <c r="BD794" s="17">
        <v>0.31944389561432301</v>
      </c>
      <c r="BE794" s="17"/>
      <c r="BF794" s="17">
        <v>0.47574147068367001</v>
      </c>
      <c r="BG794" s="17">
        <v>0.40418443253120401</v>
      </c>
      <c r="BH794" s="17">
        <v>0.51872175907169205</v>
      </c>
      <c r="BI794" s="17">
        <v>0.52669633731272703</v>
      </c>
      <c r="BJ794" s="17">
        <v>0.56163904639805495</v>
      </c>
      <c r="BK794" s="17">
        <v>0.56681267423140702</v>
      </c>
      <c r="BL794" s="17">
        <v>0.473388580317049</v>
      </c>
      <c r="BM794" s="17"/>
      <c r="BN794" s="17">
        <v>0.37418644586735</v>
      </c>
      <c r="BO794" s="17">
        <v>0.46657274933438903</v>
      </c>
      <c r="BP794" s="17">
        <v>0.435273963936677</v>
      </c>
      <c r="BQ794" s="17">
        <v>0.48738707871710402</v>
      </c>
      <c r="BR794" s="17">
        <v>0.499115474101053</v>
      </c>
      <c r="BS794" s="17">
        <v>0.43097804266814599</v>
      </c>
      <c r="BT794" s="17">
        <v>0.53299783769157405</v>
      </c>
      <c r="BU794" s="17">
        <v>0.56819007101965402</v>
      </c>
      <c r="BV794" s="17">
        <v>0.49767485683898199</v>
      </c>
      <c r="BW794" s="17">
        <v>0.61804826836045001</v>
      </c>
      <c r="BX794" s="17">
        <v>0.53979531705480099</v>
      </c>
      <c r="BY794" s="17">
        <v>0.605699022717892</v>
      </c>
      <c r="BZ794" s="17">
        <v>0.49748322625916502</v>
      </c>
      <c r="CA794" s="17">
        <v>0.50436029346524902</v>
      </c>
      <c r="CB794" s="17">
        <v>0.334626908233909</v>
      </c>
      <c r="CC794" s="17">
        <v>0</v>
      </c>
      <c r="CD794" s="17">
        <v>0.18788132587155401</v>
      </c>
    </row>
    <row r="795" spans="2:82" x14ac:dyDescent="0.35">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row>
    <row r="796" spans="2:82" x14ac:dyDescent="0.35">
      <c r="B796" s="6" t="s">
        <v>403</v>
      </c>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row>
    <row r="797" spans="2:82" x14ac:dyDescent="0.35">
      <c r="B797" s="24" t="s">
        <v>191</v>
      </c>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row>
    <row r="798" spans="2:82" x14ac:dyDescent="0.35">
      <c r="B798" t="s">
        <v>400</v>
      </c>
      <c r="C798" s="17">
        <v>0.55200149908232099</v>
      </c>
      <c r="D798" s="17">
        <v>0.54584626564766903</v>
      </c>
      <c r="E798" s="17">
        <v>0.55729468717877795</v>
      </c>
      <c r="F798" s="17"/>
      <c r="G798" s="17">
        <v>0.62574386618579803</v>
      </c>
      <c r="H798" s="17">
        <v>0.71992770216628199</v>
      </c>
      <c r="I798" s="17">
        <v>0.63118804741760504</v>
      </c>
      <c r="J798" s="17">
        <v>0.49815321237704002</v>
      </c>
      <c r="K798" s="17">
        <v>0.49489303421276398</v>
      </c>
      <c r="L798" s="17">
        <v>0.389083642624449</v>
      </c>
      <c r="M798" s="17"/>
      <c r="N798" s="17">
        <v>0.54323437806845598</v>
      </c>
      <c r="O798" s="17">
        <v>0.591347210658832</v>
      </c>
      <c r="P798" s="17">
        <v>0.49758649575762498</v>
      </c>
      <c r="Q798" s="17">
        <v>0.56960793086518002</v>
      </c>
      <c r="R798" s="17"/>
      <c r="S798" s="17">
        <v>0.62549836487817501</v>
      </c>
      <c r="T798" s="17">
        <v>0.531261857515818</v>
      </c>
      <c r="U798" s="17">
        <v>0.51308450283348594</v>
      </c>
      <c r="V798" s="17">
        <v>0.52346700997833995</v>
      </c>
      <c r="W798" s="17">
        <v>0.57797746523846805</v>
      </c>
      <c r="X798" s="17">
        <v>0.58946996944748098</v>
      </c>
      <c r="Y798" s="17">
        <v>0.49851553805122301</v>
      </c>
      <c r="Z798" s="17">
        <v>0.66297719690365697</v>
      </c>
      <c r="AA798" s="17">
        <v>0.60259598963271999</v>
      </c>
      <c r="AB798" s="17">
        <v>0.498368040600149</v>
      </c>
      <c r="AC798" s="17">
        <v>0.38479772423514202</v>
      </c>
      <c r="AD798" s="17"/>
      <c r="AE798" s="17">
        <v>0.486834364715581</v>
      </c>
      <c r="AF798" s="17">
        <v>0.55627055614338905</v>
      </c>
      <c r="AG798" s="17">
        <v>0.60475572423828206</v>
      </c>
      <c r="AH798" s="17">
        <v>0.59436210077704899</v>
      </c>
      <c r="AI798" s="17">
        <v>0.62152579381319095</v>
      </c>
      <c r="AJ798" s="17">
        <v>0.51858280956809999</v>
      </c>
      <c r="AK798" s="17"/>
      <c r="AL798" s="17">
        <v>0.50878236123906595</v>
      </c>
      <c r="AM798" s="17">
        <v>0.65148694668294804</v>
      </c>
      <c r="AN798" s="17">
        <v>0.73961357775786896</v>
      </c>
      <c r="AO798" s="17">
        <v>0.67476457560790504</v>
      </c>
      <c r="AP798" s="17">
        <v>0.41653172806300898</v>
      </c>
      <c r="AQ798" s="17">
        <v>0.42625980058768798</v>
      </c>
      <c r="AR798" s="17">
        <v>0</v>
      </c>
      <c r="AS798" s="17"/>
      <c r="AT798" s="17">
        <v>0.66695815686478099</v>
      </c>
      <c r="AU798" s="17">
        <v>0.54365113187849001</v>
      </c>
      <c r="AV798" s="17"/>
      <c r="AW798" s="17">
        <v>0.586247175050577</v>
      </c>
      <c r="AX798" s="17">
        <v>0.51372355864783004</v>
      </c>
      <c r="AY798" s="17">
        <v>0.74118695841279802</v>
      </c>
      <c r="AZ798" s="17">
        <v>0.49916860982712902</v>
      </c>
      <c r="BA798" s="17">
        <v>0.396170286556496</v>
      </c>
      <c r="BB798" s="17">
        <v>0.66224381963697998</v>
      </c>
      <c r="BC798" s="17">
        <v>0.64944938812159103</v>
      </c>
      <c r="BD798" s="17">
        <v>0.671780744083044</v>
      </c>
      <c r="BE798" s="17"/>
      <c r="BF798" s="17">
        <v>0.65439577081831302</v>
      </c>
      <c r="BG798" s="17">
        <v>0.61526287158580395</v>
      </c>
      <c r="BH798" s="17">
        <v>0.51052171022372295</v>
      </c>
      <c r="BI798" s="17">
        <v>0.537456147501298</v>
      </c>
      <c r="BJ798" s="17">
        <v>0.61571532852100697</v>
      </c>
      <c r="BK798" s="17">
        <v>0.38572811461803402</v>
      </c>
      <c r="BL798" s="17">
        <v>0.56043614145392395</v>
      </c>
      <c r="BM798" s="17"/>
      <c r="BN798" s="17">
        <v>0.60602355027810795</v>
      </c>
      <c r="BO798" s="17">
        <v>0.55272799310585696</v>
      </c>
      <c r="BP798" s="17">
        <v>0.45698721468404202</v>
      </c>
      <c r="BQ798" s="17">
        <v>0.58955150386051602</v>
      </c>
      <c r="BR798" s="17">
        <v>0.52862876458881303</v>
      </c>
      <c r="BS798" s="17">
        <v>0.62238574778073097</v>
      </c>
      <c r="BT798" s="17">
        <v>0.45133980418333203</v>
      </c>
      <c r="BU798" s="17">
        <v>0.52590580410118104</v>
      </c>
      <c r="BV798" s="17">
        <v>0.52581874149411201</v>
      </c>
      <c r="BW798" s="17">
        <v>0.53332501161304002</v>
      </c>
      <c r="BX798" s="17">
        <v>0.535007394603084</v>
      </c>
      <c r="BY798" s="17">
        <v>0.72158957107397503</v>
      </c>
      <c r="BZ798" s="17">
        <v>0.62688342598898295</v>
      </c>
      <c r="CA798" s="17">
        <v>0.47816816448428601</v>
      </c>
      <c r="CB798" s="17">
        <v>0.67440649645523898</v>
      </c>
      <c r="CC798" s="17">
        <v>0.65102049881820101</v>
      </c>
      <c r="CD798" s="17">
        <v>0.74873767472712904</v>
      </c>
    </row>
    <row r="799" spans="2:82" x14ac:dyDescent="0.35">
      <c r="B799" t="s">
        <v>401</v>
      </c>
      <c r="C799" s="17">
        <v>0.44799850091767901</v>
      </c>
      <c r="D799" s="17">
        <v>0.45415373435233097</v>
      </c>
      <c r="E799" s="17">
        <v>0.442705312821222</v>
      </c>
      <c r="F799" s="17"/>
      <c r="G799" s="17">
        <v>0.37425613381420197</v>
      </c>
      <c r="H799" s="17">
        <v>0.28007229783371801</v>
      </c>
      <c r="I799" s="17">
        <v>0.36881195258239402</v>
      </c>
      <c r="J799" s="17">
        <v>0.50184678762295998</v>
      </c>
      <c r="K799" s="17">
        <v>0.50510696578723602</v>
      </c>
      <c r="L799" s="17">
        <v>0.61091635737555094</v>
      </c>
      <c r="M799" s="17"/>
      <c r="N799" s="17">
        <v>0.45676562193154402</v>
      </c>
      <c r="O799" s="17">
        <v>0.408652789341168</v>
      </c>
      <c r="P799" s="17">
        <v>0.50241350424237496</v>
      </c>
      <c r="Q799" s="17">
        <v>0.43039206913481998</v>
      </c>
      <c r="R799" s="17"/>
      <c r="S799" s="17">
        <v>0.37450163512182499</v>
      </c>
      <c r="T799" s="17">
        <v>0.468738142484182</v>
      </c>
      <c r="U799" s="17">
        <v>0.486915497166514</v>
      </c>
      <c r="V799" s="17">
        <v>0.47653299002166</v>
      </c>
      <c r="W799" s="17">
        <v>0.42202253476153201</v>
      </c>
      <c r="X799" s="17">
        <v>0.41053003055251902</v>
      </c>
      <c r="Y799" s="17">
        <v>0.50148446194877705</v>
      </c>
      <c r="Z799" s="17">
        <v>0.33702280309634303</v>
      </c>
      <c r="AA799" s="17">
        <v>0.39740401036728001</v>
      </c>
      <c r="AB799" s="17">
        <v>0.50163195939985095</v>
      </c>
      <c r="AC799" s="17">
        <v>0.61520227576485798</v>
      </c>
      <c r="AD799" s="17"/>
      <c r="AE799" s="17">
        <v>0.51316563528441905</v>
      </c>
      <c r="AF799" s="17">
        <v>0.44372944385661101</v>
      </c>
      <c r="AG799" s="17">
        <v>0.395244275761718</v>
      </c>
      <c r="AH799" s="17">
        <v>0.40563789922295101</v>
      </c>
      <c r="AI799" s="17">
        <v>0.37847420618680899</v>
      </c>
      <c r="AJ799" s="17">
        <v>0.48141719043190001</v>
      </c>
      <c r="AK799" s="17"/>
      <c r="AL799" s="17">
        <v>0.49121763876093399</v>
      </c>
      <c r="AM799" s="17">
        <v>0.34851305331705201</v>
      </c>
      <c r="AN799" s="17">
        <v>0.26038642224213099</v>
      </c>
      <c r="AO799" s="17">
        <v>0.32523542439209502</v>
      </c>
      <c r="AP799" s="17">
        <v>0.58346827193699102</v>
      </c>
      <c r="AQ799" s="17">
        <v>0.57374019941231202</v>
      </c>
      <c r="AR799" s="17">
        <v>1</v>
      </c>
      <c r="AS799" s="17"/>
      <c r="AT799" s="17">
        <v>0.33304184313521901</v>
      </c>
      <c r="AU799" s="17">
        <v>0.45634886812150999</v>
      </c>
      <c r="AV799" s="17"/>
      <c r="AW799" s="17">
        <v>0.413752824949423</v>
      </c>
      <c r="AX799" s="17">
        <v>0.48627644135217002</v>
      </c>
      <c r="AY799" s="17">
        <v>0.25881304158720198</v>
      </c>
      <c r="AZ799" s="17">
        <v>0.50083139017287104</v>
      </c>
      <c r="BA799" s="17">
        <v>0.603829713443504</v>
      </c>
      <c r="BB799" s="17">
        <v>0.33775618036302002</v>
      </c>
      <c r="BC799" s="17">
        <v>0.35055061187840902</v>
      </c>
      <c r="BD799" s="17">
        <v>0.328219255916956</v>
      </c>
      <c r="BE799" s="17"/>
      <c r="BF799" s="17">
        <v>0.34560422918168698</v>
      </c>
      <c r="BG799" s="17">
        <v>0.38473712841419599</v>
      </c>
      <c r="BH799" s="17">
        <v>0.489478289776277</v>
      </c>
      <c r="BI799" s="17">
        <v>0.462543852498702</v>
      </c>
      <c r="BJ799" s="17">
        <v>0.38428467147899298</v>
      </c>
      <c r="BK799" s="17">
        <v>0.61427188538196598</v>
      </c>
      <c r="BL799" s="17">
        <v>0.43956385854607599</v>
      </c>
      <c r="BM799" s="17"/>
      <c r="BN799" s="17">
        <v>0.393976449721892</v>
      </c>
      <c r="BO799" s="17">
        <v>0.44727200689414298</v>
      </c>
      <c r="BP799" s="17">
        <v>0.54301278531595798</v>
      </c>
      <c r="BQ799" s="17">
        <v>0.41044849613948398</v>
      </c>
      <c r="BR799" s="17">
        <v>0.47137123541118697</v>
      </c>
      <c r="BS799" s="17">
        <v>0.37761425221926898</v>
      </c>
      <c r="BT799" s="17">
        <v>0.54866019581666803</v>
      </c>
      <c r="BU799" s="17">
        <v>0.47409419589881902</v>
      </c>
      <c r="BV799" s="17">
        <v>0.47418125850588799</v>
      </c>
      <c r="BW799" s="17">
        <v>0.46667498838695998</v>
      </c>
      <c r="BX799" s="17">
        <v>0.464992605396916</v>
      </c>
      <c r="BY799" s="17">
        <v>0.27841042892602502</v>
      </c>
      <c r="BZ799" s="17">
        <v>0.373116574011017</v>
      </c>
      <c r="CA799" s="17">
        <v>0.52183183551571399</v>
      </c>
      <c r="CB799" s="17">
        <v>0.32559350354476102</v>
      </c>
      <c r="CC799" s="17">
        <v>0.34897950118179899</v>
      </c>
      <c r="CD799" s="17">
        <v>0.25126232527287101</v>
      </c>
    </row>
    <row r="800" spans="2:82" x14ac:dyDescent="0.35">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row>
    <row r="801" spans="2:82" x14ac:dyDescent="0.35">
      <c r="B801" s="6" t="s">
        <v>404</v>
      </c>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row>
    <row r="802" spans="2:82" x14ac:dyDescent="0.35">
      <c r="B802" s="24" t="s">
        <v>191</v>
      </c>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row>
    <row r="803" spans="2:82" x14ac:dyDescent="0.35">
      <c r="B803" t="s">
        <v>400</v>
      </c>
      <c r="C803" s="17">
        <v>0.59224850191091905</v>
      </c>
      <c r="D803" s="17">
        <v>0.59090014604749697</v>
      </c>
      <c r="E803" s="17">
        <v>0.59318878347555803</v>
      </c>
      <c r="F803" s="17"/>
      <c r="G803" s="17">
        <v>0.74164995377715304</v>
      </c>
      <c r="H803" s="17">
        <v>0.69617350181077098</v>
      </c>
      <c r="I803" s="17">
        <v>0.66284414220476695</v>
      </c>
      <c r="J803" s="17">
        <v>0.56424550917493399</v>
      </c>
      <c r="K803" s="17">
        <v>0.510651813807948</v>
      </c>
      <c r="L803" s="17">
        <v>0.44578609325457502</v>
      </c>
      <c r="M803" s="17"/>
      <c r="N803" s="17">
        <v>0.61472785808244101</v>
      </c>
      <c r="O803" s="17">
        <v>0.53251014596837598</v>
      </c>
      <c r="P803" s="17">
        <v>0.61735110580674502</v>
      </c>
      <c r="Q803" s="17">
        <v>0.60283941635127603</v>
      </c>
      <c r="R803" s="17"/>
      <c r="S803" s="17">
        <v>0.64506155116594599</v>
      </c>
      <c r="T803" s="17">
        <v>0.50208243695462496</v>
      </c>
      <c r="U803" s="17">
        <v>0.57553310217542697</v>
      </c>
      <c r="V803" s="17">
        <v>0.54617331305178296</v>
      </c>
      <c r="W803" s="17">
        <v>0.64505168101989896</v>
      </c>
      <c r="X803" s="17">
        <v>0.60124439063886004</v>
      </c>
      <c r="Y803" s="17">
        <v>0.62154470164005904</v>
      </c>
      <c r="Z803" s="17">
        <v>0.62363621190329899</v>
      </c>
      <c r="AA803" s="17">
        <v>0.55851930768606906</v>
      </c>
      <c r="AB803" s="17">
        <v>0.63364158926036096</v>
      </c>
      <c r="AC803" s="17">
        <v>0.60187528474169405</v>
      </c>
      <c r="AD803" s="17"/>
      <c r="AE803" s="17">
        <v>0.51102031819007199</v>
      </c>
      <c r="AF803" s="17">
        <v>0.61241862134538405</v>
      </c>
      <c r="AG803" s="17">
        <v>0.72360012136068197</v>
      </c>
      <c r="AH803" s="17">
        <v>0.60538354313241605</v>
      </c>
      <c r="AI803" s="17">
        <v>0.67435344240908002</v>
      </c>
      <c r="AJ803" s="17">
        <v>0.52316029076731896</v>
      </c>
      <c r="AK803" s="17"/>
      <c r="AL803" s="17">
        <v>0.56237916596650905</v>
      </c>
      <c r="AM803" s="17">
        <v>0.66906151138741499</v>
      </c>
      <c r="AN803" s="17">
        <v>0.81672918066704803</v>
      </c>
      <c r="AO803" s="17">
        <v>0.73550523870680795</v>
      </c>
      <c r="AP803" s="17">
        <v>0.48576126302037897</v>
      </c>
      <c r="AQ803" s="17">
        <v>0.74814546691344297</v>
      </c>
      <c r="AR803" s="17">
        <v>0.52971530478877504</v>
      </c>
      <c r="AS803" s="17"/>
      <c r="AT803" s="17">
        <v>0.66709657557346902</v>
      </c>
      <c r="AU803" s="17">
        <v>0.58675504813406798</v>
      </c>
      <c r="AV803" s="17"/>
      <c r="AW803" s="17">
        <v>0.64874287676529996</v>
      </c>
      <c r="AX803" s="17">
        <v>0.56157283419746495</v>
      </c>
      <c r="AY803" s="17">
        <v>0.51069533230853004</v>
      </c>
      <c r="AZ803" s="17">
        <v>0.54045485288697104</v>
      </c>
      <c r="BA803" s="17">
        <v>0.42893406202592099</v>
      </c>
      <c r="BB803" s="17">
        <v>0.68405790117859</v>
      </c>
      <c r="BC803" s="17">
        <v>0.73329406197309399</v>
      </c>
      <c r="BD803" s="17">
        <v>0.83619012390649705</v>
      </c>
      <c r="BE803" s="17"/>
      <c r="BF803" s="17">
        <v>0.59800450275264305</v>
      </c>
      <c r="BG803" s="17">
        <v>0.70510266135868704</v>
      </c>
      <c r="BH803" s="17">
        <v>0.43445721689546901</v>
      </c>
      <c r="BI803" s="17">
        <v>0.55475482101305096</v>
      </c>
      <c r="BJ803" s="17">
        <v>0.62517400114808097</v>
      </c>
      <c r="BK803" s="17">
        <v>0.51097129541610997</v>
      </c>
      <c r="BL803" s="17">
        <v>0.60050572221824405</v>
      </c>
      <c r="BM803" s="17"/>
      <c r="BN803" s="17">
        <v>0.68497088140083395</v>
      </c>
      <c r="BO803" s="17">
        <v>0.70286760060744002</v>
      </c>
      <c r="BP803" s="17">
        <v>0.613483983866563</v>
      </c>
      <c r="BQ803" s="17">
        <v>0.66537406230636098</v>
      </c>
      <c r="BR803" s="17">
        <v>0.56765019865240496</v>
      </c>
      <c r="BS803" s="17">
        <v>0.56614245090201798</v>
      </c>
      <c r="BT803" s="17">
        <v>0.538072934763276</v>
      </c>
      <c r="BU803" s="17">
        <v>0.65670479332880405</v>
      </c>
      <c r="BV803" s="17">
        <v>0.54027162672848705</v>
      </c>
      <c r="BW803" s="17">
        <v>0.56313069357430801</v>
      </c>
      <c r="BX803" s="17">
        <v>0.54069778226208998</v>
      </c>
      <c r="BY803" s="17">
        <v>0.63134813561165604</v>
      </c>
      <c r="BZ803" s="17">
        <v>0.61197568143709302</v>
      </c>
      <c r="CA803" s="17">
        <v>0.48921268399309398</v>
      </c>
      <c r="CB803" s="17">
        <v>0.62722369633528197</v>
      </c>
      <c r="CC803" s="17">
        <v>0.62965882742549695</v>
      </c>
      <c r="CD803" s="17">
        <v>0.64085096757979498</v>
      </c>
    </row>
    <row r="804" spans="2:82" x14ac:dyDescent="0.35">
      <c r="B804" t="s">
        <v>401</v>
      </c>
      <c r="C804" s="17">
        <v>0.40775149808908101</v>
      </c>
      <c r="D804" s="17">
        <v>0.40909985395250298</v>
      </c>
      <c r="E804" s="17">
        <v>0.40681121652444202</v>
      </c>
      <c r="F804" s="17"/>
      <c r="G804" s="17">
        <v>0.25835004622284702</v>
      </c>
      <c r="H804" s="17">
        <v>0.30382649818922902</v>
      </c>
      <c r="I804" s="17">
        <v>0.33715585779523299</v>
      </c>
      <c r="J804" s="17">
        <v>0.43575449082506601</v>
      </c>
      <c r="K804" s="17">
        <v>0.489348186192052</v>
      </c>
      <c r="L804" s="17">
        <v>0.55421390674542503</v>
      </c>
      <c r="M804" s="17"/>
      <c r="N804" s="17">
        <v>0.38527214191755899</v>
      </c>
      <c r="O804" s="17">
        <v>0.46748985403162402</v>
      </c>
      <c r="P804" s="17">
        <v>0.38264889419325498</v>
      </c>
      <c r="Q804" s="17">
        <v>0.39716058364872497</v>
      </c>
      <c r="R804" s="17"/>
      <c r="S804" s="17">
        <v>0.35493844883405401</v>
      </c>
      <c r="T804" s="17">
        <v>0.49791756304537499</v>
      </c>
      <c r="U804" s="17">
        <v>0.42446689782457298</v>
      </c>
      <c r="V804" s="17">
        <v>0.45382668694821698</v>
      </c>
      <c r="W804" s="17">
        <v>0.35494831898010099</v>
      </c>
      <c r="X804" s="17">
        <v>0.39875560936114002</v>
      </c>
      <c r="Y804" s="17">
        <v>0.37845529835994102</v>
      </c>
      <c r="Z804" s="17">
        <v>0.37636378809670101</v>
      </c>
      <c r="AA804" s="17">
        <v>0.441480692313931</v>
      </c>
      <c r="AB804" s="17">
        <v>0.36635841073963898</v>
      </c>
      <c r="AC804" s="17">
        <v>0.39812471525830601</v>
      </c>
      <c r="AD804" s="17"/>
      <c r="AE804" s="17">
        <v>0.48897968180992801</v>
      </c>
      <c r="AF804" s="17">
        <v>0.387581378654616</v>
      </c>
      <c r="AG804" s="17">
        <v>0.27639987863931798</v>
      </c>
      <c r="AH804" s="17">
        <v>0.39461645686758401</v>
      </c>
      <c r="AI804" s="17">
        <v>0.32564655759091998</v>
      </c>
      <c r="AJ804" s="17">
        <v>0.47683970923268099</v>
      </c>
      <c r="AK804" s="17"/>
      <c r="AL804" s="17">
        <v>0.437620834033491</v>
      </c>
      <c r="AM804" s="17">
        <v>0.33093848861258501</v>
      </c>
      <c r="AN804" s="17">
        <v>0.183270819332952</v>
      </c>
      <c r="AO804" s="17">
        <v>0.26449476129319199</v>
      </c>
      <c r="AP804" s="17">
        <v>0.51423873697962097</v>
      </c>
      <c r="AQ804" s="17">
        <v>0.25185453308655698</v>
      </c>
      <c r="AR804" s="17">
        <v>0.47028469521122501</v>
      </c>
      <c r="AS804" s="17"/>
      <c r="AT804" s="17">
        <v>0.33290342442653098</v>
      </c>
      <c r="AU804" s="17">
        <v>0.41324495186593202</v>
      </c>
      <c r="AV804" s="17"/>
      <c r="AW804" s="17">
        <v>0.35125712323469999</v>
      </c>
      <c r="AX804" s="17">
        <v>0.43842716580253399</v>
      </c>
      <c r="AY804" s="17">
        <v>0.48930466769147002</v>
      </c>
      <c r="AZ804" s="17">
        <v>0.45954514711302902</v>
      </c>
      <c r="BA804" s="17">
        <v>0.57106593797407901</v>
      </c>
      <c r="BB804" s="17">
        <v>0.31594209882141</v>
      </c>
      <c r="BC804" s="17">
        <v>0.26670593802690601</v>
      </c>
      <c r="BD804" s="17">
        <v>0.163809876093503</v>
      </c>
      <c r="BE804" s="17"/>
      <c r="BF804" s="17">
        <v>0.401995497247357</v>
      </c>
      <c r="BG804" s="17">
        <v>0.29489733864131301</v>
      </c>
      <c r="BH804" s="17">
        <v>0.56554278310453099</v>
      </c>
      <c r="BI804" s="17">
        <v>0.44524517898694899</v>
      </c>
      <c r="BJ804" s="17">
        <v>0.37482599885191897</v>
      </c>
      <c r="BK804" s="17">
        <v>0.48902870458388997</v>
      </c>
      <c r="BL804" s="17">
        <v>0.399494277781756</v>
      </c>
      <c r="BM804" s="17"/>
      <c r="BN804" s="17">
        <v>0.31502911859916599</v>
      </c>
      <c r="BO804" s="17">
        <v>0.29713239939255998</v>
      </c>
      <c r="BP804" s="17">
        <v>0.386516016133437</v>
      </c>
      <c r="BQ804" s="17">
        <v>0.33462593769363902</v>
      </c>
      <c r="BR804" s="17">
        <v>0.43234980134759499</v>
      </c>
      <c r="BS804" s="17">
        <v>0.43385754909798202</v>
      </c>
      <c r="BT804" s="17">
        <v>0.461927065236724</v>
      </c>
      <c r="BU804" s="17">
        <v>0.34329520667119601</v>
      </c>
      <c r="BV804" s="17">
        <v>0.459728373271513</v>
      </c>
      <c r="BW804" s="17">
        <v>0.43686930642569199</v>
      </c>
      <c r="BX804" s="17">
        <v>0.45930221773791002</v>
      </c>
      <c r="BY804" s="17">
        <v>0.36865186438834402</v>
      </c>
      <c r="BZ804" s="17">
        <v>0.38802431856290698</v>
      </c>
      <c r="CA804" s="17">
        <v>0.51078731600690597</v>
      </c>
      <c r="CB804" s="17">
        <v>0.37277630366471798</v>
      </c>
      <c r="CC804" s="17">
        <v>0.370341172574503</v>
      </c>
      <c r="CD804" s="17">
        <v>0.35914903242020502</v>
      </c>
    </row>
    <row r="805" spans="2:82" x14ac:dyDescent="0.35">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row>
    <row r="806" spans="2:82" x14ac:dyDescent="0.35">
      <c r="B806" s="6" t="s">
        <v>405</v>
      </c>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row>
    <row r="807" spans="2:82" x14ac:dyDescent="0.35">
      <c r="B807" s="24" t="s">
        <v>191</v>
      </c>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row>
    <row r="808" spans="2:82" x14ac:dyDescent="0.35">
      <c r="B808" t="s">
        <v>400</v>
      </c>
      <c r="C808" s="17">
        <v>0.60086705860232603</v>
      </c>
      <c r="D808" s="17">
        <v>0.61410513306700498</v>
      </c>
      <c r="E808" s="17">
        <v>0.59031383915795199</v>
      </c>
      <c r="F808" s="17"/>
      <c r="G808" s="17">
        <v>0.68044493470293499</v>
      </c>
      <c r="H808" s="17">
        <v>0.71712240577205499</v>
      </c>
      <c r="I808" s="17">
        <v>0.65265381588106297</v>
      </c>
      <c r="J808" s="17">
        <v>0.56784966470661402</v>
      </c>
      <c r="K808" s="17">
        <v>0.534958311186568</v>
      </c>
      <c r="L808" s="17">
        <v>0.50407281623654698</v>
      </c>
      <c r="M808" s="17"/>
      <c r="N808" s="17">
        <v>0.59339599873266302</v>
      </c>
      <c r="O808" s="17">
        <v>0.57318826143591495</v>
      </c>
      <c r="P808" s="17">
        <v>0.62047709647292304</v>
      </c>
      <c r="Q808" s="17">
        <v>0.62194868108254797</v>
      </c>
      <c r="R808" s="17"/>
      <c r="S808" s="17">
        <v>0.71109788677489305</v>
      </c>
      <c r="T808" s="17">
        <v>0.579190672130665</v>
      </c>
      <c r="U808" s="17">
        <v>0.58097450783006499</v>
      </c>
      <c r="V808" s="17">
        <v>0.53610286205505397</v>
      </c>
      <c r="W808" s="17">
        <v>0.57390328241341204</v>
      </c>
      <c r="X808" s="17">
        <v>0.67407632416583796</v>
      </c>
      <c r="Y808" s="17">
        <v>0.57130315516848496</v>
      </c>
      <c r="Z808" s="17">
        <v>0.50976713216005498</v>
      </c>
      <c r="AA808" s="17">
        <v>0.61813423530450395</v>
      </c>
      <c r="AB808" s="17">
        <v>0.60152313043015004</v>
      </c>
      <c r="AC808" s="17">
        <v>0.51411783269711597</v>
      </c>
      <c r="AD808" s="17"/>
      <c r="AE808" s="17">
        <v>0.54049430641475005</v>
      </c>
      <c r="AF808" s="17">
        <v>0.656074276944692</v>
      </c>
      <c r="AG808" s="17">
        <v>0.61488707669661602</v>
      </c>
      <c r="AH808" s="17">
        <v>0.64158748512684405</v>
      </c>
      <c r="AI808" s="17">
        <v>0.64763876833131095</v>
      </c>
      <c r="AJ808" s="17">
        <v>0.51792368415405698</v>
      </c>
      <c r="AK808" s="17"/>
      <c r="AL808" s="17">
        <v>0.56309368809368499</v>
      </c>
      <c r="AM808" s="17">
        <v>0.73474238562067395</v>
      </c>
      <c r="AN808" s="17">
        <v>0.76510936990368095</v>
      </c>
      <c r="AO808" s="17">
        <v>0.73990071652781397</v>
      </c>
      <c r="AP808" s="17">
        <v>0.42096615421962402</v>
      </c>
      <c r="AQ808" s="17">
        <v>0.35219123203896102</v>
      </c>
      <c r="AR808" s="17">
        <v>0.22330872786163</v>
      </c>
      <c r="AS808" s="17"/>
      <c r="AT808" s="17">
        <v>0.750174530723836</v>
      </c>
      <c r="AU808" s="17">
        <v>0.586596009200132</v>
      </c>
      <c r="AV808" s="17"/>
      <c r="AW808" s="17">
        <v>0.57844323631571204</v>
      </c>
      <c r="AX808" s="17">
        <v>0.57897151800173996</v>
      </c>
      <c r="AY808" s="17">
        <v>0.767745946362694</v>
      </c>
      <c r="AZ808" s="17">
        <v>0.56756568980685596</v>
      </c>
      <c r="BA808" s="17">
        <v>0.50221273521194199</v>
      </c>
      <c r="BB808" s="17">
        <v>0.62812038726627095</v>
      </c>
      <c r="BC808" s="17">
        <v>0.71830681757997195</v>
      </c>
      <c r="BD808" s="17">
        <v>0.74508460363879003</v>
      </c>
      <c r="BE808" s="17"/>
      <c r="BF808" s="17">
        <v>0.61044463877570199</v>
      </c>
      <c r="BG808" s="17">
        <v>0.69866393980413699</v>
      </c>
      <c r="BH808" s="17">
        <v>0.49747888176449501</v>
      </c>
      <c r="BI808" s="17">
        <v>0.55735560546260399</v>
      </c>
      <c r="BJ808" s="17">
        <v>0.62362973465674898</v>
      </c>
      <c r="BK808" s="17">
        <v>0.55504279092785402</v>
      </c>
      <c r="BL808" s="17">
        <v>0.529159264865674</v>
      </c>
      <c r="BM808" s="17"/>
      <c r="BN808" s="17">
        <v>0.66829553116200802</v>
      </c>
      <c r="BO808" s="17">
        <v>0.622948555303241</v>
      </c>
      <c r="BP808" s="17">
        <v>0.554827316259212</v>
      </c>
      <c r="BQ808" s="17">
        <v>0.55372316619025197</v>
      </c>
      <c r="BR808" s="17">
        <v>0.59466545729539</v>
      </c>
      <c r="BS808" s="17">
        <v>0.66882293263187198</v>
      </c>
      <c r="BT808" s="17">
        <v>0.59368593638773404</v>
      </c>
      <c r="BU808" s="17">
        <v>0.61488397969771003</v>
      </c>
      <c r="BV808" s="17">
        <v>0.57399000828014901</v>
      </c>
      <c r="BW808" s="17">
        <v>0.53263553552009801</v>
      </c>
      <c r="BX808" s="17">
        <v>0.62639291830626997</v>
      </c>
      <c r="BY808" s="17">
        <v>0.57835557396776005</v>
      </c>
      <c r="BZ808" s="17">
        <v>0.68842435003700198</v>
      </c>
      <c r="CA808" s="17">
        <v>0.48788857867255703</v>
      </c>
      <c r="CB808" s="17">
        <v>0.87243093589632104</v>
      </c>
      <c r="CC808" s="17">
        <v>0.78171320408697098</v>
      </c>
      <c r="CD808" s="17">
        <v>0.75993624385556002</v>
      </c>
    </row>
    <row r="809" spans="2:82" x14ac:dyDescent="0.35">
      <c r="B809" t="s">
        <v>401</v>
      </c>
      <c r="C809" s="17">
        <v>0.39913294139767402</v>
      </c>
      <c r="D809" s="17">
        <v>0.38589486693299502</v>
      </c>
      <c r="E809" s="17">
        <v>0.40968616084204801</v>
      </c>
      <c r="F809" s="17"/>
      <c r="G809" s="17">
        <v>0.31955506529706501</v>
      </c>
      <c r="H809" s="17">
        <v>0.28287759422794501</v>
      </c>
      <c r="I809" s="17">
        <v>0.34734618411893697</v>
      </c>
      <c r="J809" s="17">
        <v>0.43215033529338598</v>
      </c>
      <c r="K809" s="17">
        <v>0.465041688813432</v>
      </c>
      <c r="L809" s="17">
        <v>0.49592718376345302</v>
      </c>
      <c r="M809" s="17"/>
      <c r="N809" s="17">
        <v>0.40660400126733698</v>
      </c>
      <c r="O809" s="17">
        <v>0.426811738564085</v>
      </c>
      <c r="P809" s="17">
        <v>0.37952290352707702</v>
      </c>
      <c r="Q809" s="17">
        <v>0.37805131891745197</v>
      </c>
      <c r="R809" s="17"/>
      <c r="S809" s="17">
        <v>0.288902113225107</v>
      </c>
      <c r="T809" s="17">
        <v>0.420809327869335</v>
      </c>
      <c r="U809" s="17">
        <v>0.41902549216993501</v>
      </c>
      <c r="V809" s="17">
        <v>0.46389713794494603</v>
      </c>
      <c r="W809" s="17">
        <v>0.42609671758658801</v>
      </c>
      <c r="X809" s="17">
        <v>0.32592367583416199</v>
      </c>
      <c r="Y809" s="17">
        <v>0.42869684483151499</v>
      </c>
      <c r="Z809" s="17">
        <v>0.49023286783994502</v>
      </c>
      <c r="AA809" s="17">
        <v>0.38186576469549599</v>
      </c>
      <c r="AB809" s="17">
        <v>0.39847686956985001</v>
      </c>
      <c r="AC809" s="17">
        <v>0.48588216730288403</v>
      </c>
      <c r="AD809" s="17"/>
      <c r="AE809" s="17">
        <v>0.45950569358525001</v>
      </c>
      <c r="AF809" s="17">
        <v>0.343925723055308</v>
      </c>
      <c r="AG809" s="17">
        <v>0.38511292330338398</v>
      </c>
      <c r="AH809" s="17">
        <v>0.35841251487315601</v>
      </c>
      <c r="AI809" s="17">
        <v>0.35236123166868899</v>
      </c>
      <c r="AJ809" s="17">
        <v>0.48207631584594302</v>
      </c>
      <c r="AK809" s="17"/>
      <c r="AL809" s="17">
        <v>0.43690631190631601</v>
      </c>
      <c r="AM809" s="17">
        <v>0.26525761437932599</v>
      </c>
      <c r="AN809" s="17">
        <v>0.234890630096319</v>
      </c>
      <c r="AO809" s="17">
        <v>0.26009928347218603</v>
      </c>
      <c r="AP809" s="17">
        <v>0.57903384578037598</v>
      </c>
      <c r="AQ809" s="17">
        <v>0.64780876796103903</v>
      </c>
      <c r="AR809" s="17">
        <v>0.77669127213836997</v>
      </c>
      <c r="AS809" s="17"/>
      <c r="AT809" s="17">
        <v>0.249825469276164</v>
      </c>
      <c r="AU809" s="17">
        <v>0.413403990799868</v>
      </c>
      <c r="AV809" s="17"/>
      <c r="AW809" s="17">
        <v>0.42155676368428802</v>
      </c>
      <c r="AX809" s="17">
        <v>0.42102848199825998</v>
      </c>
      <c r="AY809" s="17">
        <v>0.232254053637306</v>
      </c>
      <c r="AZ809" s="17">
        <v>0.43243431019314399</v>
      </c>
      <c r="BA809" s="17">
        <v>0.49778726478805901</v>
      </c>
      <c r="BB809" s="17">
        <v>0.37187961273372899</v>
      </c>
      <c r="BC809" s="17">
        <v>0.281693182420028</v>
      </c>
      <c r="BD809" s="17">
        <v>0.25491539636121002</v>
      </c>
      <c r="BE809" s="17"/>
      <c r="BF809" s="17">
        <v>0.38955536122429801</v>
      </c>
      <c r="BG809" s="17">
        <v>0.30133606019586301</v>
      </c>
      <c r="BH809" s="17">
        <v>0.50252111823550505</v>
      </c>
      <c r="BI809" s="17">
        <v>0.44264439453739601</v>
      </c>
      <c r="BJ809" s="17">
        <v>0.37637026534325102</v>
      </c>
      <c r="BK809" s="17">
        <v>0.44495720907214598</v>
      </c>
      <c r="BL809" s="17">
        <v>0.470840735134326</v>
      </c>
      <c r="BM809" s="17"/>
      <c r="BN809" s="17">
        <v>0.33170446883799198</v>
      </c>
      <c r="BO809" s="17">
        <v>0.377051444696759</v>
      </c>
      <c r="BP809" s="17">
        <v>0.445172683740788</v>
      </c>
      <c r="BQ809" s="17">
        <v>0.44627683380974797</v>
      </c>
      <c r="BR809" s="17">
        <v>0.40533454270461</v>
      </c>
      <c r="BS809" s="17">
        <v>0.33117706736812802</v>
      </c>
      <c r="BT809" s="17">
        <v>0.40631406361226602</v>
      </c>
      <c r="BU809" s="17">
        <v>0.38511602030228997</v>
      </c>
      <c r="BV809" s="17">
        <v>0.42600999171985099</v>
      </c>
      <c r="BW809" s="17">
        <v>0.46736446447990199</v>
      </c>
      <c r="BX809" s="17">
        <v>0.37360708169373003</v>
      </c>
      <c r="BY809" s="17">
        <v>0.42164442603224001</v>
      </c>
      <c r="BZ809" s="17">
        <v>0.31157564996299802</v>
      </c>
      <c r="CA809" s="17">
        <v>0.51211142132744303</v>
      </c>
      <c r="CB809" s="17">
        <v>0.12756906410367899</v>
      </c>
      <c r="CC809" s="17">
        <v>0.21828679591302899</v>
      </c>
      <c r="CD809" s="17">
        <v>0.24006375614444</v>
      </c>
    </row>
    <row r="810" spans="2:82" x14ac:dyDescent="0.35">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row>
    <row r="811" spans="2:82" x14ac:dyDescent="0.35">
      <c r="B811" s="6" t="s">
        <v>406</v>
      </c>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row>
    <row r="812" spans="2:82" x14ac:dyDescent="0.35">
      <c r="B812" s="24" t="s">
        <v>191</v>
      </c>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row>
    <row r="813" spans="2:82" x14ac:dyDescent="0.35">
      <c r="B813" t="s">
        <v>400</v>
      </c>
      <c r="C813" s="17">
        <v>0.59596565876287899</v>
      </c>
      <c r="D813" s="17">
        <v>0.57153977122196498</v>
      </c>
      <c r="E813" s="17">
        <v>0.61780323620186095</v>
      </c>
      <c r="F813" s="17"/>
      <c r="G813" s="17">
        <v>0.72102962145500804</v>
      </c>
      <c r="H813" s="17">
        <v>0.62680601405984704</v>
      </c>
      <c r="I813" s="17">
        <v>0.62078902346156395</v>
      </c>
      <c r="J813" s="17">
        <v>0.56647925999833504</v>
      </c>
      <c r="K813" s="17">
        <v>0.50304935889247804</v>
      </c>
      <c r="L813" s="17">
        <v>0.55437225604240703</v>
      </c>
      <c r="M813" s="17"/>
      <c r="N813" s="17">
        <v>0.594094398974508</v>
      </c>
      <c r="O813" s="17">
        <v>0.61311752842935996</v>
      </c>
      <c r="P813" s="17">
        <v>0.55730285934972501</v>
      </c>
      <c r="Q813" s="17">
        <v>0.61037513618247496</v>
      </c>
      <c r="R813" s="17"/>
      <c r="S813" s="17">
        <v>0.64884966632617003</v>
      </c>
      <c r="T813" s="17">
        <v>0.54526358916559103</v>
      </c>
      <c r="U813" s="17">
        <v>0.56466324876601304</v>
      </c>
      <c r="V813" s="17">
        <v>0.60241507994672705</v>
      </c>
      <c r="W813" s="17">
        <v>0.68070174685060103</v>
      </c>
      <c r="X813" s="17">
        <v>0.54894329982300105</v>
      </c>
      <c r="Y813" s="17">
        <v>0.59284587852723702</v>
      </c>
      <c r="Z813" s="17">
        <v>0.63671862430399795</v>
      </c>
      <c r="AA813" s="17">
        <v>0.53932396290792395</v>
      </c>
      <c r="AB813" s="17">
        <v>0.66971423559114096</v>
      </c>
      <c r="AC813" s="17">
        <v>0.52611774551091905</v>
      </c>
      <c r="AD813" s="17"/>
      <c r="AE813" s="17">
        <v>0.56131701624593799</v>
      </c>
      <c r="AF813" s="17">
        <v>0.60948707551385695</v>
      </c>
      <c r="AG813" s="17">
        <v>0.54699067463237105</v>
      </c>
      <c r="AH813" s="17">
        <v>0.68699004591559798</v>
      </c>
      <c r="AI813" s="17">
        <v>0.61386977050005498</v>
      </c>
      <c r="AJ813" s="17">
        <v>0.58308189969915003</v>
      </c>
      <c r="AK813" s="17"/>
      <c r="AL813" s="17">
        <v>0.58053056393603797</v>
      </c>
      <c r="AM813" s="17">
        <v>0.62942845384402402</v>
      </c>
      <c r="AN813" s="17">
        <v>0.63814552233453303</v>
      </c>
      <c r="AO813" s="17">
        <v>0.72374484873232603</v>
      </c>
      <c r="AP813" s="17">
        <v>0.64873665770908195</v>
      </c>
      <c r="AQ813" s="17">
        <v>0.54275022281129703</v>
      </c>
      <c r="AR813" s="17">
        <v>0</v>
      </c>
      <c r="AS813" s="17"/>
      <c r="AT813" s="17">
        <v>0.75959591499908297</v>
      </c>
      <c r="AU813" s="17">
        <v>0.57708500431060095</v>
      </c>
      <c r="AV813" s="17"/>
      <c r="AW813" s="17">
        <v>0.63870231095978802</v>
      </c>
      <c r="AX813" s="17">
        <v>0.69976351690792504</v>
      </c>
      <c r="AY813" s="17">
        <v>0.59009907321481903</v>
      </c>
      <c r="AZ813" s="17">
        <v>0.54090393473023402</v>
      </c>
      <c r="BA813" s="17">
        <v>0.54166090726726102</v>
      </c>
      <c r="BB813" s="17">
        <v>0.65911060585112402</v>
      </c>
      <c r="BC813" s="17">
        <v>0.65871798206544496</v>
      </c>
      <c r="BD813" s="17">
        <v>0.48404034842029198</v>
      </c>
      <c r="BE813" s="17"/>
      <c r="BF813" s="17">
        <v>0.63197505893882999</v>
      </c>
      <c r="BG813" s="17">
        <v>0.60317260998205902</v>
      </c>
      <c r="BH813" s="17">
        <v>0.59589549696439303</v>
      </c>
      <c r="BI813" s="17">
        <v>0.67204569940725101</v>
      </c>
      <c r="BJ813" s="17">
        <v>0.54674615600134702</v>
      </c>
      <c r="BK813" s="17">
        <v>0.57475212984969204</v>
      </c>
      <c r="BL813" s="17">
        <v>0.58069984728832602</v>
      </c>
      <c r="BM813" s="17"/>
      <c r="BN813" s="17">
        <v>0.68660267905324102</v>
      </c>
      <c r="BO813" s="17">
        <v>0.60302498826959905</v>
      </c>
      <c r="BP813" s="17">
        <v>0.58718370126153496</v>
      </c>
      <c r="BQ813" s="17">
        <v>0.57144102817708597</v>
      </c>
      <c r="BR813" s="17">
        <v>0.58761148453161605</v>
      </c>
      <c r="BS813" s="17">
        <v>0.64368780471724096</v>
      </c>
      <c r="BT813" s="17">
        <v>0.54139312891152402</v>
      </c>
      <c r="BU813" s="17">
        <v>0.61199755027581304</v>
      </c>
      <c r="BV813" s="17">
        <v>0.652738983457681</v>
      </c>
      <c r="BW813" s="17">
        <v>0.56896077053425698</v>
      </c>
      <c r="BX813" s="17">
        <v>0.56310650225574499</v>
      </c>
      <c r="BY813" s="17">
        <v>0.57379900014948904</v>
      </c>
      <c r="BZ813" s="17">
        <v>0.64028841171058903</v>
      </c>
      <c r="CA813" s="17">
        <v>0.60002173176901696</v>
      </c>
      <c r="CB813" s="17">
        <v>0.52977555015480404</v>
      </c>
      <c r="CC813" s="17">
        <v>0.78867637572948701</v>
      </c>
      <c r="CD813" s="17">
        <v>0.60576686115021405</v>
      </c>
    </row>
    <row r="814" spans="2:82" x14ac:dyDescent="0.35">
      <c r="B814" t="s">
        <v>401</v>
      </c>
      <c r="C814" s="17">
        <v>0.40403434123712101</v>
      </c>
      <c r="D814" s="17">
        <v>0.42846022877803502</v>
      </c>
      <c r="E814" s="17">
        <v>0.38219676379813899</v>
      </c>
      <c r="F814" s="17"/>
      <c r="G814" s="17">
        <v>0.27897037854499201</v>
      </c>
      <c r="H814" s="17">
        <v>0.37319398594015302</v>
      </c>
      <c r="I814" s="17">
        <v>0.379210976538436</v>
      </c>
      <c r="J814" s="17">
        <v>0.43352074000166502</v>
      </c>
      <c r="K814" s="17">
        <v>0.49695064110752202</v>
      </c>
      <c r="L814" s="17">
        <v>0.44562774395759303</v>
      </c>
      <c r="M814" s="17"/>
      <c r="N814" s="17">
        <v>0.405905601025492</v>
      </c>
      <c r="O814" s="17">
        <v>0.38688247157063999</v>
      </c>
      <c r="P814" s="17">
        <v>0.44269714065027499</v>
      </c>
      <c r="Q814" s="17">
        <v>0.38962486381752498</v>
      </c>
      <c r="R814" s="17"/>
      <c r="S814" s="17">
        <v>0.35115033367382997</v>
      </c>
      <c r="T814" s="17">
        <v>0.45473641083440902</v>
      </c>
      <c r="U814" s="17">
        <v>0.43533675123398702</v>
      </c>
      <c r="V814" s="17">
        <v>0.39758492005327301</v>
      </c>
      <c r="W814" s="17">
        <v>0.31929825314939903</v>
      </c>
      <c r="X814" s="17">
        <v>0.451056700176999</v>
      </c>
      <c r="Y814" s="17">
        <v>0.40715412147276298</v>
      </c>
      <c r="Z814" s="17">
        <v>0.363281375696002</v>
      </c>
      <c r="AA814" s="17">
        <v>0.460676037092075</v>
      </c>
      <c r="AB814" s="17">
        <v>0.33028576440885898</v>
      </c>
      <c r="AC814" s="17">
        <v>0.473882254489081</v>
      </c>
      <c r="AD814" s="17"/>
      <c r="AE814" s="17">
        <v>0.43868298375406101</v>
      </c>
      <c r="AF814" s="17">
        <v>0.390512924486142</v>
      </c>
      <c r="AG814" s="17">
        <v>0.453009325367629</v>
      </c>
      <c r="AH814" s="17">
        <v>0.31300995408440202</v>
      </c>
      <c r="AI814" s="17">
        <v>0.38613022949994502</v>
      </c>
      <c r="AJ814" s="17">
        <v>0.41691810030085003</v>
      </c>
      <c r="AK814" s="17"/>
      <c r="AL814" s="17">
        <v>0.41946943606396198</v>
      </c>
      <c r="AM814" s="17">
        <v>0.37057154615597598</v>
      </c>
      <c r="AN814" s="17">
        <v>0.36185447766546702</v>
      </c>
      <c r="AO814" s="17">
        <v>0.27625515126767403</v>
      </c>
      <c r="AP814" s="17">
        <v>0.35126334229091799</v>
      </c>
      <c r="AQ814" s="17">
        <v>0.45724977718870302</v>
      </c>
      <c r="AR814" s="17">
        <v>1</v>
      </c>
      <c r="AS814" s="17"/>
      <c r="AT814" s="17">
        <v>0.24040408500091701</v>
      </c>
      <c r="AU814" s="17">
        <v>0.422914995689399</v>
      </c>
      <c r="AV814" s="17"/>
      <c r="AW814" s="17">
        <v>0.36129768904021198</v>
      </c>
      <c r="AX814" s="17">
        <v>0.30023648309207501</v>
      </c>
      <c r="AY814" s="17">
        <v>0.40990092678518097</v>
      </c>
      <c r="AZ814" s="17">
        <v>0.45909606526976598</v>
      </c>
      <c r="BA814" s="17">
        <v>0.45833909273273898</v>
      </c>
      <c r="BB814" s="17">
        <v>0.34088939414887598</v>
      </c>
      <c r="BC814" s="17">
        <v>0.34128201793455498</v>
      </c>
      <c r="BD814" s="17">
        <v>0.51595965157970802</v>
      </c>
      <c r="BE814" s="17"/>
      <c r="BF814" s="17">
        <v>0.36802494106117001</v>
      </c>
      <c r="BG814" s="17">
        <v>0.39682739001794098</v>
      </c>
      <c r="BH814" s="17">
        <v>0.40410450303560702</v>
      </c>
      <c r="BI814" s="17">
        <v>0.32795430059274899</v>
      </c>
      <c r="BJ814" s="17">
        <v>0.45325384399865198</v>
      </c>
      <c r="BK814" s="17">
        <v>0.42524787015030802</v>
      </c>
      <c r="BL814" s="17">
        <v>0.41930015271167398</v>
      </c>
      <c r="BM814" s="17"/>
      <c r="BN814" s="17">
        <v>0.31339732094675898</v>
      </c>
      <c r="BO814" s="17">
        <v>0.39697501173040101</v>
      </c>
      <c r="BP814" s="17">
        <v>0.41281629873846498</v>
      </c>
      <c r="BQ814" s="17">
        <v>0.42855897182291403</v>
      </c>
      <c r="BR814" s="17">
        <v>0.41238851546838401</v>
      </c>
      <c r="BS814" s="17">
        <v>0.35631219528275898</v>
      </c>
      <c r="BT814" s="17">
        <v>0.45860687108847598</v>
      </c>
      <c r="BU814" s="17">
        <v>0.38800244972418801</v>
      </c>
      <c r="BV814" s="17">
        <v>0.347261016542319</v>
      </c>
      <c r="BW814" s="17">
        <v>0.43103922946574302</v>
      </c>
      <c r="BX814" s="17">
        <v>0.43689349774425501</v>
      </c>
      <c r="BY814" s="17">
        <v>0.42620099985051102</v>
      </c>
      <c r="BZ814" s="17">
        <v>0.35971158828941102</v>
      </c>
      <c r="CA814" s="17">
        <v>0.39997826823098298</v>
      </c>
      <c r="CB814" s="17">
        <v>0.47022444984519601</v>
      </c>
      <c r="CC814" s="17">
        <v>0.21132362427051299</v>
      </c>
      <c r="CD814" s="17">
        <v>0.394233138849786</v>
      </c>
    </row>
    <row r="815" spans="2:82" x14ac:dyDescent="0.35">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row>
    <row r="816" spans="2:82" x14ac:dyDescent="0.35">
      <c r="B816" s="6" t="s">
        <v>407</v>
      </c>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row>
    <row r="817" spans="2:82" x14ac:dyDescent="0.35">
      <c r="B817" s="24" t="s">
        <v>191</v>
      </c>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row>
    <row r="818" spans="2:82" x14ac:dyDescent="0.35">
      <c r="B818" t="s">
        <v>400</v>
      </c>
      <c r="C818" s="17">
        <v>0.62409380613430199</v>
      </c>
      <c r="D818" s="17">
        <v>0.62662865550799196</v>
      </c>
      <c r="E818" s="17">
        <v>0.62154787479892304</v>
      </c>
      <c r="F818" s="17"/>
      <c r="G818" s="17">
        <v>0.68663552702404695</v>
      </c>
      <c r="H818" s="17">
        <v>0.64547764692374399</v>
      </c>
      <c r="I818" s="17">
        <v>0.68265004788291495</v>
      </c>
      <c r="J818" s="17">
        <v>0.66735187544076302</v>
      </c>
      <c r="K818" s="17">
        <v>0.55015384143069401</v>
      </c>
      <c r="L818" s="17">
        <v>0.53975215611967398</v>
      </c>
      <c r="M818" s="17"/>
      <c r="N818" s="17">
        <v>0.61564184077029305</v>
      </c>
      <c r="O818" s="17">
        <v>0.61235091214925996</v>
      </c>
      <c r="P818" s="17">
        <v>0.66768458015336796</v>
      </c>
      <c r="Q818" s="17">
        <v>0.599553467824264</v>
      </c>
      <c r="R818" s="17"/>
      <c r="S818" s="17">
        <v>0.63649470210177195</v>
      </c>
      <c r="T818" s="17">
        <v>0.59816408323338</v>
      </c>
      <c r="U818" s="17">
        <v>0.62641328161763099</v>
      </c>
      <c r="V818" s="17">
        <v>0.60044116663620295</v>
      </c>
      <c r="W818" s="17">
        <v>0.66223638637108595</v>
      </c>
      <c r="X818" s="17">
        <v>0.70663286848627604</v>
      </c>
      <c r="Y818" s="17">
        <v>0.52286955671742397</v>
      </c>
      <c r="Z818" s="17">
        <v>0.61772890278634096</v>
      </c>
      <c r="AA818" s="17">
        <v>0.63054057300955402</v>
      </c>
      <c r="AB818" s="17">
        <v>0.67177100406229495</v>
      </c>
      <c r="AC818" s="17">
        <v>0.56999777295823095</v>
      </c>
      <c r="AD818" s="17"/>
      <c r="AE818" s="17">
        <v>0.57259968063630895</v>
      </c>
      <c r="AF818" s="17">
        <v>0.63443922917455298</v>
      </c>
      <c r="AG818" s="17">
        <v>0.70276459267393898</v>
      </c>
      <c r="AH818" s="17">
        <v>0.59114528273281097</v>
      </c>
      <c r="AI818" s="17">
        <v>0.69420581947322002</v>
      </c>
      <c r="AJ818" s="17">
        <v>0.54190873239554105</v>
      </c>
      <c r="AK818" s="17"/>
      <c r="AL818" s="17">
        <v>0.60953628824950201</v>
      </c>
      <c r="AM818" s="17">
        <v>0.67962514335925295</v>
      </c>
      <c r="AN818" s="17">
        <v>0.572191608282692</v>
      </c>
      <c r="AO818" s="17">
        <v>0.71511640351766004</v>
      </c>
      <c r="AP818" s="17">
        <v>0.59523300938301404</v>
      </c>
      <c r="AQ818" s="17">
        <v>0.69921368372600601</v>
      </c>
      <c r="AR818" s="17">
        <v>1</v>
      </c>
      <c r="AS818" s="17"/>
      <c r="AT818" s="17">
        <v>0.65024457712686301</v>
      </c>
      <c r="AU818" s="17">
        <v>0.61898881800113204</v>
      </c>
      <c r="AV818" s="17"/>
      <c r="AW818" s="17">
        <v>0.65981952432026503</v>
      </c>
      <c r="AX818" s="17">
        <v>0.55981258269249501</v>
      </c>
      <c r="AY818" s="17">
        <v>0.67577980749595001</v>
      </c>
      <c r="AZ818" s="17">
        <v>0.58975491207377795</v>
      </c>
      <c r="BA818" s="17">
        <v>0.560425126163281</v>
      </c>
      <c r="BB818" s="17">
        <v>0.65499062941444997</v>
      </c>
      <c r="BC818" s="17">
        <v>0.71585105071469801</v>
      </c>
      <c r="BD818" s="17">
        <v>0.63873425045635701</v>
      </c>
      <c r="BE818" s="17"/>
      <c r="BF818" s="17">
        <v>0.66645648413180303</v>
      </c>
      <c r="BG818" s="17">
        <v>0.66728942265312297</v>
      </c>
      <c r="BH818" s="17">
        <v>0.62611124794483497</v>
      </c>
      <c r="BI818" s="17">
        <v>0.54188335200319104</v>
      </c>
      <c r="BJ818" s="17">
        <v>0.66978514245537502</v>
      </c>
      <c r="BK818" s="17">
        <v>0.52974410222485602</v>
      </c>
      <c r="BL818" s="17">
        <v>0.65237523234746397</v>
      </c>
      <c r="BM818" s="17"/>
      <c r="BN818" s="17">
        <v>0.52281995543596504</v>
      </c>
      <c r="BO818" s="17">
        <v>0.58519002406550402</v>
      </c>
      <c r="BP818" s="17">
        <v>0.55682885526137305</v>
      </c>
      <c r="BQ818" s="17">
        <v>0.72714830009503495</v>
      </c>
      <c r="BR818" s="17">
        <v>0.615332876840609</v>
      </c>
      <c r="BS818" s="17">
        <v>0.60332938029398697</v>
      </c>
      <c r="BT818" s="17">
        <v>0.63440269706358099</v>
      </c>
      <c r="BU818" s="17">
        <v>0.58546111206785201</v>
      </c>
      <c r="BV818" s="17">
        <v>0.58089803243495997</v>
      </c>
      <c r="BW818" s="17">
        <v>0.55998705581266905</v>
      </c>
      <c r="BX818" s="17">
        <v>0.62429025754727796</v>
      </c>
      <c r="BY818" s="17">
        <v>0.63670727567976604</v>
      </c>
      <c r="BZ818" s="17">
        <v>0.76438430465600804</v>
      </c>
      <c r="CA818" s="17">
        <v>0.60309702035215695</v>
      </c>
      <c r="CB818" s="17">
        <v>0.80537192029650295</v>
      </c>
      <c r="CC818" s="17">
        <v>0.75834601568067195</v>
      </c>
      <c r="CD818" s="17">
        <v>0.71010154405549997</v>
      </c>
    </row>
    <row r="819" spans="2:82" x14ac:dyDescent="0.35">
      <c r="B819" t="s">
        <v>401</v>
      </c>
      <c r="C819" s="17">
        <v>0.37590619386569801</v>
      </c>
      <c r="D819" s="17">
        <v>0.37337134449200798</v>
      </c>
      <c r="E819" s="17">
        <v>0.37845212520107702</v>
      </c>
      <c r="F819" s="17"/>
      <c r="G819" s="17">
        <v>0.31336447297595299</v>
      </c>
      <c r="H819" s="17">
        <v>0.35452235307625601</v>
      </c>
      <c r="I819" s="17">
        <v>0.317349952117085</v>
      </c>
      <c r="J819" s="17">
        <v>0.33264812455923698</v>
      </c>
      <c r="K819" s="17">
        <v>0.44984615856930599</v>
      </c>
      <c r="L819" s="17">
        <v>0.46024784388032602</v>
      </c>
      <c r="M819" s="17"/>
      <c r="N819" s="17">
        <v>0.38435815922970801</v>
      </c>
      <c r="O819" s="17">
        <v>0.38764908785073998</v>
      </c>
      <c r="P819" s="17">
        <v>0.33231541984663199</v>
      </c>
      <c r="Q819" s="17">
        <v>0.400446532175736</v>
      </c>
      <c r="R819" s="17"/>
      <c r="S819" s="17">
        <v>0.363505297898228</v>
      </c>
      <c r="T819" s="17">
        <v>0.401835916766621</v>
      </c>
      <c r="U819" s="17">
        <v>0.37358671838236901</v>
      </c>
      <c r="V819" s="17">
        <v>0.39955883336379699</v>
      </c>
      <c r="W819" s="17">
        <v>0.33776361362891399</v>
      </c>
      <c r="X819" s="17">
        <v>0.29336713151372401</v>
      </c>
      <c r="Y819" s="17">
        <v>0.47713044328257598</v>
      </c>
      <c r="Z819" s="17">
        <v>0.38227109721365898</v>
      </c>
      <c r="AA819" s="17">
        <v>0.36945942699044598</v>
      </c>
      <c r="AB819" s="17">
        <v>0.32822899593770499</v>
      </c>
      <c r="AC819" s="17">
        <v>0.43000222704176899</v>
      </c>
      <c r="AD819" s="17"/>
      <c r="AE819" s="17">
        <v>0.42740031936369099</v>
      </c>
      <c r="AF819" s="17">
        <v>0.36556077082544702</v>
      </c>
      <c r="AG819" s="17">
        <v>0.29723540732606102</v>
      </c>
      <c r="AH819" s="17">
        <v>0.40885471726719003</v>
      </c>
      <c r="AI819" s="17">
        <v>0.30579418052677998</v>
      </c>
      <c r="AJ819" s="17">
        <v>0.45809126760445901</v>
      </c>
      <c r="AK819" s="17"/>
      <c r="AL819" s="17">
        <v>0.39046371175049799</v>
      </c>
      <c r="AM819" s="17">
        <v>0.320374856640747</v>
      </c>
      <c r="AN819" s="17">
        <v>0.427808391717308</v>
      </c>
      <c r="AO819" s="17">
        <v>0.28488359648234002</v>
      </c>
      <c r="AP819" s="17">
        <v>0.40476699061698601</v>
      </c>
      <c r="AQ819" s="17">
        <v>0.30078631627399399</v>
      </c>
      <c r="AR819" s="17">
        <v>0</v>
      </c>
      <c r="AS819" s="17"/>
      <c r="AT819" s="17">
        <v>0.34975542287313699</v>
      </c>
      <c r="AU819" s="17">
        <v>0.38101118199886802</v>
      </c>
      <c r="AV819" s="17"/>
      <c r="AW819" s="17">
        <v>0.34018047567973497</v>
      </c>
      <c r="AX819" s="17">
        <v>0.44018741730750499</v>
      </c>
      <c r="AY819" s="17">
        <v>0.32422019250404999</v>
      </c>
      <c r="AZ819" s="17">
        <v>0.410245087926222</v>
      </c>
      <c r="BA819" s="17">
        <v>0.439574873836719</v>
      </c>
      <c r="BB819" s="17">
        <v>0.34500937058554998</v>
      </c>
      <c r="BC819" s="17">
        <v>0.28414894928530099</v>
      </c>
      <c r="BD819" s="17">
        <v>0.36126574954364299</v>
      </c>
      <c r="BE819" s="17"/>
      <c r="BF819" s="17">
        <v>0.33354351586819703</v>
      </c>
      <c r="BG819" s="17">
        <v>0.33271057734687698</v>
      </c>
      <c r="BH819" s="17">
        <v>0.37388875205516497</v>
      </c>
      <c r="BI819" s="17">
        <v>0.45811664799680901</v>
      </c>
      <c r="BJ819" s="17">
        <v>0.33021485754462498</v>
      </c>
      <c r="BK819" s="17">
        <v>0.47025589777514398</v>
      </c>
      <c r="BL819" s="17">
        <v>0.34762476765253603</v>
      </c>
      <c r="BM819" s="17"/>
      <c r="BN819" s="17">
        <v>0.47718004456403501</v>
      </c>
      <c r="BO819" s="17">
        <v>0.41480997593449598</v>
      </c>
      <c r="BP819" s="17">
        <v>0.44317114473862701</v>
      </c>
      <c r="BQ819" s="17">
        <v>0.27285169990496499</v>
      </c>
      <c r="BR819" s="17">
        <v>0.384667123159391</v>
      </c>
      <c r="BS819" s="17">
        <v>0.39667061970601297</v>
      </c>
      <c r="BT819" s="17">
        <v>0.36559730293641901</v>
      </c>
      <c r="BU819" s="17">
        <v>0.41453888793214799</v>
      </c>
      <c r="BV819" s="17">
        <v>0.41910196756503998</v>
      </c>
      <c r="BW819" s="17">
        <v>0.440012944187331</v>
      </c>
      <c r="BX819" s="17">
        <v>0.37570974245272198</v>
      </c>
      <c r="BY819" s="17">
        <v>0.36329272432023402</v>
      </c>
      <c r="BZ819" s="17">
        <v>0.23561569534399199</v>
      </c>
      <c r="CA819" s="17">
        <v>0.39690297964784299</v>
      </c>
      <c r="CB819" s="17">
        <v>0.19462807970349699</v>
      </c>
      <c r="CC819" s="17">
        <v>0.241653984319328</v>
      </c>
      <c r="CD819" s="17">
        <v>0.28989845594449998</v>
      </c>
    </row>
    <row r="820" spans="2:82" x14ac:dyDescent="0.35">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row>
    <row r="821" spans="2:82" x14ac:dyDescent="0.35">
      <c r="B821" s="6" t="s">
        <v>408</v>
      </c>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row>
    <row r="822" spans="2:82" x14ac:dyDescent="0.35">
      <c r="B822" s="24" t="s">
        <v>191</v>
      </c>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row>
    <row r="823" spans="2:82" x14ac:dyDescent="0.35">
      <c r="B823" t="s">
        <v>400</v>
      </c>
      <c r="C823" s="17">
        <v>0.64379347376373997</v>
      </c>
      <c r="D823" s="17">
        <v>0.64818896730641196</v>
      </c>
      <c r="E823" s="17">
        <v>0.63877624151305401</v>
      </c>
      <c r="F823" s="17"/>
      <c r="G823" s="17">
        <v>0.656399860397612</v>
      </c>
      <c r="H823" s="17">
        <v>0.66690986073917202</v>
      </c>
      <c r="I823" s="17">
        <v>0.68602220710708695</v>
      </c>
      <c r="J823" s="17">
        <v>0.70097921656606499</v>
      </c>
      <c r="K823" s="17">
        <v>0.66253848648686398</v>
      </c>
      <c r="L823" s="17">
        <v>0.538988775937144</v>
      </c>
      <c r="M823" s="17"/>
      <c r="N823" s="17">
        <v>0.65037794552021899</v>
      </c>
      <c r="O823" s="17">
        <v>0.64084837450687804</v>
      </c>
      <c r="P823" s="17">
        <v>0.69186505481511396</v>
      </c>
      <c r="Q823" s="17">
        <v>0.60378820167815095</v>
      </c>
      <c r="R823" s="17"/>
      <c r="S823" s="17">
        <v>0.62668889388305304</v>
      </c>
      <c r="T823" s="17">
        <v>0.62098296802047404</v>
      </c>
      <c r="U823" s="17">
        <v>0.72394371996587203</v>
      </c>
      <c r="V823" s="17">
        <v>0.62459705596570902</v>
      </c>
      <c r="W823" s="17">
        <v>0.67573804463173004</v>
      </c>
      <c r="X823" s="17">
        <v>0.713163005934497</v>
      </c>
      <c r="Y823" s="17">
        <v>0.67639291141110602</v>
      </c>
      <c r="Z823" s="17">
        <v>0.71409098522563197</v>
      </c>
      <c r="AA823" s="17">
        <v>0.59339515322707503</v>
      </c>
      <c r="AB823" s="17">
        <v>0.58815678235490598</v>
      </c>
      <c r="AC823" s="17">
        <v>0.56257097334367301</v>
      </c>
      <c r="AD823" s="17"/>
      <c r="AE823" s="17">
        <v>0.63809523421228898</v>
      </c>
      <c r="AF823" s="17">
        <v>0.67368818149606302</v>
      </c>
      <c r="AG823" s="17">
        <v>0.605790678564189</v>
      </c>
      <c r="AH823" s="17">
        <v>0.57159330155506105</v>
      </c>
      <c r="AI823" s="17">
        <v>0.67263688825867796</v>
      </c>
      <c r="AJ823" s="17">
        <v>0.70977581088822606</v>
      </c>
      <c r="AK823" s="17"/>
      <c r="AL823" s="17">
        <v>0.64572845007017499</v>
      </c>
      <c r="AM823" s="17">
        <v>0.64398624628190304</v>
      </c>
      <c r="AN823" s="17">
        <v>0.740932414282089</v>
      </c>
      <c r="AO823" s="17">
        <v>0.72127562544983703</v>
      </c>
      <c r="AP823" s="17">
        <v>0.58663080607714602</v>
      </c>
      <c r="AQ823" s="17">
        <v>0.58744566488848204</v>
      </c>
      <c r="AR823" s="17">
        <v>0.64324868527187395</v>
      </c>
      <c r="AS823" s="17"/>
      <c r="AT823" s="17">
        <v>0.66965392945527702</v>
      </c>
      <c r="AU823" s="17">
        <v>0.64379827107761101</v>
      </c>
      <c r="AV823" s="17"/>
      <c r="AW823" s="17">
        <v>0.64741204188946799</v>
      </c>
      <c r="AX823" s="17">
        <v>0.59383905115361502</v>
      </c>
      <c r="AY823" s="17">
        <v>0.40658882664792301</v>
      </c>
      <c r="AZ823" s="17">
        <v>0.65250423023126203</v>
      </c>
      <c r="BA823" s="17">
        <v>0.55452817383960495</v>
      </c>
      <c r="BB823" s="17">
        <v>0.68913709057592498</v>
      </c>
      <c r="BC823" s="17">
        <v>0.71968005352721398</v>
      </c>
      <c r="BD823" s="17">
        <v>0.69720581713934604</v>
      </c>
      <c r="BE823" s="17"/>
      <c r="BF823" s="17">
        <v>0.65099594258711502</v>
      </c>
      <c r="BG823" s="17">
        <v>0.67068206341737302</v>
      </c>
      <c r="BH823" s="17">
        <v>0.63648529920266195</v>
      </c>
      <c r="BI823" s="17">
        <v>0.70079761188685696</v>
      </c>
      <c r="BJ823" s="17">
        <v>0.63716654490198199</v>
      </c>
      <c r="BK823" s="17">
        <v>0.59399325059788</v>
      </c>
      <c r="BL823" s="17">
        <v>0.65763699927609298</v>
      </c>
      <c r="BM823" s="17"/>
      <c r="BN823" s="17">
        <v>0.59340088419040804</v>
      </c>
      <c r="BO823" s="17">
        <v>0.61724004926103904</v>
      </c>
      <c r="BP823" s="17">
        <v>0.55107505301621595</v>
      </c>
      <c r="BQ823" s="17">
        <v>0.65289723721317605</v>
      </c>
      <c r="BR823" s="17">
        <v>0.67200544595180101</v>
      </c>
      <c r="BS823" s="17">
        <v>0.68829683505565697</v>
      </c>
      <c r="BT823" s="17">
        <v>0.66587661376927598</v>
      </c>
      <c r="BU823" s="17">
        <v>0.66829442877994105</v>
      </c>
      <c r="BV823" s="17">
        <v>0.61206788146663504</v>
      </c>
      <c r="BW823" s="17">
        <v>0.61746992511951104</v>
      </c>
      <c r="BX823" s="17">
        <v>0.741189934241128</v>
      </c>
      <c r="BY823" s="17">
        <v>0.60864352291691504</v>
      </c>
      <c r="BZ823" s="17">
        <v>0.82629514195238896</v>
      </c>
      <c r="CA823" s="17">
        <v>0.70502632569453805</v>
      </c>
      <c r="CB823" s="17">
        <v>0.55863925652439606</v>
      </c>
      <c r="CC823" s="17">
        <v>0.71466864021449295</v>
      </c>
      <c r="CD823" s="17">
        <v>0.67082813794798402</v>
      </c>
    </row>
    <row r="824" spans="2:82" x14ac:dyDescent="0.35">
      <c r="B824" t="s">
        <v>401</v>
      </c>
      <c r="C824" s="17">
        <v>0.35620652623625998</v>
      </c>
      <c r="D824" s="17">
        <v>0.35181103269358799</v>
      </c>
      <c r="E824" s="17">
        <v>0.36122375848694599</v>
      </c>
      <c r="F824" s="17"/>
      <c r="G824" s="17">
        <v>0.343600139602388</v>
      </c>
      <c r="H824" s="17">
        <v>0.33309013926082698</v>
      </c>
      <c r="I824" s="17">
        <v>0.313977792892913</v>
      </c>
      <c r="J824" s="17">
        <v>0.29902078343393501</v>
      </c>
      <c r="K824" s="17">
        <v>0.33746151351313602</v>
      </c>
      <c r="L824" s="17">
        <v>0.461011224062855</v>
      </c>
      <c r="M824" s="17"/>
      <c r="N824" s="17">
        <v>0.34962205447978101</v>
      </c>
      <c r="O824" s="17">
        <v>0.35915162549312202</v>
      </c>
      <c r="P824" s="17">
        <v>0.30813494518488599</v>
      </c>
      <c r="Q824" s="17">
        <v>0.396211798321849</v>
      </c>
      <c r="R824" s="17"/>
      <c r="S824" s="17">
        <v>0.37331110611694701</v>
      </c>
      <c r="T824" s="17">
        <v>0.37901703197952602</v>
      </c>
      <c r="U824" s="17">
        <v>0.27605628003412802</v>
      </c>
      <c r="V824" s="17">
        <v>0.37540294403429098</v>
      </c>
      <c r="W824" s="17">
        <v>0.32426195536826902</v>
      </c>
      <c r="X824" s="17">
        <v>0.286836994065503</v>
      </c>
      <c r="Y824" s="17">
        <v>0.32360708858889398</v>
      </c>
      <c r="Z824" s="17">
        <v>0.28590901477436798</v>
      </c>
      <c r="AA824" s="17">
        <v>0.40660484677292602</v>
      </c>
      <c r="AB824" s="17">
        <v>0.41184321764509402</v>
      </c>
      <c r="AC824" s="17">
        <v>0.43742902665632699</v>
      </c>
      <c r="AD824" s="17"/>
      <c r="AE824" s="17">
        <v>0.36190476578771102</v>
      </c>
      <c r="AF824" s="17">
        <v>0.32631181850393598</v>
      </c>
      <c r="AG824" s="17">
        <v>0.394209321435811</v>
      </c>
      <c r="AH824" s="17">
        <v>0.428406698444939</v>
      </c>
      <c r="AI824" s="17">
        <v>0.32736311174132199</v>
      </c>
      <c r="AJ824" s="17">
        <v>0.290224189111774</v>
      </c>
      <c r="AK824" s="17"/>
      <c r="AL824" s="17">
        <v>0.35427154992982501</v>
      </c>
      <c r="AM824" s="17">
        <v>0.35601375371809701</v>
      </c>
      <c r="AN824" s="17">
        <v>0.259067585717911</v>
      </c>
      <c r="AO824" s="17">
        <v>0.27872437455016302</v>
      </c>
      <c r="AP824" s="17">
        <v>0.41336919392285398</v>
      </c>
      <c r="AQ824" s="17">
        <v>0.41255433511151801</v>
      </c>
      <c r="AR824" s="17">
        <v>0.35675131472812599</v>
      </c>
      <c r="AS824" s="17"/>
      <c r="AT824" s="17">
        <v>0.33034607054472298</v>
      </c>
      <c r="AU824" s="17">
        <v>0.35620172892238899</v>
      </c>
      <c r="AV824" s="17"/>
      <c r="AW824" s="17">
        <v>0.35258795811053201</v>
      </c>
      <c r="AX824" s="17">
        <v>0.40616094884638498</v>
      </c>
      <c r="AY824" s="17">
        <v>0.59341117335207705</v>
      </c>
      <c r="AZ824" s="17">
        <v>0.34749576976873803</v>
      </c>
      <c r="BA824" s="17">
        <v>0.44547182616039499</v>
      </c>
      <c r="BB824" s="17">
        <v>0.31086290942407502</v>
      </c>
      <c r="BC824" s="17">
        <v>0.28031994647278602</v>
      </c>
      <c r="BD824" s="17">
        <v>0.30279418286065402</v>
      </c>
      <c r="BE824" s="17"/>
      <c r="BF824" s="17">
        <v>0.34900405741288498</v>
      </c>
      <c r="BG824" s="17">
        <v>0.32931793658262698</v>
      </c>
      <c r="BH824" s="17">
        <v>0.363514700797338</v>
      </c>
      <c r="BI824" s="17">
        <v>0.29920238811314298</v>
      </c>
      <c r="BJ824" s="17">
        <v>0.36283345509801801</v>
      </c>
      <c r="BK824" s="17">
        <v>0.40600674940212</v>
      </c>
      <c r="BL824" s="17">
        <v>0.34236300072390702</v>
      </c>
      <c r="BM824" s="17"/>
      <c r="BN824" s="17">
        <v>0.40659911580959202</v>
      </c>
      <c r="BO824" s="17">
        <v>0.38275995073896102</v>
      </c>
      <c r="BP824" s="17">
        <v>0.44892494698378399</v>
      </c>
      <c r="BQ824" s="17">
        <v>0.347102762786824</v>
      </c>
      <c r="BR824" s="17">
        <v>0.32799455404819899</v>
      </c>
      <c r="BS824" s="17">
        <v>0.31170316494434303</v>
      </c>
      <c r="BT824" s="17">
        <v>0.33412338623072402</v>
      </c>
      <c r="BU824" s="17">
        <v>0.331705571220059</v>
      </c>
      <c r="BV824" s="17">
        <v>0.38793211853336501</v>
      </c>
      <c r="BW824" s="17">
        <v>0.38253007488048901</v>
      </c>
      <c r="BX824" s="17">
        <v>0.258810065758872</v>
      </c>
      <c r="BY824" s="17">
        <v>0.39135647708308502</v>
      </c>
      <c r="BZ824" s="17">
        <v>0.17370485804761099</v>
      </c>
      <c r="CA824" s="17">
        <v>0.29497367430546201</v>
      </c>
      <c r="CB824" s="17">
        <v>0.441360743475604</v>
      </c>
      <c r="CC824" s="17">
        <v>0.285331359785507</v>
      </c>
      <c r="CD824" s="17">
        <v>0.32917186205201598</v>
      </c>
    </row>
    <row r="825" spans="2:82" x14ac:dyDescent="0.35">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row>
    <row r="826" spans="2:82" x14ac:dyDescent="0.35">
      <c r="B826" s="6" t="s">
        <v>409</v>
      </c>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row>
    <row r="827" spans="2:82" x14ac:dyDescent="0.35">
      <c r="B827" s="24" t="s">
        <v>191</v>
      </c>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row>
    <row r="828" spans="2:82" x14ac:dyDescent="0.35">
      <c r="B828" t="s">
        <v>400</v>
      </c>
      <c r="C828" s="17">
        <v>0.65581669665328002</v>
      </c>
      <c r="D828" s="17">
        <v>0.66380987738400299</v>
      </c>
      <c r="E828" s="17">
        <v>0.64740328606556097</v>
      </c>
      <c r="F828" s="17"/>
      <c r="G828" s="17">
        <v>0.66375149522854904</v>
      </c>
      <c r="H828" s="17">
        <v>0.672227433555038</v>
      </c>
      <c r="I828" s="17">
        <v>0.67534355391230605</v>
      </c>
      <c r="J828" s="17">
        <v>0.65085756536849204</v>
      </c>
      <c r="K828" s="17">
        <v>0.610621748098087</v>
      </c>
      <c r="L828" s="17">
        <v>0.65781190417616398</v>
      </c>
      <c r="M828" s="17"/>
      <c r="N828" s="17">
        <v>0.75858585501519504</v>
      </c>
      <c r="O828" s="17">
        <v>0.63234533273104798</v>
      </c>
      <c r="P828" s="17">
        <v>0.59813035713689</v>
      </c>
      <c r="Q828" s="17">
        <v>0.61607830259083196</v>
      </c>
      <c r="R828" s="17"/>
      <c r="S828" s="17">
        <v>0.66250278924436401</v>
      </c>
      <c r="T828" s="17">
        <v>0.64894859913474801</v>
      </c>
      <c r="U828" s="17">
        <v>0.63403250380939202</v>
      </c>
      <c r="V828" s="17">
        <v>0.63628943175911201</v>
      </c>
      <c r="W828" s="17">
        <v>0.62304287199314601</v>
      </c>
      <c r="X828" s="17">
        <v>0.67236539986201205</v>
      </c>
      <c r="Y828" s="17">
        <v>0.67701917395009803</v>
      </c>
      <c r="Z828" s="17">
        <v>0.679811543256852</v>
      </c>
      <c r="AA828" s="17">
        <v>0.63022857628086604</v>
      </c>
      <c r="AB828" s="17">
        <v>0.69636719607019004</v>
      </c>
      <c r="AC828" s="17">
        <v>0.68495338606473</v>
      </c>
      <c r="AD828" s="17"/>
      <c r="AE828" s="17">
        <v>0.66974269526945096</v>
      </c>
      <c r="AF828" s="17">
        <v>0.66534779613708905</v>
      </c>
      <c r="AG828" s="17">
        <v>0.67482786502383196</v>
      </c>
      <c r="AH828" s="17">
        <v>0.696827236260537</v>
      </c>
      <c r="AI828" s="17">
        <v>0.61184246175207901</v>
      </c>
      <c r="AJ828" s="17">
        <v>0.464348527529305</v>
      </c>
      <c r="AK828" s="17"/>
      <c r="AL828" s="17">
        <v>0.66802279126845698</v>
      </c>
      <c r="AM828" s="17">
        <v>0.64102164926495897</v>
      </c>
      <c r="AN828" s="17">
        <v>0.72152877266103499</v>
      </c>
      <c r="AO828" s="17">
        <v>0.77404914854574103</v>
      </c>
      <c r="AP828" s="17">
        <v>0.59901462724430699</v>
      </c>
      <c r="AQ828" s="17">
        <v>0.48931719476144397</v>
      </c>
      <c r="AR828" s="17">
        <v>1</v>
      </c>
      <c r="AS828" s="17"/>
      <c r="AT828" s="17">
        <v>0.708078705959857</v>
      </c>
      <c r="AU828" s="17">
        <v>0.64833514949408899</v>
      </c>
      <c r="AV828" s="17"/>
      <c r="AW828" s="17">
        <v>0.64453766884686203</v>
      </c>
      <c r="AX828" s="17">
        <v>0.76576867205590804</v>
      </c>
      <c r="AY828" s="17">
        <v>0.5834024740007</v>
      </c>
      <c r="AZ828" s="17">
        <v>0.63569491023147595</v>
      </c>
      <c r="BA828" s="17">
        <v>0.61716877764314204</v>
      </c>
      <c r="BB828" s="17">
        <v>0.671974249756634</v>
      </c>
      <c r="BC828" s="17">
        <v>0.72020768100666999</v>
      </c>
      <c r="BD828" s="17">
        <v>0.55816083686767404</v>
      </c>
      <c r="BE828" s="17"/>
      <c r="BF828" s="17">
        <v>0.70932634453402599</v>
      </c>
      <c r="BG828" s="17">
        <v>0.65905559918234802</v>
      </c>
      <c r="BH828" s="17">
        <v>0.66435763039451001</v>
      </c>
      <c r="BI828" s="17">
        <v>0.71881743697662803</v>
      </c>
      <c r="BJ828" s="17">
        <v>0.68127894978095205</v>
      </c>
      <c r="BK828" s="17">
        <v>0.59042529177218495</v>
      </c>
      <c r="BL828" s="17">
        <v>0.63292187172439796</v>
      </c>
      <c r="BM828" s="17"/>
      <c r="BN828" s="17">
        <v>0.54672433829130596</v>
      </c>
      <c r="BO828" s="17">
        <v>0.64737908578224601</v>
      </c>
      <c r="BP828" s="17">
        <v>0.61324057783264196</v>
      </c>
      <c r="BQ828" s="17">
        <v>0.74265778602047705</v>
      </c>
      <c r="BR828" s="17">
        <v>0.58087782399236498</v>
      </c>
      <c r="BS828" s="17">
        <v>0.59046362328132695</v>
      </c>
      <c r="BT828" s="17">
        <v>0.72039278554830699</v>
      </c>
      <c r="BU828" s="17">
        <v>0.60819975711818197</v>
      </c>
      <c r="BV828" s="17">
        <v>0.68953739906181299</v>
      </c>
      <c r="BW828" s="17">
        <v>0.61379655729895399</v>
      </c>
      <c r="BX828" s="17">
        <v>0.72460190063912</v>
      </c>
      <c r="BY828" s="17">
        <v>0.64191617646433297</v>
      </c>
      <c r="BZ828" s="17">
        <v>0.83418629385549503</v>
      </c>
      <c r="CA828" s="17">
        <v>0.74739564495842903</v>
      </c>
      <c r="CB828" s="17">
        <v>0.73457285857788002</v>
      </c>
      <c r="CC828" s="17">
        <v>0.85253488019697798</v>
      </c>
      <c r="CD828" s="17">
        <v>0.63832328410969896</v>
      </c>
    </row>
    <row r="829" spans="2:82" x14ac:dyDescent="0.35">
      <c r="B829" t="s">
        <v>401</v>
      </c>
      <c r="C829" s="17">
        <v>0.34418330334671998</v>
      </c>
      <c r="D829" s="17">
        <v>0.33619012261599701</v>
      </c>
      <c r="E829" s="17">
        <v>0.35259671393443898</v>
      </c>
      <c r="F829" s="17"/>
      <c r="G829" s="17">
        <v>0.33624850477145102</v>
      </c>
      <c r="H829" s="17">
        <v>0.327772566444962</v>
      </c>
      <c r="I829" s="17">
        <v>0.32465644608769401</v>
      </c>
      <c r="J829" s="17">
        <v>0.34914243463150801</v>
      </c>
      <c r="K829" s="17">
        <v>0.389378251901913</v>
      </c>
      <c r="L829" s="17">
        <v>0.34218809582383602</v>
      </c>
      <c r="M829" s="17"/>
      <c r="N829" s="17">
        <v>0.24141414498480501</v>
      </c>
      <c r="O829" s="17">
        <v>0.36765466726895202</v>
      </c>
      <c r="P829" s="17">
        <v>0.401869642863109</v>
      </c>
      <c r="Q829" s="17">
        <v>0.38392169740916798</v>
      </c>
      <c r="R829" s="17"/>
      <c r="S829" s="17">
        <v>0.33749721075563599</v>
      </c>
      <c r="T829" s="17">
        <v>0.35105140086525199</v>
      </c>
      <c r="U829" s="17">
        <v>0.36596749619060798</v>
      </c>
      <c r="V829" s="17">
        <v>0.36371056824088799</v>
      </c>
      <c r="W829" s="17">
        <v>0.37695712800685399</v>
      </c>
      <c r="X829" s="17">
        <v>0.32763460013798801</v>
      </c>
      <c r="Y829" s="17">
        <v>0.32298082604990203</v>
      </c>
      <c r="Z829" s="17">
        <v>0.320188456743148</v>
      </c>
      <c r="AA829" s="17">
        <v>0.36977142371913402</v>
      </c>
      <c r="AB829" s="17">
        <v>0.30363280392981001</v>
      </c>
      <c r="AC829" s="17">
        <v>0.31504661393527</v>
      </c>
      <c r="AD829" s="17"/>
      <c r="AE829" s="17">
        <v>0.33025730473054898</v>
      </c>
      <c r="AF829" s="17">
        <v>0.334652203862911</v>
      </c>
      <c r="AG829" s="17">
        <v>0.32517213497616798</v>
      </c>
      <c r="AH829" s="17">
        <v>0.303172763739463</v>
      </c>
      <c r="AI829" s="17">
        <v>0.38815753824792099</v>
      </c>
      <c r="AJ829" s="17">
        <v>0.535651472470695</v>
      </c>
      <c r="AK829" s="17"/>
      <c r="AL829" s="17">
        <v>0.33197720873154302</v>
      </c>
      <c r="AM829" s="17">
        <v>0.35897835073504097</v>
      </c>
      <c r="AN829" s="17">
        <v>0.27847122733896501</v>
      </c>
      <c r="AO829" s="17">
        <v>0.225950851454259</v>
      </c>
      <c r="AP829" s="17">
        <v>0.40098537275569301</v>
      </c>
      <c r="AQ829" s="17">
        <v>0.51068280523855603</v>
      </c>
      <c r="AR829" s="17">
        <v>0</v>
      </c>
      <c r="AS829" s="17"/>
      <c r="AT829" s="17">
        <v>0.291921294040143</v>
      </c>
      <c r="AU829" s="17">
        <v>0.35166485050591101</v>
      </c>
      <c r="AV829" s="17"/>
      <c r="AW829" s="17">
        <v>0.35546233115313802</v>
      </c>
      <c r="AX829" s="17">
        <v>0.23423132794409199</v>
      </c>
      <c r="AY829" s="17">
        <v>0.4165975259993</v>
      </c>
      <c r="AZ829" s="17">
        <v>0.36430508976852399</v>
      </c>
      <c r="BA829" s="17">
        <v>0.38283122235685801</v>
      </c>
      <c r="BB829" s="17">
        <v>0.328025750243366</v>
      </c>
      <c r="BC829" s="17">
        <v>0.27979231899333001</v>
      </c>
      <c r="BD829" s="17">
        <v>0.44183916313232602</v>
      </c>
      <c r="BE829" s="17"/>
      <c r="BF829" s="17">
        <v>0.29067365546597401</v>
      </c>
      <c r="BG829" s="17">
        <v>0.34094440081765198</v>
      </c>
      <c r="BH829" s="17">
        <v>0.33564236960548999</v>
      </c>
      <c r="BI829" s="17">
        <v>0.28118256302337202</v>
      </c>
      <c r="BJ829" s="17">
        <v>0.31872105021904801</v>
      </c>
      <c r="BK829" s="17">
        <v>0.409574708227815</v>
      </c>
      <c r="BL829" s="17">
        <v>0.36707812827560199</v>
      </c>
      <c r="BM829" s="17"/>
      <c r="BN829" s="17">
        <v>0.45327566170869399</v>
      </c>
      <c r="BO829" s="17">
        <v>0.35262091421775399</v>
      </c>
      <c r="BP829" s="17">
        <v>0.38675942216735798</v>
      </c>
      <c r="BQ829" s="17">
        <v>0.257342213979523</v>
      </c>
      <c r="BR829" s="17">
        <v>0.41912217600763502</v>
      </c>
      <c r="BS829" s="17">
        <v>0.40953637671867299</v>
      </c>
      <c r="BT829" s="17">
        <v>0.27960721445169301</v>
      </c>
      <c r="BU829" s="17">
        <v>0.39180024288181797</v>
      </c>
      <c r="BV829" s="17">
        <v>0.31046260093818701</v>
      </c>
      <c r="BW829" s="17">
        <v>0.38620344270104601</v>
      </c>
      <c r="BX829" s="17">
        <v>0.27539809936088</v>
      </c>
      <c r="BY829" s="17">
        <v>0.35808382353566698</v>
      </c>
      <c r="BZ829" s="17">
        <v>0.165813706144505</v>
      </c>
      <c r="CA829" s="17">
        <v>0.25260435504157103</v>
      </c>
      <c r="CB829" s="17">
        <v>0.26542714142211998</v>
      </c>
      <c r="CC829" s="17">
        <v>0.14746511980302199</v>
      </c>
      <c r="CD829" s="17">
        <v>0.36167671589030098</v>
      </c>
    </row>
    <row r="830" spans="2:82" x14ac:dyDescent="0.35">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row>
    <row r="831" spans="2:82" x14ac:dyDescent="0.35">
      <c r="B831" s="6" t="s">
        <v>410</v>
      </c>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row>
    <row r="832" spans="2:82" x14ac:dyDescent="0.35">
      <c r="B832" s="24" t="s">
        <v>191</v>
      </c>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row>
    <row r="833" spans="2:82" x14ac:dyDescent="0.35">
      <c r="B833" t="s">
        <v>400</v>
      </c>
      <c r="C833" s="17">
        <v>0.67990831056803902</v>
      </c>
      <c r="D833" s="17">
        <v>0.69753039021930996</v>
      </c>
      <c r="E833" s="17">
        <v>0.66383058103728099</v>
      </c>
      <c r="F833" s="17"/>
      <c r="G833" s="17">
        <v>0.64485362980204497</v>
      </c>
      <c r="H833" s="17">
        <v>0.72733240684280998</v>
      </c>
      <c r="I833" s="17">
        <v>0.67537181036956695</v>
      </c>
      <c r="J833" s="17">
        <v>0.67779692625951804</v>
      </c>
      <c r="K833" s="17">
        <v>0.61426255969697396</v>
      </c>
      <c r="L833" s="17">
        <v>0.71865787751182697</v>
      </c>
      <c r="M833" s="17"/>
      <c r="N833" s="17">
        <v>0.70587443905465497</v>
      </c>
      <c r="O833" s="17">
        <v>0.65658303541931595</v>
      </c>
      <c r="P833" s="17">
        <v>0.65645710116071598</v>
      </c>
      <c r="Q833" s="17">
        <v>0.691744131170275</v>
      </c>
      <c r="R833" s="17"/>
      <c r="S833" s="17">
        <v>0.69701468673239897</v>
      </c>
      <c r="T833" s="17">
        <v>0.67503293254159102</v>
      </c>
      <c r="U833" s="17">
        <v>0.636235933235624</v>
      </c>
      <c r="V833" s="17">
        <v>0.74945442046785005</v>
      </c>
      <c r="W833" s="17">
        <v>0.69748817214716596</v>
      </c>
      <c r="X833" s="17">
        <v>0.72399813916497302</v>
      </c>
      <c r="Y833" s="17">
        <v>0.57939704952702398</v>
      </c>
      <c r="Z833" s="17">
        <v>0.57775502904585496</v>
      </c>
      <c r="AA833" s="17">
        <v>0.69157277630943004</v>
      </c>
      <c r="AB833" s="17">
        <v>0.67827436629318205</v>
      </c>
      <c r="AC833" s="17">
        <v>0.66384539590301195</v>
      </c>
      <c r="AD833" s="17"/>
      <c r="AE833" s="17">
        <v>0.66788089221316504</v>
      </c>
      <c r="AF833" s="17">
        <v>0.69360462198042905</v>
      </c>
      <c r="AG833" s="17">
        <v>0.62889780043355603</v>
      </c>
      <c r="AH833" s="17">
        <v>0.74922142648189705</v>
      </c>
      <c r="AI833" s="17">
        <v>0.69131072374631297</v>
      </c>
      <c r="AJ833" s="17">
        <v>0.62689062970361298</v>
      </c>
      <c r="AK833" s="17"/>
      <c r="AL833" s="17">
        <v>0.68498851464222898</v>
      </c>
      <c r="AM833" s="17">
        <v>0.68118129078011702</v>
      </c>
      <c r="AN833" s="17">
        <v>0.69841347358417205</v>
      </c>
      <c r="AO833" s="17">
        <v>0.49805439256085199</v>
      </c>
      <c r="AP833" s="17">
        <v>0.46834189563413098</v>
      </c>
      <c r="AQ833" s="17">
        <v>0.75084216024384498</v>
      </c>
      <c r="AR833" s="17">
        <v>0.49251589970113302</v>
      </c>
      <c r="AS833" s="17"/>
      <c r="AT833" s="17">
        <v>0.67517207852167105</v>
      </c>
      <c r="AU833" s="17">
        <v>0.67956935571389798</v>
      </c>
      <c r="AV833" s="17"/>
      <c r="AW833" s="17">
        <v>0.73456124347408802</v>
      </c>
      <c r="AX833" s="17">
        <v>0.79515078920752802</v>
      </c>
      <c r="AY833" s="17">
        <v>0.69392747532244103</v>
      </c>
      <c r="AZ833" s="17">
        <v>0.61960251572695801</v>
      </c>
      <c r="BA833" s="17">
        <v>0.71287544901794997</v>
      </c>
      <c r="BB833" s="17">
        <v>0.65953453528050698</v>
      </c>
      <c r="BC833" s="17">
        <v>0.69815671300811999</v>
      </c>
      <c r="BD833" s="17">
        <v>0.72320564085954397</v>
      </c>
      <c r="BE833" s="17"/>
      <c r="BF833" s="17">
        <v>0.699062241020867</v>
      </c>
      <c r="BG833" s="17">
        <v>0.67382468243044302</v>
      </c>
      <c r="BH833" s="17">
        <v>0.68805937178128296</v>
      </c>
      <c r="BI833" s="17">
        <v>0.63995744458618398</v>
      </c>
      <c r="BJ833" s="17">
        <v>0.66292552230092705</v>
      </c>
      <c r="BK833" s="17">
        <v>0.69285378240684903</v>
      </c>
      <c r="BL833" s="17">
        <v>0.67919239240338303</v>
      </c>
      <c r="BM833" s="17"/>
      <c r="BN833" s="17">
        <v>0.69508711548166802</v>
      </c>
      <c r="BO833" s="17">
        <v>0.72960504044192198</v>
      </c>
      <c r="BP833" s="17">
        <v>0.69446003954105395</v>
      </c>
      <c r="BQ833" s="17">
        <v>0.61413393106158298</v>
      </c>
      <c r="BR833" s="17">
        <v>0.71577023504609405</v>
      </c>
      <c r="BS833" s="17">
        <v>0.64814517934571902</v>
      </c>
      <c r="BT833" s="17">
        <v>0.63810779256054395</v>
      </c>
      <c r="BU833" s="17">
        <v>0.69041503543054406</v>
      </c>
      <c r="BV833" s="17">
        <v>0.81971088507990497</v>
      </c>
      <c r="BW833" s="17">
        <v>0.68126986086546804</v>
      </c>
      <c r="BX833" s="17">
        <v>0.62474693001083903</v>
      </c>
      <c r="BY833" s="17">
        <v>0.70438219832039595</v>
      </c>
      <c r="BZ833" s="17">
        <v>0.65750161052381895</v>
      </c>
      <c r="CA833" s="17">
        <v>0.63701631310193696</v>
      </c>
      <c r="CB833" s="17">
        <v>0.69886204944317398</v>
      </c>
      <c r="CC833" s="17">
        <v>1</v>
      </c>
      <c r="CD833" s="17">
        <v>0.808852045984222</v>
      </c>
    </row>
    <row r="834" spans="2:82" x14ac:dyDescent="0.35">
      <c r="B834" t="s">
        <v>401</v>
      </c>
      <c r="C834" s="17">
        <v>0.32009168943196098</v>
      </c>
      <c r="D834" s="17">
        <v>0.30246960978068999</v>
      </c>
      <c r="E834" s="17">
        <v>0.33616941896271901</v>
      </c>
      <c r="F834" s="17"/>
      <c r="G834" s="17">
        <v>0.35514637019795497</v>
      </c>
      <c r="H834" s="17">
        <v>0.27266759315719002</v>
      </c>
      <c r="I834" s="17">
        <v>0.324628189630433</v>
      </c>
      <c r="J834" s="17">
        <v>0.32220307374048202</v>
      </c>
      <c r="K834" s="17">
        <v>0.38573744030302598</v>
      </c>
      <c r="L834" s="17">
        <v>0.28134212248817297</v>
      </c>
      <c r="M834" s="17"/>
      <c r="N834" s="17">
        <v>0.29412556094534498</v>
      </c>
      <c r="O834" s="17">
        <v>0.34341696458068399</v>
      </c>
      <c r="P834" s="17">
        <v>0.34354289883928402</v>
      </c>
      <c r="Q834" s="17">
        <v>0.308255868829725</v>
      </c>
      <c r="R834" s="17"/>
      <c r="S834" s="17">
        <v>0.30298531326760098</v>
      </c>
      <c r="T834" s="17">
        <v>0.32496706745840898</v>
      </c>
      <c r="U834" s="17">
        <v>0.363764066764376</v>
      </c>
      <c r="V834" s="17">
        <v>0.25054557953215001</v>
      </c>
      <c r="W834" s="17">
        <v>0.30251182785283398</v>
      </c>
      <c r="X834" s="17">
        <v>0.27600186083502698</v>
      </c>
      <c r="Y834" s="17">
        <v>0.42060295047297602</v>
      </c>
      <c r="Z834" s="17">
        <v>0.42224497095414498</v>
      </c>
      <c r="AA834" s="17">
        <v>0.30842722369057002</v>
      </c>
      <c r="AB834" s="17">
        <v>0.321725633706818</v>
      </c>
      <c r="AC834" s="17">
        <v>0.336154604096988</v>
      </c>
      <c r="AD834" s="17"/>
      <c r="AE834" s="17">
        <v>0.33211910778683501</v>
      </c>
      <c r="AF834" s="17">
        <v>0.30639537801957101</v>
      </c>
      <c r="AG834" s="17">
        <v>0.37110219956644402</v>
      </c>
      <c r="AH834" s="17">
        <v>0.25077857351810301</v>
      </c>
      <c r="AI834" s="17">
        <v>0.30868927625368697</v>
      </c>
      <c r="AJ834" s="17">
        <v>0.37310937029638702</v>
      </c>
      <c r="AK834" s="17"/>
      <c r="AL834" s="17">
        <v>0.31501148535777102</v>
      </c>
      <c r="AM834" s="17">
        <v>0.31881870921988298</v>
      </c>
      <c r="AN834" s="17">
        <v>0.301586526415828</v>
      </c>
      <c r="AO834" s="17">
        <v>0.50194560743914796</v>
      </c>
      <c r="AP834" s="17">
        <v>0.53165810436586902</v>
      </c>
      <c r="AQ834" s="17">
        <v>0.24915783975615499</v>
      </c>
      <c r="AR834" s="17">
        <v>0.50748410029886704</v>
      </c>
      <c r="AS834" s="17"/>
      <c r="AT834" s="17">
        <v>0.32482792147832901</v>
      </c>
      <c r="AU834" s="17">
        <v>0.32043064428610202</v>
      </c>
      <c r="AV834" s="17"/>
      <c r="AW834" s="17">
        <v>0.26543875652591198</v>
      </c>
      <c r="AX834" s="17">
        <v>0.20484921079247201</v>
      </c>
      <c r="AY834" s="17">
        <v>0.30607252467755902</v>
      </c>
      <c r="AZ834" s="17">
        <v>0.38039748427304199</v>
      </c>
      <c r="BA834" s="17">
        <v>0.28712455098204998</v>
      </c>
      <c r="BB834" s="17">
        <v>0.34046546471949302</v>
      </c>
      <c r="BC834" s="17">
        <v>0.30184328699188001</v>
      </c>
      <c r="BD834" s="17">
        <v>0.27679435914045603</v>
      </c>
      <c r="BE834" s="17"/>
      <c r="BF834" s="17">
        <v>0.300937758979133</v>
      </c>
      <c r="BG834" s="17">
        <v>0.32617531756955698</v>
      </c>
      <c r="BH834" s="17">
        <v>0.31194062821871699</v>
      </c>
      <c r="BI834" s="17">
        <v>0.36004255541381602</v>
      </c>
      <c r="BJ834" s="17">
        <v>0.33707447769907301</v>
      </c>
      <c r="BK834" s="17">
        <v>0.30714621759315103</v>
      </c>
      <c r="BL834" s="17">
        <v>0.32080760759661697</v>
      </c>
      <c r="BM834" s="17"/>
      <c r="BN834" s="17">
        <v>0.30491288451833198</v>
      </c>
      <c r="BO834" s="17">
        <v>0.27039495955807802</v>
      </c>
      <c r="BP834" s="17">
        <v>0.30553996045894599</v>
      </c>
      <c r="BQ834" s="17">
        <v>0.38586606893841702</v>
      </c>
      <c r="BR834" s="17">
        <v>0.28422976495390601</v>
      </c>
      <c r="BS834" s="17">
        <v>0.35185482065428098</v>
      </c>
      <c r="BT834" s="17">
        <v>0.36189220743945699</v>
      </c>
      <c r="BU834" s="17">
        <v>0.309584964569456</v>
      </c>
      <c r="BV834" s="17">
        <v>0.180289114920095</v>
      </c>
      <c r="BW834" s="17">
        <v>0.31873013913453202</v>
      </c>
      <c r="BX834" s="17">
        <v>0.37525306998916103</v>
      </c>
      <c r="BY834" s="17">
        <v>0.295617801679604</v>
      </c>
      <c r="BZ834" s="17">
        <v>0.342498389476181</v>
      </c>
      <c r="CA834" s="17">
        <v>0.36298368689806298</v>
      </c>
      <c r="CB834" s="17">
        <v>0.30113795055682602</v>
      </c>
      <c r="CC834" s="17">
        <v>0</v>
      </c>
      <c r="CD834" s="17">
        <v>0.191147954015778</v>
      </c>
    </row>
    <row r="835" spans="2:82" x14ac:dyDescent="0.35">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row>
    <row r="836" spans="2:82" x14ac:dyDescent="0.35">
      <c r="B836" s="6" t="s">
        <v>402</v>
      </c>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row>
    <row r="837" spans="2:82" x14ac:dyDescent="0.35">
      <c r="B837" s="24" t="s">
        <v>191</v>
      </c>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row>
    <row r="838" spans="2:82" x14ac:dyDescent="0.35">
      <c r="B838" t="s">
        <v>400</v>
      </c>
      <c r="C838" s="17">
        <v>0.49228733523999102</v>
      </c>
      <c r="D838" s="17">
        <v>0.48325374487640099</v>
      </c>
      <c r="E838" s="17">
        <v>0.49803458673142598</v>
      </c>
      <c r="F838" s="17"/>
      <c r="G838" s="17">
        <v>0.63352089614640805</v>
      </c>
      <c r="H838" s="17">
        <v>0.67661883316990101</v>
      </c>
      <c r="I838" s="17">
        <v>0.56443481020250597</v>
      </c>
      <c r="J838" s="17">
        <v>0.41410469426691399</v>
      </c>
      <c r="K838" s="17">
        <v>0.370319774855283</v>
      </c>
      <c r="L838" s="17">
        <v>0.33584839787238002</v>
      </c>
      <c r="M838" s="17"/>
      <c r="N838" s="17">
        <v>0.48151298642768903</v>
      </c>
      <c r="O838" s="17">
        <v>0.49104555817395801</v>
      </c>
      <c r="P838" s="17">
        <v>0.51819741865977498</v>
      </c>
      <c r="Q838" s="17">
        <v>0.47929963033481998</v>
      </c>
      <c r="R838" s="17"/>
      <c r="S838" s="17">
        <v>0.54706213931932901</v>
      </c>
      <c r="T838" s="17">
        <v>0.47004728465434897</v>
      </c>
      <c r="U838" s="17">
        <v>0.51440142079297402</v>
      </c>
      <c r="V838" s="17">
        <v>0.48642709900876102</v>
      </c>
      <c r="W838" s="17">
        <v>0.45310680454053898</v>
      </c>
      <c r="X838" s="17">
        <v>0.48765553534212602</v>
      </c>
      <c r="Y838" s="17">
        <v>0.57767106755436104</v>
      </c>
      <c r="Z838" s="17">
        <v>0.442610734986492</v>
      </c>
      <c r="AA838" s="17">
        <v>0.46448480478914</v>
      </c>
      <c r="AB838" s="17">
        <v>0.443518527683608</v>
      </c>
      <c r="AC838" s="17">
        <v>0.47988835765153298</v>
      </c>
      <c r="AD838" s="17"/>
      <c r="AE838" s="17">
        <v>0.40227149100516102</v>
      </c>
      <c r="AF838" s="17">
        <v>0.54810629192332505</v>
      </c>
      <c r="AG838" s="17">
        <v>0.58016233329865396</v>
      </c>
      <c r="AH838" s="17">
        <v>0.504151538438114</v>
      </c>
      <c r="AI838" s="17">
        <v>0.55311178284851303</v>
      </c>
      <c r="AJ838" s="17">
        <v>0.41924325985886401</v>
      </c>
      <c r="AK838" s="17"/>
      <c r="AL838" s="17">
        <v>0.44822952381007602</v>
      </c>
      <c r="AM838" s="17">
        <v>0.59039841139401406</v>
      </c>
      <c r="AN838" s="17">
        <v>0.61928916670715495</v>
      </c>
      <c r="AO838" s="17">
        <v>0.42679789445369298</v>
      </c>
      <c r="AP838" s="17">
        <v>0.54579691515533801</v>
      </c>
      <c r="AQ838" s="17">
        <v>0.45854624930499699</v>
      </c>
      <c r="AR838" s="17">
        <v>0.43199489918217998</v>
      </c>
      <c r="AS838" s="17"/>
      <c r="AT838" s="17">
        <v>0.67182728993171703</v>
      </c>
      <c r="AU838" s="17">
        <v>0.47288050742757598</v>
      </c>
      <c r="AV838" s="17"/>
      <c r="AW838" s="17">
        <v>0.42506881520571199</v>
      </c>
      <c r="AX838" s="17">
        <v>0.36418230503920601</v>
      </c>
      <c r="AY838" s="17">
        <v>0.595045723803037</v>
      </c>
      <c r="AZ838" s="17">
        <v>0.49428067464953102</v>
      </c>
      <c r="BA838" s="17">
        <v>0.32535023433590898</v>
      </c>
      <c r="BB838" s="17">
        <v>0.51840868590580103</v>
      </c>
      <c r="BC838" s="17">
        <v>0.66321120163236702</v>
      </c>
      <c r="BD838" s="17">
        <v>0.64788389938329605</v>
      </c>
      <c r="BE838" s="17"/>
      <c r="BF838" s="17">
        <v>0.46130930311172003</v>
      </c>
      <c r="BG838" s="17">
        <v>0.57783047333954596</v>
      </c>
      <c r="BH838" s="17">
        <v>0.46494933477877498</v>
      </c>
      <c r="BI838" s="17">
        <v>0.47358507305919101</v>
      </c>
      <c r="BJ838" s="17">
        <v>0.50905879197996395</v>
      </c>
      <c r="BK838" s="17">
        <v>0.38027708224440998</v>
      </c>
      <c r="BL838" s="17">
        <v>0.49845951016738199</v>
      </c>
      <c r="BM838" s="17"/>
      <c r="BN838" s="17">
        <v>0.44378150521655002</v>
      </c>
      <c r="BO838" s="17">
        <v>0.519205201513118</v>
      </c>
      <c r="BP838" s="17">
        <v>0.49553796517403598</v>
      </c>
      <c r="BQ838" s="17">
        <v>0.44945238084482397</v>
      </c>
      <c r="BR838" s="17">
        <v>0.485635467843615</v>
      </c>
      <c r="BS838" s="17">
        <v>0.44881914346484297</v>
      </c>
      <c r="BT838" s="17">
        <v>0.49914402588505402</v>
      </c>
      <c r="BU838" s="17">
        <v>0.50785148281966197</v>
      </c>
      <c r="BV838" s="17">
        <v>0.55400567272404599</v>
      </c>
      <c r="BW838" s="17">
        <v>0.54693878280215402</v>
      </c>
      <c r="BX838" s="17">
        <v>0.47594102325166299</v>
      </c>
      <c r="BY838" s="17">
        <v>0.49323183062136999</v>
      </c>
      <c r="BZ838" s="17">
        <v>0.49728357927052202</v>
      </c>
      <c r="CA838" s="17">
        <v>0.52240258786850002</v>
      </c>
      <c r="CB838" s="17">
        <v>0.53480195191103397</v>
      </c>
      <c r="CC838" s="17">
        <v>0.72684502587328903</v>
      </c>
      <c r="CD838" s="17">
        <v>0.37863687175560501</v>
      </c>
    </row>
    <row r="839" spans="2:82" x14ac:dyDescent="0.35">
      <c r="B839" t="s">
        <v>401</v>
      </c>
      <c r="C839" s="17">
        <v>0.50771266476000898</v>
      </c>
      <c r="D839" s="17">
        <v>0.51674625512359895</v>
      </c>
      <c r="E839" s="17">
        <v>0.50196541326857402</v>
      </c>
      <c r="F839" s="17"/>
      <c r="G839" s="17">
        <v>0.366479103853592</v>
      </c>
      <c r="H839" s="17">
        <v>0.32338116683009899</v>
      </c>
      <c r="I839" s="17">
        <v>0.43556518979749498</v>
      </c>
      <c r="J839" s="17">
        <v>0.58589530573308601</v>
      </c>
      <c r="K839" s="17">
        <v>0.629680225144716</v>
      </c>
      <c r="L839" s="17">
        <v>0.66415160212762003</v>
      </c>
      <c r="M839" s="17"/>
      <c r="N839" s="17">
        <v>0.51848701357231197</v>
      </c>
      <c r="O839" s="17">
        <v>0.50895444182604199</v>
      </c>
      <c r="P839" s="17">
        <v>0.48180258134022502</v>
      </c>
      <c r="Q839" s="17">
        <v>0.52070036966517996</v>
      </c>
      <c r="R839" s="17"/>
      <c r="S839" s="17">
        <v>0.45293786068067099</v>
      </c>
      <c r="T839" s="17">
        <v>0.52995271534565103</v>
      </c>
      <c r="U839" s="17">
        <v>0.48559857920702598</v>
      </c>
      <c r="V839" s="17">
        <v>0.51357290099123898</v>
      </c>
      <c r="W839" s="17">
        <v>0.54689319545946102</v>
      </c>
      <c r="X839" s="17">
        <v>0.51234446465787398</v>
      </c>
      <c r="Y839" s="17">
        <v>0.42232893244563902</v>
      </c>
      <c r="Z839" s="17">
        <v>0.55738926501350805</v>
      </c>
      <c r="AA839" s="17">
        <v>0.53551519521086</v>
      </c>
      <c r="AB839" s="17">
        <v>0.556481472316392</v>
      </c>
      <c r="AC839" s="17">
        <v>0.52011164234846696</v>
      </c>
      <c r="AD839" s="17"/>
      <c r="AE839" s="17">
        <v>0.59772850899483898</v>
      </c>
      <c r="AF839" s="17">
        <v>0.451893708076675</v>
      </c>
      <c r="AG839" s="17">
        <v>0.41983766670134598</v>
      </c>
      <c r="AH839" s="17">
        <v>0.495848461561886</v>
      </c>
      <c r="AI839" s="17">
        <v>0.44688821715148702</v>
      </c>
      <c r="AJ839" s="17">
        <v>0.58075674014113599</v>
      </c>
      <c r="AK839" s="17"/>
      <c r="AL839" s="17">
        <v>0.55177047618992403</v>
      </c>
      <c r="AM839" s="17">
        <v>0.409601588605986</v>
      </c>
      <c r="AN839" s="17">
        <v>0.380710833292845</v>
      </c>
      <c r="AO839" s="17">
        <v>0.57320210554630702</v>
      </c>
      <c r="AP839" s="17">
        <v>0.45420308484466199</v>
      </c>
      <c r="AQ839" s="17">
        <v>0.54145375069500301</v>
      </c>
      <c r="AR839" s="17">
        <v>0.56800510081781996</v>
      </c>
      <c r="AS839" s="17"/>
      <c r="AT839" s="17">
        <v>0.32817271006828302</v>
      </c>
      <c r="AU839" s="17">
        <v>0.52711949257242396</v>
      </c>
      <c r="AV839" s="17"/>
      <c r="AW839" s="17">
        <v>0.57493118479428795</v>
      </c>
      <c r="AX839" s="17">
        <v>0.63581769496079399</v>
      </c>
      <c r="AY839" s="17">
        <v>0.404954276196963</v>
      </c>
      <c r="AZ839" s="17">
        <v>0.50571932535046904</v>
      </c>
      <c r="BA839" s="17">
        <v>0.67464976566409096</v>
      </c>
      <c r="BB839" s="17">
        <v>0.48159131409419897</v>
      </c>
      <c r="BC839" s="17">
        <v>0.33678879836763298</v>
      </c>
      <c r="BD839" s="17">
        <v>0.35211610061670401</v>
      </c>
      <c r="BE839" s="17"/>
      <c r="BF839" s="17">
        <v>0.53869069688827997</v>
      </c>
      <c r="BG839" s="17">
        <v>0.42216952666045399</v>
      </c>
      <c r="BH839" s="17">
        <v>0.53505066522122602</v>
      </c>
      <c r="BI839" s="17">
        <v>0.52641492694080905</v>
      </c>
      <c r="BJ839" s="17">
        <v>0.49094120802003599</v>
      </c>
      <c r="BK839" s="17">
        <v>0.61972291775558996</v>
      </c>
      <c r="BL839" s="17">
        <v>0.50154048983261801</v>
      </c>
      <c r="BM839" s="17"/>
      <c r="BN839" s="17">
        <v>0.55621849478345098</v>
      </c>
      <c r="BO839" s="17">
        <v>0.480794798486882</v>
      </c>
      <c r="BP839" s="17">
        <v>0.50446203482596397</v>
      </c>
      <c r="BQ839" s="17">
        <v>0.55054761915517603</v>
      </c>
      <c r="BR839" s="17">
        <v>0.514364532156385</v>
      </c>
      <c r="BS839" s="17">
        <v>0.55118085653515703</v>
      </c>
      <c r="BT839" s="17">
        <v>0.50085597411494598</v>
      </c>
      <c r="BU839" s="17">
        <v>0.49214851718033797</v>
      </c>
      <c r="BV839" s="17">
        <v>0.44599432727595401</v>
      </c>
      <c r="BW839" s="17">
        <v>0.45306121719784598</v>
      </c>
      <c r="BX839" s="17">
        <v>0.52405897674833701</v>
      </c>
      <c r="BY839" s="17">
        <v>0.50676816937863001</v>
      </c>
      <c r="BZ839" s="17">
        <v>0.50271642072947798</v>
      </c>
      <c r="CA839" s="17">
        <v>0.47759741213149998</v>
      </c>
      <c r="CB839" s="17">
        <v>0.46519804808896598</v>
      </c>
      <c r="CC839" s="17">
        <v>0.27315497412671103</v>
      </c>
      <c r="CD839" s="17">
        <v>0.62136312824439499</v>
      </c>
    </row>
    <row r="840" spans="2:82" x14ac:dyDescent="0.35">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row>
    <row r="841" spans="2:82" x14ac:dyDescent="0.35">
      <c r="B841" s="6" t="s">
        <v>403</v>
      </c>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row>
    <row r="842" spans="2:82" x14ac:dyDescent="0.35">
      <c r="B842" s="24" t="s">
        <v>191</v>
      </c>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row>
    <row r="843" spans="2:82" x14ac:dyDescent="0.35">
      <c r="B843" t="s">
        <v>400</v>
      </c>
      <c r="C843" s="17">
        <v>0.584264269025487</v>
      </c>
      <c r="D843" s="17">
        <v>0.56987541330749103</v>
      </c>
      <c r="E843" s="17">
        <v>0.59967745743805201</v>
      </c>
      <c r="F843" s="17"/>
      <c r="G843" s="17">
        <v>0.75091577469103099</v>
      </c>
      <c r="H843" s="17">
        <v>0.63468095520043399</v>
      </c>
      <c r="I843" s="17">
        <v>0.66100269673148304</v>
      </c>
      <c r="J843" s="17">
        <v>0.56840667556058899</v>
      </c>
      <c r="K843" s="17">
        <v>0.519747458389207</v>
      </c>
      <c r="L843" s="17">
        <v>0.42446375749841497</v>
      </c>
      <c r="M843" s="17"/>
      <c r="N843" s="17">
        <v>0.59294576772248397</v>
      </c>
      <c r="O843" s="17">
        <v>0.54096994027896605</v>
      </c>
      <c r="P843" s="17">
        <v>0.62010458715538097</v>
      </c>
      <c r="Q843" s="17">
        <v>0.58670799674307705</v>
      </c>
      <c r="R843" s="17"/>
      <c r="S843" s="17">
        <v>0.63563945854342097</v>
      </c>
      <c r="T843" s="17">
        <v>0.62922767821026904</v>
      </c>
      <c r="U843" s="17">
        <v>0.48650023190233299</v>
      </c>
      <c r="V843" s="17">
        <v>0.58265758848336402</v>
      </c>
      <c r="W843" s="17">
        <v>0.619930487456545</v>
      </c>
      <c r="X843" s="17">
        <v>0.65776020789148704</v>
      </c>
      <c r="Y843" s="17">
        <v>0.441590037117221</v>
      </c>
      <c r="Z843" s="17">
        <v>0.60607452586953703</v>
      </c>
      <c r="AA843" s="17">
        <v>0.58794104182509199</v>
      </c>
      <c r="AB843" s="17">
        <v>0.56117826259522396</v>
      </c>
      <c r="AC843" s="17">
        <v>0.59016062379574097</v>
      </c>
      <c r="AD843" s="17"/>
      <c r="AE843" s="17">
        <v>0.492007848748857</v>
      </c>
      <c r="AF843" s="17">
        <v>0.61841042005633695</v>
      </c>
      <c r="AG843" s="17">
        <v>0.64155974247429404</v>
      </c>
      <c r="AH843" s="17">
        <v>0.60751185916970096</v>
      </c>
      <c r="AI843" s="17">
        <v>0.66873104765916103</v>
      </c>
      <c r="AJ843" s="17">
        <v>0.59355112203714999</v>
      </c>
      <c r="AK843" s="17"/>
      <c r="AL843" s="17">
        <v>0.54229508067885701</v>
      </c>
      <c r="AM843" s="17">
        <v>0.69619288365807297</v>
      </c>
      <c r="AN843" s="17">
        <v>0.77989555413301104</v>
      </c>
      <c r="AO843" s="17">
        <v>0.686831634745668</v>
      </c>
      <c r="AP843" s="17">
        <v>0.35422311205127899</v>
      </c>
      <c r="AQ843" s="17">
        <v>0.58494245864924099</v>
      </c>
      <c r="AR843" s="17">
        <v>0.77545431688924404</v>
      </c>
      <c r="AS843" s="17"/>
      <c r="AT843" s="17">
        <v>0.76666843817355601</v>
      </c>
      <c r="AU843" s="17">
        <v>0.56408735833582901</v>
      </c>
      <c r="AV843" s="17"/>
      <c r="AW843" s="17">
        <v>0.56358530732464196</v>
      </c>
      <c r="AX843" s="17">
        <v>0.44152499644706</v>
      </c>
      <c r="AY843" s="17">
        <v>0.74450215096604799</v>
      </c>
      <c r="AZ843" s="17">
        <v>0.58572687330450102</v>
      </c>
      <c r="BA843" s="17">
        <v>0.41172594632794202</v>
      </c>
      <c r="BB843" s="17">
        <v>0.62640120294075197</v>
      </c>
      <c r="BC843" s="17">
        <v>0.71642241823621799</v>
      </c>
      <c r="BD843" s="17">
        <v>0.74484328275808298</v>
      </c>
      <c r="BE843" s="17"/>
      <c r="BF843" s="17">
        <v>0.65911473315383096</v>
      </c>
      <c r="BG843" s="17">
        <v>0.64217802395331502</v>
      </c>
      <c r="BH843" s="17">
        <v>0.51399903297777805</v>
      </c>
      <c r="BI843" s="17">
        <v>0.67459540307271604</v>
      </c>
      <c r="BJ843" s="17">
        <v>0.55198258533463695</v>
      </c>
      <c r="BK843" s="17">
        <v>0.49535841555385401</v>
      </c>
      <c r="BL843" s="17">
        <v>0.56090949425107794</v>
      </c>
      <c r="BM843" s="17"/>
      <c r="BN843" s="17">
        <v>0.659560113374419</v>
      </c>
      <c r="BO843" s="17">
        <v>0.56259770082763205</v>
      </c>
      <c r="BP843" s="17">
        <v>0.58883819656621905</v>
      </c>
      <c r="BQ843" s="17">
        <v>0.60984918780397301</v>
      </c>
      <c r="BR843" s="17">
        <v>0.59494313240063701</v>
      </c>
      <c r="BS843" s="17">
        <v>0.52029036645689997</v>
      </c>
      <c r="BT843" s="17">
        <v>0.56283906710555798</v>
      </c>
      <c r="BU843" s="17">
        <v>0.66536121590561603</v>
      </c>
      <c r="BV843" s="17">
        <v>0.54900113882805102</v>
      </c>
      <c r="BW843" s="17">
        <v>0.58453708723603504</v>
      </c>
      <c r="BX843" s="17">
        <v>0.47357004077195702</v>
      </c>
      <c r="BY843" s="17">
        <v>0.64523089501203101</v>
      </c>
      <c r="BZ843" s="17">
        <v>0.57078673727176399</v>
      </c>
      <c r="CA843" s="17">
        <v>0.61758705492406896</v>
      </c>
      <c r="CB843" s="17">
        <v>0.62679881079447797</v>
      </c>
      <c r="CC843" s="17">
        <v>0.74275629997083203</v>
      </c>
      <c r="CD843" s="17">
        <v>0.720544439350572</v>
      </c>
    </row>
    <row r="844" spans="2:82" x14ac:dyDescent="0.35">
      <c r="B844" t="s">
        <v>401</v>
      </c>
      <c r="C844" s="17">
        <v>0.415735730974513</v>
      </c>
      <c r="D844" s="17">
        <v>0.43012458669250903</v>
      </c>
      <c r="E844" s="17">
        <v>0.40032254256194799</v>
      </c>
      <c r="F844" s="17"/>
      <c r="G844" s="17">
        <v>0.24908422530896901</v>
      </c>
      <c r="H844" s="17">
        <v>0.36531904479956601</v>
      </c>
      <c r="I844" s="17">
        <v>0.33899730326851701</v>
      </c>
      <c r="J844" s="17">
        <v>0.43159332443941101</v>
      </c>
      <c r="K844" s="17">
        <v>0.480252541610793</v>
      </c>
      <c r="L844" s="17">
        <v>0.57553624250158497</v>
      </c>
      <c r="M844" s="17"/>
      <c r="N844" s="17">
        <v>0.40705423227751603</v>
      </c>
      <c r="O844" s="17">
        <v>0.459030059721034</v>
      </c>
      <c r="P844" s="17">
        <v>0.37989541284461897</v>
      </c>
      <c r="Q844" s="17">
        <v>0.413292003256923</v>
      </c>
      <c r="R844" s="17"/>
      <c r="S844" s="17">
        <v>0.36436054145657898</v>
      </c>
      <c r="T844" s="17">
        <v>0.37077232178973102</v>
      </c>
      <c r="U844" s="17">
        <v>0.51349976809766695</v>
      </c>
      <c r="V844" s="17">
        <v>0.41734241151663598</v>
      </c>
      <c r="W844" s="17">
        <v>0.380069512543455</v>
      </c>
      <c r="X844" s="17">
        <v>0.34223979210851302</v>
      </c>
      <c r="Y844" s="17">
        <v>0.558409962882778</v>
      </c>
      <c r="Z844" s="17">
        <v>0.39392547413046303</v>
      </c>
      <c r="AA844" s="17">
        <v>0.41205895817490801</v>
      </c>
      <c r="AB844" s="17">
        <v>0.43882173740477598</v>
      </c>
      <c r="AC844" s="17">
        <v>0.40983937620425898</v>
      </c>
      <c r="AD844" s="17"/>
      <c r="AE844" s="17">
        <v>0.50799215125114305</v>
      </c>
      <c r="AF844" s="17">
        <v>0.38158957994366299</v>
      </c>
      <c r="AG844" s="17">
        <v>0.35844025752570602</v>
      </c>
      <c r="AH844" s="17">
        <v>0.39248814083029798</v>
      </c>
      <c r="AI844" s="17">
        <v>0.33126895234083897</v>
      </c>
      <c r="AJ844" s="17">
        <v>0.40644887796285101</v>
      </c>
      <c r="AK844" s="17"/>
      <c r="AL844" s="17">
        <v>0.45770491932114299</v>
      </c>
      <c r="AM844" s="17">
        <v>0.30380711634192697</v>
      </c>
      <c r="AN844" s="17">
        <v>0.22010444586698899</v>
      </c>
      <c r="AO844" s="17">
        <v>0.313168365254332</v>
      </c>
      <c r="AP844" s="17">
        <v>0.64577688794872101</v>
      </c>
      <c r="AQ844" s="17">
        <v>0.41505754135075901</v>
      </c>
      <c r="AR844" s="17">
        <v>0.22454568311075601</v>
      </c>
      <c r="AS844" s="17"/>
      <c r="AT844" s="17">
        <v>0.23333156182644399</v>
      </c>
      <c r="AU844" s="17">
        <v>0.43591264166417099</v>
      </c>
      <c r="AV844" s="17"/>
      <c r="AW844" s="17">
        <v>0.43641469267535798</v>
      </c>
      <c r="AX844" s="17">
        <v>0.55847500355294</v>
      </c>
      <c r="AY844" s="17">
        <v>0.25549784903395201</v>
      </c>
      <c r="AZ844" s="17">
        <v>0.41427312669549898</v>
      </c>
      <c r="BA844" s="17">
        <v>0.58827405367205898</v>
      </c>
      <c r="BB844" s="17">
        <v>0.37359879705924798</v>
      </c>
      <c r="BC844" s="17">
        <v>0.28357758176378201</v>
      </c>
      <c r="BD844" s="17">
        <v>0.25515671724191702</v>
      </c>
      <c r="BE844" s="17"/>
      <c r="BF844" s="17">
        <v>0.34088526684616899</v>
      </c>
      <c r="BG844" s="17">
        <v>0.35782197604668498</v>
      </c>
      <c r="BH844" s="17">
        <v>0.48600096702222201</v>
      </c>
      <c r="BI844" s="17">
        <v>0.32540459692728402</v>
      </c>
      <c r="BJ844" s="17">
        <v>0.44801741466536299</v>
      </c>
      <c r="BK844" s="17">
        <v>0.50464158444614604</v>
      </c>
      <c r="BL844" s="17">
        <v>0.439090505748922</v>
      </c>
      <c r="BM844" s="17"/>
      <c r="BN844" s="17">
        <v>0.340439886625581</v>
      </c>
      <c r="BO844" s="17">
        <v>0.437402299172368</v>
      </c>
      <c r="BP844" s="17">
        <v>0.411161803433781</v>
      </c>
      <c r="BQ844" s="17">
        <v>0.39015081219602599</v>
      </c>
      <c r="BR844" s="17">
        <v>0.40505686759936299</v>
      </c>
      <c r="BS844" s="17">
        <v>0.47970963354309998</v>
      </c>
      <c r="BT844" s="17">
        <v>0.43716093289444202</v>
      </c>
      <c r="BU844" s="17">
        <v>0.33463878409438402</v>
      </c>
      <c r="BV844" s="17">
        <v>0.45099886117194898</v>
      </c>
      <c r="BW844" s="17">
        <v>0.41546291276396502</v>
      </c>
      <c r="BX844" s="17">
        <v>0.52642995922804303</v>
      </c>
      <c r="BY844" s="17">
        <v>0.35476910498796899</v>
      </c>
      <c r="BZ844" s="17">
        <v>0.42921326272823601</v>
      </c>
      <c r="CA844" s="17">
        <v>0.38241294507593099</v>
      </c>
      <c r="CB844" s="17">
        <v>0.37320118920552198</v>
      </c>
      <c r="CC844" s="17">
        <v>0.25724370002916802</v>
      </c>
      <c r="CD844" s="17">
        <v>0.279455560649428</v>
      </c>
    </row>
    <row r="845" spans="2:82" x14ac:dyDescent="0.35">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row>
    <row r="846" spans="2:82" x14ac:dyDescent="0.35">
      <c r="B846" s="6" t="s">
        <v>404</v>
      </c>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row>
    <row r="847" spans="2:82" x14ac:dyDescent="0.35">
      <c r="B847" s="24" t="s">
        <v>191</v>
      </c>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row>
    <row r="848" spans="2:82" x14ac:dyDescent="0.35">
      <c r="B848" t="s">
        <v>400</v>
      </c>
      <c r="C848" s="17">
        <v>0.60061356959501899</v>
      </c>
      <c r="D848" s="17">
        <v>0.58674094107075803</v>
      </c>
      <c r="E848" s="17">
        <v>0.61471241221329398</v>
      </c>
      <c r="F848" s="17"/>
      <c r="G848" s="17">
        <v>0.66082378459982805</v>
      </c>
      <c r="H848" s="17">
        <v>0.69400093379526395</v>
      </c>
      <c r="I848" s="17">
        <v>0.63346147386459395</v>
      </c>
      <c r="J848" s="17">
        <v>0.660006793133324</v>
      </c>
      <c r="K848" s="17">
        <v>0.55124437514925895</v>
      </c>
      <c r="L848" s="17">
        <v>0.44264454130897402</v>
      </c>
      <c r="M848" s="17"/>
      <c r="N848" s="17">
        <v>0.59157068520296996</v>
      </c>
      <c r="O848" s="17">
        <v>0.57436524008954004</v>
      </c>
      <c r="P848" s="17">
        <v>0.61410545503612002</v>
      </c>
      <c r="Q848" s="17">
        <v>0.62703333257082905</v>
      </c>
      <c r="R848" s="17"/>
      <c r="S848" s="17">
        <v>0.72385167945758999</v>
      </c>
      <c r="T848" s="17">
        <v>0.58735274165963203</v>
      </c>
      <c r="U848" s="17">
        <v>0.55845134025561505</v>
      </c>
      <c r="V848" s="17">
        <v>0.605975719583141</v>
      </c>
      <c r="W848" s="17">
        <v>0.59848080994126096</v>
      </c>
      <c r="X848" s="17">
        <v>0.60182804025845704</v>
      </c>
      <c r="Y848" s="17">
        <v>0.579898232461872</v>
      </c>
      <c r="Z848" s="17">
        <v>0.50243481742578999</v>
      </c>
      <c r="AA848" s="17">
        <v>0.64467868404200601</v>
      </c>
      <c r="AB848" s="17">
        <v>0.49936504357886602</v>
      </c>
      <c r="AC848" s="17">
        <v>0.51543059114108702</v>
      </c>
      <c r="AD848" s="17"/>
      <c r="AE848" s="17">
        <v>0.54180132419036298</v>
      </c>
      <c r="AF848" s="17">
        <v>0.58863822868028903</v>
      </c>
      <c r="AG848" s="17">
        <v>0.66695827753581205</v>
      </c>
      <c r="AH848" s="17">
        <v>0.71647180742902195</v>
      </c>
      <c r="AI848" s="17">
        <v>0.64419101310295801</v>
      </c>
      <c r="AJ848" s="17">
        <v>0.60012930883589799</v>
      </c>
      <c r="AK848" s="17"/>
      <c r="AL848" s="17">
        <v>0.55829940614768503</v>
      </c>
      <c r="AM848" s="17">
        <v>0.69873227251285197</v>
      </c>
      <c r="AN848" s="17">
        <v>0.74730839047437903</v>
      </c>
      <c r="AO848" s="17">
        <v>0.66322385327049405</v>
      </c>
      <c r="AP848" s="17">
        <v>0.23084476822005101</v>
      </c>
      <c r="AQ848" s="17">
        <v>0.50025601017125998</v>
      </c>
      <c r="AR848" s="17">
        <v>1</v>
      </c>
      <c r="AS848" s="17"/>
      <c r="AT848" s="17">
        <v>0.62174092300135697</v>
      </c>
      <c r="AU848" s="17">
        <v>0.59847854706307302</v>
      </c>
      <c r="AV848" s="17"/>
      <c r="AW848" s="17">
        <v>0.66566538410637999</v>
      </c>
      <c r="AX848" s="17">
        <v>0.433058965806291</v>
      </c>
      <c r="AY848" s="17">
        <v>0.74812760278757695</v>
      </c>
      <c r="AZ848" s="17">
        <v>0.57779308248622097</v>
      </c>
      <c r="BA848" s="17">
        <v>0.45429133837351499</v>
      </c>
      <c r="BB848" s="17">
        <v>0.67760738439692003</v>
      </c>
      <c r="BC848" s="17">
        <v>0.69420047918260996</v>
      </c>
      <c r="BD848" s="17">
        <v>0.582729967113638</v>
      </c>
      <c r="BE848" s="17"/>
      <c r="BF848" s="17">
        <v>0.58488121358065503</v>
      </c>
      <c r="BG848" s="17">
        <v>0.68103029383397096</v>
      </c>
      <c r="BH848" s="17">
        <v>0.55430847802061201</v>
      </c>
      <c r="BI848" s="17">
        <v>0.56545244565448904</v>
      </c>
      <c r="BJ848" s="17">
        <v>0.63398169689148698</v>
      </c>
      <c r="BK848" s="17">
        <v>0.51164852132866501</v>
      </c>
      <c r="BL848" s="17">
        <v>0.61602243329906703</v>
      </c>
      <c r="BM848" s="17"/>
      <c r="BN848" s="17">
        <v>0.71140904451529996</v>
      </c>
      <c r="BO848" s="17">
        <v>0.55689707557840995</v>
      </c>
      <c r="BP848" s="17">
        <v>0.66701648207090802</v>
      </c>
      <c r="BQ848" s="17">
        <v>0.56991689881153595</v>
      </c>
      <c r="BR848" s="17">
        <v>0.53418097851115598</v>
      </c>
      <c r="BS848" s="17">
        <v>0.65779017887156399</v>
      </c>
      <c r="BT848" s="17">
        <v>0.54457415844510404</v>
      </c>
      <c r="BU848" s="17">
        <v>0.58456149605098595</v>
      </c>
      <c r="BV848" s="17">
        <v>0.71562547603372695</v>
      </c>
      <c r="BW848" s="17">
        <v>0.60339708977850304</v>
      </c>
      <c r="BX848" s="17">
        <v>0.52787918873825102</v>
      </c>
      <c r="BY848" s="17">
        <v>0.69143146008344103</v>
      </c>
      <c r="BZ848" s="17">
        <v>0.59351078716947503</v>
      </c>
      <c r="CA848" s="17">
        <v>0.57196261604439502</v>
      </c>
      <c r="CB848" s="17">
        <v>0.71951046625163395</v>
      </c>
      <c r="CC848" s="17">
        <v>0.58103864112307502</v>
      </c>
      <c r="CD848" s="17">
        <v>0.545275860801126</v>
      </c>
    </row>
    <row r="849" spans="2:82" x14ac:dyDescent="0.35">
      <c r="B849" t="s">
        <v>401</v>
      </c>
      <c r="C849" s="17">
        <v>0.39938643040498101</v>
      </c>
      <c r="D849" s="17">
        <v>0.41325905892924197</v>
      </c>
      <c r="E849" s="17">
        <v>0.38528758778670602</v>
      </c>
      <c r="F849" s="17"/>
      <c r="G849" s="17">
        <v>0.33917621540017201</v>
      </c>
      <c r="H849" s="17">
        <v>0.30599906620473599</v>
      </c>
      <c r="I849" s="17">
        <v>0.366538526135406</v>
      </c>
      <c r="J849" s="17">
        <v>0.339993206866676</v>
      </c>
      <c r="K849" s="17">
        <v>0.44875562485074</v>
      </c>
      <c r="L849" s="17">
        <v>0.55735545869102598</v>
      </c>
      <c r="M849" s="17"/>
      <c r="N849" s="17">
        <v>0.40842931479703098</v>
      </c>
      <c r="O849" s="17">
        <v>0.42563475991045902</v>
      </c>
      <c r="P849" s="17">
        <v>0.38589454496387998</v>
      </c>
      <c r="Q849" s="17">
        <v>0.37296666742917101</v>
      </c>
      <c r="R849" s="17"/>
      <c r="S849" s="17">
        <v>0.27614832054241001</v>
      </c>
      <c r="T849" s="17">
        <v>0.41264725834036797</v>
      </c>
      <c r="U849" s="17">
        <v>0.44154865974438501</v>
      </c>
      <c r="V849" s="17">
        <v>0.394024280416859</v>
      </c>
      <c r="W849" s="17">
        <v>0.40151919005873898</v>
      </c>
      <c r="X849" s="17">
        <v>0.39817195974154301</v>
      </c>
      <c r="Y849" s="17">
        <v>0.420101767538128</v>
      </c>
      <c r="Z849" s="17">
        <v>0.49756518257421101</v>
      </c>
      <c r="AA849" s="17">
        <v>0.35532131595799299</v>
      </c>
      <c r="AB849" s="17">
        <v>0.50063495642113398</v>
      </c>
      <c r="AC849" s="17">
        <v>0.48456940885891298</v>
      </c>
      <c r="AD849" s="17"/>
      <c r="AE849" s="17">
        <v>0.45819867580963702</v>
      </c>
      <c r="AF849" s="17">
        <v>0.41136177131971102</v>
      </c>
      <c r="AG849" s="17">
        <v>0.33304172246418801</v>
      </c>
      <c r="AH849" s="17">
        <v>0.283528192570978</v>
      </c>
      <c r="AI849" s="17">
        <v>0.35580898689704199</v>
      </c>
      <c r="AJ849" s="17">
        <v>0.39987069116410201</v>
      </c>
      <c r="AK849" s="17"/>
      <c r="AL849" s="17">
        <v>0.44170059385231503</v>
      </c>
      <c r="AM849" s="17">
        <v>0.30126772748714797</v>
      </c>
      <c r="AN849" s="17">
        <v>0.25269160952562097</v>
      </c>
      <c r="AO849" s="17">
        <v>0.33677614672950601</v>
      </c>
      <c r="AP849" s="17">
        <v>0.76915523177994904</v>
      </c>
      <c r="AQ849" s="17">
        <v>0.49974398982874002</v>
      </c>
      <c r="AR849" s="17">
        <v>0</v>
      </c>
      <c r="AS849" s="17"/>
      <c r="AT849" s="17">
        <v>0.37825907699864297</v>
      </c>
      <c r="AU849" s="17">
        <v>0.40152145293692698</v>
      </c>
      <c r="AV849" s="17"/>
      <c r="AW849" s="17">
        <v>0.33433461589362001</v>
      </c>
      <c r="AX849" s="17">
        <v>0.566941034193709</v>
      </c>
      <c r="AY849" s="17">
        <v>0.25187239721242299</v>
      </c>
      <c r="AZ849" s="17">
        <v>0.42220691751377898</v>
      </c>
      <c r="BA849" s="17">
        <v>0.54570866162648501</v>
      </c>
      <c r="BB849" s="17">
        <v>0.32239261560308002</v>
      </c>
      <c r="BC849" s="17">
        <v>0.30579952081738998</v>
      </c>
      <c r="BD849" s="17">
        <v>0.417270032886361</v>
      </c>
      <c r="BE849" s="17"/>
      <c r="BF849" s="17">
        <v>0.41511878641934502</v>
      </c>
      <c r="BG849" s="17">
        <v>0.31896970616602899</v>
      </c>
      <c r="BH849" s="17">
        <v>0.44569152197938799</v>
      </c>
      <c r="BI849" s="17">
        <v>0.43454755434551101</v>
      </c>
      <c r="BJ849" s="17">
        <v>0.36601830310851302</v>
      </c>
      <c r="BK849" s="17">
        <v>0.48835147867133499</v>
      </c>
      <c r="BL849" s="17">
        <v>0.38397756670093303</v>
      </c>
      <c r="BM849" s="17"/>
      <c r="BN849" s="17">
        <v>0.28859095548469998</v>
      </c>
      <c r="BO849" s="17">
        <v>0.44310292442158999</v>
      </c>
      <c r="BP849" s="17">
        <v>0.33298351792909198</v>
      </c>
      <c r="BQ849" s="17">
        <v>0.43008310118846399</v>
      </c>
      <c r="BR849" s="17">
        <v>0.46581902148884402</v>
      </c>
      <c r="BS849" s="17">
        <v>0.34220982112843601</v>
      </c>
      <c r="BT849" s="17">
        <v>0.45542584155489602</v>
      </c>
      <c r="BU849" s="17">
        <v>0.41543850394901399</v>
      </c>
      <c r="BV849" s="17">
        <v>0.284374523966273</v>
      </c>
      <c r="BW849" s="17">
        <v>0.39660291022149602</v>
      </c>
      <c r="BX849" s="17">
        <v>0.47212081126174898</v>
      </c>
      <c r="BY849" s="17">
        <v>0.30856853991655903</v>
      </c>
      <c r="BZ849" s="17">
        <v>0.40648921283052503</v>
      </c>
      <c r="CA849" s="17">
        <v>0.42803738395560498</v>
      </c>
      <c r="CB849" s="17">
        <v>0.28048953374836599</v>
      </c>
      <c r="CC849" s="17">
        <v>0.41896135887692498</v>
      </c>
      <c r="CD849" s="17">
        <v>0.454724139198874</v>
      </c>
    </row>
    <row r="850" spans="2:82" x14ac:dyDescent="0.35">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row>
    <row r="851" spans="2:82" x14ac:dyDescent="0.35">
      <c r="B851" s="6" t="s">
        <v>405</v>
      </c>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row>
    <row r="852" spans="2:82" x14ac:dyDescent="0.35">
      <c r="B852" s="24" t="s">
        <v>191</v>
      </c>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row>
    <row r="853" spans="2:82" x14ac:dyDescent="0.35">
      <c r="B853" t="s">
        <v>400</v>
      </c>
      <c r="C853" s="17">
        <v>0.60044939856913104</v>
      </c>
      <c r="D853" s="17">
        <v>0.55847604913962001</v>
      </c>
      <c r="E853" s="17">
        <v>0.64101090349616696</v>
      </c>
      <c r="F853" s="17"/>
      <c r="G853" s="17">
        <v>0.67015738097643096</v>
      </c>
      <c r="H853" s="17">
        <v>0.65929134444900295</v>
      </c>
      <c r="I853" s="17">
        <v>0.61170634156741799</v>
      </c>
      <c r="J853" s="17">
        <v>0.59923025810768904</v>
      </c>
      <c r="K853" s="17">
        <v>0.63703721108439504</v>
      </c>
      <c r="L853" s="17">
        <v>0.47922123289885199</v>
      </c>
      <c r="M853" s="17"/>
      <c r="N853" s="17">
        <v>0.61664900084896601</v>
      </c>
      <c r="O853" s="17">
        <v>0.59351883264689698</v>
      </c>
      <c r="P853" s="17">
        <v>0.61245488549901705</v>
      </c>
      <c r="Q853" s="17">
        <v>0.58304625218875195</v>
      </c>
      <c r="R853" s="17"/>
      <c r="S853" s="17">
        <v>0.55442094449762802</v>
      </c>
      <c r="T853" s="17">
        <v>0.593585323231129</v>
      </c>
      <c r="U853" s="17">
        <v>0.52230168418890899</v>
      </c>
      <c r="V853" s="17">
        <v>0.640665033611302</v>
      </c>
      <c r="W853" s="17">
        <v>0.66813067160987605</v>
      </c>
      <c r="X853" s="17">
        <v>0.66794750951687798</v>
      </c>
      <c r="Y853" s="17">
        <v>0.65876426491325302</v>
      </c>
      <c r="Z853" s="17">
        <v>0.46787928885723801</v>
      </c>
      <c r="AA853" s="17">
        <v>0.62060296296620199</v>
      </c>
      <c r="AB853" s="17">
        <v>0.58631465094171198</v>
      </c>
      <c r="AC853" s="17">
        <v>0.60252536064657203</v>
      </c>
      <c r="AD853" s="17"/>
      <c r="AE853" s="17">
        <v>0.56912034167347902</v>
      </c>
      <c r="AF853" s="17">
        <v>0.588413346318305</v>
      </c>
      <c r="AG853" s="17">
        <v>0.54340237473058695</v>
      </c>
      <c r="AH853" s="17">
        <v>0.70936972013577304</v>
      </c>
      <c r="AI853" s="17">
        <v>0.639914547799044</v>
      </c>
      <c r="AJ853" s="17">
        <v>0.59152939840440599</v>
      </c>
      <c r="AK853" s="17"/>
      <c r="AL853" s="17">
        <v>0.57364827705283605</v>
      </c>
      <c r="AM853" s="17">
        <v>0.68239827961530797</v>
      </c>
      <c r="AN853" s="17">
        <v>0.71507197959880597</v>
      </c>
      <c r="AO853" s="17">
        <v>0.62344741566344097</v>
      </c>
      <c r="AP853" s="17">
        <v>0.35211729570614603</v>
      </c>
      <c r="AQ853" s="17">
        <v>0.646205663065889</v>
      </c>
      <c r="AR853" s="17">
        <v>1</v>
      </c>
      <c r="AS853" s="17"/>
      <c r="AT853" s="17">
        <v>0.73818847262396603</v>
      </c>
      <c r="AU853" s="17">
        <v>0.58687313318573497</v>
      </c>
      <c r="AV853" s="17"/>
      <c r="AW853" s="17">
        <v>0.63272953148240296</v>
      </c>
      <c r="AX853" s="17">
        <v>0.441271791896308</v>
      </c>
      <c r="AY853" s="17">
        <v>0.65983228303427499</v>
      </c>
      <c r="AZ853" s="17">
        <v>0.58415799369927002</v>
      </c>
      <c r="BA853" s="17">
        <v>0.49932513168806902</v>
      </c>
      <c r="BB853" s="17">
        <v>0.64284641548599397</v>
      </c>
      <c r="BC853" s="17">
        <v>0.70076681654542095</v>
      </c>
      <c r="BD853" s="17">
        <v>0.63340583250607796</v>
      </c>
      <c r="BE853" s="17"/>
      <c r="BF853" s="17">
        <v>0.61275058598299503</v>
      </c>
      <c r="BG853" s="17">
        <v>0.63291475190093804</v>
      </c>
      <c r="BH853" s="17">
        <v>0.56727668369279804</v>
      </c>
      <c r="BI853" s="17">
        <v>0.62329377920560602</v>
      </c>
      <c r="BJ853" s="17">
        <v>0.63163266609665802</v>
      </c>
      <c r="BK853" s="17">
        <v>0.51273703917116797</v>
      </c>
      <c r="BL853" s="17">
        <v>0.67498718691051396</v>
      </c>
      <c r="BM853" s="17"/>
      <c r="BN853" s="17">
        <v>0.57944839841501306</v>
      </c>
      <c r="BO853" s="17">
        <v>0.66011028878230205</v>
      </c>
      <c r="BP853" s="17">
        <v>0.58904489122945003</v>
      </c>
      <c r="BQ853" s="17">
        <v>0.63272143408268799</v>
      </c>
      <c r="BR853" s="17">
        <v>0.50806022892498404</v>
      </c>
      <c r="BS853" s="17">
        <v>0.56865828210733804</v>
      </c>
      <c r="BT853" s="17">
        <v>0.65351388634323404</v>
      </c>
      <c r="BU853" s="17">
        <v>0.58460033032804504</v>
      </c>
      <c r="BV853" s="17">
        <v>0.65559871734373498</v>
      </c>
      <c r="BW853" s="17">
        <v>0.62049820835583702</v>
      </c>
      <c r="BX853" s="17">
        <v>0.45430655144287602</v>
      </c>
      <c r="BY853" s="17">
        <v>0.65023304483917499</v>
      </c>
      <c r="BZ853" s="17">
        <v>0.778175367414073</v>
      </c>
      <c r="CA853" s="17">
        <v>0.471413005747778</v>
      </c>
      <c r="CB853" s="17">
        <v>0.57492821171193298</v>
      </c>
      <c r="CC853" s="17">
        <v>0.75281918853293395</v>
      </c>
      <c r="CD853" s="17">
        <v>0.63311317895872798</v>
      </c>
    </row>
    <row r="854" spans="2:82" x14ac:dyDescent="0.35">
      <c r="B854" t="s">
        <v>401</v>
      </c>
      <c r="C854" s="17">
        <v>0.39955060143086901</v>
      </c>
      <c r="D854" s="17">
        <v>0.44152395086037999</v>
      </c>
      <c r="E854" s="17">
        <v>0.35898909650383298</v>
      </c>
      <c r="F854" s="17"/>
      <c r="G854" s="17">
        <v>0.32984261902356898</v>
      </c>
      <c r="H854" s="17">
        <v>0.340708655550997</v>
      </c>
      <c r="I854" s="17">
        <v>0.38829365843258201</v>
      </c>
      <c r="J854" s="17">
        <v>0.40076974189231102</v>
      </c>
      <c r="K854" s="17">
        <v>0.36296278891560502</v>
      </c>
      <c r="L854" s="17">
        <v>0.52077876710114801</v>
      </c>
      <c r="M854" s="17"/>
      <c r="N854" s="17">
        <v>0.38335099915103399</v>
      </c>
      <c r="O854" s="17">
        <v>0.40648116735310302</v>
      </c>
      <c r="P854" s="17">
        <v>0.387545114500983</v>
      </c>
      <c r="Q854" s="17">
        <v>0.416953747811248</v>
      </c>
      <c r="R854" s="17"/>
      <c r="S854" s="17">
        <v>0.44557905550237198</v>
      </c>
      <c r="T854" s="17">
        <v>0.406414676768871</v>
      </c>
      <c r="U854" s="17">
        <v>0.47769831581109101</v>
      </c>
      <c r="V854" s="17">
        <v>0.359334966388698</v>
      </c>
      <c r="W854" s="17">
        <v>0.33186932839012301</v>
      </c>
      <c r="X854" s="17">
        <v>0.33205249048312202</v>
      </c>
      <c r="Y854" s="17">
        <v>0.34123573508674698</v>
      </c>
      <c r="Z854" s="17">
        <v>0.53212071114276205</v>
      </c>
      <c r="AA854" s="17">
        <v>0.37939703703379801</v>
      </c>
      <c r="AB854" s="17">
        <v>0.41368534905828802</v>
      </c>
      <c r="AC854" s="17">
        <v>0.39747463935342803</v>
      </c>
      <c r="AD854" s="17"/>
      <c r="AE854" s="17">
        <v>0.43087965832652098</v>
      </c>
      <c r="AF854" s="17">
        <v>0.411586653681695</v>
      </c>
      <c r="AG854" s="17">
        <v>0.456597625269413</v>
      </c>
      <c r="AH854" s="17">
        <v>0.29063027986422701</v>
      </c>
      <c r="AI854" s="17">
        <v>0.360085452200956</v>
      </c>
      <c r="AJ854" s="17">
        <v>0.40847060159559401</v>
      </c>
      <c r="AK854" s="17"/>
      <c r="AL854" s="17">
        <v>0.426351722947164</v>
      </c>
      <c r="AM854" s="17">
        <v>0.31760172038469198</v>
      </c>
      <c r="AN854" s="17">
        <v>0.28492802040119403</v>
      </c>
      <c r="AO854" s="17">
        <v>0.37655258433655903</v>
      </c>
      <c r="AP854" s="17">
        <v>0.64788270429385397</v>
      </c>
      <c r="AQ854" s="17">
        <v>0.353794336934111</v>
      </c>
      <c r="AR854" s="17">
        <v>0</v>
      </c>
      <c r="AS854" s="17"/>
      <c r="AT854" s="17">
        <v>0.26181152737603403</v>
      </c>
      <c r="AU854" s="17">
        <v>0.41312686681426503</v>
      </c>
      <c r="AV854" s="17"/>
      <c r="AW854" s="17">
        <v>0.36727046851759698</v>
      </c>
      <c r="AX854" s="17">
        <v>0.55872820810369195</v>
      </c>
      <c r="AY854" s="17">
        <v>0.34016771696572501</v>
      </c>
      <c r="AZ854" s="17">
        <v>0.41584200630072998</v>
      </c>
      <c r="BA854" s="17">
        <v>0.50067486831193098</v>
      </c>
      <c r="BB854" s="17">
        <v>0.35715358451400597</v>
      </c>
      <c r="BC854" s="17">
        <v>0.299233183454579</v>
      </c>
      <c r="BD854" s="17">
        <v>0.36659416749392298</v>
      </c>
      <c r="BE854" s="17"/>
      <c r="BF854" s="17">
        <v>0.38724941401700502</v>
      </c>
      <c r="BG854" s="17">
        <v>0.36708524809906201</v>
      </c>
      <c r="BH854" s="17">
        <v>0.43272331630720201</v>
      </c>
      <c r="BI854" s="17">
        <v>0.37670622079439398</v>
      </c>
      <c r="BJ854" s="17">
        <v>0.36836733390334198</v>
      </c>
      <c r="BK854" s="17">
        <v>0.48726296082883203</v>
      </c>
      <c r="BL854" s="17">
        <v>0.32501281308948599</v>
      </c>
      <c r="BM854" s="17"/>
      <c r="BN854" s="17">
        <v>0.420551601584987</v>
      </c>
      <c r="BO854" s="17">
        <v>0.33988971121769801</v>
      </c>
      <c r="BP854" s="17">
        <v>0.41095510877055003</v>
      </c>
      <c r="BQ854" s="17">
        <v>0.36727856591731201</v>
      </c>
      <c r="BR854" s="17">
        <v>0.49193977107501602</v>
      </c>
      <c r="BS854" s="17">
        <v>0.43134171789266201</v>
      </c>
      <c r="BT854" s="17">
        <v>0.34648611365676601</v>
      </c>
      <c r="BU854" s="17">
        <v>0.41539966967195502</v>
      </c>
      <c r="BV854" s="17">
        <v>0.34440128265626502</v>
      </c>
      <c r="BW854" s="17">
        <v>0.37950179164416298</v>
      </c>
      <c r="BX854" s="17">
        <v>0.54569344855712398</v>
      </c>
      <c r="BY854" s="17">
        <v>0.34976695516082501</v>
      </c>
      <c r="BZ854" s="17">
        <v>0.221824632585927</v>
      </c>
      <c r="CA854" s="17">
        <v>0.528586994252222</v>
      </c>
      <c r="CB854" s="17">
        <v>0.42507178828806702</v>
      </c>
      <c r="CC854" s="17">
        <v>0.247180811467066</v>
      </c>
      <c r="CD854" s="17">
        <v>0.36688682104127202</v>
      </c>
    </row>
    <row r="855" spans="2:82" x14ac:dyDescent="0.35">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row>
    <row r="856" spans="2:82" x14ac:dyDescent="0.35">
      <c r="B856" s="6" t="s">
        <v>406</v>
      </c>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row>
    <row r="857" spans="2:82" x14ac:dyDescent="0.35">
      <c r="B857" s="24" t="s">
        <v>191</v>
      </c>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row>
    <row r="858" spans="2:82" x14ac:dyDescent="0.35">
      <c r="B858" t="s">
        <v>400</v>
      </c>
      <c r="C858" s="17">
        <v>0.62709954117213096</v>
      </c>
      <c r="D858" s="17">
        <v>0.61895876125649796</v>
      </c>
      <c r="E858" s="17">
        <v>0.63406835122314997</v>
      </c>
      <c r="F858" s="17"/>
      <c r="G858" s="17">
        <v>0.62971660908641403</v>
      </c>
      <c r="H858" s="17">
        <v>0.65767514211095801</v>
      </c>
      <c r="I858" s="17">
        <v>0.59901467139158604</v>
      </c>
      <c r="J858" s="17">
        <v>0.59065255479936696</v>
      </c>
      <c r="K858" s="17">
        <v>0.70880807850039296</v>
      </c>
      <c r="L858" s="17">
        <v>0.60411028323607396</v>
      </c>
      <c r="M858" s="17"/>
      <c r="N858" s="17">
        <v>0.64057270592564197</v>
      </c>
      <c r="O858" s="17">
        <v>0.66241605793632097</v>
      </c>
      <c r="P858" s="17">
        <v>0.57071905639167297</v>
      </c>
      <c r="Q858" s="17">
        <v>0.62367729901629898</v>
      </c>
      <c r="R858" s="17"/>
      <c r="S858" s="17">
        <v>0.66900588517739501</v>
      </c>
      <c r="T858" s="17">
        <v>0.64427406702454804</v>
      </c>
      <c r="U858" s="17">
        <v>0.57338287227187001</v>
      </c>
      <c r="V858" s="17">
        <v>0.62862772999854899</v>
      </c>
      <c r="W858" s="17">
        <v>0.61285009862019602</v>
      </c>
      <c r="X858" s="17">
        <v>0.62915560921497704</v>
      </c>
      <c r="Y858" s="17">
        <v>0.62851054946921203</v>
      </c>
      <c r="Z858" s="17">
        <v>0.58720429989843603</v>
      </c>
      <c r="AA858" s="17">
        <v>0.55969077376728804</v>
      </c>
      <c r="AB858" s="17">
        <v>0.68249711331929497</v>
      </c>
      <c r="AC858" s="17">
        <v>0.65216588315472601</v>
      </c>
      <c r="AD858" s="17"/>
      <c r="AE858" s="17">
        <v>0.61748851909721902</v>
      </c>
      <c r="AF858" s="17">
        <v>0.61494175809575202</v>
      </c>
      <c r="AG858" s="17">
        <v>0.71886018815681396</v>
      </c>
      <c r="AH858" s="17">
        <v>0.67287803824649195</v>
      </c>
      <c r="AI858" s="17">
        <v>0.62154724174166298</v>
      </c>
      <c r="AJ858" s="17">
        <v>0.45275123311565102</v>
      </c>
      <c r="AK858" s="17"/>
      <c r="AL858" s="17">
        <v>0.611806697543542</v>
      </c>
      <c r="AM858" s="17">
        <v>0.672797944414669</v>
      </c>
      <c r="AN858" s="17">
        <v>0.71333849507646796</v>
      </c>
      <c r="AO858" s="17">
        <v>0.68826309721317303</v>
      </c>
      <c r="AP858" s="17">
        <v>0.67214384176507103</v>
      </c>
      <c r="AQ858" s="17">
        <v>0.45805351862120902</v>
      </c>
      <c r="AR858" s="17">
        <v>0.713923380130709</v>
      </c>
      <c r="AS858" s="17"/>
      <c r="AT858" s="17">
        <v>0.69877888788158504</v>
      </c>
      <c r="AU858" s="17">
        <v>0.61601862728022305</v>
      </c>
      <c r="AV858" s="17"/>
      <c r="AW858" s="17">
        <v>0.58603145794151501</v>
      </c>
      <c r="AX858" s="17">
        <v>0.780818833915643</v>
      </c>
      <c r="AY858" s="17">
        <v>0.676062156889077</v>
      </c>
      <c r="AZ858" s="17">
        <v>0.64319968652151505</v>
      </c>
      <c r="BA858" s="17">
        <v>0.51271155563489801</v>
      </c>
      <c r="BB858" s="17">
        <v>0.67108782750945495</v>
      </c>
      <c r="BC858" s="17">
        <v>0.62993617882317798</v>
      </c>
      <c r="BD858" s="17">
        <v>0.75712026995131998</v>
      </c>
      <c r="BE858" s="17"/>
      <c r="BF858" s="17">
        <v>0.630644104808187</v>
      </c>
      <c r="BG858" s="17">
        <v>0.67058481829917704</v>
      </c>
      <c r="BH858" s="17">
        <v>0.56975657394119905</v>
      </c>
      <c r="BI858" s="17">
        <v>0.63697414801085395</v>
      </c>
      <c r="BJ858" s="17">
        <v>0.65260262621473097</v>
      </c>
      <c r="BK858" s="17">
        <v>0.59863768912898097</v>
      </c>
      <c r="BL858" s="17">
        <v>0.57279527373477301</v>
      </c>
      <c r="BM858" s="17"/>
      <c r="BN858" s="17">
        <v>0.61346232993429906</v>
      </c>
      <c r="BO858" s="17">
        <v>0.57530686605944303</v>
      </c>
      <c r="BP858" s="17">
        <v>0.652316321738175</v>
      </c>
      <c r="BQ858" s="17">
        <v>0.67751802090125302</v>
      </c>
      <c r="BR858" s="17">
        <v>0.65518449265194001</v>
      </c>
      <c r="BS858" s="17">
        <v>0.57575771478275695</v>
      </c>
      <c r="BT858" s="17">
        <v>0.57909376569286797</v>
      </c>
      <c r="BU858" s="17">
        <v>0.62850641217174597</v>
      </c>
      <c r="BV858" s="17">
        <v>0.69181722545423796</v>
      </c>
      <c r="BW858" s="17">
        <v>0.67944266065336101</v>
      </c>
      <c r="BX858" s="17">
        <v>0.60835420933807105</v>
      </c>
      <c r="BY858" s="17">
        <v>0.58553722117293505</v>
      </c>
      <c r="BZ858" s="17">
        <v>0.50922661480624998</v>
      </c>
      <c r="CA858" s="17">
        <v>0.60668723782175304</v>
      </c>
      <c r="CB858" s="17">
        <v>0.58264249356758202</v>
      </c>
      <c r="CC858" s="17">
        <v>0.732650243879434</v>
      </c>
      <c r="CD858" s="17">
        <v>0.67240510441930801</v>
      </c>
    </row>
    <row r="859" spans="2:82" x14ac:dyDescent="0.35">
      <c r="B859" t="s">
        <v>401</v>
      </c>
      <c r="C859" s="17">
        <v>0.37290045882786899</v>
      </c>
      <c r="D859" s="17">
        <v>0.38104123874350199</v>
      </c>
      <c r="E859" s="17">
        <v>0.36593164877685003</v>
      </c>
      <c r="F859" s="17"/>
      <c r="G859" s="17">
        <v>0.37028339091358597</v>
      </c>
      <c r="H859" s="17">
        <v>0.34232485788904299</v>
      </c>
      <c r="I859" s="17">
        <v>0.40098532860841302</v>
      </c>
      <c r="J859" s="17">
        <v>0.40934744520063299</v>
      </c>
      <c r="K859" s="17">
        <v>0.29119192149960699</v>
      </c>
      <c r="L859" s="17">
        <v>0.39588971676392598</v>
      </c>
      <c r="M859" s="17"/>
      <c r="N859" s="17">
        <v>0.35942729407435797</v>
      </c>
      <c r="O859" s="17">
        <v>0.33758394206367898</v>
      </c>
      <c r="P859" s="17">
        <v>0.42928094360832803</v>
      </c>
      <c r="Q859" s="17">
        <v>0.37632270098370102</v>
      </c>
      <c r="R859" s="17"/>
      <c r="S859" s="17">
        <v>0.33099411482260499</v>
      </c>
      <c r="T859" s="17">
        <v>0.35572593297545202</v>
      </c>
      <c r="U859" s="17">
        <v>0.42661712772812899</v>
      </c>
      <c r="V859" s="17">
        <v>0.37137227000145101</v>
      </c>
      <c r="W859" s="17">
        <v>0.38714990137980398</v>
      </c>
      <c r="X859" s="17">
        <v>0.37084439078502301</v>
      </c>
      <c r="Y859" s="17">
        <v>0.37148945053078802</v>
      </c>
      <c r="Z859" s="17">
        <v>0.41279570010156402</v>
      </c>
      <c r="AA859" s="17">
        <v>0.44030922623271201</v>
      </c>
      <c r="AB859" s="17">
        <v>0.31750288668070498</v>
      </c>
      <c r="AC859" s="17">
        <v>0.34783411684527399</v>
      </c>
      <c r="AD859" s="17"/>
      <c r="AE859" s="17">
        <v>0.38251148090278098</v>
      </c>
      <c r="AF859" s="17">
        <v>0.38505824190424798</v>
      </c>
      <c r="AG859" s="17">
        <v>0.28113981184318598</v>
      </c>
      <c r="AH859" s="17">
        <v>0.32712196175350799</v>
      </c>
      <c r="AI859" s="17">
        <v>0.37845275825833702</v>
      </c>
      <c r="AJ859" s="17">
        <v>0.54724876688434898</v>
      </c>
      <c r="AK859" s="17"/>
      <c r="AL859" s="17">
        <v>0.388193302456458</v>
      </c>
      <c r="AM859" s="17">
        <v>0.327202055585331</v>
      </c>
      <c r="AN859" s="17">
        <v>0.28666150492353198</v>
      </c>
      <c r="AO859" s="17">
        <v>0.31173690278682697</v>
      </c>
      <c r="AP859" s="17">
        <v>0.32785615823492897</v>
      </c>
      <c r="AQ859" s="17">
        <v>0.54194648137879098</v>
      </c>
      <c r="AR859" s="17">
        <v>0.286076619869291</v>
      </c>
      <c r="AS859" s="17"/>
      <c r="AT859" s="17">
        <v>0.30122111211841501</v>
      </c>
      <c r="AU859" s="17">
        <v>0.383981372719777</v>
      </c>
      <c r="AV859" s="17"/>
      <c r="AW859" s="17">
        <v>0.41396854205848499</v>
      </c>
      <c r="AX859" s="17">
        <v>0.219181166084357</v>
      </c>
      <c r="AY859" s="17">
        <v>0.323937843110923</v>
      </c>
      <c r="AZ859" s="17">
        <v>0.35680031347848501</v>
      </c>
      <c r="BA859" s="17">
        <v>0.48728844436510199</v>
      </c>
      <c r="BB859" s="17">
        <v>0.328912172490545</v>
      </c>
      <c r="BC859" s="17">
        <v>0.37006382117682202</v>
      </c>
      <c r="BD859" s="17">
        <v>0.24287973004867999</v>
      </c>
      <c r="BE859" s="17"/>
      <c r="BF859" s="17">
        <v>0.369355895191813</v>
      </c>
      <c r="BG859" s="17">
        <v>0.32941518170082401</v>
      </c>
      <c r="BH859" s="17">
        <v>0.430243426058801</v>
      </c>
      <c r="BI859" s="17">
        <v>0.363025851989146</v>
      </c>
      <c r="BJ859" s="17">
        <v>0.34739737378526903</v>
      </c>
      <c r="BK859" s="17">
        <v>0.40136231087101898</v>
      </c>
      <c r="BL859" s="17">
        <v>0.42720472626522699</v>
      </c>
      <c r="BM859" s="17"/>
      <c r="BN859" s="17">
        <v>0.386537670065701</v>
      </c>
      <c r="BO859" s="17">
        <v>0.42469313394055702</v>
      </c>
      <c r="BP859" s="17">
        <v>0.347683678261825</v>
      </c>
      <c r="BQ859" s="17">
        <v>0.32248197909874698</v>
      </c>
      <c r="BR859" s="17">
        <v>0.34481550734805999</v>
      </c>
      <c r="BS859" s="17">
        <v>0.424242285217243</v>
      </c>
      <c r="BT859" s="17">
        <v>0.42090623430713198</v>
      </c>
      <c r="BU859" s="17">
        <v>0.37149358782825398</v>
      </c>
      <c r="BV859" s="17">
        <v>0.30818277454576198</v>
      </c>
      <c r="BW859" s="17">
        <v>0.32055733934663899</v>
      </c>
      <c r="BX859" s="17">
        <v>0.39164579066192901</v>
      </c>
      <c r="BY859" s="17">
        <v>0.414462778827065</v>
      </c>
      <c r="BZ859" s="17">
        <v>0.49077338519375102</v>
      </c>
      <c r="CA859" s="17">
        <v>0.39331276217824701</v>
      </c>
      <c r="CB859" s="17">
        <v>0.41735750643241798</v>
      </c>
      <c r="CC859" s="17">
        <v>0.267349756120566</v>
      </c>
      <c r="CD859" s="17">
        <v>0.32759489558069199</v>
      </c>
    </row>
    <row r="860" spans="2:82" x14ac:dyDescent="0.35">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row>
    <row r="861" spans="2:82" x14ac:dyDescent="0.35">
      <c r="B861" s="6" t="s">
        <v>407</v>
      </c>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row>
    <row r="862" spans="2:82" x14ac:dyDescent="0.35">
      <c r="B862" s="24" t="s">
        <v>191</v>
      </c>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row>
    <row r="863" spans="2:82" x14ac:dyDescent="0.35">
      <c r="B863" t="s">
        <v>400</v>
      </c>
      <c r="C863" s="17">
        <v>0.623953630253827</v>
      </c>
      <c r="D863" s="17">
        <v>0.63064942510274102</v>
      </c>
      <c r="E863" s="17">
        <v>0.61691218288041505</v>
      </c>
      <c r="F863" s="17"/>
      <c r="G863" s="17">
        <v>0.59101265626158495</v>
      </c>
      <c r="H863" s="17">
        <v>0.675184205381689</v>
      </c>
      <c r="I863" s="17">
        <v>0.62635641622124005</v>
      </c>
      <c r="J863" s="17">
        <v>0.654885762052835</v>
      </c>
      <c r="K863" s="17">
        <v>0.60830822978625798</v>
      </c>
      <c r="L863" s="17">
        <v>0.58319607362825798</v>
      </c>
      <c r="M863" s="17"/>
      <c r="N863" s="17">
        <v>0.60822466096382799</v>
      </c>
      <c r="O863" s="17">
        <v>0.61696935298504796</v>
      </c>
      <c r="P863" s="17">
        <v>0.62933238689184701</v>
      </c>
      <c r="Q863" s="17">
        <v>0.65290018451309895</v>
      </c>
      <c r="R863" s="17"/>
      <c r="S863" s="17">
        <v>0.62515354712415205</v>
      </c>
      <c r="T863" s="17">
        <v>0.64358921473576902</v>
      </c>
      <c r="U863" s="17">
        <v>0.61755499375029199</v>
      </c>
      <c r="V863" s="17">
        <v>0.61551035980532598</v>
      </c>
      <c r="W863" s="17">
        <v>0.67956623097079505</v>
      </c>
      <c r="X863" s="17">
        <v>0.63882852732182105</v>
      </c>
      <c r="Y863" s="17">
        <v>0.64752716138889899</v>
      </c>
      <c r="Z863" s="17">
        <v>0.498247127274551</v>
      </c>
      <c r="AA863" s="17">
        <v>0.55905792988585401</v>
      </c>
      <c r="AB863" s="17">
        <v>0.64473944923749404</v>
      </c>
      <c r="AC863" s="17">
        <v>0.72031535750221998</v>
      </c>
      <c r="AD863" s="17"/>
      <c r="AE863" s="17">
        <v>0.614105531507665</v>
      </c>
      <c r="AF863" s="17">
        <v>0.59594457239974996</v>
      </c>
      <c r="AG863" s="17">
        <v>0.612438430062622</v>
      </c>
      <c r="AH863" s="17">
        <v>0.70122236033968599</v>
      </c>
      <c r="AI863" s="17">
        <v>0.64439151655264404</v>
      </c>
      <c r="AJ863" s="17">
        <v>0.61434559403419098</v>
      </c>
      <c r="AK863" s="17"/>
      <c r="AL863" s="17">
        <v>0.62033669529430702</v>
      </c>
      <c r="AM863" s="17">
        <v>0.63515526719774396</v>
      </c>
      <c r="AN863" s="17">
        <v>0.59803772974080605</v>
      </c>
      <c r="AO863" s="17">
        <v>0.34016503600189701</v>
      </c>
      <c r="AP863" s="17">
        <v>0.74872585336331299</v>
      </c>
      <c r="AQ863" s="17">
        <v>0.72317826083599002</v>
      </c>
      <c r="AR863" s="17">
        <v>0.683649576998554</v>
      </c>
      <c r="AS863" s="17"/>
      <c r="AT863" s="17">
        <v>0.67933052995196996</v>
      </c>
      <c r="AU863" s="17">
        <v>0.61719216798098697</v>
      </c>
      <c r="AV863" s="17"/>
      <c r="AW863" s="17">
        <v>0.62384190772570403</v>
      </c>
      <c r="AX863" s="17">
        <v>0.57634581572400401</v>
      </c>
      <c r="AY863" s="17">
        <v>0.62999279086065996</v>
      </c>
      <c r="AZ863" s="17">
        <v>0.62506278492134204</v>
      </c>
      <c r="BA863" s="17">
        <v>0.583334072981322</v>
      </c>
      <c r="BB863" s="17">
        <v>0.60946748915222104</v>
      </c>
      <c r="BC863" s="17">
        <v>0.68257095635324705</v>
      </c>
      <c r="BD863" s="17">
        <v>0.59234066816401998</v>
      </c>
      <c r="BE863" s="17"/>
      <c r="BF863" s="17">
        <v>0.59653125814589103</v>
      </c>
      <c r="BG863" s="17">
        <v>0.68180422457985501</v>
      </c>
      <c r="BH863" s="17">
        <v>0.55110265703853201</v>
      </c>
      <c r="BI863" s="17">
        <v>0.59066458587950499</v>
      </c>
      <c r="BJ863" s="17">
        <v>0.72091263758604396</v>
      </c>
      <c r="BK863" s="17">
        <v>0.60350409782655001</v>
      </c>
      <c r="BL863" s="17">
        <v>0.53401778490264595</v>
      </c>
      <c r="BM863" s="17"/>
      <c r="BN863" s="17">
        <v>0.65874685276661304</v>
      </c>
      <c r="BO863" s="17">
        <v>0.67138633827741201</v>
      </c>
      <c r="BP863" s="17">
        <v>0.677367457706054</v>
      </c>
      <c r="BQ863" s="17">
        <v>0.61972103917370602</v>
      </c>
      <c r="BR863" s="17">
        <v>0.55396173059167397</v>
      </c>
      <c r="BS863" s="17">
        <v>0.610849747538877</v>
      </c>
      <c r="BT863" s="17">
        <v>0.662152512127963</v>
      </c>
      <c r="BU863" s="17">
        <v>0.59386559494798397</v>
      </c>
      <c r="BV863" s="17">
        <v>0.61111257303655098</v>
      </c>
      <c r="BW863" s="17">
        <v>0.54682012059261798</v>
      </c>
      <c r="BX863" s="17">
        <v>0.65675468889547695</v>
      </c>
      <c r="BY863" s="17">
        <v>0.59230141489538302</v>
      </c>
      <c r="BZ863" s="17">
        <v>0.59605279396184796</v>
      </c>
      <c r="CA863" s="17">
        <v>0.764651981840205</v>
      </c>
      <c r="CB863" s="17">
        <v>0.71970297744312495</v>
      </c>
      <c r="CC863" s="17">
        <v>0.62595382411550204</v>
      </c>
      <c r="CD863" s="17">
        <v>0.73374260647173195</v>
      </c>
    </row>
    <row r="864" spans="2:82" x14ac:dyDescent="0.35">
      <c r="B864" t="s">
        <v>401</v>
      </c>
      <c r="C864" s="17">
        <v>0.376046369746173</v>
      </c>
      <c r="D864" s="17">
        <v>0.36935057489725898</v>
      </c>
      <c r="E864" s="17">
        <v>0.38308781711958501</v>
      </c>
      <c r="F864" s="17"/>
      <c r="G864" s="17">
        <v>0.408987343738415</v>
      </c>
      <c r="H864" s="17">
        <v>0.324815794618311</v>
      </c>
      <c r="I864" s="17">
        <v>0.37364358377876</v>
      </c>
      <c r="J864" s="17">
        <v>0.345114237947166</v>
      </c>
      <c r="K864" s="17">
        <v>0.39169177021374202</v>
      </c>
      <c r="L864" s="17">
        <v>0.41680392637174202</v>
      </c>
      <c r="M864" s="17"/>
      <c r="N864" s="17">
        <v>0.39177533903617201</v>
      </c>
      <c r="O864" s="17">
        <v>0.38303064701495199</v>
      </c>
      <c r="P864" s="17">
        <v>0.37066761310815299</v>
      </c>
      <c r="Q864" s="17">
        <v>0.347099815486901</v>
      </c>
      <c r="R864" s="17"/>
      <c r="S864" s="17">
        <v>0.374846452875848</v>
      </c>
      <c r="T864" s="17">
        <v>0.35641078526423098</v>
      </c>
      <c r="U864" s="17">
        <v>0.38244500624970801</v>
      </c>
      <c r="V864" s="17">
        <v>0.38448964019467402</v>
      </c>
      <c r="W864" s="17">
        <v>0.32043376902920501</v>
      </c>
      <c r="X864" s="17">
        <v>0.36117147267817901</v>
      </c>
      <c r="Y864" s="17">
        <v>0.35247283861110101</v>
      </c>
      <c r="Z864" s="17">
        <v>0.501752872725449</v>
      </c>
      <c r="AA864" s="17">
        <v>0.44094207011414599</v>
      </c>
      <c r="AB864" s="17">
        <v>0.35526055076250601</v>
      </c>
      <c r="AC864" s="17">
        <v>0.27968464249778002</v>
      </c>
      <c r="AD864" s="17"/>
      <c r="AE864" s="17">
        <v>0.385894468492335</v>
      </c>
      <c r="AF864" s="17">
        <v>0.40405542760025098</v>
      </c>
      <c r="AG864" s="17">
        <v>0.387561569937378</v>
      </c>
      <c r="AH864" s="17">
        <v>0.29877763966031501</v>
      </c>
      <c r="AI864" s="17">
        <v>0.35560848344735602</v>
      </c>
      <c r="AJ864" s="17">
        <v>0.38565440596580902</v>
      </c>
      <c r="AK864" s="17"/>
      <c r="AL864" s="17">
        <v>0.37966330470569198</v>
      </c>
      <c r="AM864" s="17">
        <v>0.36484473280225599</v>
      </c>
      <c r="AN864" s="17">
        <v>0.40196227025919401</v>
      </c>
      <c r="AO864" s="17">
        <v>0.65983496399810304</v>
      </c>
      <c r="AP864" s="17">
        <v>0.25127414663668701</v>
      </c>
      <c r="AQ864" s="17">
        <v>0.27682173916400998</v>
      </c>
      <c r="AR864" s="17">
        <v>0.316350423001447</v>
      </c>
      <c r="AS864" s="17"/>
      <c r="AT864" s="17">
        <v>0.32066947004802998</v>
      </c>
      <c r="AU864" s="17">
        <v>0.38280783201901403</v>
      </c>
      <c r="AV864" s="17"/>
      <c r="AW864" s="17">
        <v>0.37615809227429597</v>
      </c>
      <c r="AX864" s="17">
        <v>0.42365418427599599</v>
      </c>
      <c r="AY864" s="17">
        <v>0.37000720913933999</v>
      </c>
      <c r="AZ864" s="17">
        <v>0.37493721507865801</v>
      </c>
      <c r="BA864" s="17">
        <v>0.416665927018678</v>
      </c>
      <c r="BB864" s="17">
        <v>0.39053251084777901</v>
      </c>
      <c r="BC864" s="17">
        <v>0.31742904364675301</v>
      </c>
      <c r="BD864" s="17">
        <v>0.40765933183598002</v>
      </c>
      <c r="BE864" s="17"/>
      <c r="BF864" s="17">
        <v>0.40346874185410903</v>
      </c>
      <c r="BG864" s="17">
        <v>0.31819577542014499</v>
      </c>
      <c r="BH864" s="17">
        <v>0.44889734296146799</v>
      </c>
      <c r="BI864" s="17">
        <v>0.40933541412049501</v>
      </c>
      <c r="BJ864" s="17">
        <v>0.27908736241395599</v>
      </c>
      <c r="BK864" s="17">
        <v>0.39649590217344999</v>
      </c>
      <c r="BL864" s="17">
        <v>0.46598221509735399</v>
      </c>
      <c r="BM864" s="17"/>
      <c r="BN864" s="17">
        <v>0.34125314723338701</v>
      </c>
      <c r="BO864" s="17">
        <v>0.32861366172258799</v>
      </c>
      <c r="BP864" s="17">
        <v>0.322632542293946</v>
      </c>
      <c r="BQ864" s="17">
        <v>0.38027896082629398</v>
      </c>
      <c r="BR864" s="17">
        <v>0.44603826940832603</v>
      </c>
      <c r="BS864" s="17">
        <v>0.389150252461123</v>
      </c>
      <c r="BT864" s="17">
        <v>0.337847487872037</v>
      </c>
      <c r="BU864" s="17">
        <v>0.40613440505201598</v>
      </c>
      <c r="BV864" s="17">
        <v>0.38888742696344802</v>
      </c>
      <c r="BW864" s="17">
        <v>0.45317987940738202</v>
      </c>
      <c r="BX864" s="17">
        <v>0.343245311104523</v>
      </c>
      <c r="BY864" s="17">
        <v>0.40769858510461698</v>
      </c>
      <c r="BZ864" s="17">
        <v>0.40394720603815099</v>
      </c>
      <c r="CA864" s="17">
        <v>0.235348018159795</v>
      </c>
      <c r="CB864" s="17">
        <v>0.280297022556875</v>
      </c>
      <c r="CC864" s="17">
        <v>0.37404617588449801</v>
      </c>
      <c r="CD864" s="17">
        <v>0.26625739352826799</v>
      </c>
    </row>
    <row r="865" spans="2:82" x14ac:dyDescent="0.35">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row>
    <row r="866" spans="2:82" x14ac:dyDescent="0.35">
      <c r="B866" s="6" t="s">
        <v>408</v>
      </c>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row>
    <row r="867" spans="2:82" x14ac:dyDescent="0.35">
      <c r="B867" s="24" t="s">
        <v>191</v>
      </c>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row>
    <row r="868" spans="2:82" x14ac:dyDescent="0.35">
      <c r="B868" t="s">
        <v>400</v>
      </c>
      <c r="C868" s="17">
        <v>0.64563821418539202</v>
      </c>
      <c r="D868" s="17">
        <v>0.62124209266967201</v>
      </c>
      <c r="E868" s="17">
        <v>0.67131290926896703</v>
      </c>
      <c r="F868" s="17"/>
      <c r="G868" s="17">
        <v>0.60529510264817099</v>
      </c>
      <c r="H868" s="17">
        <v>0.66276426019027901</v>
      </c>
      <c r="I868" s="17">
        <v>0.64644082407325298</v>
      </c>
      <c r="J868" s="17">
        <v>0.65501370555381599</v>
      </c>
      <c r="K868" s="17">
        <v>0.637079730335806</v>
      </c>
      <c r="L868" s="17">
        <v>0.65517834369713202</v>
      </c>
      <c r="M868" s="17"/>
      <c r="N868" s="17">
        <v>0.64823745221093598</v>
      </c>
      <c r="O868" s="17">
        <v>0.61701895830968601</v>
      </c>
      <c r="P868" s="17">
        <v>0.67822234651603497</v>
      </c>
      <c r="Q868" s="17">
        <v>0.64164329091494099</v>
      </c>
      <c r="R868" s="17"/>
      <c r="S868" s="17">
        <v>0.63604033334337395</v>
      </c>
      <c r="T868" s="17">
        <v>0.63878432058832202</v>
      </c>
      <c r="U868" s="17">
        <v>0.61303556403998805</v>
      </c>
      <c r="V868" s="17">
        <v>0.63762561452520405</v>
      </c>
      <c r="W868" s="17">
        <v>0.62025014367463605</v>
      </c>
      <c r="X868" s="17">
        <v>0.74288444251652896</v>
      </c>
      <c r="Y868" s="17">
        <v>0.61830315879285203</v>
      </c>
      <c r="Z868" s="17">
        <v>0.70131193952967197</v>
      </c>
      <c r="AA868" s="17">
        <v>0.59594065341588298</v>
      </c>
      <c r="AB868" s="17">
        <v>0.70798677125955101</v>
      </c>
      <c r="AC868" s="17">
        <v>0.60880535480741804</v>
      </c>
      <c r="AD868" s="17"/>
      <c r="AE868" s="17">
        <v>0.64948143704211803</v>
      </c>
      <c r="AF868" s="17">
        <v>0.63009143675602197</v>
      </c>
      <c r="AG868" s="17">
        <v>0.67492279121284005</v>
      </c>
      <c r="AH868" s="17">
        <v>0.59821549213676894</v>
      </c>
      <c r="AI868" s="17">
        <v>0.67861115640583602</v>
      </c>
      <c r="AJ868" s="17">
        <v>0.64650946311860702</v>
      </c>
      <c r="AK868" s="17"/>
      <c r="AL868" s="17">
        <v>0.65419943103071099</v>
      </c>
      <c r="AM868" s="17">
        <v>0.65539407237028302</v>
      </c>
      <c r="AN868" s="17">
        <v>0.66462158821463202</v>
      </c>
      <c r="AO868" s="17">
        <v>0.48383643017620798</v>
      </c>
      <c r="AP868" s="17">
        <v>0.52145302123129</v>
      </c>
      <c r="AQ868" s="17">
        <v>0.65004844061964195</v>
      </c>
      <c r="AR868" s="17">
        <v>0.46951351965744897</v>
      </c>
      <c r="AS868" s="17"/>
      <c r="AT868" s="17">
        <v>0.69007777760655098</v>
      </c>
      <c r="AU868" s="17">
        <v>0.63693697492205203</v>
      </c>
      <c r="AV868" s="17"/>
      <c r="AW868" s="17">
        <v>0.72370672744026399</v>
      </c>
      <c r="AX868" s="17">
        <v>0.63670827221350002</v>
      </c>
      <c r="AY868" s="17">
        <v>0.70693700868672305</v>
      </c>
      <c r="AZ868" s="17">
        <v>0.60511147810039201</v>
      </c>
      <c r="BA868" s="17">
        <v>0.66204868935852301</v>
      </c>
      <c r="BB868" s="17">
        <v>0.64092516582620496</v>
      </c>
      <c r="BC868" s="17">
        <v>0.64055117004525097</v>
      </c>
      <c r="BD868" s="17">
        <v>0.63723730140804002</v>
      </c>
      <c r="BE868" s="17"/>
      <c r="BF868" s="17">
        <v>0.67096531165250595</v>
      </c>
      <c r="BG868" s="17">
        <v>0.64110838256990998</v>
      </c>
      <c r="BH868" s="17">
        <v>0.57930864667889304</v>
      </c>
      <c r="BI868" s="17">
        <v>0.66241800858043398</v>
      </c>
      <c r="BJ868" s="17">
        <v>0.70432171012155897</v>
      </c>
      <c r="BK868" s="17">
        <v>0.63776161891515804</v>
      </c>
      <c r="BL868" s="17">
        <v>0.66466759257785701</v>
      </c>
      <c r="BM868" s="17"/>
      <c r="BN868" s="17">
        <v>0.637723029936348</v>
      </c>
      <c r="BO868" s="17">
        <v>0.62564374447078397</v>
      </c>
      <c r="BP868" s="17">
        <v>0.70797786063383805</v>
      </c>
      <c r="BQ868" s="17">
        <v>0.701361411458017</v>
      </c>
      <c r="BR868" s="17">
        <v>0.59682389089827104</v>
      </c>
      <c r="BS868" s="17">
        <v>0.65216936762105804</v>
      </c>
      <c r="BT868" s="17">
        <v>0.68602034012137703</v>
      </c>
      <c r="BU868" s="17">
        <v>0.57185643625489102</v>
      </c>
      <c r="BV868" s="17">
        <v>0.66661254745786602</v>
      </c>
      <c r="BW868" s="17">
        <v>0.66416895435318202</v>
      </c>
      <c r="BX868" s="17">
        <v>0.66484677300123995</v>
      </c>
      <c r="BY868" s="17">
        <v>0.53172777336861998</v>
      </c>
      <c r="BZ868" s="17">
        <v>0.64606202204510099</v>
      </c>
      <c r="CA868" s="17">
        <v>0.56328077316867697</v>
      </c>
      <c r="CB868" s="17">
        <v>0.62713766263548099</v>
      </c>
      <c r="CC868" s="17">
        <v>0.62558966240645197</v>
      </c>
      <c r="CD868" s="17">
        <v>0.61556422256230703</v>
      </c>
    </row>
    <row r="869" spans="2:82" x14ac:dyDescent="0.35">
      <c r="B869" t="s">
        <v>401</v>
      </c>
      <c r="C869" s="17">
        <v>0.35436178581460798</v>
      </c>
      <c r="D869" s="17">
        <v>0.37875790733032799</v>
      </c>
      <c r="E869" s="17">
        <v>0.32868709073103303</v>
      </c>
      <c r="F869" s="17"/>
      <c r="G869" s="17">
        <v>0.39470489735182801</v>
      </c>
      <c r="H869" s="17">
        <v>0.33723573980972099</v>
      </c>
      <c r="I869" s="17">
        <v>0.35355917592674702</v>
      </c>
      <c r="J869" s="17">
        <v>0.34498629444618401</v>
      </c>
      <c r="K869" s="17">
        <v>0.362920269664194</v>
      </c>
      <c r="L869" s="17">
        <v>0.34482165630286798</v>
      </c>
      <c r="M869" s="17"/>
      <c r="N869" s="17">
        <v>0.35176254778906402</v>
      </c>
      <c r="O869" s="17">
        <v>0.38298104169031399</v>
      </c>
      <c r="P869" s="17">
        <v>0.32177765348396498</v>
      </c>
      <c r="Q869" s="17">
        <v>0.35835670908505901</v>
      </c>
      <c r="R869" s="17"/>
      <c r="S869" s="17">
        <v>0.36395966665662599</v>
      </c>
      <c r="T869" s="17">
        <v>0.36121567941167798</v>
      </c>
      <c r="U869" s="17">
        <v>0.38696443596001201</v>
      </c>
      <c r="V869" s="17">
        <v>0.362374385474796</v>
      </c>
      <c r="W869" s="17">
        <v>0.37974985632536401</v>
      </c>
      <c r="X869" s="17">
        <v>0.25711555748347098</v>
      </c>
      <c r="Y869" s="17">
        <v>0.38169684120714797</v>
      </c>
      <c r="Z869" s="17">
        <v>0.29868806047032798</v>
      </c>
      <c r="AA869" s="17">
        <v>0.40405934658411702</v>
      </c>
      <c r="AB869" s="17">
        <v>0.29201322874044899</v>
      </c>
      <c r="AC869" s="17">
        <v>0.39119464519258201</v>
      </c>
      <c r="AD869" s="17"/>
      <c r="AE869" s="17">
        <v>0.35051856295788197</v>
      </c>
      <c r="AF869" s="17">
        <v>0.36990856324397903</v>
      </c>
      <c r="AG869" s="17">
        <v>0.32507720878716001</v>
      </c>
      <c r="AH869" s="17">
        <v>0.401784507863232</v>
      </c>
      <c r="AI869" s="17">
        <v>0.32138884359416398</v>
      </c>
      <c r="AJ869" s="17">
        <v>0.35349053688139298</v>
      </c>
      <c r="AK869" s="17"/>
      <c r="AL869" s="17">
        <v>0.34580056896928901</v>
      </c>
      <c r="AM869" s="17">
        <v>0.34460592762971698</v>
      </c>
      <c r="AN869" s="17">
        <v>0.33537841178536798</v>
      </c>
      <c r="AO869" s="17">
        <v>0.51616356982379197</v>
      </c>
      <c r="AP869" s="17">
        <v>0.47854697876871</v>
      </c>
      <c r="AQ869" s="17">
        <v>0.34995155938035899</v>
      </c>
      <c r="AR869" s="17">
        <v>0.53048648034255097</v>
      </c>
      <c r="AS869" s="17"/>
      <c r="AT869" s="17">
        <v>0.30992222239344902</v>
      </c>
      <c r="AU869" s="17">
        <v>0.36306302507794802</v>
      </c>
      <c r="AV869" s="17"/>
      <c r="AW869" s="17">
        <v>0.27629327255973601</v>
      </c>
      <c r="AX869" s="17">
        <v>0.36329172778649998</v>
      </c>
      <c r="AY869" s="17">
        <v>0.29306299131327701</v>
      </c>
      <c r="AZ869" s="17">
        <v>0.39488852189960699</v>
      </c>
      <c r="BA869" s="17">
        <v>0.33795131064147699</v>
      </c>
      <c r="BB869" s="17">
        <v>0.35907483417379499</v>
      </c>
      <c r="BC869" s="17">
        <v>0.35944882995474903</v>
      </c>
      <c r="BD869" s="17">
        <v>0.36276269859195998</v>
      </c>
      <c r="BE869" s="17"/>
      <c r="BF869" s="17">
        <v>0.329034688347494</v>
      </c>
      <c r="BG869" s="17">
        <v>0.35889161743009002</v>
      </c>
      <c r="BH869" s="17">
        <v>0.42069135332110702</v>
      </c>
      <c r="BI869" s="17">
        <v>0.33758199141956502</v>
      </c>
      <c r="BJ869" s="17">
        <v>0.29567828987844103</v>
      </c>
      <c r="BK869" s="17">
        <v>0.36223838108484202</v>
      </c>
      <c r="BL869" s="17">
        <v>0.33533240742214299</v>
      </c>
      <c r="BM869" s="17"/>
      <c r="BN869" s="17">
        <v>0.362276970063652</v>
      </c>
      <c r="BO869" s="17">
        <v>0.37435625552921598</v>
      </c>
      <c r="BP869" s="17">
        <v>0.292022139366162</v>
      </c>
      <c r="BQ869" s="17">
        <v>0.298638588541983</v>
      </c>
      <c r="BR869" s="17">
        <v>0.40317610910172902</v>
      </c>
      <c r="BS869" s="17">
        <v>0.34783063237894202</v>
      </c>
      <c r="BT869" s="17">
        <v>0.31397965987862297</v>
      </c>
      <c r="BU869" s="17">
        <v>0.42814356374510898</v>
      </c>
      <c r="BV869" s="17">
        <v>0.33338745254213398</v>
      </c>
      <c r="BW869" s="17">
        <v>0.33583104564681798</v>
      </c>
      <c r="BX869" s="17">
        <v>0.33515322699875999</v>
      </c>
      <c r="BY869" s="17">
        <v>0.46827222663138002</v>
      </c>
      <c r="BZ869" s="17">
        <v>0.35393797795489901</v>
      </c>
      <c r="CA869" s="17">
        <v>0.43671922683132303</v>
      </c>
      <c r="CB869" s="17">
        <v>0.37286233736452001</v>
      </c>
      <c r="CC869" s="17">
        <v>0.37441033759354803</v>
      </c>
      <c r="CD869" s="17">
        <v>0.38443577743769303</v>
      </c>
    </row>
    <row r="870" spans="2:82" x14ac:dyDescent="0.35">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row>
    <row r="871" spans="2:82" x14ac:dyDescent="0.35">
      <c r="B871" s="6" t="s">
        <v>409</v>
      </c>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row>
    <row r="872" spans="2:82" x14ac:dyDescent="0.35">
      <c r="B872" s="24" t="s">
        <v>191</v>
      </c>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row>
    <row r="873" spans="2:82" x14ac:dyDescent="0.35">
      <c r="B873" t="s">
        <v>400</v>
      </c>
      <c r="C873" s="17">
        <v>0.64170727054534704</v>
      </c>
      <c r="D873" s="17">
        <v>0.63561028547706899</v>
      </c>
      <c r="E873" s="17">
        <v>0.645949467286001</v>
      </c>
      <c r="F873" s="17"/>
      <c r="G873" s="17">
        <v>0.55661526380865101</v>
      </c>
      <c r="H873" s="17">
        <v>0.62861154515193496</v>
      </c>
      <c r="I873" s="17">
        <v>0.669327494613844</v>
      </c>
      <c r="J873" s="17">
        <v>0.63655858781095398</v>
      </c>
      <c r="K873" s="17">
        <v>0.69474683206526899</v>
      </c>
      <c r="L873" s="17">
        <v>0.65617565019610202</v>
      </c>
      <c r="M873" s="17"/>
      <c r="N873" s="17">
        <v>0.64585228464014</v>
      </c>
      <c r="O873" s="17">
        <v>0.65921669623644097</v>
      </c>
      <c r="P873" s="17">
        <v>0.60899899990406703</v>
      </c>
      <c r="Q873" s="17">
        <v>0.64741910519125101</v>
      </c>
      <c r="R873" s="17"/>
      <c r="S873" s="17">
        <v>0.63939490324417703</v>
      </c>
      <c r="T873" s="17">
        <v>0.68301385083653798</v>
      </c>
      <c r="U873" s="17">
        <v>0.72853409984108497</v>
      </c>
      <c r="V873" s="17">
        <v>0.65343903512479695</v>
      </c>
      <c r="W873" s="17">
        <v>0.60959579551161802</v>
      </c>
      <c r="X873" s="17">
        <v>0.58924646005162895</v>
      </c>
      <c r="Y873" s="17">
        <v>0.58784245254173395</v>
      </c>
      <c r="Z873" s="17">
        <v>0.59255205332972805</v>
      </c>
      <c r="AA873" s="17">
        <v>0.67448466364778903</v>
      </c>
      <c r="AB873" s="17">
        <v>0.61538874193692406</v>
      </c>
      <c r="AC873" s="17">
        <v>0.66762313671278695</v>
      </c>
      <c r="AD873" s="17"/>
      <c r="AE873" s="17">
        <v>0.62481922855508398</v>
      </c>
      <c r="AF873" s="17">
        <v>0.68581518766562899</v>
      </c>
      <c r="AG873" s="17">
        <v>0.67567696469063598</v>
      </c>
      <c r="AH873" s="17">
        <v>0.63697886619599398</v>
      </c>
      <c r="AI873" s="17">
        <v>0.61116065695127098</v>
      </c>
      <c r="AJ873" s="17">
        <v>0.62250253086348095</v>
      </c>
      <c r="AK873" s="17"/>
      <c r="AL873" s="17">
        <v>0.66377894009231797</v>
      </c>
      <c r="AM873" s="17">
        <v>0.59571832845594697</v>
      </c>
      <c r="AN873" s="17">
        <v>0.66613007172898997</v>
      </c>
      <c r="AO873" s="17">
        <v>0.77313632849983704</v>
      </c>
      <c r="AP873" s="17">
        <v>0.56538993168990004</v>
      </c>
      <c r="AQ873" s="17">
        <v>0.63547022940512499</v>
      </c>
      <c r="AR873" s="17">
        <v>0.69115266825357802</v>
      </c>
      <c r="AS873" s="17"/>
      <c r="AT873" s="17">
        <v>0.61029547985743104</v>
      </c>
      <c r="AU873" s="17">
        <v>0.65335259085113695</v>
      </c>
      <c r="AV873" s="17"/>
      <c r="AW873" s="17">
        <v>0.62212134473554503</v>
      </c>
      <c r="AX873" s="17">
        <v>0.77380279779373695</v>
      </c>
      <c r="AY873" s="17">
        <v>0.58738741504453695</v>
      </c>
      <c r="AZ873" s="17">
        <v>0.647636819464108</v>
      </c>
      <c r="BA873" s="17">
        <v>0.63633693325141105</v>
      </c>
      <c r="BB873" s="17">
        <v>0.60634999857349003</v>
      </c>
      <c r="BC873" s="17">
        <v>0.64399683237645</v>
      </c>
      <c r="BD873" s="17">
        <v>0.76832259999284702</v>
      </c>
      <c r="BE873" s="17"/>
      <c r="BF873" s="17">
        <v>0.677690307790072</v>
      </c>
      <c r="BG873" s="17">
        <v>0.620968312956935</v>
      </c>
      <c r="BH873" s="17">
        <v>0.59804996343226102</v>
      </c>
      <c r="BI873" s="17">
        <v>0.56544072737126905</v>
      </c>
      <c r="BJ873" s="17">
        <v>0.68709499620798498</v>
      </c>
      <c r="BK873" s="17">
        <v>0.668869256151572</v>
      </c>
      <c r="BL873" s="17">
        <v>0.66694948833549295</v>
      </c>
      <c r="BM873" s="17"/>
      <c r="BN873" s="17">
        <v>0.52696470731876599</v>
      </c>
      <c r="BO873" s="17">
        <v>0.65242567552291097</v>
      </c>
      <c r="BP873" s="17">
        <v>0.66069749017255497</v>
      </c>
      <c r="BQ873" s="17">
        <v>0.69207743376147901</v>
      </c>
      <c r="BR873" s="17">
        <v>0.61004921460998895</v>
      </c>
      <c r="BS873" s="17">
        <v>0.63767752087642704</v>
      </c>
      <c r="BT873" s="17">
        <v>0.55792543471437295</v>
      </c>
      <c r="BU873" s="17">
        <v>0.67513830492051197</v>
      </c>
      <c r="BV873" s="17">
        <v>0.66317404934510105</v>
      </c>
      <c r="BW873" s="17">
        <v>0.69777718642684405</v>
      </c>
      <c r="BX873" s="17">
        <v>0.71717019308043795</v>
      </c>
      <c r="BY873" s="17">
        <v>0.64000869643243496</v>
      </c>
      <c r="BZ873" s="17">
        <v>0.51790147356626304</v>
      </c>
      <c r="CA873" s="17">
        <v>0.64184959658090701</v>
      </c>
      <c r="CB873" s="17">
        <v>0.62745527881065599</v>
      </c>
      <c r="CC873" s="17">
        <v>0.61383835993106595</v>
      </c>
      <c r="CD873" s="17">
        <v>0.70070524008193502</v>
      </c>
    </row>
    <row r="874" spans="2:82" x14ac:dyDescent="0.35">
      <c r="B874" t="s">
        <v>401</v>
      </c>
      <c r="C874" s="17">
        <v>0.35829272945465301</v>
      </c>
      <c r="D874" s="17">
        <v>0.36438971452293101</v>
      </c>
      <c r="E874" s="17">
        <v>0.354050532713999</v>
      </c>
      <c r="F874" s="17"/>
      <c r="G874" s="17">
        <v>0.44338473619134899</v>
      </c>
      <c r="H874" s="17">
        <v>0.37138845484806499</v>
      </c>
      <c r="I874" s="17">
        <v>0.330672505386156</v>
      </c>
      <c r="J874" s="17">
        <v>0.36344141218904602</v>
      </c>
      <c r="K874" s="17">
        <v>0.30525316793473101</v>
      </c>
      <c r="L874" s="17">
        <v>0.34382434980389798</v>
      </c>
      <c r="M874" s="17"/>
      <c r="N874" s="17">
        <v>0.35414771535986</v>
      </c>
      <c r="O874" s="17">
        <v>0.34078330376355997</v>
      </c>
      <c r="P874" s="17">
        <v>0.39100100009593303</v>
      </c>
      <c r="Q874" s="17">
        <v>0.35258089480874899</v>
      </c>
      <c r="R874" s="17"/>
      <c r="S874" s="17">
        <v>0.36060509675582297</v>
      </c>
      <c r="T874" s="17">
        <v>0.31698614916346202</v>
      </c>
      <c r="U874" s="17">
        <v>0.27146590015891597</v>
      </c>
      <c r="V874" s="17">
        <v>0.34656096487520299</v>
      </c>
      <c r="W874" s="17">
        <v>0.39040420448838198</v>
      </c>
      <c r="X874" s="17">
        <v>0.41075353994837099</v>
      </c>
      <c r="Y874" s="17">
        <v>0.41215754745826599</v>
      </c>
      <c r="Z874" s="17">
        <v>0.40744794667027201</v>
      </c>
      <c r="AA874" s="17">
        <v>0.32551533635221103</v>
      </c>
      <c r="AB874" s="17">
        <v>0.384611258063076</v>
      </c>
      <c r="AC874" s="17">
        <v>0.332376863287213</v>
      </c>
      <c r="AD874" s="17"/>
      <c r="AE874" s="17">
        <v>0.37518077144491602</v>
      </c>
      <c r="AF874" s="17">
        <v>0.31418481233437101</v>
      </c>
      <c r="AG874" s="17">
        <v>0.32432303530936402</v>
      </c>
      <c r="AH874" s="17">
        <v>0.36302113380400602</v>
      </c>
      <c r="AI874" s="17">
        <v>0.38883934304872902</v>
      </c>
      <c r="AJ874" s="17">
        <v>0.37749746913651899</v>
      </c>
      <c r="AK874" s="17"/>
      <c r="AL874" s="17">
        <v>0.33622105990768197</v>
      </c>
      <c r="AM874" s="17">
        <v>0.40428167154405298</v>
      </c>
      <c r="AN874" s="17">
        <v>0.33386992827100997</v>
      </c>
      <c r="AO874" s="17">
        <v>0.22686367150016301</v>
      </c>
      <c r="AP874" s="17">
        <v>0.43461006831010002</v>
      </c>
      <c r="AQ874" s="17">
        <v>0.36452977059487501</v>
      </c>
      <c r="AR874" s="17">
        <v>0.30884733174642198</v>
      </c>
      <c r="AS874" s="17"/>
      <c r="AT874" s="17">
        <v>0.38970452014256901</v>
      </c>
      <c r="AU874" s="17">
        <v>0.34664740914886299</v>
      </c>
      <c r="AV874" s="17"/>
      <c r="AW874" s="17">
        <v>0.37787865526445502</v>
      </c>
      <c r="AX874" s="17">
        <v>0.22619720220626299</v>
      </c>
      <c r="AY874" s="17">
        <v>0.41261258495546299</v>
      </c>
      <c r="AZ874" s="17">
        <v>0.352363180535892</v>
      </c>
      <c r="BA874" s="17">
        <v>0.363663066748589</v>
      </c>
      <c r="BB874" s="17">
        <v>0.39365000142651002</v>
      </c>
      <c r="BC874" s="17">
        <v>0.35600316762355</v>
      </c>
      <c r="BD874" s="17">
        <v>0.23167740000715301</v>
      </c>
      <c r="BE874" s="17"/>
      <c r="BF874" s="17">
        <v>0.322309692209928</v>
      </c>
      <c r="BG874" s="17">
        <v>0.379031687043065</v>
      </c>
      <c r="BH874" s="17">
        <v>0.40195003656773898</v>
      </c>
      <c r="BI874" s="17">
        <v>0.43455927262873101</v>
      </c>
      <c r="BJ874" s="17">
        <v>0.31290500379201502</v>
      </c>
      <c r="BK874" s="17">
        <v>0.331130743848428</v>
      </c>
      <c r="BL874" s="17">
        <v>0.333050511664507</v>
      </c>
      <c r="BM874" s="17"/>
      <c r="BN874" s="17">
        <v>0.47303529268123401</v>
      </c>
      <c r="BO874" s="17">
        <v>0.34757432447708903</v>
      </c>
      <c r="BP874" s="17">
        <v>0.33930250982744498</v>
      </c>
      <c r="BQ874" s="17">
        <v>0.30792256623852099</v>
      </c>
      <c r="BR874" s="17">
        <v>0.38995078539001099</v>
      </c>
      <c r="BS874" s="17">
        <v>0.36232247912357302</v>
      </c>
      <c r="BT874" s="17">
        <v>0.442074565285627</v>
      </c>
      <c r="BU874" s="17">
        <v>0.32486169507948798</v>
      </c>
      <c r="BV874" s="17">
        <v>0.33682595065489901</v>
      </c>
      <c r="BW874" s="17">
        <v>0.302222813573156</v>
      </c>
      <c r="BX874" s="17">
        <v>0.282829806919562</v>
      </c>
      <c r="BY874" s="17">
        <v>0.35999130356756498</v>
      </c>
      <c r="BZ874" s="17">
        <v>0.48209852643373702</v>
      </c>
      <c r="CA874" s="17">
        <v>0.35815040341909299</v>
      </c>
      <c r="CB874" s="17">
        <v>0.37254472118934401</v>
      </c>
      <c r="CC874" s="17">
        <v>0.386161640068934</v>
      </c>
      <c r="CD874" s="17">
        <v>0.29929475991806498</v>
      </c>
    </row>
    <row r="875" spans="2:82" x14ac:dyDescent="0.35">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row>
    <row r="876" spans="2:82" x14ac:dyDescent="0.35">
      <c r="B876" s="6" t="s">
        <v>410</v>
      </c>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row>
    <row r="877" spans="2:82" x14ac:dyDescent="0.35">
      <c r="B877" s="24" t="s">
        <v>191</v>
      </c>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row>
    <row r="878" spans="2:82" x14ac:dyDescent="0.35">
      <c r="B878" t="s">
        <v>400</v>
      </c>
      <c r="C878" s="17">
        <v>0.66343266419586999</v>
      </c>
      <c r="D878" s="17">
        <v>0.66476912447839598</v>
      </c>
      <c r="E878" s="17">
        <v>0.66208185090203198</v>
      </c>
      <c r="F878" s="17"/>
      <c r="G878" s="17">
        <v>0.66032934323021597</v>
      </c>
      <c r="H878" s="17">
        <v>0.65425595217992805</v>
      </c>
      <c r="I878" s="17">
        <v>0.58952844073571697</v>
      </c>
      <c r="J878" s="17">
        <v>0.66386459217048399</v>
      </c>
      <c r="K878" s="17">
        <v>0.75253628969031905</v>
      </c>
      <c r="L878" s="17">
        <v>0.68007364424234895</v>
      </c>
      <c r="M878" s="17"/>
      <c r="N878" s="17">
        <v>0.66120333903096395</v>
      </c>
      <c r="O878" s="17">
        <v>0.71310086734257405</v>
      </c>
      <c r="P878" s="17">
        <v>0.60611026039059201</v>
      </c>
      <c r="Q878" s="17">
        <v>0.66888448349584795</v>
      </c>
      <c r="R878" s="17"/>
      <c r="S878" s="17">
        <v>0.60147660822875004</v>
      </c>
      <c r="T878" s="17">
        <v>0.60049288995889405</v>
      </c>
      <c r="U878" s="17">
        <v>0.69888702136659198</v>
      </c>
      <c r="V878" s="17">
        <v>0.69649259170098698</v>
      </c>
      <c r="W878" s="17">
        <v>0.68289681520802503</v>
      </c>
      <c r="X878" s="17">
        <v>0.65326640162746896</v>
      </c>
      <c r="Y878" s="17">
        <v>0.66819808376254697</v>
      </c>
      <c r="Z878" s="17">
        <v>0.65812681412859197</v>
      </c>
      <c r="AA878" s="17">
        <v>0.71555706552693299</v>
      </c>
      <c r="AB878" s="17">
        <v>0.73125312855310498</v>
      </c>
      <c r="AC878" s="17">
        <v>0.64643920117348597</v>
      </c>
      <c r="AD878" s="17"/>
      <c r="AE878" s="17">
        <v>0.64240901252509797</v>
      </c>
      <c r="AF878" s="17">
        <v>0.67178705652639403</v>
      </c>
      <c r="AG878" s="17">
        <v>0.62083136554757901</v>
      </c>
      <c r="AH878" s="17">
        <v>0.68220008914894203</v>
      </c>
      <c r="AI878" s="17">
        <v>0.69458807681004797</v>
      </c>
      <c r="AJ878" s="17">
        <v>0.73807384973130996</v>
      </c>
      <c r="AK878" s="17"/>
      <c r="AL878" s="17">
        <v>0.67700563623968402</v>
      </c>
      <c r="AM878" s="17">
        <v>0.63890882347337596</v>
      </c>
      <c r="AN878" s="17">
        <v>0.59711348007760201</v>
      </c>
      <c r="AO878" s="17">
        <v>0.53349988076302801</v>
      </c>
      <c r="AP878" s="17">
        <v>0.79900925494652297</v>
      </c>
      <c r="AQ878" s="17">
        <v>0.66336148345489798</v>
      </c>
      <c r="AR878" s="17">
        <v>0.71829938445419605</v>
      </c>
      <c r="AS878" s="17"/>
      <c r="AT878" s="17">
        <v>0.65187685189695999</v>
      </c>
      <c r="AU878" s="17">
        <v>0.66345318742845705</v>
      </c>
      <c r="AV878" s="17"/>
      <c r="AW878" s="17">
        <v>0.68065325109222796</v>
      </c>
      <c r="AX878" s="17">
        <v>0.74540300428150397</v>
      </c>
      <c r="AY878" s="17">
        <v>0.68682274877104799</v>
      </c>
      <c r="AZ878" s="17">
        <v>0.66341230152971997</v>
      </c>
      <c r="BA878" s="17">
        <v>0.64351337350909299</v>
      </c>
      <c r="BB878" s="17">
        <v>0.63000790358088299</v>
      </c>
      <c r="BC878" s="17">
        <v>0.667034620634671</v>
      </c>
      <c r="BD878" s="17">
        <v>0.65354261365057398</v>
      </c>
      <c r="BE878" s="17"/>
      <c r="BF878" s="17">
        <v>0.65845068621139902</v>
      </c>
      <c r="BG878" s="17">
        <v>0.68062564051299201</v>
      </c>
      <c r="BH878" s="17">
        <v>0.69731992287095701</v>
      </c>
      <c r="BI878" s="17">
        <v>0.687297972021641</v>
      </c>
      <c r="BJ878" s="17">
        <v>0.62828185459749597</v>
      </c>
      <c r="BK878" s="17">
        <v>0.65113195444500105</v>
      </c>
      <c r="BL878" s="17">
        <v>0.62657751820375895</v>
      </c>
      <c r="BM878" s="17"/>
      <c r="BN878" s="17">
        <v>0.58872790463946501</v>
      </c>
      <c r="BO878" s="17">
        <v>0.62786996528375205</v>
      </c>
      <c r="BP878" s="17">
        <v>0.66065680218517298</v>
      </c>
      <c r="BQ878" s="17">
        <v>0.65896942273896097</v>
      </c>
      <c r="BR878" s="17">
        <v>0.70399345822142301</v>
      </c>
      <c r="BS878" s="17">
        <v>0.61961313766977499</v>
      </c>
      <c r="BT878" s="17">
        <v>0.62682146923651005</v>
      </c>
      <c r="BU878" s="17">
        <v>0.73375769843629801</v>
      </c>
      <c r="BV878" s="17">
        <v>0.65346292518633498</v>
      </c>
      <c r="BW878" s="17">
        <v>0.65843275600758699</v>
      </c>
      <c r="BX878" s="17">
        <v>0.64307828538219003</v>
      </c>
      <c r="BY878" s="17">
        <v>0.65784879964186305</v>
      </c>
      <c r="BZ878" s="17">
        <v>0.69481989319943904</v>
      </c>
      <c r="CA878" s="17">
        <v>0.74457957132462005</v>
      </c>
      <c r="CB878" s="17">
        <v>0.74464960016183102</v>
      </c>
      <c r="CC878" s="17">
        <v>0.68990121262614901</v>
      </c>
      <c r="CD878" s="17">
        <v>0.63405634083219398</v>
      </c>
    </row>
    <row r="879" spans="2:82" x14ac:dyDescent="0.35">
      <c r="B879" t="s">
        <v>401</v>
      </c>
      <c r="C879" s="17">
        <v>0.33656733580413001</v>
      </c>
      <c r="D879" s="17">
        <v>0.33523087552160402</v>
      </c>
      <c r="E879" s="17">
        <v>0.33791814909796802</v>
      </c>
      <c r="F879" s="17"/>
      <c r="G879" s="17">
        <v>0.33967065676978397</v>
      </c>
      <c r="H879" s="17">
        <v>0.34574404782007201</v>
      </c>
      <c r="I879" s="17">
        <v>0.41047155926428303</v>
      </c>
      <c r="J879" s="17">
        <v>0.33613540782951601</v>
      </c>
      <c r="K879" s="17">
        <v>0.24746371030968101</v>
      </c>
      <c r="L879" s="17">
        <v>0.31992635575765099</v>
      </c>
      <c r="M879" s="17"/>
      <c r="N879" s="17">
        <v>0.33879666096903599</v>
      </c>
      <c r="O879" s="17">
        <v>0.286899132657426</v>
      </c>
      <c r="P879" s="17">
        <v>0.39388973960940799</v>
      </c>
      <c r="Q879" s="17">
        <v>0.331115516504152</v>
      </c>
      <c r="R879" s="17"/>
      <c r="S879" s="17">
        <v>0.39852339177125001</v>
      </c>
      <c r="T879" s="17">
        <v>0.39950711004110601</v>
      </c>
      <c r="U879" s="17">
        <v>0.30111297863340802</v>
      </c>
      <c r="V879" s="17">
        <v>0.30350740829901302</v>
      </c>
      <c r="W879" s="17">
        <v>0.31710318479197502</v>
      </c>
      <c r="X879" s="17">
        <v>0.34673359837253098</v>
      </c>
      <c r="Y879" s="17">
        <v>0.33180191623745298</v>
      </c>
      <c r="Z879" s="17">
        <v>0.34187318587140803</v>
      </c>
      <c r="AA879" s="17">
        <v>0.28444293447306701</v>
      </c>
      <c r="AB879" s="17">
        <v>0.26874687144689502</v>
      </c>
      <c r="AC879" s="17">
        <v>0.35356079882651398</v>
      </c>
      <c r="AD879" s="17"/>
      <c r="AE879" s="17">
        <v>0.35759098747490198</v>
      </c>
      <c r="AF879" s="17">
        <v>0.32821294347360602</v>
      </c>
      <c r="AG879" s="17">
        <v>0.37916863445242099</v>
      </c>
      <c r="AH879" s="17">
        <v>0.31779991085105802</v>
      </c>
      <c r="AI879" s="17">
        <v>0.30541192318995197</v>
      </c>
      <c r="AJ879" s="17">
        <v>0.26192615026868998</v>
      </c>
      <c r="AK879" s="17"/>
      <c r="AL879" s="17">
        <v>0.32299436376031598</v>
      </c>
      <c r="AM879" s="17">
        <v>0.36109117652662398</v>
      </c>
      <c r="AN879" s="17">
        <v>0.40288651992239799</v>
      </c>
      <c r="AO879" s="17">
        <v>0.46650011923697199</v>
      </c>
      <c r="AP879" s="17">
        <v>0.200990745053477</v>
      </c>
      <c r="AQ879" s="17">
        <v>0.33663851654510202</v>
      </c>
      <c r="AR879" s="17">
        <v>0.281700615545804</v>
      </c>
      <c r="AS879" s="17"/>
      <c r="AT879" s="17">
        <v>0.34812314810304001</v>
      </c>
      <c r="AU879" s="17">
        <v>0.33654681257154201</v>
      </c>
      <c r="AV879" s="17"/>
      <c r="AW879" s="17">
        <v>0.31934674890777198</v>
      </c>
      <c r="AX879" s="17">
        <v>0.25459699571849598</v>
      </c>
      <c r="AY879" s="17">
        <v>0.31317725122895201</v>
      </c>
      <c r="AZ879" s="17">
        <v>0.33658769847027997</v>
      </c>
      <c r="BA879" s="17">
        <v>0.35648662649090701</v>
      </c>
      <c r="BB879" s="17">
        <v>0.36999209641911701</v>
      </c>
      <c r="BC879" s="17">
        <v>0.332965379365329</v>
      </c>
      <c r="BD879" s="17">
        <v>0.34645738634942602</v>
      </c>
      <c r="BE879" s="17"/>
      <c r="BF879" s="17">
        <v>0.34154931378860098</v>
      </c>
      <c r="BG879" s="17">
        <v>0.31937435948700799</v>
      </c>
      <c r="BH879" s="17">
        <v>0.30268007712904299</v>
      </c>
      <c r="BI879" s="17">
        <v>0.31270202797836</v>
      </c>
      <c r="BJ879" s="17">
        <v>0.37171814540250397</v>
      </c>
      <c r="BK879" s="17">
        <v>0.34886804555499901</v>
      </c>
      <c r="BL879" s="17">
        <v>0.37342248179624099</v>
      </c>
      <c r="BM879" s="17"/>
      <c r="BN879" s="17">
        <v>0.41127209536053499</v>
      </c>
      <c r="BO879" s="17">
        <v>0.372130034716248</v>
      </c>
      <c r="BP879" s="17">
        <v>0.33934319781482702</v>
      </c>
      <c r="BQ879" s="17">
        <v>0.34103057726104002</v>
      </c>
      <c r="BR879" s="17">
        <v>0.29600654177857699</v>
      </c>
      <c r="BS879" s="17">
        <v>0.38038686233022501</v>
      </c>
      <c r="BT879" s="17">
        <v>0.37317853076349</v>
      </c>
      <c r="BU879" s="17">
        <v>0.26624230156370199</v>
      </c>
      <c r="BV879" s="17">
        <v>0.34653707481366502</v>
      </c>
      <c r="BW879" s="17">
        <v>0.34156724399241301</v>
      </c>
      <c r="BX879" s="17">
        <v>0.35692171461781003</v>
      </c>
      <c r="BY879" s="17">
        <v>0.34215120035813701</v>
      </c>
      <c r="BZ879" s="17">
        <v>0.30518010680056101</v>
      </c>
      <c r="CA879" s="17">
        <v>0.25542042867538001</v>
      </c>
      <c r="CB879" s="17">
        <v>0.25535039983816898</v>
      </c>
      <c r="CC879" s="17">
        <v>0.31009878737385099</v>
      </c>
      <c r="CD879" s="17">
        <v>0.36594365916780602</v>
      </c>
    </row>
    <row r="880" spans="2:82" x14ac:dyDescent="0.35">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row>
    <row r="881" spans="2:82" x14ac:dyDescent="0.35">
      <c r="B881" s="6" t="s">
        <v>421</v>
      </c>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row>
    <row r="882" spans="2:82" x14ac:dyDescent="0.35">
      <c r="B882" s="24" t="s">
        <v>118</v>
      </c>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row>
    <row r="883" spans="2:82" x14ac:dyDescent="0.35">
      <c r="B883" t="s">
        <v>411</v>
      </c>
      <c r="C883" s="17">
        <v>0.73756382773504303</v>
      </c>
      <c r="D883" s="17">
        <v>0.71363180610640098</v>
      </c>
      <c r="E883" s="17">
        <v>0.761771156954686</v>
      </c>
      <c r="F883" s="17"/>
      <c r="G883" s="17">
        <v>0.57790546371641505</v>
      </c>
      <c r="H883" s="17">
        <v>0.66242849410299898</v>
      </c>
      <c r="I883" s="17">
        <v>0.73374788882411601</v>
      </c>
      <c r="J883" s="17">
        <v>0.75917732014343398</v>
      </c>
      <c r="K883" s="17">
        <v>0.815604432581988</v>
      </c>
      <c r="L883" s="17">
        <v>0.837635396778042</v>
      </c>
      <c r="M883" s="17"/>
      <c r="N883" s="17">
        <v>0.73098409942382403</v>
      </c>
      <c r="O883" s="17">
        <v>0.75375976549462598</v>
      </c>
      <c r="P883" s="17">
        <v>0.71716172622255403</v>
      </c>
      <c r="Q883" s="17">
        <v>0.74524026631690499</v>
      </c>
      <c r="R883" s="17"/>
      <c r="S883" s="17">
        <v>0.65306707433287803</v>
      </c>
      <c r="T883" s="17">
        <v>0.75740341270841305</v>
      </c>
      <c r="U883" s="17">
        <v>0.74581417591574795</v>
      </c>
      <c r="V883" s="17">
        <v>0.75736209682664801</v>
      </c>
      <c r="W883" s="17">
        <v>0.77803584959206296</v>
      </c>
      <c r="X883" s="17">
        <v>0.72051982525603697</v>
      </c>
      <c r="Y883" s="17">
        <v>0.75316681525247797</v>
      </c>
      <c r="Z883" s="17">
        <v>0.76145080908880902</v>
      </c>
      <c r="AA883" s="17">
        <v>0.735896740904188</v>
      </c>
      <c r="AB883" s="17">
        <v>0.758596772417932</v>
      </c>
      <c r="AC883" s="17">
        <v>0.77852434400243498</v>
      </c>
      <c r="AD883" s="17"/>
      <c r="AE883" s="17">
        <v>0.77318395022006503</v>
      </c>
      <c r="AF883" s="17">
        <v>0.74390205676935395</v>
      </c>
      <c r="AG883" s="17">
        <v>0.72225168067621404</v>
      </c>
      <c r="AH883" s="17">
        <v>0.71371849096656803</v>
      </c>
      <c r="AI883" s="17">
        <v>0.71092344075441805</v>
      </c>
      <c r="AJ883" s="17">
        <v>0.590908325108356</v>
      </c>
      <c r="AK883" s="17"/>
      <c r="AL883" s="17">
        <v>0.78403965505858597</v>
      </c>
      <c r="AM883" s="17">
        <v>0.67673511291489696</v>
      </c>
      <c r="AN883" s="17">
        <v>0.60132735918241698</v>
      </c>
      <c r="AO883" s="17">
        <v>0.63712290188218801</v>
      </c>
      <c r="AP883" s="17">
        <v>0.76713513551069701</v>
      </c>
      <c r="AQ883" s="17">
        <v>0.656738179445151</v>
      </c>
      <c r="AR883" s="17">
        <v>0.74912600255247597</v>
      </c>
      <c r="AS883" s="17"/>
      <c r="AT883" s="17">
        <v>0.58424454763013201</v>
      </c>
      <c r="AU883" s="17">
        <v>0.76092707202634002</v>
      </c>
      <c r="AV883" s="17"/>
      <c r="AW883" s="17">
        <v>0.73032979973134804</v>
      </c>
      <c r="AX883" s="17">
        <v>0.835643762011818</v>
      </c>
      <c r="AY883" s="17">
        <v>0.67210158325480396</v>
      </c>
      <c r="AZ883" s="17">
        <v>0.72953733328715198</v>
      </c>
      <c r="BA883" s="17">
        <v>0.82160321520816804</v>
      </c>
      <c r="BB883" s="17">
        <v>0.70615321674241105</v>
      </c>
      <c r="BC883" s="17">
        <v>0.69177283725014904</v>
      </c>
      <c r="BD883" s="17">
        <v>0.66036798077054604</v>
      </c>
      <c r="BE883" s="17"/>
      <c r="BF883" s="17">
        <v>0.69948307490749795</v>
      </c>
      <c r="BG883" s="17">
        <v>0.73008314258641804</v>
      </c>
      <c r="BH883" s="17">
        <v>0.74588240905680803</v>
      </c>
      <c r="BI883" s="17">
        <v>0.72135417459124096</v>
      </c>
      <c r="BJ883" s="17">
        <v>0.71239115505846695</v>
      </c>
      <c r="BK883" s="17">
        <v>0.79703844693000503</v>
      </c>
      <c r="BL883" s="17">
        <v>0.71035778882483003</v>
      </c>
      <c r="BM883" s="17"/>
      <c r="BN883" s="17">
        <v>0.66968908022729801</v>
      </c>
      <c r="BO883" s="17">
        <v>0.773240812281353</v>
      </c>
      <c r="BP883" s="17">
        <v>0.78512532343812702</v>
      </c>
      <c r="BQ883" s="17">
        <v>0.73016054513584905</v>
      </c>
      <c r="BR883" s="17">
        <v>0.740032358836893</v>
      </c>
      <c r="BS883" s="17">
        <v>0.76752818071765605</v>
      </c>
      <c r="BT883" s="17">
        <v>0.76391979536686805</v>
      </c>
      <c r="BU883" s="17">
        <v>0.72371341589625904</v>
      </c>
      <c r="BV883" s="17">
        <v>0.74246020496332299</v>
      </c>
      <c r="BW883" s="17">
        <v>0.73880589924419204</v>
      </c>
      <c r="BX883" s="17">
        <v>0.74678791815708501</v>
      </c>
      <c r="BY883" s="17">
        <v>0.70144796849336799</v>
      </c>
      <c r="BZ883" s="17">
        <v>0.70966814828774205</v>
      </c>
      <c r="CA883" s="17">
        <v>0.70808980229326102</v>
      </c>
      <c r="CB883" s="17">
        <v>0.69076245425081195</v>
      </c>
      <c r="CC883" s="17">
        <v>0.69132871097792403</v>
      </c>
      <c r="CD883" s="17">
        <v>0.64541052254908704</v>
      </c>
    </row>
    <row r="884" spans="2:82" x14ac:dyDescent="0.35">
      <c r="B884" t="s">
        <v>412</v>
      </c>
      <c r="C884" s="17">
        <v>0.54495227614600805</v>
      </c>
      <c r="D884" s="17">
        <v>0.52001533872896899</v>
      </c>
      <c r="E884" s="17">
        <v>0.56917993342304696</v>
      </c>
      <c r="F884" s="17"/>
      <c r="G884" s="17">
        <v>0.52783322098843999</v>
      </c>
      <c r="H884" s="17">
        <v>0.57345515886669496</v>
      </c>
      <c r="I884" s="17">
        <v>0.58729660605303802</v>
      </c>
      <c r="J884" s="17">
        <v>0.57174637018402696</v>
      </c>
      <c r="K884" s="17">
        <v>0.52794961464161005</v>
      </c>
      <c r="L884" s="17">
        <v>0.488301565686173</v>
      </c>
      <c r="M884" s="17"/>
      <c r="N884" s="17">
        <v>0.55012494039206095</v>
      </c>
      <c r="O884" s="17">
        <v>0.578483464814881</v>
      </c>
      <c r="P884" s="17">
        <v>0.53732579647606704</v>
      </c>
      <c r="Q884" s="17">
        <v>0.509928559851066</v>
      </c>
      <c r="R884" s="17"/>
      <c r="S884" s="17">
        <v>0.56348403820721105</v>
      </c>
      <c r="T884" s="17">
        <v>0.57625205702605897</v>
      </c>
      <c r="U884" s="17">
        <v>0.575309768338644</v>
      </c>
      <c r="V884" s="17">
        <v>0.53613320709152501</v>
      </c>
      <c r="W884" s="17">
        <v>0.53253019729020901</v>
      </c>
      <c r="X884" s="17">
        <v>0.50710062191851502</v>
      </c>
      <c r="Y884" s="17">
        <v>0.55433369957771494</v>
      </c>
      <c r="Z884" s="17">
        <v>0.56473946040193002</v>
      </c>
      <c r="AA884" s="17">
        <v>0.53012557262036597</v>
      </c>
      <c r="AB884" s="17">
        <v>0.48625245855219401</v>
      </c>
      <c r="AC884" s="17">
        <v>0.56228170376664399</v>
      </c>
      <c r="AD884" s="17"/>
      <c r="AE884" s="17">
        <v>0.44327428264886098</v>
      </c>
      <c r="AF884" s="17">
        <v>0.61518866368578295</v>
      </c>
      <c r="AG884" s="17">
        <v>0.52347467932768499</v>
      </c>
      <c r="AH884" s="17">
        <v>0.55480557914178896</v>
      </c>
      <c r="AI884" s="17">
        <v>0.65797772517259501</v>
      </c>
      <c r="AJ884" s="17">
        <v>0.536737646073985</v>
      </c>
      <c r="AK884" s="17"/>
      <c r="AL884" s="17">
        <v>0.557200057429448</v>
      </c>
      <c r="AM884" s="17">
        <v>0.562394585867243</v>
      </c>
      <c r="AN884" s="17">
        <v>0.48563448309208801</v>
      </c>
      <c r="AO884" s="17">
        <v>0.48011103055016602</v>
      </c>
      <c r="AP884" s="17">
        <v>0.46872875791398599</v>
      </c>
      <c r="AQ884" s="17">
        <v>0.49262023048776699</v>
      </c>
      <c r="AR884" s="17">
        <v>0.65453035785070501</v>
      </c>
      <c r="AS884" s="17"/>
      <c r="AT884" s="17">
        <v>0.43384191183842302</v>
      </c>
      <c r="AU884" s="17">
        <v>0.56167031386672905</v>
      </c>
      <c r="AV884" s="17"/>
      <c r="AW884" s="17">
        <v>0.55770367661396503</v>
      </c>
      <c r="AX884" s="17">
        <v>0.55141976629012002</v>
      </c>
      <c r="AY884" s="17">
        <v>0.51283182971330898</v>
      </c>
      <c r="AZ884" s="17">
        <v>0.56900362273273997</v>
      </c>
      <c r="BA884" s="17">
        <v>0.45894359118628097</v>
      </c>
      <c r="BB884" s="17">
        <v>0.550282247264547</v>
      </c>
      <c r="BC884" s="17">
        <v>0.57568294241788398</v>
      </c>
      <c r="BD884" s="17">
        <v>0.52330266451771601</v>
      </c>
      <c r="BE884" s="17"/>
      <c r="BF884" s="17">
        <v>0.56806559460149997</v>
      </c>
      <c r="BG884" s="17">
        <v>0.57695524134044296</v>
      </c>
      <c r="BH884" s="17">
        <v>0.52424641793443405</v>
      </c>
      <c r="BI884" s="17">
        <v>0.53773054896004502</v>
      </c>
      <c r="BJ884" s="17">
        <v>0.50861558367378801</v>
      </c>
      <c r="BK884" s="17">
        <v>0.49906781244449</v>
      </c>
      <c r="BL884" s="17">
        <v>0.58051693228711299</v>
      </c>
      <c r="BM884" s="17"/>
      <c r="BN884" s="17">
        <v>0.45945965492027302</v>
      </c>
      <c r="BO884" s="17">
        <v>0.55584321247694202</v>
      </c>
      <c r="BP884" s="17">
        <v>0.515831501757541</v>
      </c>
      <c r="BQ884" s="17">
        <v>0.53109983532895499</v>
      </c>
      <c r="BR884" s="17">
        <v>0.53128157573583701</v>
      </c>
      <c r="BS884" s="17">
        <v>0.55524557742381297</v>
      </c>
      <c r="BT884" s="17">
        <v>0.56351171060587002</v>
      </c>
      <c r="BU884" s="17">
        <v>0.58482231530587903</v>
      </c>
      <c r="BV884" s="17">
        <v>0.57385447060462702</v>
      </c>
      <c r="BW884" s="17">
        <v>0.55120457061518502</v>
      </c>
      <c r="BX884" s="17">
        <v>0.57988267906297397</v>
      </c>
      <c r="BY884" s="17">
        <v>0.569974338818801</v>
      </c>
      <c r="BZ884" s="17">
        <v>0.55805086282287197</v>
      </c>
      <c r="CA884" s="17">
        <v>0.52081531803363201</v>
      </c>
      <c r="CB884" s="17">
        <v>0.59524760408762001</v>
      </c>
      <c r="CC884" s="17">
        <v>0.55807036980445501</v>
      </c>
      <c r="CD884" s="17">
        <v>0.52245964553990398</v>
      </c>
    </row>
    <row r="885" spans="2:82" x14ac:dyDescent="0.35">
      <c r="B885" t="s">
        <v>413</v>
      </c>
      <c r="C885" s="17">
        <v>0.41115786928328601</v>
      </c>
      <c r="D885" s="17">
        <v>0.40454024594057902</v>
      </c>
      <c r="E885" s="17">
        <v>0.41789466799331698</v>
      </c>
      <c r="F885" s="17"/>
      <c r="G885" s="17">
        <v>0.26653491076978097</v>
      </c>
      <c r="H885" s="17">
        <v>0.31089672851533001</v>
      </c>
      <c r="I885" s="17">
        <v>0.38579691468328398</v>
      </c>
      <c r="J885" s="17">
        <v>0.43728502221951698</v>
      </c>
      <c r="K885" s="17">
        <v>0.50118586621690697</v>
      </c>
      <c r="L885" s="17">
        <v>0.52755545273760096</v>
      </c>
      <c r="M885" s="17"/>
      <c r="N885" s="17">
        <v>0.42918644042636001</v>
      </c>
      <c r="O885" s="17">
        <v>0.430064197810199</v>
      </c>
      <c r="P885" s="17">
        <v>0.37952475178365302</v>
      </c>
      <c r="Q885" s="17">
        <v>0.398927327945789</v>
      </c>
      <c r="R885" s="17"/>
      <c r="S885" s="17">
        <v>0.358961767283622</v>
      </c>
      <c r="T885" s="17">
        <v>0.42209719098383702</v>
      </c>
      <c r="U885" s="17">
        <v>0.452981180562395</v>
      </c>
      <c r="V885" s="17">
        <v>0.41372065915246897</v>
      </c>
      <c r="W885" s="17">
        <v>0.41542302657209801</v>
      </c>
      <c r="X885" s="17">
        <v>0.41338840208928201</v>
      </c>
      <c r="Y885" s="17">
        <v>0.42243496187533403</v>
      </c>
      <c r="Z885" s="17">
        <v>0.38527830969070198</v>
      </c>
      <c r="AA885" s="17">
        <v>0.39436007934955802</v>
      </c>
      <c r="AB885" s="17">
        <v>0.45718040094047502</v>
      </c>
      <c r="AC885" s="17">
        <v>0.41749341951577901</v>
      </c>
      <c r="AD885" s="17"/>
      <c r="AE885" s="17">
        <v>0.46215174210834697</v>
      </c>
      <c r="AF885" s="17">
        <v>0.38187678768216798</v>
      </c>
      <c r="AG885" s="17">
        <v>0.38754569623317597</v>
      </c>
      <c r="AH885" s="17">
        <v>0.40138007184612001</v>
      </c>
      <c r="AI885" s="17">
        <v>0.38243035848078599</v>
      </c>
      <c r="AJ885" s="17">
        <v>0.372663992992111</v>
      </c>
      <c r="AK885" s="17"/>
      <c r="AL885" s="17">
        <v>0.44831646078768</v>
      </c>
      <c r="AM885" s="17">
        <v>0.35420195068469001</v>
      </c>
      <c r="AN885" s="17">
        <v>0.29197638911054702</v>
      </c>
      <c r="AO885" s="17">
        <v>0.38446704684699801</v>
      </c>
      <c r="AP885" s="17">
        <v>0.49728834522628901</v>
      </c>
      <c r="AQ885" s="17">
        <v>0.35382380323472401</v>
      </c>
      <c r="AR885" s="17">
        <v>0.40628439821915302</v>
      </c>
      <c r="AS885" s="17"/>
      <c r="AT885" s="17">
        <v>0.32635627885478702</v>
      </c>
      <c r="AU885" s="17">
        <v>0.42586295394347101</v>
      </c>
      <c r="AV885" s="17"/>
      <c r="AW885" s="17">
        <v>0.40775071684860598</v>
      </c>
      <c r="AX885" s="17">
        <v>0.52977172720963295</v>
      </c>
      <c r="AY885" s="17">
        <v>0.37295467130861698</v>
      </c>
      <c r="AZ885" s="17">
        <v>0.41066009719778701</v>
      </c>
      <c r="BA885" s="17">
        <v>0.49997727794290903</v>
      </c>
      <c r="BB885" s="17">
        <v>0.34335130680363302</v>
      </c>
      <c r="BC885" s="17">
        <v>0.356806814638923</v>
      </c>
      <c r="BD885" s="17">
        <v>0.42380634319177701</v>
      </c>
      <c r="BE885" s="17"/>
      <c r="BF885" s="17">
        <v>0.39407739405756897</v>
      </c>
      <c r="BG885" s="17">
        <v>0.368195531257414</v>
      </c>
      <c r="BH885" s="17">
        <v>0.460894852167203</v>
      </c>
      <c r="BI885" s="17">
        <v>0.39402336043323499</v>
      </c>
      <c r="BJ885" s="17">
        <v>0.36691566023852801</v>
      </c>
      <c r="BK885" s="17">
        <v>0.48588987039205001</v>
      </c>
      <c r="BL885" s="17">
        <v>0.39908972782188301</v>
      </c>
      <c r="BM885" s="17"/>
      <c r="BN885" s="17">
        <v>0.37029509766195801</v>
      </c>
      <c r="BO885" s="17">
        <v>0.42150163138008601</v>
      </c>
      <c r="BP885" s="17">
        <v>0.391616709169467</v>
      </c>
      <c r="BQ885" s="17">
        <v>0.38750287121823002</v>
      </c>
      <c r="BR885" s="17">
        <v>0.45839811872410002</v>
      </c>
      <c r="BS885" s="17">
        <v>0.41189044538491099</v>
      </c>
      <c r="BT885" s="17">
        <v>0.45058792982606299</v>
      </c>
      <c r="BU885" s="17">
        <v>0.430454559432212</v>
      </c>
      <c r="BV885" s="17">
        <v>0.41681105531645801</v>
      </c>
      <c r="BW885" s="17">
        <v>0.41221612554618903</v>
      </c>
      <c r="BX885" s="17">
        <v>0.43036387632050499</v>
      </c>
      <c r="BY885" s="17">
        <v>0.348654288813466</v>
      </c>
      <c r="BZ885" s="17">
        <v>0.37768710626269802</v>
      </c>
      <c r="CA885" s="17">
        <v>0.43165786745518597</v>
      </c>
      <c r="CB885" s="17">
        <v>0.394185046156454</v>
      </c>
      <c r="CC885" s="17">
        <v>0.35893972633298799</v>
      </c>
      <c r="CD885" s="17">
        <v>0.38821757587428402</v>
      </c>
    </row>
    <row r="886" spans="2:82" x14ac:dyDescent="0.35">
      <c r="B886" t="s">
        <v>414</v>
      </c>
      <c r="C886" s="17">
        <v>0.40574358513331998</v>
      </c>
      <c r="D886" s="17">
        <v>0.37454739385435898</v>
      </c>
      <c r="E886" s="17">
        <v>0.436024654182458</v>
      </c>
      <c r="F886" s="17"/>
      <c r="G886" s="17">
        <v>0.22803921987957601</v>
      </c>
      <c r="H886" s="17">
        <v>0.25489530146268902</v>
      </c>
      <c r="I886" s="17">
        <v>0.36958163282308898</v>
      </c>
      <c r="J886" s="17">
        <v>0.45994758253034101</v>
      </c>
      <c r="K886" s="17">
        <v>0.53907561658692804</v>
      </c>
      <c r="L886" s="17">
        <v>0.54219738586164901</v>
      </c>
      <c r="M886" s="17"/>
      <c r="N886" s="17">
        <v>0.38627816299511097</v>
      </c>
      <c r="O886" s="17">
        <v>0.41010457891319901</v>
      </c>
      <c r="P886" s="17">
        <v>0.39635601791400799</v>
      </c>
      <c r="Q886" s="17">
        <v>0.42948719296563098</v>
      </c>
      <c r="R886" s="17"/>
      <c r="S886" s="17">
        <v>0.30754150354682303</v>
      </c>
      <c r="T886" s="17">
        <v>0.41629353840995598</v>
      </c>
      <c r="U886" s="17">
        <v>0.45396202665199198</v>
      </c>
      <c r="V886" s="17">
        <v>0.39586309988611001</v>
      </c>
      <c r="W886" s="17">
        <v>0.42706096561833801</v>
      </c>
      <c r="X886" s="17">
        <v>0.38199770382378401</v>
      </c>
      <c r="Y886" s="17">
        <v>0.43698761216167598</v>
      </c>
      <c r="Z886" s="17">
        <v>0.41456891660934803</v>
      </c>
      <c r="AA886" s="17">
        <v>0.42039372759980598</v>
      </c>
      <c r="AB886" s="17">
        <v>0.43913951551939101</v>
      </c>
      <c r="AC886" s="17">
        <v>0.46907532863800899</v>
      </c>
      <c r="AD886" s="17"/>
      <c r="AE886" s="17">
        <v>0.46292192700261398</v>
      </c>
      <c r="AF886" s="17">
        <v>0.38380737648737401</v>
      </c>
      <c r="AG886" s="17">
        <v>0.409552035922015</v>
      </c>
      <c r="AH886" s="17">
        <v>0.43134618164448302</v>
      </c>
      <c r="AI886" s="17">
        <v>0.33601607878699202</v>
      </c>
      <c r="AJ886" s="17">
        <v>0.28952341463984999</v>
      </c>
      <c r="AK886" s="17"/>
      <c r="AL886" s="17">
        <v>0.44907449889953599</v>
      </c>
      <c r="AM886" s="17">
        <v>0.33069838056350498</v>
      </c>
      <c r="AN886" s="17">
        <v>0.302131357488365</v>
      </c>
      <c r="AO886" s="17">
        <v>0.38576311104543898</v>
      </c>
      <c r="AP886" s="17">
        <v>0.48728482193858902</v>
      </c>
      <c r="AQ886" s="17">
        <v>0.33033444079415097</v>
      </c>
      <c r="AR886" s="17">
        <v>0.402497523031419</v>
      </c>
      <c r="AS886" s="17"/>
      <c r="AT886" s="17">
        <v>0.30189655261972698</v>
      </c>
      <c r="AU886" s="17">
        <v>0.422140668051384</v>
      </c>
      <c r="AV886" s="17"/>
      <c r="AW886" s="17">
        <v>0.44431815961554599</v>
      </c>
      <c r="AX886" s="17">
        <v>0.57799674951494295</v>
      </c>
      <c r="AY886" s="17">
        <v>0.36214812350669801</v>
      </c>
      <c r="AZ886" s="17">
        <v>0.39016378646711197</v>
      </c>
      <c r="BA886" s="17">
        <v>0.51844620920789397</v>
      </c>
      <c r="BB886" s="17">
        <v>0.35008857743469801</v>
      </c>
      <c r="BC886" s="17">
        <v>0.303048265659834</v>
      </c>
      <c r="BD886" s="17">
        <v>0.37281007319151699</v>
      </c>
      <c r="BE886" s="17"/>
      <c r="BF886" s="17">
        <v>0.36177636619827902</v>
      </c>
      <c r="BG886" s="17">
        <v>0.35022880799552297</v>
      </c>
      <c r="BH886" s="17">
        <v>0.457247967660114</v>
      </c>
      <c r="BI886" s="17">
        <v>0.420832438220065</v>
      </c>
      <c r="BJ886" s="17">
        <v>0.39007031196390002</v>
      </c>
      <c r="BK886" s="17">
        <v>0.49323156881397001</v>
      </c>
      <c r="BL886" s="17">
        <v>0.39010936801811402</v>
      </c>
      <c r="BM886" s="17"/>
      <c r="BN886" s="17">
        <v>0.35782744668014499</v>
      </c>
      <c r="BO886" s="17">
        <v>0.51006973455674298</v>
      </c>
      <c r="BP886" s="17">
        <v>0.47858978099510202</v>
      </c>
      <c r="BQ886" s="17">
        <v>0.43364516146828203</v>
      </c>
      <c r="BR886" s="17">
        <v>0.44342117843988099</v>
      </c>
      <c r="BS886" s="17">
        <v>0.43171866752155003</v>
      </c>
      <c r="BT886" s="17">
        <v>0.45804061279395403</v>
      </c>
      <c r="BU886" s="17">
        <v>0.39871184660424402</v>
      </c>
      <c r="BV886" s="17">
        <v>0.40081713022841398</v>
      </c>
      <c r="BW886" s="17">
        <v>0.32954434177650099</v>
      </c>
      <c r="BX886" s="17">
        <v>0.34503881047686302</v>
      </c>
      <c r="BY886" s="17">
        <v>0.31874718155877901</v>
      </c>
      <c r="BZ886" s="17">
        <v>0.33759423380337999</v>
      </c>
      <c r="CA886" s="17">
        <v>0.33038945647498702</v>
      </c>
      <c r="CB886" s="17">
        <v>0.31662768776024303</v>
      </c>
      <c r="CC886" s="17">
        <v>0.33246316672197801</v>
      </c>
      <c r="CD886" s="17">
        <v>0.23052072653146199</v>
      </c>
    </row>
    <row r="887" spans="2:82" x14ac:dyDescent="0.35">
      <c r="B887" t="s">
        <v>415</v>
      </c>
      <c r="C887" s="17">
        <v>0.35548130210904699</v>
      </c>
      <c r="D887" s="17">
        <v>0.33407782803251002</v>
      </c>
      <c r="E887" s="17">
        <v>0.37674910191022498</v>
      </c>
      <c r="F887" s="17"/>
      <c r="G887" s="17">
        <v>0.329520931337214</v>
      </c>
      <c r="H887" s="17">
        <v>0.33010309770690999</v>
      </c>
      <c r="I887" s="17">
        <v>0.35522626728977102</v>
      </c>
      <c r="J887" s="17">
        <v>0.36186043035407101</v>
      </c>
      <c r="K887" s="17">
        <v>0.38029885267873698</v>
      </c>
      <c r="L887" s="17">
        <v>0.37172691449373302</v>
      </c>
      <c r="M887" s="17"/>
      <c r="N887" s="17">
        <v>0.35035690132894898</v>
      </c>
      <c r="O887" s="17">
        <v>0.38150280348051802</v>
      </c>
      <c r="P887" s="17">
        <v>0.35001302341025697</v>
      </c>
      <c r="Q887" s="17">
        <v>0.33715706187529598</v>
      </c>
      <c r="R887" s="17"/>
      <c r="S887" s="17">
        <v>0.343969501225457</v>
      </c>
      <c r="T887" s="17">
        <v>0.38398968410156997</v>
      </c>
      <c r="U887" s="17">
        <v>0.38603592643192303</v>
      </c>
      <c r="V887" s="17">
        <v>0.32952526474273902</v>
      </c>
      <c r="W887" s="17">
        <v>0.34521073590267998</v>
      </c>
      <c r="X887" s="17">
        <v>0.37686707378239898</v>
      </c>
      <c r="Y887" s="17">
        <v>0.35801592885199701</v>
      </c>
      <c r="Z887" s="17">
        <v>0.37233687297846102</v>
      </c>
      <c r="AA887" s="17">
        <v>0.32566688740628102</v>
      </c>
      <c r="AB887" s="17">
        <v>0.33417380038202799</v>
      </c>
      <c r="AC887" s="17">
        <v>0.37205627341099101</v>
      </c>
      <c r="AD887" s="17"/>
      <c r="AE887" s="17">
        <v>0.35109992680936603</v>
      </c>
      <c r="AF887" s="17">
        <v>0.34208068097171901</v>
      </c>
      <c r="AG887" s="17">
        <v>0.30953968763737</v>
      </c>
      <c r="AH887" s="17">
        <v>0.31787222103074497</v>
      </c>
      <c r="AI887" s="17">
        <v>0.41811218997802202</v>
      </c>
      <c r="AJ887" s="17">
        <v>0.38303199496470902</v>
      </c>
      <c r="AK887" s="17"/>
      <c r="AL887" s="17">
        <v>0.372732594170401</v>
      </c>
      <c r="AM887" s="17">
        <v>0.33331874551503998</v>
      </c>
      <c r="AN887" s="17">
        <v>0.30790229997247598</v>
      </c>
      <c r="AO887" s="17">
        <v>0.39310524800800201</v>
      </c>
      <c r="AP887" s="17">
        <v>0.38808186846642601</v>
      </c>
      <c r="AQ887" s="17">
        <v>0.33503413036977803</v>
      </c>
      <c r="AR887" s="17">
        <v>0.37562487466942601</v>
      </c>
      <c r="AS887" s="17"/>
      <c r="AT887" s="17">
        <v>0.262305520332203</v>
      </c>
      <c r="AU887" s="17">
        <v>0.36911651555227099</v>
      </c>
      <c r="AV887" s="17"/>
      <c r="AW887" s="17">
        <v>0.35932553460052402</v>
      </c>
      <c r="AX887" s="17">
        <v>0.37410118432949302</v>
      </c>
      <c r="AY887" s="17">
        <v>0.32066631151973402</v>
      </c>
      <c r="AZ887" s="17">
        <v>0.37113227824887002</v>
      </c>
      <c r="BA887" s="17">
        <v>0.359651460603373</v>
      </c>
      <c r="BB887" s="17">
        <v>0.33675381160089002</v>
      </c>
      <c r="BC887" s="17">
        <v>0.33958318572924101</v>
      </c>
      <c r="BD887" s="17">
        <v>0.320136601211018</v>
      </c>
      <c r="BE887" s="17"/>
      <c r="BF887" s="17">
        <v>0.36559128163272098</v>
      </c>
      <c r="BG887" s="17">
        <v>0.34365093959394899</v>
      </c>
      <c r="BH887" s="17">
        <v>0.37583983209861199</v>
      </c>
      <c r="BI887" s="17">
        <v>0.349932039802617</v>
      </c>
      <c r="BJ887" s="17">
        <v>0.320544443122175</v>
      </c>
      <c r="BK887" s="17">
        <v>0.35077465478416903</v>
      </c>
      <c r="BL887" s="17">
        <v>0.40082435619638201</v>
      </c>
      <c r="BM887" s="17"/>
      <c r="BN887" s="17">
        <v>0.300136012534645</v>
      </c>
      <c r="BO887" s="17">
        <v>0.32112415276214701</v>
      </c>
      <c r="BP887" s="17">
        <v>0.29663707087051899</v>
      </c>
      <c r="BQ887" s="17">
        <v>0.37240286209851198</v>
      </c>
      <c r="BR887" s="17">
        <v>0.35118754050311402</v>
      </c>
      <c r="BS887" s="17">
        <v>0.39683577906414202</v>
      </c>
      <c r="BT887" s="17">
        <v>0.39079487737218599</v>
      </c>
      <c r="BU887" s="17">
        <v>0.36471510931697798</v>
      </c>
      <c r="BV887" s="17">
        <v>0.38109484227568702</v>
      </c>
      <c r="BW887" s="17">
        <v>0.38088664968632902</v>
      </c>
      <c r="BX887" s="17">
        <v>0.37409260511820103</v>
      </c>
      <c r="BY887" s="17">
        <v>0.36843524771521902</v>
      </c>
      <c r="BZ887" s="17">
        <v>0.37252684749751103</v>
      </c>
      <c r="CA887" s="17">
        <v>0.34240246418344999</v>
      </c>
      <c r="CB887" s="17">
        <v>0.33435552143777098</v>
      </c>
      <c r="CC887" s="17">
        <v>0.30360347922168901</v>
      </c>
      <c r="CD887" s="17">
        <v>0.26816607072246701</v>
      </c>
    </row>
    <row r="888" spans="2:82" x14ac:dyDescent="0.35">
      <c r="B888" t="s">
        <v>416</v>
      </c>
      <c r="C888" s="17">
        <v>0.32449155556313902</v>
      </c>
      <c r="D888" s="17">
        <v>0.281713170405757</v>
      </c>
      <c r="E888" s="17">
        <v>0.36557997529074698</v>
      </c>
      <c r="F888" s="17"/>
      <c r="G888" s="17">
        <v>0.26408021613805699</v>
      </c>
      <c r="H888" s="17">
        <v>0.26780270706652698</v>
      </c>
      <c r="I888" s="17">
        <v>0.29199129205004298</v>
      </c>
      <c r="J888" s="17">
        <v>0.31436495473739501</v>
      </c>
      <c r="K888" s="17">
        <v>0.37120976713350401</v>
      </c>
      <c r="L888" s="17">
        <v>0.41394477864918999</v>
      </c>
      <c r="M888" s="17"/>
      <c r="N888" s="17">
        <v>0.334849166891029</v>
      </c>
      <c r="O888" s="17">
        <v>0.32723563455782001</v>
      </c>
      <c r="P888" s="17">
        <v>0.29564020657315898</v>
      </c>
      <c r="Q888" s="17">
        <v>0.33428492769580298</v>
      </c>
      <c r="R888" s="17"/>
      <c r="S888" s="17">
        <v>0.27174274451772801</v>
      </c>
      <c r="T888" s="17">
        <v>0.32778217103184298</v>
      </c>
      <c r="U888" s="17">
        <v>0.34727563972033798</v>
      </c>
      <c r="V888" s="17">
        <v>0.309913275689984</v>
      </c>
      <c r="W888" s="17">
        <v>0.35272300697768</v>
      </c>
      <c r="X888" s="17">
        <v>0.32552924250979798</v>
      </c>
      <c r="Y888" s="17">
        <v>0.33118394406982798</v>
      </c>
      <c r="Z888" s="17">
        <v>0.31440648280989097</v>
      </c>
      <c r="AA888" s="17">
        <v>0.33507219834360502</v>
      </c>
      <c r="AB888" s="17">
        <v>0.32486015084730302</v>
      </c>
      <c r="AC888" s="17">
        <v>0.39668436231047399</v>
      </c>
      <c r="AD888" s="17"/>
      <c r="AE888" s="17">
        <v>0.372771173665918</v>
      </c>
      <c r="AF888" s="17">
        <v>0.29468487228697798</v>
      </c>
      <c r="AG888" s="17">
        <v>0.29606215187416901</v>
      </c>
      <c r="AH888" s="17">
        <v>0.32964463863913301</v>
      </c>
      <c r="AI888" s="17">
        <v>0.29013026401729602</v>
      </c>
      <c r="AJ888" s="17">
        <v>0.28999999325074599</v>
      </c>
      <c r="AK888" s="17"/>
      <c r="AL888" s="17">
        <v>0.33614077672651799</v>
      </c>
      <c r="AM888" s="17">
        <v>0.30629985507622398</v>
      </c>
      <c r="AN888" s="17">
        <v>0.30344184664828799</v>
      </c>
      <c r="AO888" s="17">
        <v>0.31763886911738598</v>
      </c>
      <c r="AP888" s="17">
        <v>0.38351063766995702</v>
      </c>
      <c r="AQ888" s="17">
        <v>0.34907939582199499</v>
      </c>
      <c r="AR888" s="17">
        <v>0.34733065895179999</v>
      </c>
      <c r="AS888" s="17"/>
      <c r="AT888" s="17">
        <v>0.27787874643937499</v>
      </c>
      <c r="AU888" s="17">
        <v>0.33268247280221303</v>
      </c>
      <c r="AV888" s="17"/>
      <c r="AW888" s="17">
        <v>0.29638194326074802</v>
      </c>
      <c r="AX888" s="17">
        <v>0.39608007697202802</v>
      </c>
      <c r="AY888" s="17">
        <v>0.33312260076324501</v>
      </c>
      <c r="AZ888" s="17">
        <v>0.32602595834317399</v>
      </c>
      <c r="BA888" s="17">
        <v>0.40249727916082001</v>
      </c>
      <c r="BB888" s="17">
        <v>0.26747879077675701</v>
      </c>
      <c r="BC888" s="17">
        <v>0.296471650884783</v>
      </c>
      <c r="BD888" s="17">
        <v>0.29525158511365401</v>
      </c>
      <c r="BE888" s="17"/>
      <c r="BF888" s="17">
        <v>0.27229862103309899</v>
      </c>
      <c r="BG888" s="17">
        <v>0.28434417834890402</v>
      </c>
      <c r="BH888" s="17">
        <v>0.35580720512349601</v>
      </c>
      <c r="BI888" s="17">
        <v>0.363168040204084</v>
      </c>
      <c r="BJ888" s="17">
        <v>0.343224861863553</v>
      </c>
      <c r="BK888" s="17">
        <v>0.39093461175313299</v>
      </c>
      <c r="BL888" s="17">
        <v>0.29409444520315298</v>
      </c>
      <c r="BM888" s="17"/>
      <c r="BN888" s="17">
        <v>0.31164868203107998</v>
      </c>
      <c r="BO888" s="17">
        <v>0.36017662920378501</v>
      </c>
      <c r="BP888" s="17">
        <v>0.33886782575972602</v>
      </c>
      <c r="BQ888" s="17">
        <v>0.31049356044915499</v>
      </c>
      <c r="BR888" s="17">
        <v>0.3408614455981</v>
      </c>
      <c r="BS888" s="17">
        <v>0.33519828345430303</v>
      </c>
      <c r="BT888" s="17">
        <v>0.34359828724631403</v>
      </c>
      <c r="BU888" s="17">
        <v>0.34777553641622899</v>
      </c>
      <c r="BV888" s="17">
        <v>0.28268046566817101</v>
      </c>
      <c r="BW888" s="17">
        <v>0.29948712911924702</v>
      </c>
      <c r="BX888" s="17">
        <v>0.29893970699587602</v>
      </c>
      <c r="BY888" s="17">
        <v>0.29293989205869497</v>
      </c>
      <c r="BZ888" s="17">
        <v>0.27481004759136801</v>
      </c>
      <c r="CA888" s="17">
        <v>0.29319693364182597</v>
      </c>
      <c r="CB888" s="17">
        <v>0.340122874144972</v>
      </c>
      <c r="CC888" s="17">
        <v>0.28410324410446702</v>
      </c>
      <c r="CD888" s="17">
        <v>0.31966322647809498</v>
      </c>
    </row>
    <row r="889" spans="2:82" x14ac:dyDescent="0.35">
      <c r="B889" t="s">
        <v>417</v>
      </c>
      <c r="C889" s="17">
        <v>0.31263431671311498</v>
      </c>
      <c r="D889" s="17">
        <v>0.323277500230293</v>
      </c>
      <c r="E889" s="17">
        <v>0.30199624200094599</v>
      </c>
      <c r="F889" s="17"/>
      <c r="G889" s="17">
        <v>0.25595613481277801</v>
      </c>
      <c r="H889" s="17">
        <v>0.29292082209384401</v>
      </c>
      <c r="I889" s="17">
        <v>0.285653707767481</v>
      </c>
      <c r="J889" s="17">
        <v>0.29992238159239198</v>
      </c>
      <c r="K889" s="17">
        <v>0.362958153927113</v>
      </c>
      <c r="L889" s="17">
        <v>0.36471055141987002</v>
      </c>
      <c r="M889" s="17"/>
      <c r="N889" s="17">
        <v>0.32746516364765499</v>
      </c>
      <c r="O889" s="17">
        <v>0.31544948865782502</v>
      </c>
      <c r="P889" s="17">
        <v>0.29252623034375302</v>
      </c>
      <c r="Q889" s="17">
        <v>0.30948834647176299</v>
      </c>
      <c r="R889" s="17"/>
      <c r="S889" s="17">
        <v>0.32764019361022201</v>
      </c>
      <c r="T889" s="17">
        <v>0.285890522378762</v>
      </c>
      <c r="U889" s="17">
        <v>0.34257482714355297</v>
      </c>
      <c r="V889" s="17">
        <v>0.30146049498627198</v>
      </c>
      <c r="W889" s="17">
        <v>0.28281156876527103</v>
      </c>
      <c r="X889" s="17">
        <v>0.288013213619844</v>
      </c>
      <c r="Y889" s="17">
        <v>0.30904031410768001</v>
      </c>
      <c r="Z889" s="17">
        <v>0.34409843075325097</v>
      </c>
      <c r="AA889" s="17">
        <v>0.307114034482381</v>
      </c>
      <c r="AB889" s="17">
        <v>0.35123188702327701</v>
      </c>
      <c r="AC889" s="17">
        <v>0.31308088703523801</v>
      </c>
      <c r="AD889" s="17"/>
      <c r="AE889" s="17">
        <v>0.32346333574242903</v>
      </c>
      <c r="AF889" s="17">
        <v>0.277077933539638</v>
      </c>
      <c r="AG889" s="17">
        <v>0.30672767267361201</v>
      </c>
      <c r="AH889" s="17">
        <v>0.35015253683348002</v>
      </c>
      <c r="AI889" s="17">
        <v>0.327204831089765</v>
      </c>
      <c r="AJ889" s="17">
        <v>0.29509340091446301</v>
      </c>
      <c r="AK889" s="17"/>
      <c r="AL889" s="17">
        <v>0.322607493793163</v>
      </c>
      <c r="AM889" s="17">
        <v>0.30751436995713299</v>
      </c>
      <c r="AN889" s="17">
        <v>0.294909311685633</v>
      </c>
      <c r="AO889" s="17">
        <v>0.36847007628268302</v>
      </c>
      <c r="AP889" s="17">
        <v>0.34151894869712301</v>
      </c>
      <c r="AQ889" s="17">
        <v>0.22968323291800599</v>
      </c>
      <c r="AR889" s="17">
        <v>0.471931674789627</v>
      </c>
      <c r="AS889" s="17"/>
      <c r="AT889" s="17">
        <v>0.30969630008968202</v>
      </c>
      <c r="AU889" s="17">
        <v>0.315781698032853</v>
      </c>
      <c r="AV889" s="17"/>
      <c r="AW889" s="17">
        <v>0.33527001556215802</v>
      </c>
      <c r="AX889" s="17">
        <v>0.399783906149138</v>
      </c>
      <c r="AY889" s="17">
        <v>0.28606823598669101</v>
      </c>
      <c r="AZ889" s="17">
        <v>0.301631388265449</v>
      </c>
      <c r="BA889" s="17">
        <v>0.34824353049899498</v>
      </c>
      <c r="BB889" s="17">
        <v>0.274289001680113</v>
      </c>
      <c r="BC889" s="17">
        <v>0.30173053237671899</v>
      </c>
      <c r="BD889" s="17">
        <v>0.229476816382747</v>
      </c>
      <c r="BE889" s="17"/>
      <c r="BF889" s="17">
        <v>0.31158854878459802</v>
      </c>
      <c r="BG889" s="17">
        <v>0.29416846598223301</v>
      </c>
      <c r="BH889" s="17">
        <v>0.33620085768687102</v>
      </c>
      <c r="BI889" s="17">
        <v>0.30168453301819798</v>
      </c>
      <c r="BJ889" s="17">
        <v>0.27569823294233797</v>
      </c>
      <c r="BK889" s="17">
        <v>0.34562083083075801</v>
      </c>
      <c r="BL889" s="17">
        <v>0.31442184590339201</v>
      </c>
      <c r="BM889" s="17"/>
      <c r="BN889" s="17">
        <v>0.260983401059038</v>
      </c>
      <c r="BO889" s="17">
        <v>0.33349415081644401</v>
      </c>
      <c r="BP889" s="17">
        <v>0.28887383117586002</v>
      </c>
      <c r="BQ889" s="17">
        <v>0.29498151263192401</v>
      </c>
      <c r="BR889" s="17">
        <v>0.32544229790680501</v>
      </c>
      <c r="BS889" s="17">
        <v>0.32097162839398102</v>
      </c>
      <c r="BT889" s="17">
        <v>0.33086790956205497</v>
      </c>
      <c r="BU889" s="17">
        <v>0.33407649975967602</v>
      </c>
      <c r="BV889" s="17">
        <v>0.31161171315270703</v>
      </c>
      <c r="BW889" s="17">
        <v>0.32253814527729402</v>
      </c>
      <c r="BX889" s="17">
        <v>0.28651570715173003</v>
      </c>
      <c r="BY889" s="17">
        <v>0.30961908494825702</v>
      </c>
      <c r="BZ889" s="17">
        <v>0.332247307877863</v>
      </c>
      <c r="CA889" s="17">
        <v>0.318508989195598</v>
      </c>
      <c r="CB889" s="17">
        <v>0.38191098212167102</v>
      </c>
      <c r="CC889" s="17">
        <v>0.36594680103539501</v>
      </c>
      <c r="CD889" s="17">
        <v>0.33875333532366197</v>
      </c>
    </row>
    <row r="890" spans="2:82" x14ac:dyDescent="0.35">
      <c r="B890" t="s">
        <v>418</v>
      </c>
      <c r="C890" s="17">
        <v>0.29691084960455899</v>
      </c>
      <c r="D890" s="17">
        <v>0.28875013581897002</v>
      </c>
      <c r="E890" s="17">
        <v>0.30514947133589898</v>
      </c>
      <c r="F890" s="17"/>
      <c r="G890" s="17">
        <v>0.20007353668823699</v>
      </c>
      <c r="H890" s="17">
        <v>0.215868953524504</v>
      </c>
      <c r="I890" s="17">
        <v>0.274681656986838</v>
      </c>
      <c r="J890" s="17">
        <v>0.314007771442539</v>
      </c>
      <c r="K890" s="17">
        <v>0.371355503294728</v>
      </c>
      <c r="L890" s="17">
        <v>0.381276643441259</v>
      </c>
      <c r="M890" s="17"/>
      <c r="N890" s="17">
        <v>0.31329360327600297</v>
      </c>
      <c r="O890" s="17">
        <v>0.29258816734302701</v>
      </c>
      <c r="P890" s="17">
        <v>0.27295650103299202</v>
      </c>
      <c r="Q890" s="17">
        <v>0.30277273463404503</v>
      </c>
      <c r="R890" s="17"/>
      <c r="S890" s="17">
        <v>0.28464503899272398</v>
      </c>
      <c r="T890" s="17">
        <v>0.30785492304253198</v>
      </c>
      <c r="U890" s="17">
        <v>0.31177434969663798</v>
      </c>
      <c r="V890" s="17">
        <v>0.29411820656080101</v>
      </c>
      <c r="W890" s="17">
        <v>0.28550106493440403</v>
      </c>
      <c r="X890" s="17">
        <v>0.267737556768957</v>
      </c>
      <c r="Y890" s="17">
        <v>0.29691316286145297</v>
      </c>
      <c r="Z890" s="17">
        <v>0.271033492360784</v>
      </c>
      <c r="AA890" s="17">
        <v>0.31449592383443498</v>
      </c>
      <c r="AB890" s="17">
        <v>0.30925698249832401</v>
      </c>
      <c r="AC890" s="17">
        <v>0.31993769090407198</v>
      </c>
      <c r="AD890" s="17"/>
      <c r="AE890" s="17">
        <v>0.32741211821569299</v>
      </c>
      <c r="AF890" s="17">
        <v>0.26313392891344201</v>
      </c>
      <c r="AG890" s="17">
        <v>0.30900567491104403</v>
      </c>
      <c r="AH890" s="17">
        <v>0.29025889277879402</v>
      </c>
      <c r="AI890" s="17">
        <v>0.29083244521507701</v>
      </c>
      <c r="AJ890" s="17">
        <v>0.25350248034512102</v>
      </c>
      <c r="AK890" s="17"/>
      <c r="AL890" s="17">
        <v>0.31727900286948502</v>
      </c>
      <c r="AM890" s="17">
        <v>0.25512973729098098</v>
      </c>
      <c r="AN890" s="17">
        <v>0.25957738267716601</v>
      </c>
      <c r="AO890" s="17">
        <v>0.302897114201511</v>
      </c>
      <c r="AP890" s="17">
        <v>0.393800843868581</v>
      </c>
      <c r="AQ890" s="17">
        <v>0.23899184912792401</v>
      </c>
      <c r="AR890" s="17">
        <v>0.42667579610598899</v>
      </c>
      <c r="AS890" s="17"/>
      <c r="AT890" s="17">
        <v>0.23430774843980801</v>
      </c>
      <c r="AU890" s="17">
        <v>0.30744888968753498</v>
      </c>
      <c r="AV890" s="17"/>
      <c r="AW890" s="17">
        <v>0.30521046075431502</v>
      </c>
      <c r="AX890" s="17">
        <v>0.40114214566096601</v>
      </c>
      <c r="AY890" s="17">
        <v>0.28808763276756499</v>
      </c>
      <c r="AZ890" s="17">
        <v>0.28783620533051302</v>
      </c>
      <c r="BA890" s="17">
        <v>0.35581975793357701</v>
      </c>
      <c r="BB890" s="17">
        <v>0.257751223441049</v>
      </c>
      <c r="BC890" s="17">
        <v>0.26332230429333903</v>
      </c>
      <c r="BD890" s="17">
        <v>0.207202969820831</v>
      </c>
      <c r="BE890" s="17"/>
      <c r="BF890" s="17">
        <v>0.282856935483634</v>
      </c>
      <c r="BG890" s="17">
        <v>0.25937813560272499</v>
      </c>
      <c r="BH890" s="17">
        <v>0.33752818129628498</v>
      </c>
      <c r="BI890" s="17">
        <v>0.287229036022773</v>
      </c>
      <c r="BJ890" s="17">
        <v>0.27049350226231</v>
      </c>
      <c r="BK890" s="17">
        <v>0.35588016561149199</v>
      </c>
      <c r="BL890" s="17">
        <v>0.28660128097642801</v>
      </c>
      <c r="BM890" s="17"/>
      <c r="BN890" s="17">
        <v>0.26936356256268301</v>
      </c>
      <c r="BO890" s="17">
        <v>0.33757886659074199</v>
      </c>
      <c r="BP890" s="17">
        <v>0.29834378191142202</v>
      </c>
      <c r="BQ890" s="17">
        <v>0.30330839253736303</v>
      </c>
      <c r="BR890" s="17">
        <v>0.30982877153798699</v>
      </c>
      <c r="BS890" s="17">
        <v>0.31097631409389698</v>
      </c>
      <c r="BT890" s="17">
        <v>0.321370010998133</v>
      </c>
      <c r="BU890" s="17">
        <v>0.27430151354943699</v>
      </c>
      <c r="BV890" s="17">
        <v>0.25427463560229702</v>
      </c>
      <c r="BW890" s="17">
        <v>0.27235397977055098</v>
      </c>
      <c r="BX890" s="17">
        <v>0.27407596537296203</v>
      </c>
      <c r="BY890" s="17">
        <v>0.29835001254659999</v>
      </c>
      <c r="BZ890" s="17">
        <v>0.34249563834470598</v>
      </c>
      <c r="CA890" s="17">
        <v>0.30720767563087198</v>
      </c>
      <c r="CB890" s="17">
        <v>0.307019662113999</v>
      </c>
      <c r="CC890" s="17">
        <v>0.25282350883618498</v>
      </c>
      <c r="CD890" s="17">
        <v>0.242153394608943</v>
      </c>
    </row>
    <row r="891" spans="2:82" x14ac:dyDescent="0.35">
      <c r="B891" t="s">
        <v>419</v>
      </c>
      <c r="C891" s="17">
        <v>0.20167501736229501</v>
      </c>
      <c r="D891" s="17">
        <v>0.21549025627585799</v>
      </c>
      <c r="E891" s="17">
        <v>0.187784592574498</v>
      </c>
      <c r="F891" s="17"/>
      <c r="G891" s="17">
        <v>0.16672248098026901</v>
      </c>
      <c r="H891" s="17">
        <v>0.16014476503067601</v>
      </c>
      <c r="I891" s="17">
        <v>0.15368404724093601</v>
      </c>
      <c r="J891" s="17">
        <v>0.21667409973421101</v>
      </c>
      <c r="K891" s="17">
        <v>0.24705554678234601</v>
      </c>
      <c r="L891" s="17">
        <v>0.25502811708184298</v>
      </c>
      <c r="M891" s="17"/>
      <c r="N891" s="17">
        <v>0.233266830116864</v>
      </c>
      <c r="O891" s="17">
        <v>0.21396005367995299</v>
      </c>
      <c r="P891" s="17">
        <v>0.18266335686915899</v>
      </c>
      <c r="Q891" s="17">
        <v>0.17235028075459899</v>
      </c>
      <c r="R891" s="17"/>
      <c r="S891" s="17">
        <v>0.18896008641838399</v>
      </c>
      <c r="T891" s="17">
        <v>0.20602931906239599</v>
      </c>
      <c r="U891" s="17">
        <v>0.207015621124434</v>
      </c>
      <c r="V891" s="17">
        <v>0.20517113502929599</v>
      </c>
      <c r="W891" s="17">
        <v>0.207926455859893</v>
      </c>
      <c r="X891" s="17">
        <v>0.20659629549000599</v>
      </c>
      <c r="Y891" s="17">
        <v>0.196195209045713</v>
      </c>
      <c r="Z891" s="17">
        <v>0.192487544752036</v>
      </c>
      <c r="AA891" s="17">
        <v>0.20291695096609</v>
      </c>
      <c r="AB891" s="17">
        <v>0.193321546637794</v>
      </c>
      <c r="AC891" s="17">
        <v>0.227401395539201</v>
      </c>
      <c r="AD891" s="17"/>
      <c r="AE891" s="17">
        <v>0.24725336785723201</v>
      </c>
      <c r="AF891" s="17">
        <v>0.20284728341894301</v>
      </c>
      <c r="AG891" s="17">
        <v>0.112558402924769</v>
      </c>
      <c r="AH891" s="17">
        <v>0.188038339202483</v>
      </c>
      <c r="AI891" s="17">
        <v>0.162537408813444</v>
      </c>
      <c r="AJ891" s="17">
        <v>0.19492594813113101</v>
      </c>
      <c r="AK891" s="17"/>
      <c r="AL891" s="17">
        <v>0.214481363477347</v>
      </c>
      <c r="AM891" s="17">
        <v>0.16481314507714701</v>
      </c>
      <c r="AN891" s="17">
        <v>0.215169586326491</v>
      </c>
      <c r="AO891" s="17">
        <v>0.19116010215593901</v>
      </c>
      <c r="AP891" s="17">
        <v>0.30647447974281</v>
      </c>
      <c r="AQ891" s="17">
        <v>0.17661826299427699</v>
      </c>
      <c r="AR891" s="17">
        <v>0.216975516165375</v>
      </c>
      <c r="AS891" s="17"/>
      <c r="AT891" s="17">
        <v>0.224992077009425</v>
      </c>
      <c r="AU891" s="17">
        <v>0.20102775381816901</v>
      </c>
      <c r="AV891" s="17"/>
      <c r="AW891" s="17">
        <v>0.21369534073368099</v>
      </c>
      <c r="AX891" s="17">
        <v>0.28748878120051902</v>
      </c>
      <c r="AY891" s="17">
        <v>0.21003003349149499</v>
      </c>
      <c r="AZ891" s="17">
        <v>0.18680121829312701</v>
      </c>
      <c r="BA891" s="17">
        <v>0.24610490359923701</v>
      </c>
      <c r="BB891" s="17">
        <v>0.17698350022032799</v>
      </c>
      <c r="BC891" s="17">
        <v>0.17777102581537299</v>
      </c>
      <c r="BD891" s="17">
        <v>0.13702801762472899</v>
      </c>
      <c r="BE891" s="17"/>
      <c r="BF891" s="17">
        <v>0.19991140678045199</v>
      </c>
      <c r="BG891" s="17">
        <v>0.181626200117152</v>
      </c>
      <c r="BH891" s="17">
        <v>0.26596558616624399</v>
      </c>
      <c r="BI891" s="17">
        <v>0.206949098988468</v>
      </c>
      <c r="BJ891" s="17">
        <v>0.16008437655663599</v>
      </c>
      <c r="BK891" s="17">
        <v>0.23010290493312199</v>
      </c>
      <c r="BL891" s="17">
        <v>0.16431001135488199</v>
      </c>
      <c r="BM891" s="17"/>
      <c r="BN891" s="17">
        <v>0.15392725635587801</v>
      </c>
      <c r="BO891" s="17">
        <v>0.217456594230165</v>
      </c>
      <c r="BP891" s="17">
        <v>0.176001282556702</v>
      </c>
      <c r="BQ891" s="17">
        <v>0.19853835991536001</v>
      </c>
      <c r="BR891" s="17">
        <v>0.19134065937247299</v>
      </c>
      <c r="BS891" s="17">
        <v>0.184884494075989</v>
      </c>
      <c r="BT891" s="17">
        <v>0.21148909579776001</v>
      </c>
      <c r="BU891" s="17">
        <v>0.20934716498738701</v>
      </c>
      <c r="BV891" s="17">
        <v>0.212069246207438</v>
      </c>
      <c r="BW891" s="17">
        <v>0.20773003211820101</v>
      </c>
      <c r="BX891" s="17">
        <v>0.22776548852547299</v>
      </c>
      <c r="BY891" s="17">
        <v>0.24668056068255301</v>
      </c>
      <c r="BZ891" s="17">
        <v>0.20513044167380701</v>
      </c>
      <c r="CA891" s="17">
        <v>0.220137522030074</v>
      </c>
      <c r="CB891" s="17">
        <v>0.234802250707286</v>
      </c>
      <c r="CC891" s="17">
        <v>0.27619652282548801</v>
      </c>
      <c r="CD891" s="17">
        <v>0.165987827433867</v>
      </c>
    </row>
    <row r="892" spans="2:82" x14ac:dyDescent="0.35">
      <c r="B892" t="s">
        <v>420</v>
      </c>
      <c r="C892" s="17">
        <v>0.17587931615947</v>
      </c>
      <c r="D892" s="17">
        <v>0.19365068029496799</v>
      </c>
      <c r="E892" s="17">
        <v>0.15819286885393799</v>
      </c>
      <c r="F892" s="17"/>
      <c r="G892" s="17">
        <v>0.14600438306862701</v>
      </c>
      <c r="H892" s="17">
        <v>0.184026482832127</v>
      </c>
      <c r="I892" s="17">
        <v>0.152944849177817</v>
      </c>
      <c r="J892" s="17">
        <v>0.19331007201384301</v>
      </c>
      <c r="K892" s="17">
        <v>0.191072804529444</v>
      </c>
      <c r="L892" s="17">
        <v>0.18330764758405599</v>
      </c>
      <c r="M892" s="17"/>
      <c r="N892" s="17">
        <v>0.193552465108765</v>
      </c>
      <c r="O892" s="17">
        <v>0.178021390749379</v>
      </c>
      <c r="P892" s="17">
        <v>0.16735892749557099</v>
      </c>
      <c r="Q892" s="17">
        <v>0.164521693660446</v>
      </c>
      <c r="R892" s="17"/>
      <c r="S892" s="17">
        <v>0.17950788867473699</v>
      </c>
      <c r="T892" s="17">
        <v>0.157258725801628</v>
      </c>
      <c r="U892" s="17">
        <v>0.16057866549612099</v>
      </c>
      <c r="V892" s="17">
        <v>0.16750106228849301</v>
      </c>
      <c r="W892" s="17">
        <v>0.16885678868323001</v>
      </c>
      <c r="X892" s="17">
        <v>0.173322769464961</v>
      </c>
      <c r="Y892" s="17">
        <v>0.20394874846052899</v>
      </c>
      <c r="Z892" s="17">
        <v>0.171009654574378</v>
      </c>
      <c r="AA892" s="17">
        <v>0.186931926320656</v>
      </c>
      <c r="AB892" s="17">
        <v>0.175211467617995</v>
      </c>
      <c r="AC892" s="17">
        <v>0.198671769463032</v>
      </c>
      <c r="AD892" s="17"/>
      <c r="AE892" s="17">
        <v>0.19105428328615501</v>
      </c>
      <c r="AF892" s="17">
        <v>0.18152819922163399</v>
      </c>
      <c r="AG892" s="17">
        <v>0.14453924611317401</v>
      </c>
      <c r="AH892" s="17">
        <v>0.17063450470154001</v>
      </c>
      <c r="AI892" s="17">
        <v>0.16485340444751001</v>
      </c>
      <c r="AJ892" s="17">
        <v>0.13189848349927499</v>
      </c>
      <c r="AK892" s="17"/>
      <c r="AL892" s="17">
        <v>0.171814732309823</v>
      </c>
      <c r="AM892" s="17">
        <v>0.17827085656396</v>
      </c>
      <c r="AN892" s="17">
        <v>0.22270698399844099</v>
      </c>
      <c r="AO892" s="17">
        <v>0.24665544480450399</v>
      </c>
      <c r="AP892" s="17">
        <v>0.22018587590532299</v>
      </c>
      <c r="AQ892" s="17">
        <v>0.18864252460921299</v>
      </c>
      <c r="AR892" s="17">
        <v>0.21057680174208401</v>
      </c>
      <c r="AS892" s="17"/>
      <c r="AT892" s="17">
        <v>0.227524831284518</v>
      </c>
      <c r="AU892" s="17">
        <v>0.17062447541853101</v>
      </c>
      <c r="AV892" s="17"/>
      <c r="AW892" s="17">
        <v>0.18626528729900099</v>
      </c>
      <c r="AX892" s="17">
        <v>0.164760998535942</v>
      </c>
      <c r="AY892" s="17">
        <v>0.19572372355058601</v>
      </c>
      <c r="AZ892" s="17">
        <v>0.16003185284389601</v>
      </c>
      <c r="BA892" s="17">
        <v>0.18975608347744899</v>
      </c>
      <c r="BB892" s="17">
        <v>0.193465695325135</v>
      </c>
      <c r="BC892" s="17">
        <v>0.170429100086056</v>
      </c>
      <c r="BD892" s="17">
        <v>0.15697463214365001</v>
      </c>
      <c r="BE892" s="17"/>
      <c r="BF892" s="17">
        <v>0.186691106310796</v>
      </c>
      <c r="BG892" s="17">
        <v>0.169722361869098</v>
      </c>
      <c r="BH892" s="17">
        <v>0.200239784507103</v>
      </c>
      <c r="BI892" s="17">
        <v>0.192149496065084</v>
      </c>
      <c r="BJ892" s="17">
        <v>0.16283626783403801</v>
      </c>
      <c r="BK892" s="17">
        <v>0.17514968954385601</v>
      </c>
      <c r="BL892" s="17">
        <v>0.15463866358074299</v>
      </c>
      <c r="BM892" s="17"/>
      <c r="BN892" s="17">
        <v>0.166435434047015</v>
      </c>
      <c r="BO892" s="17">
        <v>0.176566737510127</v>
      </c>
      <c r="BP892" s="17">
        <v>0.15141164296937801</v>
      </c>
      <c r="BQ892" s="17">
        <v>0.15193670251225999</v>
      </c>
      <c r="BR892" s="17">
        <v>0.178756272438959</v>
      </c>
      <c r="BS892" s="17">
        <v>0.164145401209705</v>
      </c>
      <c r="BT892" s="17">
        <v>0.19219242175172499</v>
      </c>
      <c r="BU892" s="17">
        <v>0.190484013770922</v>
      </c>
      <c r="BV892" s="17">
        <v>0.16977514514534101</v>
      </c>
      <c r="BW892" s="17">
        <v>0.17537025091255301</v>
      </c>
      <c r="BX892" s="17">
        <v>0.15106516537719999</v>
      </c>
      <c r="BY892" s="17">
        <v>0.20131383044909201</v>
      </c>
      <c r="BZ892" s="17">
        <v>0.16880371287981299</v>
      </c>
      <c r="CA892" s="17">
        <v>0.236205637634122</v>
      </c>
      <c r="CB892" s="17">
        <v>0.19963379578235699</v>
      </c>
      <c r="CC892" s="17">
        <v>0.27582369768812198</v>
      </c>
      <c r="CD892" s="17">
        <v>0.18857073756315901</v>
      </c>
    </row>
    <row r="893" spans="2:82" x14ac:dyDescent="0.35">
      <c r="B893" t="s">
        <v>147</v>
      </c>
      <c r="C893" s="17">
        <v>3.29478821417667E-2</v>
      </c>
      <c r="D893" s="17">
        <v>3.2773776420652101E-2</v>
      </c>
      <c r="E893" s="17">
        <v>3.2904028169549397E-2</v>
      </c>
      <c r="F893" s="17"/>
      <c r="G893" s="17">
        <v>4.3140430182874799E-2</v>
      </c>
      <c r="H893" s="17">
        <v>4.0630021551885699E-2</v>
      </c>
      <c r="I893" s="17">
        <v>3.5909158554426002E-2</v>
      </c>
      <c r="J893" s="17">
        <v>3.6470574437735701E-2</v>
      </c>
      <c r="K893" s="17">
        <v>2.12887531221508E-2</v>
      </c>
      <c r="L893" s="17">
        <v>2.24930089441325E-2</v>
      </c>
      <c r="M893" s="17"/>
      <c r="N893" s="17">
        <v>2.2242500506642799E-2</v>
      </c>
      <c r="O893" s="17">
        <v>2.57083897519742E-2</v>
      </c>
      <c r="P893" s="17">
        <v>3.2219653780515202E-2</v>
      </c>
      <c r="Q893" s="17">
        <v>5.1429588496203799E-2</v>
      </c>
      <c r="R893" s="17"/>
      <c r="S893" s="17">
        <v>3.8573254480309897E-2</v>
      </c>
      <c r="T893" s="17">
        <v>2.61755684801479E-2</v>
      </c>
      <c r="U893" s="17">
        <v>3.0492722429733499E-2</v>
      </c>
      <c r="V893" s="17">
        <v>2.7225887993981301E-2</v>
      </c>
      <c r="W893" s="17">
        <v>2.5871698256046599E-2</v>
      </c>
      <c r="X893" s="17">
        <v>3.2989722095878499E-2</v>
      </c>
      <c r="Y893" s="17">
        <v>3.4998145807575098E-2</v>
      </c>
      <c r="Z893" s="17">
        <v>3.8111940195837399E-2</v>
      </c>
      <c r="AA893" s="17">
        <v>4.1669228103638399E-2</v>
      </c>
      <c r="AB893" s="17">
        <v>3.0023774575820499E-2</v>
      </c>
      <c r="AC893" s="17">
        <v>3.49670664489415E-2</v>
      </c>
      <c r="AD893" s="17"/>
      <c r="AE893" s="17">
        <v>2.36120496845258E-2</v>
      </c>
      <c r="AF893" s="17">
        <v>2.5476573371578499E-2</v>
      </c>
      <c r="AG893" s="17">
        <v>5.3966202671256402E-2</v>
      </c>
      <c r="AH893" s="17">
        <v>3.9530093246726697E-2</v>
      </c>
      <c r="AI893" s="17">
        <v>3.2660393470614002E-2</v>
      </c>
      <c r="AJ893" s="17">
        <v>7.3002263518019694E-2</v>
      </c>
      <c r="AK893" s="17"/>
      <c r="AL893" s="17">
        <v>2.6140212354820998E-2</v>
      </c>
      <c r="AM893" s="17">
        <v>2.64832458874713E-2</v>
      </c>
      <c r="AN893" s="17">
        <v>1.7629304260439699E-2</v>
      </c>
      <c r="AO893" s="17">
        <v>2.6899384646682501E-2</v>
      </c>
      <c r="AP893" s="17">
        <v>2.95543311346264E-2</v>
      </c>
      <c r="AQ893" s="17">
        <v>1.7466635923030702E-2</v>
      </c>
      <c r="AR893" s="17">
        <v>0</v>
      </c>
      <c r="AS893" s="17"/>
      <c r="AT893" s="17">
        <v>2.46962335299661E-2</v>
      </c>
      <c r="AU893" s="17">
        <v>2.9813645067932999E-2</v>
      </c>
      <c r="AV893" s="17"/>
      <c r="AW893" s="17">
        <v>3.5742479075841299E-2</v>
      </c>
      <c r="AX893" s="17">
        <v>2.9658161098047399E-2</v>
      </c>
      <c r="AY893" s="17">
        <v>4.2770586650281398E-2</v>
      </c>
      <c r="AZ893" s="17">
        <v>4.2363113939849997E-2</v>
      </c>
      <c r="BA893" s="17">
        <v>2.3503057434612E-2</v>
      </c>
      <c r="BB893" s="17">
        <v>2.6982528274193798E-2</v>
      </c>
      <c r="BC893" s="17">
        <v>2.6645183956401801E-2</v>
      </c>
      <c r="BD893" s="17">
        <v>3.9769149294628901E-2</v>
      </c>
      <c r="BE893" s="17"/>
      <c r="BF893" s="17">
        <v>2.6742546767553201E-2</v>
      </c>
      <c r="BG893" s="17">
        <v>2.6493749800823099E-2</v>
      </c>
      <c r="BH893" s="17">
        <v>2.1915138821002302E-2</v>
      </c>
      <c r="BI893" s="17">
        <v>4.1663293476608597E-2</v>
      </c>
      <c r="BJ893" s="17">
        <v>3.6110812187386897E-2</v>
      </c>
      <c r="BK893" s="17">
        <v>4.1941830246071801E-2</v>
      </c>
      <c r="BL893" s="17">
        <v>4.6305038909917197E-2</v>
      </c>
      <c r="BM893" s="17"/>
      <c r="BN893" s="17">
        <v>7.4482698947982304E-2</v>
      </c>
      <c r="BO893" s="17">
        <v>3.2498026356674398E-2</v>
      </c>
      <c r="BP893" s="17">
        <v>3.7192056700082403E-2</v>
      </c>
      <c r="BQ893" s="17">
        <v>2.5423885830260499E-2</v>
      </c>
      <c r="BR893" s="17">
        <v>3.1985237441902799E-2</v>
      </c>
      <c r="BS893" s="17">
        <v>2.2599202601285E-2</v>
      </c>
      <c r="BT893" s="17">
        <v>2.09378153616681E-2</v>
      </c>
      <c r="BU893" s="17">
        <v>2.35315283279308E-2</v>
      </c>
      <c r="BV893" s="17">
        <v>3.2195155213981197E-2</v>
      </c>
      <c r="BW893" s="17">
        <v>3.57473644262132E-2</v>
      </c>
      <c r="BX893" s="17">
        <v>2.2875341699330001E-2</v>
      </c>
      <c r="BY893" s="17">
        <v>2.0546020859371E-2</v>
      </c>
      <c r="BZ893" s="17">
        <v>8.6629300543903005E-3</v>
      </c>
      <c r="CA893" s="17">
        <v>2.2043884410869401E-2</v>
      </c>
      <c r="CB893" s="17">
        <v>1.9013703336076802E-2</v>
      </c>
      <c r="CC893" s="17">
        <v>1.78956918688578E-2</v>
      </c>
      <c r="CD893" s="17">
        <v>0</v>
      </c>
    </row>
    <row r="894" spans="2:82" x14ac:dyDescent="0.35">
      <c r="B894" t="s">
        <v>114</v>
      </c>
      <c r="C894" s="17">
        <v>1.84875363450312E-2</v>
      </c>
      <c r="D894" s="17">
        <v>2.1394081881840801E-2</v>
      </c>
      <c r="E894" s="17">
        <v>1.5746115669591099E-2</v>
      </c>
      <c r="F894" s="17"/>
      <c r="G894" s="17">
        <v>2.14908931053387E-2</v>
      </c>
      <c r="H894" s="17">
        <v>1.7533948219271001E-2</v>
      </c>
      <c r="I894" s="17">
        <v>2.10035020556011E-2</v>
      </c>
      <c r="J894" s="17">
        <v>2.2004099317611499E-2</v>
      </c>
      <c r="K894" s="17">
        <v>1.3926136269637899E-2</v>
      </c>
      <c r="L894" s="17">
        <v>1.54335464373998E-2</v>
      </c>
      <c r="M894" s="17"/>
      <c r="N894" s="17">
        <v>1.3750210644238099E-2</v>
      </c>
      <c r="O894" s="17">
        <v>1.7494447215997799E-2</v>
      </c>
      <c r="P894" s="17">
        <v>2.1434190314429499E-2</v>
      </c>
      <c r="Q894" s="17">
        <v>2.23491395295418E-2</v>
      </c>
      <c r="R894" s="17"/>
      <c r="S894" s="17">
        <v>2.1300351542143499E-2</v>
      </c>
      <c r="T894" s="17">
        <v>2.5095744310595702E-2</v>
      </c>
      <c r="U894" s="17">
        <v>1.5629493695747398E-2</v>
      </c>
      <c r="V894" s="17">
        <v>1.22526004311033E-2</v>
      </c>
      <c r="W894" s="17">
        <v>2.3964196985523899E-2</v>
      </c>
      <c r="X894" s="17">
        <v>9.9300613174090405E-3</v>
      </c>
      <c r="Y894" s="17">
        <v>2.43729372615718E-2</v>
      </c>
      <c r="Z894" s="17">
        <v>2.3656062068047601E-2</v>
      </c>
      <c r="AA894" s="17">
        <v>1.7697511577926799E-2</v>
      </c>
      <c r="AB894" s="17">
        <v>1.3066055528966E-2</v>
      </c>
      <c r="AC894" s="17">
        <v>1.21221946999618E-2</v>
      </c>
      <c r="AD894" s="17"/>
      <c r="AE894" s="17">
        <v>1.8680089838457301E-2</v>
      </c>
      <c r="AF894" s="17">
        <v>1.4576424895642801E-2</v>
      </c>
      <c r="AG894" s="17">
        <v>2.1769594391801102E-2</v>
      </c>
      <c r="AH894" s="17">
        <v>1.8076648029884099E-2</v>
      </c>
      <c r="AI894" s="17">
        <v>1.8964698441342201E-2</v>
      </c>
      <c r="AJ894" s="17">
        <v>3.9613434035942703E-2</v>
      </c>
      <c r="AK894" s="17"/>
      <c r="AL894" s="17">
        <v>1.44742672317564E-2</v>
      </c>
      <c r="AM894" s="17">
        <v>1.4895226352203601E-2</v>
      </c>
      <c r="AN894" s="17">
        <v>2.1937302812162902E-2</v>
      </c>
      <c r="AO894" s="17">
        <v>0</v>
      </c>
      <c r="AP894" s="17">
        <v>1.3195738830965699E-2</v>
      </c>
      <c r="AQ894" s="17">
        <v>1.20642380840877E-2</v>
      </c>
      <c r="AR894" s="17">
        <v>0</v>
      </c>
      <c r="AS894" s="17"/>
      <c r="AT894" s="17">
        <v>1.5733102751561898E-2</v>
      </c>
      <c r="AU894" s="17">
        <v>1.7244980943182098E-2</v>
      </c>
      <c r="AV894" s="17"/>
      <c r="AW894" s="17">
        <v>2.3434191013717499E-2</v>
      </c>
      <c r="AX894" s="17">
        <v>1.4847927083392699E-2</v>
      </c>
      <c r="AY894" s="17">
        <v>1.5081390065851101E-2</v>
      </c>
      <c r="AZ894" s="17">
        <v>1.9408688270487501E-2</v>
      </c>
      <c r="BA894" s="17">
        <v>1.7941733411819E-2</v>
      </c>
      <c r="BB894" s="17">
        <v>2.0327375361736E-2</v>
      </c>
      <c r="BC894" s="17">
        <v>1.35906395219013E-2</v>
      </c>
      <c r="BD894" s="17">
        <v>1.9256556675097E-2</v>
      </c>
      <c r="BE894" s="17"/>
      <c r="BF894" s="17">
        <v>1.5421874818109201E-2</v>
      </c>
      <c r="BG894" s="17">
        <v>1.9822541694302299E-2</v>
      </c>
      <c r="BH894" s="17">
        <v>4.5994528599851E-3</v>
      </c>
      <c r="BI894" s="17">
        <v>3.13620638688469E-2</v>
      </c>
      <c r="BJ894" s="17">
        <v>2.1607935994865098E-2</v>
      </c>
      <c r="BK894" s="17">
        <v>2.03491868618896E-2</v>
      </c>
      <c r="BL894" s="17">
        <v>2.02486410319795E-2</v>
      </c>
      <c r="BM894" s="17"/>
      <c r="BN894" s="17">
        <v>3.7217906134309899E-2</v>
      </c>
      <c r="BO894" s="17">
        <v>1.6561555787368301E-2</v>
      </c>
      <c r="BP894" s="17">
        <v>1.8605421517676201E-2</v>
      </c>
      <c r="BQ894" s="17">
        <v>1.29901355599917E-2</v>
      </c>
      <c r="BR894" s="17">
        <v>1.7886717852958301E-2</v>
      </c>
      <c r="BS894" s="17">
        <v>2.0254252434596599E-2</v>
      </c>
      <c r="BT894" s="17">
        <v>1.16162156447409E-2</v>
      </c>
      <c r="BU894" s="17">
        <v>1.19419264114558E-2</v>
      </c>
      <c r="BV894" s="17">
        <v>2.4929733010208E-2</v>
      </c>
      <c r="BW894" s="17">
        <v>2.4414303679383E-2</v>
      </c>
      <c r="BX894" s="17">
        <v>1.08139473098926E-2</v>
      </c>
      <c r="BY894" s="17">
        <v>2.05775114030846E-2</v>
      </c>
      <c r="BZ894" s="17">
        <v>7.0958552237880496E-3</v>
      </c>
      <c r="CA894" s="17">
        <v>2.9429336959110701E-2</v>
      </c>
      <c r="CB894" s="17">
        <v>1.8645612217934499E-2</v>
      </c>
      <c r="CC894" s="17">
        <v>0</v>
      </c>
      <c r="CD894" s="17">
        <v>1.6271868899378501E-2</v>
      </c>
    </row>
    <row r="895" spans="2:82" x14ac:dyDescent="0.35">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row>
    <row r="896" spans="2:82" x14ac:dyDescent="0.35">
      <c r="B896" s="6" t="s">
        <v>427</v>
      </c>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row>
    <row r="897" spans="2:82" x14ac:dyDescent="0.35">
      <c r="B897" s="24" t="s">
        <v>118</v>
      </c>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row>
    <row r="898" spans="2:82" x14ac:dyDescent="0.35">
      <c r="B898" t="s">
        <v>422</v>
      </c>
      <c r="C898" s="17">
        <v>0.123477679118219</v>
      </c>
      <c r="D898" s="17">
        <v>0.13556214249239701</v>
      </c>
      <c r="E898" s="17">
        <v>0.11131635455371</v>
      </c>
      <c r="F898" s="17"/>
      <c r="G898" s="17">
        <v>0.13979004391820499</v>
      </c>
      <c r="H898" s="17">
        <v>0.115894817330685</v>
      </c>
      <c r="I898" s="17">
        <v>0.121752600850988</v>
      </c>
      <c r="J898" s="17">
        <v>0.109790036859958</v>
      </c>
      <c r="K898" s="17">
        <v>0.134289982122099</v>
      </c>
      <c r="L898" s="17">
        <v>0.124137850692342</v>
      </c>
      <c r="M898" s="17"/>
      <c r="N898" s="17">
        <v>0.14045290232671401</v>
      </c>
      <c r="O898" s="17">
        <v>0.114114365716771</v>
      </c>
      <c r="P898" s="17">
        <v>0.111644369509625</v>
      </c>
      <c r="Q898" s="17">
        <v>0.125648704377298</v>
      </c>
      <c r="R898" s="17"/>
      <c r="S898" s="17">
        <v>0.13352676518402101</v>
      </c>
      <c r="T898" s="17">
        <v>0.11697695550453099</v>
      </c>
      <c r="U898" s="17">
        <v>0.100078389739245</v>
      </c>
      <c r="V898" s="17">
        <v>0.12337751327191</v>
      </c>
      <c r="W898" s="17">
        <v>0.121917840242247</v>
      </c>
      <c r="X898" s="17">
        <v>0.14276622230097899</v>
      </c>
      <c r="Y898" s="17">
        <v>0.123934436829611</v>
      </c>
      <c r="Z898" s="17">
        <v>0.114543101851802</v>
      </c>
      <c r="AA898" s="17">
        <v>0.117318743955802</v>
      </c>
      <c r="AB898" s="17">
        <v>0.114360356194979</v>
      </c>
      <c r="AC898" s="17">
        <v>0.15340178715709099</v>
      </c>
      <c r="AD898" s="17"/>
      <c r="AE898" s="17">
        <v>0.14109251849597401</v>
      </c>
      <c r="AF898" s="17">
        <v>0.109318658643915</v>
      </c>
      <c r="AG898" s="17">
        <v>0.12248358489048899</v>
      </c>
      <c r="AH898" s="17">
        <v>0.116263824261823</v>
      </c>
      <c r="AI898" s="17">
        <v>0.118299329347825</v>
      </c>
      <c r="AJ898" s="17">
        <v>0.10958774148964499</v>
      </c>
      <c r="AK898" s="17"/>
      <c r="AL898" s="17">
        <v>0.114866913258601</v>
      </c>
      <c r="AM898" s="17">
        <v>0.14446645871634001</v>
      </c>
      <c r="AN898" s="17">
        <v>0.161045827665657</v>
      </c>
      <c r="AO898" s="17">
        <v>0.14247768453456</v>
      </c>
      <c r="AP898" s="17">
        <v>0.146184769515081</v>
      </c>
      <c r="AQ898" s="17">
        <v>0.15954801685122499</v>
      </c>
      <c r="AR898" s="17">
        <v>3.0058960673758201E-2</v>
      </c>
      <c r="AS898" s="17"/>
      <c r="AT898" s="17">
        <v>0.16481512502051099</v>
      </c>
      <c r="AU898" s="17">
        <v>0.11944445901526</v>
      </c>
      <c r="AV898" s="17"/>
      <c r="AW898" s="17">
        <v>0.12239465896705599</v>
      </c>
      <c r="AX898" s="17">
        <v>0.10586293507184499</v>
      </c>
      <c r="AY898" s="17">
        <v>0.158661838834665</v>
      </c>
      <c r="AZ898" s="17">
        <v>0.119419816063838</v>
      </c>
      <c r="BA898" s="17">
        <v>0.12786016575467499</v>
      </c>
      <c r="BB898" s="17">
        <v>0.12057128187494499</v>
      </c>
      <c r="BC898" s="17">
        <v>0.12914080187761701</v>
      </c>
      <c r="BD898" s="17">
        <v>0.130443846360869</v>
      </c>
      <c r="BE898" s="17"/>
      <c r="BF898" s="17">
        <v>0.113535937362249</v>
      </c>
      <c r="BG898" s="17">
        <v>0.14378310743637099</v>
      </c>
      <c r="BH898" s="17">
        <v>0.1293394004791</v>
      </c>
      <c r="BI898" s="17">
        <v>0.12614064164479699</v>
      </c>
      <c r="BJ898" s="17">
        <v>9.9708739527634399E-2</v>
      </c>
      <c r="BK898" s="17">
        <v>0.12043812881088101</v>
      </c>
      <c r="BL898" s="17">
        <v>9.7328657294243295E-2</v>
      </c>
      <c r="BM898" s="17"/>
      <c r="BN898" s="17">
        <v>0.12889139210283401</v>
      </c>
      <c r="BO898" s="17">
        <v>0.139108109756716</v>
      </c>
      <c r="BP898" s="17">
        <v>0.11425942020316</v>
      </c>
      <c r="BQ898" s="17">
        <v>0.13449937690567301</v>
      </c>
      <c r="BR898" s="17">
        <v>0.12240778336597601</v>
      </c>
      <c r="BS898" s="17">
        <v>0.106054798121634</v>
      </c>
      <c r="BT898" s="17">
        <v>0.12846481245093799</v>
      </c>
      <c r="BU898" s="17">
        <v>0.12994715311260399</v>
      </c>
      <c r="BV898" s="17">
        <v>0.129583360613897</v>
      </c>
      <c r="BW898" s="17">
        <v>0.123446738118275</v>
      </c>
      <c r="BX898" s="17">
        <v>0.104263391989662</v>
      </c>
      <c r="BY898" s="17">
        <v>0.14003528724924799</v>
      </c>
      <c r="BZ898" s="17">
        <v>0.100558054583038</v>
      </c>
      <c r="CA898" s="17">
        <v>0.117931667248261</v>
      </c>
      <c r="CB898" s="17">
        <v>0.13464950306845899</v>
      </c>
      <c r="CC898" s="17">
        <v>0.12511112765650101</v>
      </c>
      <c r="CD898" s="17">
        <v>0.227218589470388</v>
      </c>
    </row>
    <row r="899" spans="2:82" x14ac:dyDescent="0.35">
      <c r="B899" t="s">
        <v>423</v>
      </c>
      <c r="C899" s="17">
        <v>0.39596985615601998</v>
      </c>
      <c r="D899" s="17">
        <v>0.38301867260018801</v>
      </c>
      <c r="E899" s="17">
        <v>0.40814606211365301</v>
      </c>
      <c r="F899" s="17"/>
      <c r="G899" s="17">
        <v>0.40706773283931202</v>
      </c>
      <c r="H899" s="17">
        <v>0.44479683773934198</v>
      </c>
      <c r="I899" s="17">
        <v>0.39856777923057302</v>
      </c>
      <c r="J899" s="17">
        <v>0.38267050998749103</v>
      </c>
      <c r="K899" s="17">
        <v>0.36509857679713398</v>
      </c>
      <c r="L899" s="17">
        <v>0.37822734649261802</v>
      </c>
      <c r="M899" s="17"/>
      <c r="N899" s="17">
        <v>0.45172608175184997</v>
      </c>
      <c r="O899" s="17">
        <v>0.41359322694149597</v>
      </c>
      <c r="P899" s="17">
        <v>0.36143690559553998</v>
      </c>
      <c r="Q899" s="17">
        <v>0.34705563831779901</v>
      </c>
      <c r="R899" s="17"/>
      <c r="S899" s="17">
        <v>0.43182915958277701</v>
      </c>
      <c r="T899" s="17">
        <v>0.410388395795932</v>
      </c>
      <c r="U899" s="17">
        <v>0.39698321183845497</v>
      </c>
      <c r="V899" s="17">
        <v>0.39778531975125297</v>
      </c>
      <c r="W899" s="17">
        <v>0.36753671308278202</v>
      </c>
      <c r="X899" s="17">
        <v>0.385687982829925</v>
      </c>
      <c r="Y899" s="17">
        <v>0.37357427664653597</v>
      </c>
      <c r="Z899" s="17">
        <v>0.35097915025744703</v>
      </c>
      <c r="AA899" s="17">
        <v>0.39608572807223003</v>
      </c>
      <c r="AB899" s="17">
        <v>0.40160292919759299</v>
      </c>
      <c r="AC899" s="17">
        <v>0.37919720182205902</v>
      </c>
      <c r="AD899" s="17"/>
      <c r="AE899" s="17">
        <v>0.40362645086077797</v>
      </c>
      <c r="AF899" s="17">
        <v>0.41880758548015001</v>
      </c>
      <c r="AG899" s="17">
        <v>0.31896419467160297</v>
      </c>
      <c r="AH899" s="17">
        <v>0.38370232169981699</v>
      </c>
      <c r="AI899" s="17">
        <v>0.397408360453119</v>
      </c>
      <c r="AJ899" s="17">
        <v>0.38260162316247798</v>
      </c>
      <c r="AK899" s="17"/>
      <c r="AL899" s="17">
        <v>0.39333686999179801</v>
      </c>
      <c r="AM899" s="17">
        <v>0.42137290804640198</v>
      </c>
      <c r="AN899" s="17">
        <v>0.45591657209814601</v>
      </c>
      <c r="AO899" s="17">
        <v>0.40423021041193602</v>
      </c>
      <c r="AP899" s="17">
        <v>0.37294380627644402</v>
      </c>
      <c r="AQ899" s="17">
        <v>0.31519899471725299</v>
      </c>
      <c r="AR899" s="17">
        <v>0.49525750022675602</v>
      </c>
      <c r="AS899" s="17"/>
      <c r="AT899" s="17">
        <v>0.44693013543858601</v>
      </c>
      <c r="AU899" s="17">
        <v>0.393200857529867</v>
      </c>
      <c r="AV899" s="17"/>
      <c r="AW899" s="17">
        <v>0.38144155213290198</v>
      </c>
      <c r="AX899" s="17">
        <v>0.40796438018027698</v>
      </c>
      <c r="AY899" s="17">
        <v>0.35625302960856298</v>
      </c>
      <c r="AZ899" s="17">
        <v>0.40163138166135898</v>
      </c>
      <c r="BA899" s="17">
        <v>0.37493554214958702</v>
      </c>
      <c r="BB899" s="17">
        <v>0.390741999504508</v>
      </c>
      <c r="BC899" s="17">
        <v>0.428413675565325</v>
      </c>
      <c r="BD899" s="17">
        <v>0.35454817130037802</v>
      </c>
      <c r="BE899" s="17"/>
      <c r="BF899" s="17">
        <v>0.45693932334663301</v>
      </c>
      <c r="BG899" s="17">
        <v>0.40009108173463698</v>
      </c>
      <c r="BH899" s="17">
        <v>0.39485440612634698</v>
      </c>
      <c r="BI899" s="17">
        <v>0.37306200052314298</v>
      </c>
      <c r="BJ899" s="17">
        <v>0.36771127778728202</v>
      </c>
      <c r="BK899" s="17">
        <v>0.38428811540494401</v>
      </c>
      <c r="BL899" s="17">
        <v>0.36937388888539002</v>
      </c>
      <c r="BM899" s="17"/>
      <c r="BN899" s="17">
        <v>0.358380558302273</v>
      </c>
      <c r="BO899" s="17">
        <v>0.354220792632151</v>
      </c>
      <c r="BP899" s="17">
        <v>0.32137725901605202</v>
      </c>
      <c r="BQ899" s="17">
        <v>0.35697037271255699</v>
      </c>
      <c r="BR899" s="17">
        <v>0.408469550644878</v>
      </c>
      <c r="BS899" s="17">
        <v>0.363568923034848</v>
      </c>
      <c r="BT899" s="17">
        <v>0.38302826354674102</v>
      </c>
      <c r="BU899" s="17">
        <v>0.400157500247942</v>
      </c>
      <c r="BV899" s="17">
        <v>0.390324600357289</v>
      </c>
      <c r="BW899" s="17">
        <v>0.40711863455041097</v>
      </c>
      <c r="BX899" s="17">
        <v>0.43863442932503799</v>
      </c>
      <c r="BY899" s="17">
        <v>0.44762884713458101</v>
      </c>
      <c r="BZ899" s="17">
        <v>0.465204386420775</v>
      </c>
      <c r="CA899" s="17">
        <v>0.49906715079307801</v>
      </c>
      <c r="CB899" s="17">
        <v>0.54446769373105197</v>
      </c>
      <c r="CC899" s="17">
        <v>0.57303242326612103</v>
      </c>
      <c r="CD899" s="17">
        <v>0.51122249338245795</v>
      </c>
    </row>
    <row r="900" spans="2:82" x14ac:dyDescent="0.35">
      <c r="B900" t="s">
        <v>424</v>
      </c>
      <c r="C900" s="17">
        <v>0.31843425731136699</v>
      </c>
      <c r="D900" s="17">
        <v>0.30135862564426202</v>
      </c>
      <c r="E900" s="17">
        <v>0.33589798824424699</v>
      </c>
      <c r="F900" s="17"/>
      <c r="G900" s="17">
        <v>0.30102258161129603</v>
      </c>
      <c r="H900" s="17">
        <v>0.294011935876691</v>
      </c>
      <c r="I900" s="17">
        <v>0.30576986720685001</v>
      </c>
      <c r="J900" s="17">
        <v>0.324926292780917</v>
      </c>
      <c r="K900" s="17">
        <v>0.340532987170931</v>
      </c>
      <c r="L900" s="17">
        <v>0.34005631981148898</v>
      </c>
      <c r="M900" s="17"/>
      <c r="N900" s="17">
        <v>0.29988966874967399</v>
      </c>
      <c r="O900" s="17">
        <v>0.31770717319969499</v>
      </c>
      <c r="P900" s="17">
        <v>0.347156010999499</v>
      </c>
      <c r="Q900" s="17">
        <v>0.315559028904706</v>
      </c>
      <c r="R900" s="17"/>
      <c r="S900" s="17">
        <v>0.281049331858021</v>
      </c>
      <c r="T900" s="17">
        <v>0.32501239027226497</v>
      </c>
      <c r="U900" s="17">
        <v>0.32776954290709998</v>
      </c>
      <c r="V900" s="17">
        <v>0.321552335861572</v>
      </c>
      <c r="W900" s="17">
        <v>0.35673796799569801</v>
      </c>
      <c r="X900" s="17">
        <v>0.317076358663685</v>
      </c>
      <c r="Y900" s="17">
        <v>0.32246226665547001</v>
      </c>
      <c r="Z900" s="17">
        <v>0.330146741983743</v>
      </c>
      <c r="AA900" s="17">
        <v>0.31950987487552002</v>
      </c>
      <c r="AB900" s="17">
        <v>0.33258477124753799</v>
      </c>
      <c r="AC900" s="17">
        <v>0.29498306950029102</v>
      </c>
      <c r="AD900" s="17"/>
      <c r="AE900" s="17">
        <v>0.30846235725667998</v>
      </c>
      <c r="AF900" s="17">
        <v>0.32938212379701798</v>
      </c>
      <c r="AG900" s="17">
        <v>0.33008449515774502</v>
      </c>
      <c r="AH900" s="17">
        <v>0.323365881413196</v>
      </c>
      <c r="AI900" s="17">
        <v>0.32182226565277</v>
      </c>
      <c r="AJ900" s="17">
        <v>0.30185085659795702</v>
      </c>
      <c r="AK900" s="17"/>
      <c r="AL900" s="17">
        <v>0.33342396486800502</v>
      </c>
      <c r="AM900" s="17">
        <v>0.29283680051244698</v>
      </c>
      <c r="AN900" s="17">
        <v>0.27592612153555801</v>
      </c>
      <c r="AO900" s="17">
        <v>0.35378699484578902</v>
      </c>
      <c r="AP900" s="17">
        <v>0.34817865710437701</v>
      </c>
      <c r="AQ900" s="17">
        <v>0.32580984411293001</v>
      </c>
      <c r="AR900" s="17">
        <v>0.31586687289791099</v>
      </c>
      <c r="AS900" s="17"/>
      <c r="AT900" s="17">
        <v>0.26327867019308199</v>
      </c>
      <c r="AU900" s="17">
        <v>0.32646558545054</v>
      </c>
      <c r="AV900" s="17"/>
      <c r="AW900" s="17">
        <v>0.30464288807524498</v>
      </c>
      <c r="AX900" s="17">
        <v>0.311290746398726</v>
      </c>
      <c r="AY900" s="17">
        <v>0.33790611033412798</v>
      </c>
      <c r="AZ900" s="17">
        <v>0.31348529527311603</v>
      </c>
      <c r="BA900" s="17">
        <v>0.33919915950990598</v>
      </c>
      <c r="BB900" s="17">
        <v>0.32880929268361397</v>
      </c>
      <c r="BC900" s="17">
        <v>0.309511675596921</v>
      </c>
      <c r="BD900" s="17">
        <v>0.294694909494986</v>
      </c>
      <c r="BE900" s="17"/>
      <c r="BF900" s="17">
        <v>0.30057323505614802</v>
      </c>
      <c r="BG900" s="17">
        <v>0.30228119692605998</v>
      </c>
      <c r="BH900" s="17">
        <v>0.32331669831253301</v>
      </c>
      <c r="BI900" s="17">
        <v>0.31178985039225499</v>
      </c>
      <c r="BJ900" s="17">
        <v>0.353414132975511</v>
      </c>
      <c r="BK900" s="17">
        <v>0.32192270658911798</v>
      </c>
      <c r="BL900" s="17">
        <v>0.34735853101294101</v>
      </c>
      <c r="BM900" s="17"/>
      <c r="BN900" s="17">
        <v>0.27467629485909001</v>
      </c>
      <c r="BO900" s="17">
        <v>0.31040110427011097</v>
      </c>
      <c r="BP900" s="17">
        <v>0.37215903201740103</v>
      </c>
      <c r="BQ900" s="17">
        <v>0.31207345658924202</v>
      </c>
      <c r="BR900" s="17">
        <v>0.308410372772288</v>
      </c>
      <c r="BS900" s="17">
        <v>0.37256284576725701</v>
      </c>
      <c r="BT900" s="17">
        <v>0.32634092334765902</v>
      </c>
      <c r="BU900" s="17">
        <v>0.34056879833237202</v>
      </c>
      <c r="BV900" s="17">
        <v>0.32686550245684698</v>
      </c>
      <c r="BW900" s="17">
        <v>0.32060535462829598</v>
      </c>
      <c r="BX900" s="17">
        <v>0.31459508138891601</v>
      </c>
      <c r="BY900" s="17">
        <v>0.30534351636553902</v>
      </c>
      <c r="BZ900" s="17">
        <v>0.31820180695858102</v>
      </c>
      <c r="CA900" s="17">
        <v>0.30769608899755901</v>
      </c>
      <c r="CB900" s="17">
        <v>0.22749240215031299</v>
      </c>
      <c r="CC900" s="17">
        <v>0.206715959819432</v>
      </c>
      <c r="CD900" s="17">
        <v>0.23000039555179599</v>
      </c>
    </row>
    <row r="901" spans="2:82" x14ac:dyDescent="0.35">
      <c r="B901" t="s">
        <v>425</v>
      </c>
      <c r="C901" s="17">
        <v>6.3142601382774499E-2</v>
      </c>
      <c r="D901" s="17">
        <v>7.2092268996244005E-2</v>
      </c>
      <c r="E901" s="17">
        <v>5.4732922702789601E-2</v>
      </c>
      <c r="F901" s="17"/>
      <c r="G901" s="17">
        <v>6.4885614054076196E-2</v>
      </c>
      <c r="H901" s="17">
        <v>4.6928016315415599E-2</v>
      </c>
      <c r="I901" s="17">
        <v>6.4003689927106894E-2</v>
      </c>
      <c r="J901" s="17">
        <v>7.1892576442537201E-2</v>
      </c>
      <c r="K901" s="17">
        <v>5.9214595284205598E-2</v>
      </c>
      <c r="L901" s="17">
        <v>7.0020755499918402E-2</v>
      </c>
      <c r="M901" s="17"/>
      <c r="N901" s="17">
        <v>4.8926164662746803E-2</v>
      </c>
      <c r="O901" s="17">
        <v>6.2744459816677103E-2</v>
      </c>
      <c r="P901" s="17">
        <v>6.8799949968540899E-2</v>
      </c>
      <c r="Q901" s="17">
        <v>7.3656373645186707E-2</v>
      </c>
      <c r="R901" s="17"/>
      <c r="S901" s="17">
        <v>6.5563817233705995E-2</v>
      </c>
      <c r="T901" s="17">
        <v>5.4540037956230199E-2</v>
      </c>
      <c r="U901" s="17">
        <v>7.4105378315365303E-2</v>
      </c>
      <c r="V901" s="17">
        <v>5.8185517459481098E-2</v>
      </c>
      <c r="W901" s="17">
        <v>6.2929511039502006E-2</v>
      </c>
      <c r="X901" s="17">
        <v>6.7104596918224901E-2</v>
      </c>
      <c r="Y901" s="17">
        <v>6.0644218585907801E-2</v>
      </c>
      <c r="Z901" s="17">
        <v>7.1759326237352095E-2</v>
      </c>
      <c r="AA901" s="17">
        <v>5.81609323988675E-2</v>
      </c>
      <c r="AB901" s="17">
        <v>6.2919329355027906E-2</v>
      </c>
      <c r="AC901" s="17">
        <v>7.0026401793821094E-2</v>
      </c>
      <c r="AD901" s="17"/>
      <c r="AE901" s="17">
        <v>5.94666882846605E-2</v>
      </c>
      <c r="AF901" s="17">
        <v>6.6338439964510304E-2</v>
      </c>
      <c r="AG901" s="17">
        <v>7.3743918313241605E-2</v>
      </c>
      <c r="AH901" s="17">
        <v>5.8806510675734398E-2</v>
      </c>
      <c r="AI901" s="17">
        <v>6.4753939057508203E-2</v>
      </c>
      <c r="AJ901" s="17">
        <v>5.8799944996586299E-2</v>
      </c>
      <c r="AK901" s="17"/>
      <c r="AL901" s="17">
        <v>6.4039894976586298E-2</v>
      </c>
      <c r="AM901" s="17">
        <v>5.6947001469265998E-2</v>
      </c>
      <c r="AN901" s="17">
        <v>6.34509557624654E-2</v>
      </c>
      <c r="AO901" s="17">
        <v>4.4472582564319497E-2</v>
      </c>
      <c r="AP901" s="17">
        <v>4.7867911704037501E-2</v>
      </c>
      <c r="AQ901" s="17">
        <v>9.3078133331104096E-2</v>
      </c>
      <c r="AR901" s="17">
        <v>3.3366509170272299E-2</v>
      </c>
      <c r="AS901" s="17"/>
      <c r="AT901" s="17">
        <v>6.2114897774889002E-2</v>
      </c>
      <c r="AU901" s="17">
        <v>6.2864030730758594E-2</v>
      </c>
      <c r="AV901" s="17"/>
      <c r="AW901" s="17">
        <v>5.47254078816602E-2</v>
      </c>
      <c r="AX901" s="17">
        <v>7.9268104996629604E-2</v>
      </c>
      <c r="AY901" s="17">
        <v>4.0987990736225603E-2</v>
      </c>
      <c r="AZ901" s="17">
        <v>6.2787072829119606E-2</v>
      </c>
      <c r="BA901" s="17">
        <v>6.5878196217093801E-2</v>
      </c>
      <c r="BB901" s="17">
        <v>7.28942663429515E-2</v>
      </c>
      <c r="BC901" s="17">
        <v>5.2859759406177299E-2</v>
      </c>
      <c r="BD901" s="17">
        <v>0.10740673470680601</v>
      </c>
      <c r="BE901" s="17"/>
      <c r="BF901" s="17">
        <v>5.84318412409447E-2</v>
      </c>
      <c r="BG901" s="17">
        <v>5.52915005835743E-2</v>
      </c>
      <c r="BH901" s="17">
        <v>5.9974301694639E-2</v>
      </c>
      <c r="BI901" s="17">
        <v>7.6800520475944697E-2</v>
      </c>
      <c r="BJ901" s="17">
        <v>8.2160836168665402E-2</v>
      </c>
      <c r="BK901" s="17">
        <v>6.6609547631191396E-2</v>
      </c>
      <c r="BL901" s="17">
        <v>6.2146445259461502E-2</v>
      </c>
      <c r="BM901" s="17"/>
      <c r="BN901" s="17">
        <v>4.6453497227789402E-2</v>
      </c>
      <c r="BO901" s="17">
        <v>7.3234890711617706E-2</v>
      </c>
      <c r="BP901" s="17">
        <v>6.5131933684808602E-2</v>
      </c>
      <c r="BQ901" s="17">
        <v>9.9510869172675404E-2</v>
      </c>
      <c r="BR901" s="17">
        <v>6.6953271472487905E-2</v>
      </c>
      <c r="BS901" s="17">
        <v>7.0316825915726106E-2</v>
      </c>
      <c r="BT901" s="17">
        <v>5.4444925491981502E-2</v>
      </c>
      <c r="BU901" s="17">
        <v>5.16925312223981E-2</v>
      </c>
      <c r="BV901" s="17">
        <v>5.4162793780013797E-2</v>
      </c>
      <c r="BW901" s="17">
        <v>6.3754378911739698E-2</v>
      </c>
      <c r="BX901" s="17">
        <v>6.7517388514372695E-2</v>
      </c>
      <c r="BY901" s="17">
        <v>6.3560214500217593E-2</v>
      </c>
      <c r="BZ901" s="17">
        <v>5.8347331670287099E-2</v>
      </c>
      <c r="CA901" s="17">
        <v>1.58383226167325E-2</v>
      </c>
      <c r="CB901" s="17">
        <v>4.6128766616923701E-2</v>
      </c>
      <c r="CC901" s="17">
        <v>5.1869704319682797E-2</v>
      </c>
      <c r="CD901" s="17">
        <v>2.31508557946755E-2</v>
      </c>
    </row>
    <row r="902" spans="2:82" x14ac:dyDescent="0.35">
      <c r="B902" t="s">
        <v>426</v>
      </c>
      <c r="C902" s="17">
        <v>5.3209745080252002E-2</v>
      </c>
      <c r="D902" s="17">
        <v>7.0540860111530407E-2</v>
      </c>
      <c r="E902" s="17">
        <v>3.61845706024762E-2</v>
      </c>
      <c r="F902" s="17"/>
      <c r="G902" s="17">
        <v>3.04500319897343E-2</v>
      </c>
      <c r="H902" s="17">
        <v>3.9006936824735397E-2</v>
      </c>
      <c r="I902" s="17">
        <v>5.0239716656983201E-2</v>
      </c>
      <c r="J902" s="17">
        <v>6.3338848617722196E-2</v>
      </c>
      <c r="K902" s="17">
        <v>7.7217627251698104E-2</v>
      </c>
      <c r="L902" s="17">
        <v>5.79415399509065E-2</v>
      </c>
      <c r="M902" s="17"/>
      <c r="N902" s="17">
        <v>3.6089871038629998E-2</v>
      </c>
      <c r="O902" s="17">
        <v>5.1159426026937703E-2</v>
      </c>
      <c r="P902" s="17">
        <v>6.3177771301685504E-2</v>
      </c>
      <c r="Q902" s="17">
        <v>6.5109357087651198E-2</v>
      </c>
      <c r="R902" s="17"/>
      <c r="S902" s="17">
        <v>4.2541037149834197E-2</v>
      </c>
      <c r="T902" s="17">
        <v>5.1408521151588102E-2</v>
      </c>
      <c r="U902" s="17">
        <v>5.1167906675611503E-2</v>
      </c>
      <c r="V902" s="17">
        <v>5.3534708176524698E-2</v>
      </c>
      <c r="W902" s="17">
        <v>4.5155397613388E-2</v>
      </c>
      <c r="X902" s="17">
        <v>4.1337048298949797E-2</v>
      </c>
      <c r="Y902" s="17">
        <v>7.8278754474350204E-2</v>
      </c>
      <c r="Z902" s="17">
        <v>6.2969533888262999E-2</v>
      </c>
      <c r="AA902" s="17">
        <v>5.33969404136313E-2</v>
      </c>
      <c r="AB902" s="17">
        <v>5.4249404921751399E-2</v>
      </c>
      <c r="AC902" s="17">
        <v>6.80714820546066E-2</v>
      </c>
      <c r="AD902" s="17"/>
      <c r="AE902" s="17">
        <v>5.8271307602704797E-2</v>
      </c>
      <c r="AF902" s="17">
        <v>4.3009635864749297E-2</v>
      </c>
      <c r="AG902" s="17">
        <v>6.0661610349492898E-2</v>
      </c>
      <c r="AH902" s="17">
        <v>5.9602039187117303E-2</v>
      </c>
      <c r="AI902" s="17">
        <v>5.0030934557898102E-2</v>
      </c>
      <c r="AJ902" s="17">
        <v>5.5289381826173198E-2</v>
      </c>
      <c r="AK902" s="17"/>
      <c r="AL902" s="17">
        <v>5.6436709334613797E-2</v>
      </c>
      <c r="AM902" s="17">
        <v>4.64559080419557E-2</v>
      </c>
      <c r="AN902" s="17">
        <v>1.7201155372250101E-2</v>
      </c>
      <c r="AO902" s="17">
        <v>4.6665425606231298E-2</v>
      </c>
      <c r="AP902" s="17">
        <v>6.6594768360571197E-2</v>
      </c>
      <c r="AQ902" s="17">
        <v>8.9520486818329706E-2</v>
      </c>
      <c r="AR902" s="17">
        <v>9.3966262444010504E-2</v>
      </c>
      <c r="AS902" s="17"/>
      <c r="AT902" s="17">
        <v>3.5171084401269502E-2</v>
      </c>
      <c r="AU902" s="17">
        <v>5.5632043632268299E-2</v>
      </c>
      <c r="AV902" s="17"/>
      <c r="AW902" s="17">
        <v>8.1613542393782101E-2</v>
      </c>
      <c r="AX902" s="17">
        <v>5.5008998077054901E-2</v>
      </c>
      <c r="AY902" s="17">
        <v>3.0386552389598E-2</v>
      </c>
      <c r="AZ902" s="17">
        <v>5.1366291592546402E-2</v>
      </c>
      <c r="BA902" s="17">
        <v>6.1113532462945798E-2</v>
      </c>
      <c r="BB902" s="17">
        <v>4.9166596802958401E-2</v>
      </c>
      <c r="BC902" s="17">
        <v>3.8095882245629799E-2</v>
      </c>
      <c r="BD902" s="17">
        <v>1.8993871181835799E-2</v>
      </c>
      <c r="BE902" s="17"/>
      <c r="BF902" s="17">
        <v>3.8027639342909397E-2</v>
      </c>
      <c r="BG902" s="17">
        <v>5.6846227549630403E-2</v>
      </c>
      <c r="BH902" s="17">
        <v>6.6290800135807404E-2</v>
      </c>
      <c r="BI902" s="17">
        <v>5.0663877842350998E-2</v>
      </c>
      <c r="BJ902" s="17">
        <v>3.49444712758121E-2</v>
      </c>
      <c r="BK902" s="17">
        <v>5.5983512607742002E-2</v>
      </c>
      <c r="BL902" s="17">
        <v>6.0945323682998501E-2</v>
      </c>
      <c r="BM902" s="17"/>
      <c r="BN902" s="17">
        <v>7.6580106485356597E-2</v>
      </c>
      <c r="BO902" s="17">
        <v>7.7939004324344197E-2</v>
      </c>
      <c r="BP902" s="17">
        <v>5.7427336446092103E-2</v>
      </c>
      <c r="BQ902" s="17">
        <v>5.2296146519369799E-2</v>
      </c>
      <c r="BR902" s="17">
        <v>5.3144455893814203E-2</v>
      </c>
      <c r="BS902" s="17">
        <v>6.41178995993716E-2</v>
      </c>
      <c r="BT902" s="17">
        <v>7.2638382668005597E-2</v>
      </c>
      <c r="BU902" s="17">
        <v>4.4060116427432301E-2</v>
      </c>
      <c r="BV902" s="17">
        <v>5.5226938161740298E-2</v>
      </c>
      <c r="BW902" s="17">
        <v>4.08209328112955E-2</v>
      </c>
      <c r="BX902" s="17">
        <v>5.0761041310626101E-2</v>
      </c>
      <c r="BY902" s="17">
        <v>2.7073647373762302E-2</v>
      </c>
      <c r="BZ902" s="17">
        <v>4.09246165799418E-2</v>
      </c>
      <c r="CA902" s="17">
        <v>2.8724244763901299E-2</v>
      </c>
      <c r="CB902" s="17">
        <v>3.14583028188462E-2</v>
      </c>
      <c r="CC902" s="17">
        <v>1.2332593973081601E-2</v>
      </c>
      <c r="CD902" s="17">
        <v>8.4076658006823103E-3</v>
      </c>
    </row>
    <row r="903" spans="2:82" x14ac:dyDescent="0.35">
      <c r="B903" t="s">
        <v>127</v>
      </c>
      <c r="C903" s="17">
        <v>4.5765860951367303E-2</v>
      </c>
      <c r="D903" s="17">
        <v>3.7427430155378201E-2</v>
      </c>
      <c r="E903" s="17">
        <v>5.37221017831249E-2</v>
      </c>
      <c r="F903" s="17"/>
      <c r="G903" s="17">
        <v>5.6783995587375798E-2</v>
      </c>
      <c r="H903" s="17">
        <v>5.9361455913131703E-2</v>
      </c>
      <c r="I903" s="17">
        <v>5.9666346127499097E-2</v>
      </c>
      <c r="J903" s="17">
        <v>4.7381735311374303E-2</v>
      </c>
      <c r="K903" s="17">
        <v>2.3646231373931799E-2</v>
      </c>
      <c r="L903" s="17">
        <v>2.9616187552725801E-2</v>
      </c>
      <c r="M903" s="17"/>
      <c r="N903" s="17">
        <v>2.2915311470385901E-2</v>
      </c>
      <c r="O903" s="17">
        <v>4.0681348298422702E-2</v>
      </c>
      <c r="P903" s="17">
        <v>4.7784992625109997E-2</v>
      </c>
      <c r="Q903" s="17">
        <v>7.2970897667358606E-2</v>
      </c>
      <c r="R903" s="17"/>
      <c r="S903" s="17">
        <v>4.5489888991641601E-2</v>
      </c>
      <c r="T903" s="17">
        <v>4.1673699319453701E-2</v>
      </c>
      <c r="U903" s="17">
        <v>4.98955705242227E-2</v>
      </c>
      <c r="V903" s="17">
        <v>4.5564605479259501E-2</v>
      </c>
      <c r="W903" s="17">
        <v>4.5722570026383101E-2</v>
      </c>
      <c r="X903" s="17">
        <v>4.6027790988235603E-2</v>
      </c>
      <c r="Y903" s="17">
        <v>4.11060468081254E-2</v>
      </c>
      <c r="Z903" s="17">
        <v>6.9602145781392899E-2</v>
      </c>
      <c r="AA903" s="17">
        <v>5.5527780283949502E-2</v>
      </c>
      <c r="AB903" s="17">
        <v>3.4283209083110597E-2</v>
      </c>
      <c r="AC903" s="17">
        <v>3.4320057672131303E-2</v>
      </c>
      <c r="AD903" s="17"/>
      <c r="AE903" s="17">
        <v>2.9080677499203001E-2</v>
      </c>
      <c r="AF903" s="17">
        <v>3.31435562496585E-2</v>
      </c>
      <c r="AG903" s="17">
        <v>9.4062196617428304E-2</v>
      </c>
      <c r="AH903" s="17">
        <v>5.8259422762312003E-2</v>
      </c>
      <c r="AI903" s="17">
        <v>4.7685170930880399E-2</v>
      </c>
      <c r="AJ903" s="17">
        <v>9.1870451927160507E-2</v>
      </c>
      <c r="AK903" s="17"/>
      <c r="AL903" s="17">
        <v>3.7895647570395999E-2</v>
      </c>
      <c r="AM903" s="17">
        <v>3.7920923213589003E-2</v>
      </c>
      <c r="AN903" s="17">
        <v>2.6459367565924201E-2</v>
      </c>
      <c r="AO903" s="17">
        <v>8.3671020371648402E-3</v>
      </c>
      <c r="AP903" s="17">
        <v>1.8230087039488099E-2</v>
      </c>
      <c r="AQ903" s="17">
        <v>1.6844524169158399E-2</v>
      </c>
      <c r="AR903" s="17">
        <v>3.1483894587292602E-2</v>
      </c>
      <c r="AS903" s="17"/>
      <c r="AT903" s="17">
        <v>2.76900871716622E-2</v>
      </c>
      <c r="AU903" s="17">
        <v>4.2393023641305698E-2</v>
      </c>
      <c r="AV903" s="17"/>
      <c r="AW903" s="17">
        <v>5.5181950549354403E-2</v>
      </c>
      <c r="AX903" s="17">
        <v>4.0604835275466697E-2</v>
      </c>
      <c r="AY903" s="17">
        <v>7.5804478096820796E-2</v>
      </c>
      <c r="AZ903" s="17">
        <v>5.1310142580021603E-2</v>
      </c>
      <c r="BA903" s="17">
        <v>3.1013403905792901E-2</v>
      </c>
      <c r="BB903" s="17">
        <v>3.7816562791023897E-2</v>
      </c>
      <c r="BC903" s="17">
        <v>4.1978205308329297E-2</v>
      </c>
      <c r="BD903" s="17">
        <v>9.3912466955125701E-2</v>
      </c>
      <c r="BE903" s="17"/>
      <c r="BF903" s="17">
        <v>3.2492023651116003E-2</v>
      </c>
      <c r="BG903" s="17">
        <v>4.1706885769727302E-2</v>
      </c>
      <c r="BH903" s="17">
        <v>2.6224393251573601E-2</v>
      </c>
      <c r="BI903" s="17">
        <v>6.1543109121509898E-2</v>
      </c>
      <c r="BJ903" s="17">
        <v>6.2060542265095803E-2</v>
      </c>
      <c r="BK903" s="17">
        <v>5.0757988956122997E-2</v>
      </c>
      <c r="BL903" s="17">
        <v>6.2847153864965505E-2</v>
      </c>
      <c r="BM903" s="17"/>
      <c r="BN903" s="17">
        <v>0.115018151022658</v>
      </c>
      <c r="BO903" s="17">
        <v>4.5096098305059902E-2</v>
      </c>
      <c r="BP903" s="17">
        <v>6.9645018632487204E-2</v>
      </c>
      <c r="BQ903" s="17">
        <v>4.46497781004834E-2</v>
      </c>
      <c r="BR903" s="17">
        <v>4.0614565850555701E-2</v>
      </c>
      <c r="BS903" s="17">
        <v>2.3378707561163E-2</v>
      </c>
      <c r="BT903" s="17">
        <v>3.50826924946748E-2</v>
      </c>
      <c r="BU903" s="17">
        <v>3.3573900657251902E-2</v>
      </c>
      <c r="BV903" s="17">
        <v>4.3836804630213097E-2</v>
      </c>
      <c r="BW903" s="17">
        <v>4.4253960979983499E-2</v>
      </c>
      <c r="BX903" s="17">
        <v>2.4228667471385301E-2</v>
      </c>
      <c r="BY903" s="17">
        <v>1.63584873766515E-2</v>
      </c>
      <c r="BZ903" s="17">
        <v>1.6763803787378E-2</v>
      </c>
      <c r="CA903" s="17">
        <v>3.0742525580468898E-2</v>
      </c>
      <c r="CB903" s="17">
        <v>1.58033316144062E-2</v>
      </c>
      <c r="CC903" s="17">
        <v>3.09381909651813E-2</v>
      </c>
      <c r="CD903" s="17">
        <v>0</v>
      </c>
    </row>
    <row r="904" spans="2:82" x14ac:dyDescent="0.35">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row>
    <row r="905" spans="2:82" x14ac:dyDescent="0.35">
      <c r="B905" s="6" t="s">
        <v>439</v>
      </c>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row>
    <row r="906" spans="2:82" x14ac:dyDescent="0.35">
      <c r="B906" s="24" t="s">
        <v>118</v>
      </c>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row>
    <row r="907" spans="2:82" x14ac:dyDescent="0.35">
      <c r="B907" t="s">
        <v>430</v>
      </c>
      <c r="C907" s="17">
        <v>0.105897097987782</v>
      </c>
      <c r="D907" s="17">
        <v>0.14544059355872199</v>
      </c>
      <c r="E907" s="17">
        <v>6.6224395174937195E-2</v>
      </c>
      <c r="F907" s="17"/>
      <c r="G907" s="17">
        <v>0.110404972278699</v>
      </c>
      <c r="H907" s="17">
        <v>0.124920543629629</v>
      </c>
      <c r="I907" s="17">
        <v>9.8405310669134202E-2</v>
      </c>
      <c r="J907" s="17">
        <v>9.4386772405377697E-2</v>
      </c>
      <c r="K907" s="17">
        <v>0.106481436776466</v>
      </c>
      <c r="L907" s="17">
        <v>0.102463305243019</v>
      </c>
      <c r="M907" s="17"/>
      <c r="N907" s="17">
        <v>9.5487839655701401E-2</v>
      </c>
      <c r="O907" s="17">
        <v>9.9145755271921293E-2</v>
      </c>
      <c r="P907" s="17">
        <v>0.115171807451319</v>
      </c>
      <c r="Q907" s="17">
        <v>0.114397654438924</v>
      </c>
      <c r="R907" s="17"/>
      <c r="S907" s="17">
        <v>0.132823104520293</v>
      </c>
      <c r="T907" s="17">
        <v>9.0877195173014597E-2</v>
      </c>
      <c r="U907" s="17">
        <v>0.105215655612965</v>
      </c>
      <c r="V907" s="17">
        <v>0.110516334044713</v>
      </c>
      <c r="W907" s="17">
        <v>9.0087976136833697E-2</v>
      </c>
      <c r="X907" s="17">
        <v>0.104160278886422</v>
      </c>
      <c r="Y907" s="17">
        <v>0.105452241978402</v>
      </c>
      <c r="Z907" s="17">
        <v>0.10525085711259501</v>
      </c>
      <c r="AA907" s="17">
        <v>0.11058104171055499</v>
      </c>
      <c r="AB907" s="17">
        <v>9.9356394690022401E-2</v>
      </c>
      <c r="AC907" s="17">
        <v>8.5123172214788406E-2</v>
      </c>
      <c r="AD907" s="17"/>
      <c r="AE907" s="17">
        <v>0.11257208730978201</v>
      </c>
      <c r="AF907" s="17">
        <v>9.0420317035501602E-2</v>
      </c>
      <c r="AG907" s="17">
        <v>0.12286456530904299</v>
      </c>
      <c r="AH907" s="17">
        <v>0.113305710889074</v>
      </c>
      <c r="AI907" s="17">
        <v>9.4803410166303004E-2</v>
      </c>
      <c r="AJ907" s="17">
        <v>0.14307505121250899</v>
      </c>
      <c r="AK907" s="17"/>
      <c r="AL907" s="17">
        <v>9.7156165902665403E-2</v>
      </c>
      <c r="AM907" s="17">
        <v>0.11508662595187</v>
      </c>
      <c r="AN907" s="17">
        <v>0.11697814827589199</v>
      </c>
      <c r="AO907" s="17">
        <v>0.19373662599126801</v>
      </c>
      <c r="AP907" s="17">
        <v>0.13068667982630899</v>
      </c>
      <c r="AQ907" s="17">
        <v>0.19743437077578899</v>
      </c>
      <c r="AR907" s="17">
        <v>0.18492661209980399</v>
      </c>
      <c r="AS907" s="17"/>
      <c r="AT907" s="17">
        <v>0.15541269485550299</v>
      </c>
      <c r="AU907" s="17">
        <v>0.101149351192246</v>
      </c>
      <c r="AV907" s="17"/>
      <c r="AW907" s="17">
        <v>0.120477210326269</v>
      </c>
      <c r="AX907" s="17">
        <v>0.104183378657405</v>
      </c>
      <c r="AY907" s="17">
        <v>7.9124498789430703E-2</v>
      </c>
      <c r="AZ907" s="17">
        <v>9.8612478194502806E-2</v>
      </c>
      <c r="BA907" s="17">
        <v>0.10846614519249299</v>
      </c>
      <c r="BB907" s="17">
        <v>0.10682696434764399</v>
      </c>
      <c r="BC907" s="17">
        <v>0.108365832584551</v>
      </c>
      <c r="BD907" s="17">
        <v>0.12536455013948999</v>
      </c>
      <c r="BE907" s="17"/>
      <c r="BF907" s="17">
        <v>0.10475586444038799</v>
      </c>
      <c r="BG907" s="17">
        <v>0.12882782808807799</v>
      </c>
      <c r="BH907" s="17">
        <v>0.11595788377473699</v>
      </c>
      <c r="BI907" s="17">
        <v>7.9619098279737399E-2</v>
      </c>
      <c r="BJ907" s="17">
        <v>6.5651253888148797E-2</v>
      </c>
      <c r="BK907" s="17">
        <v>9.7835037598047694E-2</v>
      </c>
      <c r="BL907" s="17">
        <v>9.9990522080134897E-2</v>
      </c>
      <c r="BM907" s="17"/>
      <c r="BN907" s="17">
        <v>0.13642129074786699</v>
      </c>
      <c r="BO907" s="17">
        <v>0.116957238905199</v>
      </c>
      <c r="BP907" s="17">
        <v>0.108660104601046</v>
      </c>
      <c r="BQ907" s="17">
        <v>0.107887964971145</v>
      </c>
      <c r="BR907" s="17">
        <v>9.7343923517853301E-2</v>
      </c>
      <c r="BS907" s="17">
        <v>9.8134156349777804E-2</v>
      </c>
      <c r="BT907" s="17">
        <v>0.101618888429872</v>
      </c>
      <c r="BU907" s="17">
        <v>0.108482912943557</v>
      </c>
      <c r="BV907" s="17">
        <v>9.7525181999206095E-2</v>
      </c>
      <c r="BW907" s="17">
        <v>9.2408510944508304E-2</v>
      </c>
      <c r="BX907" s="17">
        <v>0.101722540632196</v>
      </c>
      <c r="BY907" s="17">
        <v>0.10974001346736199</v>
      </c>
      <c r="BZ907" s="17">
        <v>8.7402224740814605E-2</v>
      </c>
      <c r="CA907" s="17">
        <v>0.112782970659179</v>
      </c>
      <c r="CB907" s="17">
        <v>0.12183437058341801</v>
      </c>
      <c r="CC907" s="17">
        <v>0.13155163142975701</v>
      </c>
      <c r="CD907" s="17">
        <v>0.13871503322988499</v>
      </c>
    </row>
    <row r="908" spans="2:82" x14ac:dyDescent="0.35">
      <c r="B908" t="s">
        <v>431</v>
      </c>
      <c r="C908" s="17">
        <v>0.25581121208733498</v>
      </c>
      <c r="D908" s="17">
        <v>0.28143633860297501</v>
      </c>
      <c r="E908" s="17">
        <v>0.23211287134465799</v>
      </c>
      <c r="F908" s="17"/>
      <c r="G908" s="17">
        <v>0.31706049589590102</v>
      </c>
      <c r="H908" s="17">
        <v>0.28856773086770499</v>
      </c>
      <c r="I908" s="17">
        <v>0.25937019785955101</v>
      </c>
      <c r="J908" s="17">
        <v>0.212012143474889</v>
      </c>
      <c r="K908" s="17">
        <v>0.219111091871073</v>
      </c>
      <c r="L908" s="17">
        <v>0.245870160391676</v>
      </c>
      <c r="M908" s="17"/>
      <c r="N908" s="17">
        <v>0.255020320741148</v>
      </c>
      <c r="O908" s="17">
        <v>0.258045894576166</v>
      </c>
      <c r="P908" s="17">
        <v>0.25872905813976699</v>
      </c>
      <c r="Q908" s="17">
        <v>0.25439613942072098</v>
      </c>
      <c r="R908" s="17"/>
      <c r="S908" s="17">
        <v>0.261327642528074</v>
      </c>
      <c r="T908" s="17">
        <v>0.25660868064354297</v>
      </c>
      <c r="U908" s="17">
        <v>0.25712101167176499</v>
      </c>
      <c r="V908" s="17">
        <v>0.26694706298006599</v>
      </c>
      <c r="W908" s="17">
        <v>0.26311025576118702</v>
      </c>
      <c r="X908" s="17">
        <v>0.27343213640484498</v>
      </c>
      <c r="Y908" s="17">
        <v>0.2395786843562</v>
      </c>
      <c r="Z908" s="17">
        <v>0.27496609971710601</v>
      </c>
      <c r="AA908" s="17">
        <v>0.23608228625140301</v>
      </c>
      <c r="AB908" s="17">
        <v>0.24533229563254599</v>
      </c>
      <c r="AC908" s="17">
        <v>0.24542080687835199</v>
      </c>
      <c r="AD908" s="17"/>
      <c r="AE908" s="17">
        <v>0.24717839335242001</v>
      </c>
      <c r="AF908" s="17">
        <v>0.26065756508499499</v>
      </c>
      <c r="AG908" s="17">
        <v>0.27956422680467702</v>
      </c>
      <c r="AH908" s="17">
        <v>0.252245595582064</v>
      </c>
      <c r="AI908" s="17">
        <v>0.26636870012581998</v>
      </c>
      <c r="AJ908" s="17">
        <v>0.234082863966454</v>
      </c>
      <c r="AK908" s="17"/>
      <c r="AL908" s="17">
        <v>0.247329691396423</v>
      </c>
      <c r="AM908" s="17">
        <v>0.28871407454046599</v>
      </c>
      <c r="AN908" s="17">
        <v>0.29499390456961699</v>
      </c>
      <c r="AO908" s="17">
        <v>0.31530822622829002</v>
      </c>
      <c r="AP908" s="17">
        <v>0.20200965256926301</v>
      </c>
      <c r="AQ908" s="17">
        <v>0.25091816937610401</v>
      </c>
      <c r="AR908" s="17">
        <v>0.22658972407026601</v>
      </c>
      <c r="AS908" s="17"/>
      <c r="AT908" s="17">
        <v>0.29784057233588401</v>
      </c>
      <c r="AU908" s="17">
        <v>0.25209176309871201</v>
      </c>
      <c r="AV908" s="17"/>
      <c r="AW908" s="17">
        <v>0.27052058532328699</v>
      </c>
      <c r="AX908" s="17">
        <v>0.21983951821258599</v>
      </c>
      <c r="AY908" s="17">
        <v>0.23049093295186701</v>
      </c>
      <c r="AZ908" s="17">
        <v>0.24431896637891501</v>
      </c>
      <c r="BA908" s="17">
        <v>0.24843753767440799</v>
      </c>
      <c r="BB908" s="17">
        <v>0.27877779036720701</v>
      </c>
      <c r="BC908" s="17">
        <v>0.268511976686169</v>
      </c>
      <c r="BD908" s="17">
        <v>0.25306378094902099</v>
      </c>
      <c r="BE908" s="17"/>
      <c r="BF908" s="17">
        <v>0.27567094963925198</v>
      </c>
      <c r="BG908" s="17">
        <v>0.26207590482673299</v>
      </c>
      <c r="BH908" s="17">
        <v>0.28458818228958399</v>
      </c>
      <c r="BI908" s="17">
        <v>0.20810781249288801</v>
      </c>
      <c r="BJ908" s="17">
        <v>0.25141690483731</v>
      </c>
      <c r="BK908" s="17">
        <v>0.22953132579507901</v>
      </c>
      <c r="BL908" s="17">
        <v>0.26550687088962299</v>
      </c>
      <c r="BM908" s="17"/>
      <c r="BN908" s="17">
        <v>0.24559679327101999</v>
      </c>
      <c r="BO908" s="17">
        <v>0.27531831668771101</v>
      </c>
      <c r="BP908" s="17">
        <v>0.25489542532891102</v>
      </c>
      <c r="BQ908" s="17">
        <v>0.268512828513635</v>
      </c>
      <c r="BR908" s="17">
        <v>0.24338183640200001</v>
      </c>
      <c r="BS908" s="17">
        <v>0.28142418546293502</v>
      </c>
      <c r="BT908" s="17">
        <v>0.26307532356968899</v>
      </c>
      <c r="BU908" s="17">
        <v>0.26198235212120902</v>
      </c>
      <c r="BV908" s="17">
        <v>0.20366512103609299</v>
      </c>
      <c r="BW908" s="17">
        <v>0.28135224843975298</v>
      </c>
      <c r="BX908" s="17">
        <v>0.2674899930247</v>
      </c>
      <c r="BY908" s="17">
        <v>0.22635921748749699</v>
      </c>
      <c r="BZ908" s="17">
        <v>0.23513874690971001</v>
      </c>
      <c r="CA908" s="17">
        <v>0.28550791340952397</v>
      </c>
      <c r="CB908" s="17">
        <v>0.26870816416368698</v>
      </c>
      <c r="CC908" s="17">
        <v>0.25746853055237201</v>
      </c>
      <c r="CD908" s="17">
        <v>0.229434620058696</v>
      </c>
    </row>
    <row r="909" spans="2:82" x14ac:dyDescent="0.35">
      <c r="B909" t="s">
        <v>432</v>
      </c>
      <c r="C909" s="17">
        <v>0.28222701709672798</v>
      </c>
      <c r="D909" s="17">
        <v>0.254301623650458</v>
      </c>
      <c r="E909" s="17">
        <v>0.309499104420139</v>
      </c>
      <c r="F909" s="17"/>
      <c r="G909" s="17">
        <v>0.28526910098206099</v>
      </c>
      <c r="H909" s="17">
        <v>0.26054640502142701</v>
      </c>
      <c r="I909" s="17">
        <v>0.301309445018967</v>
      </c>
      <c r="J909" s="17">
        <v>0.29129587438139998</v>
      </c>
      <c r="K909" s="17">
        <v>0.27600922115048498</v>
      </c>
      <c r="L909" s="17">
        <v>0.279170834271949</v>
      </c>
      <c r="M909" s="17"/>
      <c r="N909" s="17">
        <v>0.25775984318824502</v>
      </c>
      <c r="O909" s="17">
        <v>0.27711608041252001</v>
      </c>
      <c r="P909" s="17">
        <v>0.28988081617768202</v>
      </c>
      <c r="Q909" s="17">
        <v>0.30705221543926398</v>
      </c>
      <c r="R909" s="17"/>
      <c r="S909" s="17">
        <v>0.29579460024881199</v>
      </c>
      <c r="T909" s="17">
        <v>0.27500408673480398</v>
      </c>
      <c r="U909" s="17">
        <v>0.27154378437599203</v>
      </c>
      <c r="V909" s="17">
        <v>0.27535335816234702</v>
      </c>
      <c r="W909" s="17">
        <v>0.27916289116688903</v>
      </c>
      <c r="X909" s="17">
        <v>0.28905299199524498</v>
      </c>
      <c r="Y909" s="17">
        <v>0.28492808748570497</v>
      </c>
      <c r="Z909" s="17">
        <v>0.309758822300851</v>
      </c>
      <c r="AA909" s="17">
        <v>0.28592942495292101</v>
      </c>
      <c r="AB909" s="17">
        <v>0.256852729007293</v>
      </c>
      <c r="AC909" s="17">
        <v>0.28689952150881398</v>
      </c>
      <c r="AD909" s="17"/>
      <c r="AE909" s="17">
        <v>0.26761609853104001</v>
      </c>
      <c r="AF909" s="17">
        <v>0.27733120132601502</v>
      </c>
      <c r="AG909" s="17">
        <v>0.31684822241260402</v>
      </c>
      <c r="AH909" s="17">
        <v>0.30044915897507102</v>
      </c>
      <c r="AI909" s="17">
        <v>0.29062993689718802</v>
      </c>
      <c r="AJ909" s="17">
        <v>0.27850565914129899</v>
      </c>
      <c r="AK909" s="17"/>
      <c r="AL909" s="17">
        <v>0.283519870248992</v>
      </c>
      <c r="AM909" s="17">
        <v>0.27607265638284501</v>
      </c>
      <c r="AN909" s="17">
        <v>0.26891571088159399</v>
      </c>
      <c r="AO909" s="17">
        <v>0.24738510830903801</v>
      </c>
      <c r="AP909" s="17">
        <v>0.24202540819878299</v>
      </c>
      <c r="AQ909" s="17">
        <v>0.225319751047836</v>
      </c>
      <c r="AR909" s="17">
        <v>0.33460586550896798</v>
      </c>
      <c r="AS909" s="17"/>
      <c r="AT909" s="17">
        <v>0.25484143231427803</v>
      </c>
      <c r="AU909" s="17">
        <v>0.283935282058278</v>
      </c>
      <c r="AV909" s="17"/>
      <c r="AW909" s="17">
        <v>0.27011738226166399</v>
      </c>
      <c r="AX909" s="17">
        <v>0.289881603091724</v>
      </c>
      <c r="AY909" s="17">
        <v>0.312140144818701</v>
      </c>
      <c r="AZ909" s="17">
        <v>0.29049642015535598</v>
      </c>
      <c r="BA909" s="17">
        <v>0.27755717436490301</v>
      </c>
      <c r="BB909" s="17">
        <v>0.29052853834131398</v>
      </c>
      <c r="BC909" s="17">
        <v>0.26189409433574401</v>
      </c>
      <c r="BD909" s="17">
        <v>0.31948009404882499</v>
      </c>
      <c r="BE909" s="17"/>
      <c r="BF909" s="17">
        <v>0.26166647704838603</v>
      </c>
      <c r="BG909" s="17">
        <v>0.26494304178504702</v>
      </c>
      <c r="BH909" s="17">
        <v>0.258260374892963</v>
      </c>
      <c r="BI909" s="17">
        <v>0.32454326977343301</v>
      </c>
      <c r="BJ909" s="17">
        <v>0.32023121345776201</v>
      </c>
      <c r="BK909" s="17">
        <v>0.29794532014210401</v>
      </c>
      <c r="BL909" s="17">
        <v>0.293283482576708</v>
      </c>
      <c r="BM909" s="17"/>
      <c r="BN909" s="17">
        <v>0.30899803895135902</v>
      </c>
      <c r="BO909" s="17">
        <v>0.28507473258556298</v>
      </c>
      <c r="BP909" s="17">
        <v>0.31106260294275201</v>
      </c>
      <c r="BQ909" s="17">
        <v>0.297583762436334</v>
      </c>
      <c r="BR909" s="17">
        <v>0.27883394361305203</v>
      </c>
      <c r="BS909" s="17">
        <v>0.27981682460351998</v>
      </c>
      <c r="BT909" s="17">
        <v>0.29042516850688099</v>
      </c>
      <c r="BU909" s="17">
        <v>0.27282064977977699</v>
      </c>
      <c r="BV909" s="17">
        <v>0.30636033941326202</v>
      </c>
      <c r="BW909" s="17">
        <v>0.267980526961489</v>
      </c>
      <c r="BX909" s="17">
        <v>0.24607277878564801</v>
      </c>
      <c r="BY909" s="17">
        <v>0.234448524867886</v>
      </c>
      <c r="BZ909" s="17">
        <v>0.269586680877554</v>
      </c>
      <c r="CA909" s="17">
        <v>0.26995089436615499</v>
      </c>
      <c r="CB909" s="17">
        <v>0.21839239124804899</v>
      </c>
      <c r="CC909" s="17">
        <v>0.20396319910569</v>
      </c>
      <c r="CD909" s="17">
        <v>0.22182315532599201</v>
      </c>
    </row>
    <row r="910" spans="2:82" x14ac:dyDescent="0.35">
      <c r="B910" t="s">
        <v>433</v>
      </c>
      <c r="C910" s="17">
        <v>0.23866867277853701</v>
      </c>
      <c r="D910" s="17">
        <v>0.21416306525786899</v>
      </c>
      <c r="E910" s="17">
        <v>0.26255651215567399</v>
      </c>
      <c r="F910" s="17"/>
      <c r="G910" s="17">
        <v>0.189203675280852</v>
      </c>
      <c r="H910" s="17">
        <v>0.21818154305131701</v>
      </c>
      <c r="I910" s="17">
        <v>0.22060924733641299</v>
      </c>
      <c r="J910" s="17">
        <v>0.269013460317303</v>
      </c>
      <c r="K910" s="17">
        <v>0.27234462450347902</v>
      </c>
      <c r="L910" s="17">
        <v>0.25555077268635701</v>
      </c>
      <c r="M910" s="17"/>
      <c r="N910" s="17">
        <v>0.27907375427220799</v>
      </c>
      <c r="O910" s="17">
        <v>0.25533203523114201</v>
      </c>
      <c r="P910" s="17">
        <v>0.214165897959538</v>
      </c>
      <c r="Q910" s="17">
        <v>0.20075872572661699</v>
      </c>
      <c r="R910" s="17"/>
      <c r="S910" s="17">
        <v>0.196913756708986</v>
      </c>
      <c r="T910" s="17">
        <v>0.26409973185816499</v>
      </c>
      <c r="U910" s="17">
        <v>0.24094571521573799</v>
      </c>
      <c r="V910" s="17">
        <v>0.25339847905816498</v>
      </c>
      <c r="W910" s="17">
        <v>0.24739293536748</v>
      </c>
      <c r="X910" s="17">
        <v>0.228990470260137</v>
      </c>
      <c r="Y910" s="17">
        <v>0.24637836588506101</v>
      </c>
      <c r="Z910" s="17">
        <v>0.186735116296041</v>
      </c>
      <c r="AA910" s="17">
        <v>0.246375588428243</v>
      </c>
      <c r="AB910" s="17">
        <v>0.267142194602142</v>
      </c>
      <c r="AC910" s="17">
        <v>0.24274673179533399</v>
      </c>
      <c r="AD910" s="17"/>
      <c r="AE910" s="17">
        <v>0.26135971805061697</v>
      </c>
      <c r="AF910" s="17">
        <v>0.25913007750630102</v>
      </c>
      <c r="AG910" s="17">
        <v>0.15039664434606201</v>
      </c>
      <c r="AH910" s="17">
        <v>0.206242830077007</v>
      </c>
      <c r="AI910" s="17">
        <v>0.232961445322445</v>
      </c>
      <c r="AJ910" s="17">
        <v>0.216813410185213</v>
      </c>
      <c r="AK910" s="17"/>
      <c r="AL910" s="17">
        <v>0.25535890580945703</v>
      </c>
      <c r="AM910" s="17">
        <v>0.210265094837019</v>
      </c>
      <c r="AN910" s="17">
        <v>0.23503312906192</v>
      </c>
      <c r="AO910" s="17">
        <v>0.18084789524825801</v>
      </c>
      <c r="AP910" s="17">
        <v>0.30534841457869699</v>
      </c>
      <c r="AQ910" s="17">
        <v>0.17747273941056299</v>
      </c>
      <c r="AR910" s="17">
        <v>0.12442858175377799</v>
      </c>
      <c r="AS910" s="17"/>
      <c r="AT910" s="17">
        <v>0.190513908517216</v>
      </c>
      <c r="AU910" s="17">
        <v>0.24610576017045899</v>
      </c>
      <c r="AV910" s="17"/>
      <c r="AW910" s="17">
        <v>0.22248376361387301</v>
      </c>
      <c r="AX910" s="17">
        <v>0.25782566529489798</v>
      </c>
      <c r="AY910" s="17">
        <v>0.23646387076519501</v>
      </c>
      <c r="AZ910" s="17">
        <v>0.24884700213338301</v>
      </c>
      <c r="BA910" s="17">
        <v>0.25024248228155699</v>
      </c>
      <c r="BB910" s="17">
        <v>0.21891085659548201</v>
      </c>
      <c r="BC910" s="17">
        <v>0.235618887591556</v>
      </c>
      <c r="BD910" s="17">
        <v>0.20676550603079799</v>
      </c>
      <c r="BE910" s="17"/>
      <c r="BF910" s="17">
        <v>0.25642753423431103</v>
      </c>
      <c r="BG910" s="17">
        <v>0.23457622961527799</v>
      </c>
      <c r="BH910" s="17">
        <v>0.235439422168118</v>
      </c>
      <c r="BI910" s="17">
        <v>0.25099587032574</v>
      </c>
      <c r="BJ910" s="17">
        <v>0.237334410457752</v>
      </c>
      <c r="BK910" s="17">
        <v>0.24087102463632701</v>
      </c>
      <c r="BL910" s="17">
        <v>0.219656939360277</v>
      </c>
      <c r="BM910" s="17"/>
      <c r="BN910" s="17">
        <v>0.16331767175156101</v>
      </c>
      <c r="BO910" s="17">
        <v>0.18210403883654899</v>
      </c>
      <c r="BP910" s="17">
        <v>0.218097465255741</v>
      </c>
      <c r="BQ910" s="17">
        <v>0.21392372332998899</v>
      </c>
      <c r="BR910" s="17">
        <v>0.25252412287395298</v>
      </c>
      <c r="BS910" s="17">
        <v>0.25888720112600799</v>
      </c>
      <c r="BT910" s="17">
        <v>0.25200967771555599</v>
      </c>
      <c r="BU910" s="17">
        <v>0.24714967648507899</v>
      </c>
      <c r="BV910" s="17">
        <v>0.27062893648123698</v>
      </c>
      <c r="BW910" s="17">
        <v>0.24941088426101601</v>
      </c>
      <c r="BX910" s="17">
        <v>0.26543743524386099</v>
      </c>
      <c r="BY910" s="17">
        <v>0.29767514282489999</v>
      </c>
      <c r="BZ910" s="17">
        <v>0.29735132459548902</v>
      </c>
      <c r="CA910" s="17">
        <v>0.21934227485031399</v>
      </c>
      <c r="CB910" s="17">
        <v>0.29610356793429898</v>
      </c>
      <c r="CC910" s="17">
        <v>0.21222437223816201</v>
      </c>
      <c r="CD910" s="17">
        <v>0.295564210758197</v>
      </c>
    </row>
    <row r="911" spans="2:82" x14ac:dyDescent="0.35">
      <c r="B911" t="s">
        <v>434</v>
      </c>
      <c r="C911" s="17">
        <v>9.5325358675210997E-2</v>
      </c>
      <c r="D911" s="17">
        <v>8.9131308792994204E-2</v>
      </c>
      <c r="E911" s="17">
        <v>0.101451292212872</v>
      </c>
      <c r="F911" s="17"/>
      <c r="G911" s="17">
        <v>6.8253582183483999E-2</v>
      </c>
      <c r="H911" s="17">
        <v>8.0543588038242506E-2</v>
      </c>
      <c r="I911" s="17">
        <v>9.48313821910267E-2</v>
      </c>
      <c r="J911" s="17">
        <v>0.110720955452054</v>
      </c>
      <c r="K911" s="17">
        <v>0.111307774932021</v>
      </c>
      <c r="L911" s="17">
        <v>0.102467357297425</v>
      </c>
      <c r="M911" s="17"/>
      <c r="N911" s="17">
        <v>0.100735352200467</v>
      </c>
      <c r="O911" s="17">
        <v>9.4153158655970196E-2</v>
      </c>
      <c r="P911" s="17">
        <v>9.8008333926688104E-2</v>
      </c>
      <c r="Q911" s="17">
        <v>8.78497068490246E-2</v>
      </c>
      <c r="R911" s="17"/>
      <c r="S911" s="17">
        <v>9.5752348542325796E-2</v>
      </c>
      <c r="T911" s="17">
        <v>9.42586342703641E-2</v>
      </c>
      <c r="U911" s="17">
        <v>0.10028976892317901</v>
      </c>
      <c r="V911" s="17">
        <v>7.2204552482231898E-2</v>
      </c>
      <c r="W911" s="17">
        <v>9.8984886513113199E-2</v>
      </c>
      <c r="X911" s="17">
        <v>7.90530051774649E-2</v>
      </c>
      <c r="Y911" s="17">
        <v>0.103252911336809</v>
      </c>
      <c r="Z911" s="17">
        <v>9.8744203885617596E-2</v>
      </c>
      <c r="AA911" s="17">
        <v>9.2253878251795901E-2</v>
      </c>
      <c r="AB911" s="17">
        <v>0.11071355785369801</v>
      </c>
      <c r="AC911" s="17">
        <v>0.116012179552051</v>
      </c>
      <c r="AD911" s="17"/>
      <c r="AE911" s="17">
        <v>9.9221985828105097E-2</v>
      </c>
      <c r="AF911" s="17">
        <v>9.6829563786502107E-2</v>
      </c>
      <c r="AG911" s="17">
        <v>8.8029776436236301E-2</v>
      </c>
      <c r="AH911" s="17">
        <v>9.5850979769811995E-2</v>
      </c>
      <c r="AI911" s="17">
        <v>9.3219939542720495E-2</v>
      </c>
      <c r="AJ911" s="17">
        <v>7.1042065341212504E-2</v>
      </c>
      <c r="AK911" s="17"/>
      <c r="AL911" s="17">
        <v>9.9526412487485005E-2</v>
      </c>
      <c r="AM911" s="17">
        <v>8.9048892665808399E-2</v>
      </c>
      <c r="AN911" s="17">
        <v>7.5649170086635797E-2</v>
      </c>
      <c r="AO911" s="17">
        <v>5.2473671766791602E-2</v>
      </c>
      <c r="AP911" s="17">
        <v>0.115184041250146</v>
      </c>
      <c r="AQ911" s="17">
        <v>0.14345226982355799</v>
      </c>
      <c r="AR911" s="17">
        <v>0.129449216567184</v>
      </c>
      <c r="AS911" s="17"/>
      <c r="AT911" s="17">
        <v>9.1524932825510205E-2</v>
      </c>
      <c r="AU911" s="17">
        <v>9.6416964407359695E-2</v>
      </c>
      <c r="AV911" s="17"/>
      <c r="AW911" s="17">
        <v>8.7185645902124104E-2</v>
      </c>
      <c r="AX911" s="17">
        <v>0.10702267103553501</v>
      </c>
      <c r="AY911" s="17">
        <v>0.114639019410786</v>
      </c>
      <c r="AZ911" s="17">
        <v>9.2605383457559295E-2</v>
      </c>
      <c r="BA911" s="17">
        <v>0.10146497822110501</v>
      </c>
      <c r="BB911" s="17">
        <v>8.5808170727748004E-2</v>
      </c>
      <c r="BC911" s="17">
        <v>0.105314432265405</v>
      </c>
      <c r="BD911" s="17">
        <v>6.3791322206699905E-2</v>
      </c>
      <c r="BE911" s="17"/>
      <c r="BF911" s="17">
        <v>8.8584524013000404E-2</v>
      </c>
      <c r="BG911" s="17">
        <v>9.4446152293495497E-2</v>
      </c>
      <c r="BH911" s="17">
        <v>9.2774258520178995E-2</v>
      </c>
      <c r="BI911" s="17">
        <v>0.11089750636375501</v>
      </c>
      <c r="BJ911" s="17">
        <v>9.9304770870322995E-2</v>
      </c>
      <c r="BK911" s="17">
        <v>0.102149049585155</v>
      </c>
      <c r="BL911" s="17">
        <v>8.1986907410942E-2</v>
      </c>
      <c r="BM911" s="17"/>
      <c r="BN911" s="17">
        <v>9.1638988238632396E-2</v>
      </c>
      <c r="BO911" s="17">
        <v>0.10553730785702101</v>
      </c>
      <c r="BP911" s="17">
        <v>8.3526423194882696E-2</v>
      </c>
      <c r="BQ911" s="17">
        <v>8.8920455771469606E-2</v>
      </c>
      <c r="BR911" s="17">
        <v>0.10873779736998</v>
      </c>
      <c r="BS911" s="17">
        <v>6.83159097220222E-2</v>
      </c>
      <c r="BT911" s="17">
        <v>7.8131573716948094E-2</v>
      </c>
      <c r="BU911" s="17">
        <v>9.3832957080120905E-2</v>
      </c>
      <c r="BV911" s="17">
        <v>0.102908900159237</v>
      </c>
      <c r="BW911" s="17">
        <v>8.7612642354999798E-2</v>
      </c>
      <c r="BX911" s="17">
        <v>0.105802438572952</v>
      </c>
      <c r="BY911" s="17">
        <v>0.129252302199588</v>
      </c>
      <c r="BZ911" s="17">
        <v>0.102742970555316</v>
      </c>
      <c r="CA911" s="17">
        <v>0.10260439748236801</v>
      </c>
      <c r="CB911" s="17">
        <v>9.0976907146556499E-2</v>
      </c>
      <c r="CC911" s="17">
        <v>0.188945522693416</v>
      </c>
      <c r="CD911" s="17">
        <v>0.11446298062723</v>
      </c>
    </row>
    <row r="912" spans="2:82" x14ac:dyDescent="0.35">
      <c r="B912" t="s">
        <v>127</v>
      </c>
      <c r="C912" s="17">
        <v>2.2070641374407E-2</v>
      </c>
      <c r="D912" s="17">
        <v>1.5527070136983101E-2</v>
      </c>
      <c r="E912" s="17">
        <v>2.81558246917188E-2</v>
      </c>
      <c r="F912" s="17"/>
      <c r="G912" s="17">
        <v>2.9808173379001601E-2</v>
      </c>
      <c r="H912" s="17">
        <v>2.7240189391679302E-2</v>
      </c>
      <c r="I912" s="17">
        <v>2.54744169249084E-2</v>
      </c>
      <c r="J912" s="17">
        <v>2.2570793968976901E-2</v>
      </c>
      <c r="K912" s="17">
        <v>1.47458507664771E-2</v>
      </c>
      <c r="L912" s="17">
        <v>1.4477570109573399E-2</v>
      </c>
      <c r="M912" s="17"/>
      <c r="N912" s="17">
        <v>1.19228899422304E-2</v>
      </c>
      <c r="O912" s="17">
        <v>1.62070758522797E-2</v>
      </c>
      <c r="P912" s="17">
        <v>2.4044086345005499E-2</v>
      </c>
      <c r="Q912" s="17">
        <v>3.5545558125450002E-2</v>
      </c>
      <c r="R912" s="17"/>
      <c r="S912" s="17">
        <v>1.73885474515088E-2</v>
      </c>
      <c r="T912" s="17">
        <v>1.9151671320108601E-2</v>
      </c>
      <c r="U912" s="17">
        <v>2.4884064200361201E-2</v>
      </c>
      <c r="V912" s="17">
        <v>2.1580213272476799E-2</v>
      </c>
      <c r="W912" s="17">
        <v>2.1261055054496401E-2</v>
      </c>
      <c r="X912" s="17">
        <v>2.5311117275885999E-2</v>
      </c>
      <c r="Y912" s="17">
        <v>2.0409708957823298E-2</v>
      </c>
      <c r="Z912" s="17">
        <v>2.4544900687790298E-2</v>
      </c>
      <c r="AA912" s="17">
        <v>2.8777780405081398E-2</v>
      </c>
      <c r="AB912" s="17">
        <v>2.0602828214297798E-2</v>
      </c>
      <c r="AC912" s="17">
        <v>2.3797588050661001E-2</v>
      </c>
      <c r="AD912" s="17"/>
      <c r="AE912" s="17">
        <v>1.20517169280364E-2</v>
      </c>
      <c r="AF912" s="17">
        <v>1.56312752606859E-2</v>
      </c>
      <c r="AG912" s="17">
        <v>4.2296564691378102E-2</v>
      </c>
      <c r="AH912" s="17">
        <v>3.1905724706972498E-2</v>
      </c>
      <c r="AI912" s="17">
        <v>2.2016567945524E-2</v>
      </c>
      <c r="AJ912" s="17">
        <v>5.6480950153312198E-2</v>
      </c>
      <c r="AK912" s="17"/>
      <c r="AL912" s="17">
        <v>1.7108954154978501E-2</v>
      </c>
      <c r="AM912" s="17">
        <v>2.0812655621991999E-2</v>
      </c>
      <c r="AN912" s="17">
        <v>8.4299371243404704E-3</v>
      </c>
      <c r="AO912" s="17">
        <v>1.0248472456355E-2</v>
      </c>
      <c r="AP912" s="17">
        <v>4.7458035768014901E-3</v>
      </c>
      <c r="AQ912" s="17">
        <v>5.4026995661496302E-3</v>
      </c>
      <c r="AR912" s="17">
        <v>0</v>
      </c>
      <c r="AS912" s="17"/>
      <c r="AT912" s="17">
        <v>9.8664591516093008E-3</v>
      </c>
      <c r="AU912" s="17">
        <v>2.0300879072945598E-2</v>
      </c>
      <c r="AV912" s="17"/>
      <c r="AW912" s="17">
        <v>2.92154125727833E-2</v>
      </c>
      <c r="AX912" s="17">
        <v>2.1247163707851801E-2</v>
      </c>
      <c r="AY912" s="17">
        <v>2.71415332640202E-2</v>
      </c>
      <c r="AZ912" s="17">
        <v>2.5119749680283202E-2</v>
      </c>
      <c r="BA912" s="17">
        <v>1.3831682265534301E-2</v>
      </c>
      <c r="BB912" s="17">
        <v>1.9147679620604499E-2</v>
      </c>
      <c r="BC912" s="17">
        <v>2.0294776536576201E-2</v>
      </c>
      <c r="BD912" s="17">
        <v>3.1534746625165998E-2</v>
      </c>
      <c r="BE912" s="17"/>
      <c r="BF912" s="17">
        <v>1.28946506246631E-2</v>
      </c>
      <c r="BG912" s="17">
        <v>1.51308433913694E-2</v>
      </c>
      <c r="BH912" s="17">
        <v>1.2979878354418301E-2</v>
      </c>
      <c r="BI912" s="17">
        <v>2.58364427644464E-2</v>
      </c>
      <c r="BJ912" s="17">
        <v>2.6061446488704999E-2</v>
      </c>
      <c r="BK912" s="17">
        <v>3.1668242243286897E-2</v>
      </c>
      <c r="BL912" s="17">
        <v>3.9575277682315002E-2</v>
      </c>
      <c r="BM912" s="17"/>
      <c r="BN912" s="17">
        <v>5.4027217039560198E-2</v>
      </c>
      <c r="BO912" s="17">
        <v>3.5008365127956097E-2</v>
      </c>
      <c r="BP912" s="17">
        <v>2.3757978676667402E-2</v>
      </c>
      <c r="BQ912" s="17">
        <v>2.31712649774269E-2</v>
      </c>
      <c r="BR912" s="17">
        <v>1.9178376223161701E-2</v>
      </c>
      <c r="BS912" s="17">
        <v>1.34217227357371E-2</v>
      </c>
      <c r="BT912" s="17">
        <v>1.4739368061054201E-2</v>
      </c>
      <c r="BU912" s="17">
        <v>1.5731451590257E-2</v>
      </c>
      <c r="BV912" s="17">
        <v>1.8911520910964898E-2</v>
      </c>
      <c r="BW912" s="17">
        <v>2.1235187038233901E-2</v>
      </c>
      <c r="BX912" s="17">
        <v>1.34748137406437E-2</v>
      </c>
      <c r="BY912" s="17">
        <v>2.52479915276678E-3</v>
      </c>
      <c r="BZ912" s="17">
        <v>7.7780523211163103E-3</v>
      </c>
      <c r="CA912" s="17">
        <v>9.8115492324594E-3</v>
      </c>
      <c r="CB912" s="17">
        <v>3.9845989239903797E-3</v>
      </c>
      <c r="CC912" s="17">
        <v>5.8467439806044299E-3</v>
      </c>
      <c r="CD912" s="17">
        <v>0</v>
      </c>
    </row>
    <row r="913" spans="2:82" x14ac:dyDescent="0.35">
      <c r="B913" t="s">
        <v>435</v>
      </c>
      <c r="C913" s="17">
        <v>0.361708310075117</v>
      </c>
      <c r="D913" s="17">
        <v>0.42687693216169598</v>
      </c>
      <c r="E913" s="17">
        <v>0.29833726651959502</v>
      </c>
      <c r="F913" s="17"/>
      <c r="G913" s="17">
        <v>0.42746546817460102</v>
      </c>
      <c r="H913" s="17">
        <v>0.413488274497334</v>
      </c>
      <c r="I913" s="17">
        <v>0.357775508528685</v>
      </c>
      <c r="J913" s="17">
        <v>0.30639891588026702</v>
      </c>
      <c r="K913" s="17">
        <v>0.32559252864753802</v>
      </c>
      <c r="L913" s="17">
        <v>0.34833346563469503</v>
      </c>
      <c r="M913" s="17"/>
      <c r="N913" s="17">
        <v>0.35050816039684901</v>
      </c>
      <c r="O913" s="17">
        <v>0.35719164984808799</v>
      </c>
      <c r="P913" s="17">
        <v>0.37390086559108598</v>
      </c>
      <c r="Q913" s="17">
        <v>0.368793793859645</v>
      </c>
      <c r="R913" s="17"/>
      <c r="S913" s="17">
        <v>0.394150747048367</v>
      </c>
      <c r="T913" s="17">
        <v>0.34748587581655799</v>
      </c>
      <c r="U913" s="17">
        <v>0.36233666728473002</v>
      </c>
      <c r="V913" s="17">
        <v>0.37746339702477899</v>
      </c>
      <c r="W913" s="17">
        <v>0.35319823189802002</v>
      </c>
      <c r="X913" s="17">
        <v>0.37759241529126802</v>
      </c>
      <c r="Y913" s="17">
        <v>0.34503092633460097</v>
      </c>
      <c r="Z913" s="17">
        <v>0.38021695682970003</v>
      </c>
      <c r="AA913" s="17">
        <v>0.34666332796195798</v>
      </c>
      <c r="AB913" s="17">
        <v>0.34468869032256899</v>
      </c>
      <c r="AC913" s="17">
        <v>0.33054397909313998</v>
      </c>
      <c r="AD913" s="17"/>
      <c r="AE913" s="17">
        <v>0.359750480662202</v>
      </c>
      <c r="AF913" s="17">
        <v>0.35107788212049701</v>
      </c>
      <c r="AG913" s="17">
        <v>0.40242879211372001</v>
      </c>
      <c r="AH913" s="17">
        <v>0.36555130647113698</v>
      </c>
      <c r="AI913" s="17">
        <v>0.36117211029212298</v>
      </c>
      <c r="AJ913" s="17">
        <v>0.37715791517896302</v>
      </c>
      <c r="AK913" s="17"/>
      <c r="AL913" s="17">
        <v>0.34448585729908798</v>
      </c>
      <c r="AM913" s="17">
        <v>0.40380070049233602</v>
      </c>
      <c r="AN913" s="17">
        <v>0.41197205284550897</v>
      </c>
      <c r="AO913" s="17">
        <v>0.50904485221955798</v>
      </c>
      <c r="AP913" s="17">
        <v>0.332696332395572</v>
      </c>
      <c r="AQ913" s="17">
        <v>0.44835254015189302</v>
      </c>
      <c r="AR913" s="17">
        <v>0.411516336170069</v>
      </c>
      <c r="AS913" s="17"/>
      <c r="AT913" s="17">
        <v>0.45325326719138698</v>
      </c>
      <c r="AU913" s="17">
        <v>0.353241114290958</v>
      </c>
      <c r="AV913" s="17"/>
      <c r="AW913" s="17">
        <v>0.390997795649555</v>
      </c>
      <c r="AX913" s="17">
        <v>0.32402289686999097</v>
      </c>
      <c r="AY913" s="17">
        <v>0.30961543174129802</v>
      </c>
      <c r="AZ913" s="17">
        <v>0.34293144457341801</v>
      </c>
      <c r="BA913" s="17">
        <v>0.356903682866901</v>
      </c>
      <c r="BB913" s="17">
        <v>0.38560475471485101</v>
      </c>
      <c r="BC913" s="17">
        <v>0.37687780927072001</v>
      </c>
      <c r="BD913" s="17">
        <v>0.37842833108851098</v>
      </c>
      <c r="BE913" s="17"/>
      <c r="BF913" s="17">
        <v>0.38042681407964002</v>
      </c>
      <c r="BG913" s="17">
        <v>0.39090373291481001</v>
      </c>
      <c r="BH913" s="17">
        <v>0.40054606606432103</v>
      </c>
      <c r="BI913" s="17">
        <v>0.28772691077262502</v>
      </c>
      <c r="BJ913" s="17">
        <v>0.31706815872545802</v>
      </c>
      <c r="BK913" s="17">
        <v>0.32736636339312603</v>
      </c>
      <c r="BL913" s="17">
        <v>0.36549739296975797</v>
      </c>
      <c r="BM913" s="17"/>
      <c r="BN913" s="17">
        <v>0.38201808401888698</v>
      </c>
      <c r="BO913" s="17">
        <v>0.39227555559291</v>
      </c>
      <c r="BP913" s="17">
        <v>0.36355552992995699</v>
      </c>
      <c r="BQ913" s="17">
        <v>0.37640079348478001</v>
      </c>
      <c r="BR913" s="17">
        <v>0.34072575991985299</v>
      </c>
      <c r="BS913" s="17">
        <v>0.37955834181271297</v>
      </c>
      <c r="BT913" s="17">
        <v>0.36469421199956098</v>
      </c>
      <c r="BU913" s="17">
        <v>0.37046526506476601</v>
      </c>
      <c r="BV913" s="17">
        <v>0.30119030303529898</v>
      </c>
      <c r="BW913" s="17">
        <v>0.37376075938426101</v>
      </c>
      <c r="BX913" s="17">
        <v>0.36921253365689599</v>
      </c>
      <c r="BY913" s="17">
        <v>0.336099230954859</v>
      </c>
      <c r="BZ913" s="17">
        <v>0.32254097165052498</v>
      </c>
      <c r="CA913" s="17">
        <v>0.398290884068703</v>
      </c>
      <c r="CB913" s="17">
        <v>0.39054253474710499</v>
      </c>
      <c r="CC913" s="17">
        <v>0.38902016198212902</v>
      </c>
      <c r="CD913" s="17">
        <v>0.36814965328858101</v>
      </c>
    </row>
    <row r="914" spans="2:82" x14ac:dyDescent="0.35">
      <c r="B914" t="s">
        <v>436</v>
      </c>
      <c r="C914" s="17">
        <v>0.33399403145374801</v>
      </c>
      <c r="D914" s="17">
        <v>0.30329437405086301</v>
      </c>
      <c r="E914" s="17">
        <v>0.36400780436854602</v>
      </c>
      <c r="F914" s="17"/>
      <c r="G914" s="17">
        <v>0.25745725746433601</v>
      </c>
      <c r="H914" s="17">
        <v>0.298725131089559</v>
      </c>
      <c r="I914" s="17">
        <v>0.31544062952743901</v>
      </c>
      <c r="J914" s="17">
        <v>0.37973441576935701</v>
      </c>
      <c r="K914" s="17">
        <v>0.3836523994355</v>
      </c>
      <c r="L914" s="17">
        <v>0.35801812998378202</v>
      </c>
      <c r="M914" s="17"/>
      <c r="N914" s="17">
        <v>0.37980910647267502</v>
      </c>
      <c r="O914" s="17">
        <v>0.34948519388711202</v>
      </c>
      <c r="P914" s="17">
        <v>0.31217423188622601</v>
      </c>
      <c r="Q914" s="17">
        <v>0.28860843257564101</v>
      </c>
      <c r="R914" s="17"/>
      <c r="S914" s="17">
        <v>0.29266610525131198</v>
      </c>
      <c r="T914" s="17">
        <v>0.358358366128529</v>
      </c>
      <c r="U914" s="17">
        <v>0.34123548413891702</v>
      </c>
      <c r="V914" s="17">
        <v>0.32560303154039699</v>
      </c>
      <c r="W914" s="17">
        <v>0.34637782188059402</v>
      </c>
      <c r="X914" s="17">
        <v>0.30804347543760202</v>
      </c>
      <c r="Y914" s="17">
        <v>0.34963127722186998</v>
      </c>
      <c r="Z914" s="17">
        <v>0.285479320181659</v>
      </c>
      <c r="AA914" s="17">
        <v>0.33862946668003902</v>
      </c>
      <c r="AB914" s="17">
        <v>0.37785575245584002</v>
      </c>
      <c r="AC914" s="17">
        <v>0.35875891134738502</v>
      </c>
      <c r="AD914" s="17"/>
      <c r="AE914" s="17">
        <v>0.36058170387872202</v>
      </c>
      <c r="AF914" s="17">
        <v>0.355959641292803</v>
      </c>
      <c r="AG914" s="17">
        <v>0.238426420782298</v>
      </c>
      <c r="AH914" s="17">
        <v>0.30209380984681899</v>
      </c>
      <c r="AI914" s="17">
        <v>0.32618138486516601</v>
      </c>
      <c r="AJ914" s="17">
        <v>0.28785547552642599</v>
      </c>
      <c r="AK914" s="17"/>
      <c r="AL914" s="17">
        <v>0.35488531829694198</v>
      </c>
      <c r="AM914" s="17">
        <v>0.29931398750282701</v>
      </c>
      <c r="AN914" s="17">
        <v>0.310682299148556</v>
      </c>
      <c r="AO914" s="17">
        <v>0.233321567015049</v>
      </c>
      <c r="AP914" s="17">
        <v>0.42053245582884302</v>
      </c>
      <c r="AQ914" s="17">
        <v>0.32092500923412098</v>
      </c>
      <c r="AR914" s="17">
        <v>0.25387779832096302</v>
      </c>
      <c r="AS914" s="17"/>
      <c r="AT914" s="17">
        <v>0.282038841342726</v>
      </c>
      <c r="AU914" s="17">
        <v>0.34252272457781902</v>
      </c>
      <c r="AV914" s="17"/>
      <c r="AW914" s="17">
        <v>0.30966940951599797</v>
      </c>
      <c r="AX914" s="17">
        <v>0.36484833633043301</v>
      </c>
      <c r="AY914" s="17">
        <v>0.35110289017598001</v>
      </c>
      <c r="AZ914" s="17">
        <v>0.34145238559094199</v>
      </c>
      <c r="BA914" s="17">
        <v>0.35170746050266199</v>
      </c>
      <c r="BB914" s="17">
        <v>0.30471902732322997</v>
      </c>
      <c r="BC914" s="17">
        <v>0.34093331985696002</v>
      </c>
      <c r="BD914" s="17">
        <v>0.27055682823749799</v>
      </c>
      <c r="BE914" s="17"/>
      <c r="BF914" s="17">
        <v>0.34501205824731201</v>
      </c>
      <c r="BG914" s="17">
        <v>0.32902238190877298</v>
      </c>
      <c r="BH914" s="17">
        <v>0.32821368068829698</v>
      </c>
      <c r="BI914" s="17">
        <v>0.36189337668949501</v>
      </c>
      <c r="BJ914" s="17">
        <v>0.33663918132807502</v>
      </c>
      <c r="BK914" s="17">
        <v>0.34302007422148201</v>
      </c>
      <c r="BL914" s="17">
        <v>0.30164384677121903</v>
      </c>
      <c r="BM914" s="17"/>
      <c r="BN914" s="17">
        <v>0.25495665999019401</v>
      </c>
      <c r="BO914" s="17">
        <v>0.287641346693571</v>
      </c>
      <c r="BP914" s="17">
        <v>0.30162388845062399</v>
      </c>
      <c r="BQ914" s="17">
        <v>0.302844179101459</v>
      </c>
      <c r="BR914" s="17">
        <v>0.361261920243933</v>
      </c>
      <c r="BS914" s="17">
        <v>0.32720311084803</v>
      </c>
      <c r="BT914" s="17">
        <v>0.330141251432504</v>
      </c>
      <c r="BU914" s="17">
        <v>0.34098263356519998</v>
      </c>
      <c r="BV914" s="17">
        <v>0.37353783664047402</v>
      </c>
      <c r="BW914" s="17">
        <v>0.33702352661601598</v>
      </c>
      <c r="BX914" s="17">
        <v>0.371239873816813</v>
      </c>
      <c r="BY914" s="17">
        <v>0.42692744502448798</v>
      </c>
      <c r="BZ914" s="17">
        <v>0.40009429515080502</v>
      </c>
      <c r="CA914" s="17">
        <v>0.32194667233268198</v>
      </c>
      <c r="CB914" s="17">
        <v>0.38708047508085602</v>
      </c>
      <c r="CC914" s="17">
        <v>0.40116989493157701</v>
      </c>
      <c r="CD914" s="17">
        <v>0.41002719138542698</v>
      </c>
    </row>
    <row r="915" spans="2:82" x14ac:dyDescent="0.35">
      <c r="B915" t="s">
        <v>437</v>
      </c>
      <c r="C915" s="17">
        <v>2.7714278621368799E-2</v>
      </c>
      <c r="D915" s="17">
        <v>0.123582558110833</v>
      </c>
      <c r="E915" s="17">
        <v>-6.5670537848950994E-2</v>
      </c>
      <c r="F915" s="17"/>
      <c r="G915" s="17">
        <v>0.17000821071026401</v>
      </c>
      <c r="H915" s="17">
        <v>0.11476314340777501</v>
      </c>
      <c r="I915" s="17">
        <v>4.2334879001245503E-2</v>
      </c>
      <c r="J915" s="17">
        <v>-7.33354998890898E-2</v>
      </c>
      <c r="K915" s="17">
        <v>-5.8059870787961203E-2</v>
      </c>
      <c r="L915" s="17">
        <v>-9.68466434908671E-3</v>
      </c>
      <c r="M915" s="17"/>
      <c r="N915" s="17">
        <v>-2.93009460758261E-2</v>
      </c>
      <c r="O915" s="17">
        <v>7.7064559609752404E-3</v>
      </c>
      <c r="P915" s="17">
        <v>6.1726633704859403E-2</v>
      </c>
      <c r="Q915" s="17">
        <v>8.0185361284003401E-2</v>
      </c>
      <c r="R915" s="17"/>
      <c r="S915" s="17">
        <v>0.10148464179705501</v>
      </c>
      <c r="T915" s="17">
        <v>-1.08724903119717E-2</v>
      </c>
      <c r="U915" s="17">
        <v>2.1101183145812601E-2</v>
      </c>
      <c r="V915" s="17">
        <v>5.18603654843817E-2</v>
      </c>
      <c r="W915" s="17">
        <v>6.8204100174267803E-3</v>
      </c>
      <c r="X915" s="17">
        <v>6.9548939853665906E-2</v>
      </c>
      <c r="Y915" s="17">
        <v>-4.6003508872684597E-3</v>
      </c>
      <c r="Z915" s="17">
        <v>9.4737636648041704E-2</v>
      </c>
      <c r="AA915" s="17">
        <v>8.0338612819193505E-3</v>
      </c>
      <c r="AB915" s="17">
        <v>-3.3167062133271502E-2</v>
      </c>
      <c r="AC915" s="17">
        <v>-2.8214932254245199E-2</v>
      </c>
      <c r="AD915" s="17"/>
      <c r="AE915" s="17">
        <v>-8.31223216519961E-4</v>
      </c>
      <c r="AF915" s="17">
        <v>-4.8817591723058799E-3</v>
      </c>
      <c r="AG915" s="17">
        <v>0.16400237133142101</v>
      </c>
      <c r="AH915" s="17">
        <v>6.3457496624318002E-2</v>
      </c>
      <c r="AI915" s="17">
        <v>3.4990725426956998E-2</v>
      </c>
      <c r="AJ915" s="17">
        <v>8.9302439652536994E-2</v>
      </c>
      <c r="AK915" s="17"/>
      <c r="AL915" s="17">
        <v>-1.0399460997853899E-2</v>
      </c>
      <c r="AM915" s="17">
        <v>0.104486712989508</v>
      </c>
      <c r="AN915" s="17">
        <v>0.10128975369695301</v>
      </c>
      <c r="AO915" s="17">
        <v>0.27572328520450901</v>
      </c>
      <c r="AP915" s="17">
        <v>-8.7836123433271004E-2</v>
      </c>
      <c r="AQ915" s="17">
        <v>0.12742753091777201</v>
      </c>
      <c r="AR915" s="17">
        <v>0.157638537849106</v>
      </c>
      <c r="AS915" s="17"/>
      <c r="AT915" s="17">
        <v>0.17121442584866001</v>
      </c>
      <c r="AU915" s="17">
        <v>1.0718389713139201E-2</v>
      </c>
      <c r="AV915" s="17"/>
      <c r="AW915" s="17">
        <v>8.1328386133557903E-2</v>
      </c>
      <c r="AX915" s="17">
        <v>-4.0825439460442398E-2</v>
      </c>
      <c r="AY915" s="17">
        <v>-4.1487458434682198E-2</v>
      </c>
      <c r="AZ915" s="17">
        <v>1.4790589824758E-3</v>
      </c>
      <c r="BA915" s="17">
        <v>5.1962223642389397E-3</v>
      </c>
      <c r="BB915" s="17">
        <v>8.0885727391620602E-2</v>
      </c>
      <c r="BC915" s="17">
        <v>3.59444894137591E-2</v>
      </c>
      <c r="BD915" s="17">
        <v>0.107871502851013</v>
      </c>
      <c r="BE915" s="17"/>
      <c r="BF915" s="17">
        <v>3.5414755832328101E-2</v>
      </c>
      <c r="BG915" s="17">
        <v>6.1881351006036797E-2</v>
      </c>
      <c r="BH915" s="17">
        <v>7.2332385376023794E-2</v>
      </c>
      <c r="BI915" s="17">
        <v>-7.4166465916869803E-2</v>
      </c>
      <c r="BJ915" s="17">
        <v>-1.9571022602616801E-2</v>
      </c>
      <c r="BK915" s="17">
        <v>-1.5653710828355899E-2</v>
      </c>
      <c r="BL915" s="17">
        <v>6.3853546198539501E-2</v>
      </c>
      <c r="BM915" s="17"/>
      <c r="BN915" s="17">
        <v>0.127061424028693</v>
      </c>
      <c r="BO915" s="17">
        <v>0.104634208899339</v>
      </c>
      <c r="BP915" s="17">
        <v>6.1931641479333402E-2</v>
      </c>
      <c r="BQ915" s="17">
        <v>7.3556614383321298E-2</v>
      </c>
      <c r="BR915" s="17">
        <v>-2.0536160324080399E-2</v>
      </c>
      <c r="BS915" s="17">
        <v>5.23552309646826E-2</v>
      </c>
      <c r="BT915" s="17">
        <v>3.4552960567056999E-2</v>
      </c>
      <c r="BU915" s="17">
        <v>2.9482631499566599E-2</v>
      </c>
      <c r="BV915" s="17">
        <v>-7.2347533605175401E-2</v>
      </c>
      <c r="BW915" s="17">
        <v>3.6737232768245101E-2</v>
      </c>
      <c r="BX915" s="17">
        <v>-2.0273401599170699E-3</v>
      </c>
      <c r="BY915" s="17">
        <v>-9.0828214069628904E-2</v>
      </c>
      <c r="BZ915" s="17">
        <v>-7.7553323500280005E-2</v>
      </c>
      <c r="CA915" s="17">
        <v>7.6344211736020406E-2</v>
      </c>
      <c r="CB915" s="17">
        <v>3.4620596662494601E-3</v>
      </c>
      <c r="CC915" s="17">
        <v>-1.2149732949448599E-2</v>
      </c>
      <c r="CD915" s="17">
        <v>-4.1877538096846099E-2</v>
      </c>
    </row>
    <row r="916" spans="2:82" x14ac:dyDescent="0.35">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row>
    <row r="917" spans="2:82" x14ac:dyDescent="0.35">
      <c r="B917" s="6" t="s">
        <v>440</v>
      </c>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row>
    <row r="918" spans="2:82" x14ac:dyDescent="0.35">
      <c r="B918" s="24" t="s">
        <v>118</v>
      </c>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row>
    <row r="919" spans="2:82" x14ac:dyDescent="0.35">
      <c r="B919" t="s">
        <v>430</v>
      </c>
      <c r="C919" s="17">
        <v>0.133234345201826</v>
      </c>
      <c r="D919" s="17">
        <v>0.139452518333152</v>
      </c>
      <c r="E919" s="17">
        <v>0.12701584683114001</v>
      </c>
      <c r="F919" s="17"/>
      <c r="G919" s="17">
        <v>0.16103717468623499</v>
      </c>
      <c r="H919" s="17">
        <v>0.211194112376347</v>
      </c>
      <c r="I919" s="17">
        <v>0.14584923512051201</v>
      </c>
      <c r="J919" s="17">
        <v>0.113091984549355</v>
      </c>
      <c r="K919" s="17">
        <v>0.102330476857754</v>
      </c>
      <c r="L919" s="17">
        <v>7.8161803975814806E-2</v>
      </c>
      <c r="M919" s="17"/>
      <c r="N919" s="17">
        <v>0.18104276038595701</v>
      </c>
      <c r="O919" s="17">
        <v>0.115622615784607</v>
      </c>
      <c r="P919" s="17">
        <v>0.118934482019644</v>
      </c>
      <c r="Q919" s="17">
        <v>0.113044728915681</v>
      </c>
      <c r="R919" s="17"/>
      <c r="S919" s="17">
        <v>0.18114818961163801</v>
      </c>
      <c r="T919" s="17">
        <v>0.119300659100983</v>
      </c>
      <c r="U919" s="17">
        <v>0.12108247252179399</v>
      </c>
      <c r="V919" s="17">
        <v>0.106908667595039</v>
      </c>
      <c r="W919" s="17">
        <v>0.12394904427352101</v>
      </c>
      <c r="X919" s="17">
        <v>0.145741909832283</v>
      </c>
      <c r="Y919" s="17">
        <v>0.122948216331338</v>
      </c>
      <c r="Z919" s="17">
        <v>0.13839464286546099</v>
      </c>
      <c r="AA919" s="17">
        <v>0.138949250692214</v>
      </c>
      <c r="AB919" s="17">
        <v>0.11694462189929</v>
      </c>
      <c r="AC919" s="17">
        <v>0.113119244831902</v>
      </c>
      <c r="AD919" s="17"/>
      <c r="AE919" s="17">
        <v>0.12436688044861401</v>
      </c>
      <c r="AF919" s="17">
        <v>0.12904657031998401</v>
      </c>
      <c r="AG919" s="17">
        <v>0.13745668348315401</v>
      </c>
      <c r="AH919" s="17">
        <v>0.15027976852841399</v>
      </c>
      <c r="AI919" s="17">
        <v>0.14804866820745</v>
      </c>
      <c r="AJ919" s="17">
        <v>0.13771912323473101</v>
      </c>
      <c r="AK919" s="17"/>
      <c r="AL919" s="17">
        <v>0.10410854656351901</v>
      </c>
      <c r="AM919" s="17">
        <v>0.193574849470111</v>
      </c>
      <c r="AN919" s="17">
        <v>0.24920181924477899</v>
      </c>
      <c r="AO919" s="17">
        <v>0.17629721435262299</v>
      </c>
      <c r="AP919" s="17">
        <v>8.6607314132504498E-2</v>
      </c>
      <c r="AQ919" s="17">
        <v>0.19877513592455501</v>
      </c>
      <c r="AR919" s="17">
        <v>0.25231958718389003</v>
      </c>
      <c r="AS919" s="17"/>
      <c r="AT919" s="17">
        <v>0.25543603354348199</v>
      </c>
      <c r="AU919" s="17">
        <v>0.119667447831293</v>
      </c>
      <c r="AV919" s="17"/>
      <c r="AW919" s="17">
        <v>0.108850080835296</v>
      </c>
      <c r="AX919" s="17">
        <v>7.4790842488255294E-2</v>
      </c>
      <c r="AY919" s="17">
        <v>0.14717377004938101</v>
      </c>
      <c r="AZ919" s="17">
        <v>0.11152705756563699</v>
      </c>
      <c r="BA919" s="17">
        <v>8.5635370460797E-2</v>
      </c>
      <c r="BB919" s="17">
        <v>0.144999663064483</v>
      </c>
      <c r="BC919" s="17">
        <v>0.23953236164182201</v>
      </c>
      <c r="BD919" s="17">
        <v>0.17595179992902901</v>
      </c>
      <c r="BE919" s="17"/>
      <c r="BF919" s="17">
        <v>0.153180711107962</v>
      </c>
      <c r="BG919" s="17">
        <v>0.18510108102596301</v>
      </c>
      <c r="BH919" s="17">
        <v>0.105110116772359</v>
      </c>
      <c r="BI919" s="17">
        <v>0.12508657219092201</v>
      </c>
      <c r="BJ919" s="17">
        <v>9.6649294190963797E-2</v>
      </c>
      <c r="BK919" s="17">
        <v>9.9458698986131994E-2</v>
      </c>
      <c r="BL919" s="17">
        <v>9.7530365068504002E-2</v>
      </c>
      <c r="BM919" s="17"/>
      <c r="BN919" s="17">
        <v>0.13854820212090899</v>
      </c>
      <c r="BO919" s="17">
        <v>0.12586177516927799</v>
      </c>
      <c r="BP919" s="17">
        <v>9.6746300035732105E-2</v>
      </c>
      <c r="BQ919" s="17">
        <v>0.115504391731777</v>
      </c>
      <c r="BR919" s="17">
        <v>0.11203049954541799</v>
      </c>
      <c r="BS919" s="17">
        <v>0.107632265545319</v>
      </c>
      <c r="BT919" s="17">
        <v>0.11090245253202601</v>
      </c>
      <c r="BU919" s="17">
        <v>0.12239018643576299</v>
      </c>
      <c r="BV919" s="17">
        <v>9.8784710763848801E-2</v>
      </c>
      <c r="BW919" s="17">
        <v>0.12866242462506899</v>
      </c>
      <c r="BX919" s="17">
        <v>0.14678430266151399</v>
      </c>
      <c r="BY919" s="17">
        <v>0.19692722384463601</v>
      </c>
      <c r="BZ919" s="17">
        <v>9.7007605094525398E-2</v>
      </c>
      <c r="CA919" s="17">
        <v>0.18748431028408999</v>
      </c>
      <c r="CB919" s="17">
        <v>0.27286579444063902</v>
      </c>
      <c r="CC919" s="17">
        <v>0.41761328315976998</v>
      </c>
      <c r="CD919" s="17">
        <v>0.42064342574003699</v>
      </c>
    </row>
    <row r="920" spans="2:82" x14ac:dyDescent="0.35">
      <c r="B920" t="s">
        <v>431</v>
      </c>
      <c r="C920" s="17">
        <v>0.370126741218054</v>
      </c>
      <c r="D920" s="17">
        <v>0.36459639914639702</v>
      </c>
      <c r="E920" s="17">
        <v>0.37601765689347799</v>
      </c>
      <c r="F920" s="17"/>
      <c r="G920" s="17">
        <v>0.44308330641229099</v>
      </c>
      <c r="H920" s="17">
        <v>0.42852868075099798</v>
      </c>
      <c r="I920" s="17">
        <v>0.39886487696498502</v>
      </c>
      <c r="J920" s="17">
        <v>0.349049391930494</v>
      </c>
      <c r="K920" s="17">
        <v>0.33324316641025598</v>
      </c>
      <c r="L920" s="17">
        <v>0.29278466696808098</v>
      </c>
      <c r="M920" s="17"/>
      <c r="N920" s="17">
        <v>0.40097648352482201</v>
      </c>
      <c r="O920" s="17">
        <v>0.37830280509548903</v>
      </c>
      <c r="P920" s="17">
        <v>0.37503078777148802</v>
      </c>
      <c r="Q920" s="17">
        <v>0.32520486518853298</v>
      </c>
      <c r="R920" s="17"/>
      <c r="S920" s="17">
        <v>0.41042808833186201</v>
      </c>
      <c r="T920" s="17">
        <v>0.36960417893224001</v>
      </c>
      <c r="U920" s="17">
        <v>0.32376378396918798</v>
      </c>
      <c r="V920" s="17">
        <v>0.36275772030552</v>
      </c>
      <c r="W920" s="17">
        <v>0.39628070997413001</v>
      </c>
      <c r="X920" s="17">
        <v>0.35776277819867902</v>
      </c>
      <c r="Y920" s="17">
        <v>0.35930782039676301</v>
      </c>
      <c r="Z920" s="17">
        <v>0.34507576588104499</v>
      </c>
      <c r="AA920" s="17">
        <v>0.355802090447907</v>
      </c>
      <c r="AB920" s="17">
        <v>0.389864395084768</v>
      </c>
      <c r="AC920" s="17">
        <v>0.364180216145498</v>
      </c>
      <c r="AD920" s="17"/>
      <c r="AE920" s="17">
        <v>0.330751069902537</v>
      </c>
      <c r="AF920" s="17">
        <v>0.42546971922625298</v>
      </c>
      <c r="AG920" s="17">
        <v>0.34910907075074299</v>
      </c>
      <c r="AH920" s="17">
        <v>0.36021127311700202</v>
      </c>
      <c r="AI920" s="17">
        <v>0.393773504827372</v>
      </c>
      <c r="AJ920" s="17">
        <v>0.39272112379885299</v>
      </c>
      <c r="AK920" s="17"/>
      <c r="AL920" s="17">
        <v>0.36662983929555198</v>
      </c>
      <c r="AM920" s="17">
        <v>0.40492089212286603</v>
      </c>
      <c r="AN920" s="17">
        <v>0.40596505010671602</v>
      </c>
      <c r="AO920" s="17">
        <v>0.47331679727473303</v>
      </c>
      <c r="AP920" s="17">
        <v>0.350180483043115</v>
      </c>
      <c r="AQ920" s="17">
        <v>0.313875044544009</v>
      </c>
      <c r="AR920" s="17">
        <v>0.27587206393723801</v>
      </c>
      <c r="AS920" s="17"/>
      <c r="AT920" s="17">
        <v>0.41025958298014098</v>
      </c>
      <c r="AU920" s="17">
        <v>0.36623751366597601</v>
      </c>
      <c r="AV920" s="17"/>
      <c r="AW920" s="17">
        <v>0.325811896991206</v>
      </c>
      <c r="AX920" s="17">
        <v>0.262428786887489</v>
      </c>
      <c r="AY920" s="17">
        <v>0.39366919720272597</v>
      </c>
      <c r="AZ920" s="17">
        <v>0.39522363526876703</v>
      </c>
      <c r="BA920" s="17">
        <v>0.29743152211252399</v>
      </c>
      <c r="BB920" s="17">
        <v>0.42463231351855901</v>
      </c>
      <c r="BC920" s="17">
        <v>0.41096389137721201</v>
      </c>
      <c r="BD920" s="17">
        <v>0.33681842363499798</v>
      </c>
      <c r="BE920" s="17"/>
      <c r="BF920" s="17">
        <v>0.44346584588723298</v>
      </c>
      <c r="BG920" s="17">
        <v>0.39249354652090501</v>
      </c>
      <c r="BH920" s="17">
        <v>0.33494979754953802</v>
      </c>
      <c r="BI920" s="17">
        <v>0.38228765816614402</v>
      </c>
      <c r="BJ920" s="17">
        <v>0.38144848527288699</v>
      </c>
      <c r="BK920" s="17">
        <v>0.306441793390613</v>
      </c>
      <c r="BL920" s="17">
        <v>0.36235837343188998</v>
      </c>
      <c r="BM920" s="17"/>
      <c r="BN920" s="17">
        <v>0.295441154453702</v>
      </c>
      <c r="BO920" s="17">
        <v>0.31100294896305902</v>
      </c>
      <c r="BP920" s="17">
        <v>0.32701485308918399</v>
      </c>
      <c r="BQ920" s="17">
        <v>0.32854478568807499</v>
      </c>
      <c r="BR920" s="17">
        <v>0.38101510023052698</v>
      </c>
      <c r="BS920" s="17">
        <v>0.37346815381956899</v>
      </c>
      <c r="BT920" s="17">
        <v>0.41380090422583399</v>
      </c>
      <c r="BU920" s="17">
        <v>0.418945632724815</v>
      </c>
      <c r="BV920" s="17">
        <v>0.40585343249043299</v>
      </c>
      <c r="BW920" s="17">
        <v>0.40420062341581903</v>
      </c>
      <c r="BX920" s="17">
        <v>0.39692862943717799</v>
      </c>
      <c r="BY920" s="17">
        <v>0.38942299506985401</v>
      </c>
      <c r="BZ920" s="17">
        <v>0.437144189873788</v>
      </c>
      <c r="CA920" s="17">
        <v>0.44790056916758503</v>
      </c>
      <c r="CB920" s="17">
        <v>0.448935257982984</v>
      </c>
      <c r="CC920" s="17">
        <v>0.354712263809418</v>
      </c>
      <c r="CD920" s="17">
        <v>0.34849800498144301</v>
      </c>
    </row>
    <row r="921" spans="2:82" x14ac:dyDescent="0.35">
      <c r="B921" t="s">
        <v>432</v>
      </c>
      <c r="C921" s="17">
        <v>0.28537498754882001</v>
      </c>
      <c r="D921" s="17">
        <v>0.27105738682123398</v>
      </c>
      <c r="E921" s="17">
        <v>0.29995767900402698</v>
      </c>
      <c r="F921" s="17"/>
      <c r="G921" s="17">
        <v>0.246587295302239</v>
      </c>
      <c r="H921" s="17">
        <v>0.208679497698843</v>
      </c>
      <c r="I921" s="17">
        <v>0.27721882830362099</v>
      </c>
      <c r="J921" s="17">
        <v>0.29150671545634199</v>
      </c>
      <c r="K921" s="17">
        <v>0.30546521909694002</v>
      </c>
      <c r="L921" s="17">
        <v>0.36167580158257501</v>
      </c>
      <c r="M921" s="17"/>
      <c r="N921" s="17">
        <v>0.24594988325162101</v>
      </c>
      <c r="O921" s="17">
        <v>0.28882863703397799</v>
      </c>
      <c r="P921" s="17">
        <v>0.28797910390125298</v>
      </c>
      <c r="Q921" s="17">
        <v>0.32138973310199798</v>
      </c>
      <c r="R921" s="17"/>
      <c r="S921" s="17">
        <v>0.23320691726765999</v>
      </c>
      <c r="T921" s="17">
        <v>0.29874904185395401</v>
      </c>
      <c r="U921" s="17">
        <v>0.29269477626400497</v>
      </c>
      <c r="V921" s="17">
        <v>0.30947968266081599</v>
      </c>
      <c r="W921" s="17">
        <v>0.27974888087787603</v>
      </c>
      <c r="X921" s="17">
        <v>0.29755717537974802</v>
      </c>
      <c r="Y921" s="17">
        <v>0.28565998071354398</v>
      </c>
      <c r="Z921" s="17">
        <v>0.314581603646089</v>
      </c>
      <c r="AA921" s="17">
        <v>0.287348602811973</v>
      </c>
      <c r="AB921" s="17">
        <v>0.28708777230992599</v>
      </c>
      <c r="AC921" s="17">
        <v>0.300833978041532</v>
      </c>
      <c r="AD921" s="17"/>
      <c r="AE921" s="17">
        <v>0.30768357994003098</v>
      </c>
      <c r="AF921" s="17">
        <v>0.26345489465815197</v>
      </c>
      <c r="AG921" s="17">
        <v>0.29572231565047702</v>
      </c>
      <c r="AH921" s="17">
        <v>0.28800584480953001</v>
      </c>
      <c r="AI921" s="17">
        <v>0.27107811492698097</v>
      </c>
      <c r="AJ921" s="17">
        <v>0.224611511641641</v>
      </c>
      <c r="AK921" s="17"/>
      <c r="AL921" s="17">
        <v>0.30351052462236</v>
      </c>
      <c r="AM921" s="17">
        <v>0.237363185171765</v>
      </c>
      <c r="AN921" s="17">
        <v>0.21267207812048</v>
      </c>
      <c r="AO921" s="17">
        <v>0.16817633891161299</v>
      </c>
      <c r="AP921" s="17">
        <v>0.31953391890611099</v>
      </c>
      <c r="AQ921" s="17">
        <v>0.29106259402943102</v>
      </c>
      <c r="AR921" s="17">
        <v>0.31739542140388299</v>
      </c>
      <c r="AS921" s="17"/>
      <c r="AT921" s="17">
        <v>0.194349351605108</v>
      </c>
      <c r="AU921" s="17">
        <v>0.29570575047799202</v>
      </c>
      <c r="AV921" s="17"/>
      <c r="AW921" s="17">
        <v>0.28598169272587798</v>
      </c>
      <c r="AX921" s="17">
        <v>0.38975975689175701</v>
      </c>
      <c r="AY921" s="17">
        <v>0.28118153948066898</v>
      </c>
      <c r="AZ921" s="17">
        <v>0.28152980805597799</v>
      </c>
      <c r="BA921" s="17">
        <v>0.35150243712715301</v>
      </c>
      <c r="BB921" s="17">
        <v>0.26291083051872699</v>
      </c>
      <c r="BC921" s="17">
        <v>0.21753316542040299</v>
      </c>
      <c r="BD921" s="17">
        <v>0.26887897803503502</v>
      </c>
      <c r="BE921" s="17"/>
      <c r="BF921" s="17">
        <v>0.230212045906248</v>
      </c>
      <c r="BG921" s="17">
        <v>0.25057577519761698</v>
      </c>
      <c r="BH921" s="17">
        <v>0.30078310375791401</v>
      </c>
      <c r="BI921" s="17">
        <v>0.29211233633156197</v>
      </c>
      <c r="BJ921" s="17">
        <v>0.31558041197888098</v>
      </c>
      <c r="BK921" s="17">
        <v>0.33342870219970999</v>
      </c>
      <c r="BL921" s="17">
        <v>0.30982721372276101</v>
      </c>
      <c r="BM921" s="17"/>
      <c r="BN921" s="17">
        <v>0.31838567003305701</v>
      </c>
      <c r="BO921" s="17">
        <v>0.30424246841645303</v>
      </c>
      <c r="BP921" s="17">
        <v>0.31058622271997399</v>
      </c>
      <c r="BQ921" s="17">
        <v>0.33054404270604398</v>
      </c>
      <c r="BR921" s="17">
        <v>0.29701022994633303</v>
      </c>
      <c r="BS921" s="17">
        <v>0.30423429858537199</v>
      </c>
      <c r="BT921" s="17">
        <v>0.26580844182506902</v>
      </c>
      <c r="BU921" s="17">
        <v>0.28428059727803501</v>
      </c>
      <c r="BV921" s="17">
        <v>0.27005948525840701</v>
      </c>
      <c r="BW921" s="17">
        <v>0.27824033465956099</v>
      </c>
      <c r="BX921" s="17">
        <v>0.27300744880563699</v>
      </c>
      <c r="BY921" s="17">
        <v>0.24983487967225901</v>
      </c>
      <c r="BZ921" s="17">
        <v>0.26516548130980899</v>
      </c>
      <c r="CA921" s="17">
        <v>0.21790713822570701</v>
      </c>
      <c r="CB921" s="17">
        <v>0.15225583123873601</v>
      </c>
      <c r="CC921" s="17">
        <v>0.122427073398146</v>
      </c>
      <c r="CD921" s="17">
        <v>0.133787315313107</v>
      </c>
    </row>
    <row r="922" spans="2:82" x14ac:dyDescent="0.35">
      <c r="B922" t="s">
        <v>433</v>
      </c>
      <c r="C922" s="17">
        <v>0.11184123307456199</v>
      </c>
      <c r="D922" s="17">
        <v>0.114053285285468</v>
      </c>
      <c r="E922" s="17">
        <v>0.10983576701031</v>
      </c>
      <c r="F922" s="17"/>
      <c r="G922" s="17">
        <v>8.8550428455525104E-2</v>
      </c>
      <c r="H922" s="17">
        <v>8.4703074919438404E-2</v>
      </c>
      <c r="I922" s="17">
        <v>9.6954271094101499E-2</v>
      </c>
      <c r="J922" s="17">
        <v>0.13342624154660199</v>
      </c>
      <c r="K922" s="17">
        <v>0.13048195365733001</v>
      </c>
      <c r="L922" s="17">
        <v>0.13143086188078801</v>
      </c>
      <c r="M922" s="17"/>
      <c r="N922" s="17">
        <v>9.5831108863502601E-2</v>
      </c>
      <c r="O922" s="17">
        <v>0.12132718563515001</v>
      </c>
      <c r="P922" s="17">
        <v>0.119518258580207</v>
      </c>
      <c r="Q922" s="17">
        <v>0.112804906434555</v>
      </c>
      <c r="R922" s="17"/>
      <c r="S922" s="17">
        <v>9.9252383201848093E-2</v>
      </c>
      <c r="T922" s="17">
        <v>0.115379615699629</v>
      </c>
      <c r="U922" s="17">
        <v>0.14138205966475501</v>
      </c>
      <c r="V922" s="17">
        <v>0.112551766023525</v>
      </c>
      <c r="W922" s="17">
        <v>0.11437188251724099</v>
      </c>
      <c r="X922" s="17">
        <v>0.117347258657528</v>
      </c>
      <c r="Y922" s="17">
        <v>0.102296111012358</v>
      </c>
      <c r="Z922" s="17">
        <v>9.6627333400247803E-2</v>
      </c>
      <c r="AA922" s="17">
        <v>0.111170293847434</v>
      </c>
      <c r="AB922" s="17">
        <v>0.120398680367125</v>
      </c>
      <c r="AC922" s="17">
        <v>9.6868705907782404E-2</v>
      </c>
      <c r="AD922" s="17"/>
      <c r="AE922" s="17">
        <v>0.122533922131772</v>
      </c>
      <c r="AF922" s="17">
        <v>0.1104714971251</v>
      </c>
      <c r="AG922" s="17">
        <v>9.8118089291854102E-2</v>
      </c>
      <c r="AH922" s="17">
        <v>0.101529719335251</v>
      </c>
      <c r="AI922" s="17">
        <v>0.105554335634768</v>
      </c>
      <c r="AJ922" s="17">
        <v>0.10477611911922501</v>
      </c>
      <c r="AK922" s="17"/>
      <c r="AL922" s="17">
        <v>0.12332811793382099</v>
      </c>
      <c r="AM922" s="17">
        <v>8.7677650769521803E-2</v>
      </c>
      <c r="AN922" s="17">
        <v>7.5213838365526406E-2</v>
      </c>
      <c r="AO922" s="17">
        <v>9.2420155577964E-2</v>
      </c>
      <c r="AP922" s="17">
        <v>0.12503562444671901</v>
      </c>
      <c r="AQ922" s="17">
        <v>9.8518046661915798E-2</v>
      </c>
      <c r="AR922" s="17">
        <v>6.1299416223888799E-2</v>
      </c>
      <c r="AS922" s="17"/>
      <c r="AT922" s="17">
        <v>8.1370876541750403E-2</v>
      </c>
      <c r="AU922" s="17">
        <v>0.11604203581535499</v>
      </c>
      <c r="AV922" s="17"/>
      <c r="AW922" s="17">
        <v>0.137728073069769</v>
      </c>
      <c r="AX922" s="17">
        <v>0.13145407158167099</v>
      </c>
      <c r="AY922" s="17">
        <v>0.107641415417456</v>
      </c>
      <c r="AZ922" s="17">
        <v>0.11868377682523699</v>
      </c>
      <c r="BA922" s="17">
        <v>0.13267531928017301</v>
      </c>
      <c r="BB922" s="17">
        <v>9.20438941324732E-2</v>
      </c>
      <c r="BC922" s="17">
        <v>6.9621012410248401E-2</v>
      </c>
      <c r="BD922" s="17">
        <v>0.13468287816966201</v>
      </c>
      <c r="BE922" s="17"/>
      <c r="BF922" s="17">
        <v>0.10922579081094801</v>
      </c>
      <c r="BG922" s="17">
        <v>8.6270684472367007E-2</v>
      </c>
      <c r="BH922" s="17">
        <v>0.12826866937225201</v>
      </c>
      <c r="BI922" s="17">
        <v>0.117496885118554</v>
      </c>
      <c r="BJ922" s="17">
        <v>0.121683963870412</v>
      </c>
      <c r="BK922" s="17">
        <v>0.126603233731887</v>
      </c>
      <c r="BL922" s="17">
        <v>0.12766899861247399</v>
      </c>
      <c r="BM922" s="17"/>
      <c r="BN922" s="17">
        <v>8.4928356068511499E-2</v>
      </c>
      <c r="BO922" s="17">
        <v>0.13256427262501999</v>
      </c>
      <c r="BP922" s="17">
        <v>0.14535880830528</v>
      </c>
      <c r="BQ922" s="17">
        <v>0.118408814344653</v>
      </c>
      <c r="BR922" s="17">
        <v>0.10681222327921</v>
      </c>
      <c r="BS922" s="17">
        <v>0.12686769231704401</v>
      </c>
      <c r="BT922" s="17">
        <v>0.114322286212935</v>
      </c>
      <c r="BU922" s="17">
        <v>0.113011143319695</v>
      </c>
      <c r="BV922" s="17">
        <v>0.118643941699083</v>
      </c>
      <c r="BW922" s="17">
        <v>0.103932268977634</v>
      </c>
      <c r="BX922" s="17">
        <v>0.107970825839036</v>
      </c>
      <c r="BY922" s="17">
        <v>9.7145964387079994E-2</v>
      </c>
      <c r="BZ922" s="17">
        <v>0.12258491907964</v>
      </c>
      <c r="CA922" s="17">
        <v>9.0328370703233907E-2</v>
      </c>
      <c r="CB922" s="17">
        <v>8.26732630486397E-2</v>
      </c>
      <c r="CC922" s="17">
        <v>6.3350360093281696E-2</v>
      </c>
      <c r="CD922" s="17">
        <v>5.307687947169E-2</v>
      </c>
    </row>
    <row r="923" spans="2:82" x14ac:dyDescent="0.35">
      <c r="B923" t="s">
        <v>434</v>
      </c>
      <c r="C923" s="17">
        <v>7.6798801748005296E-2</v>
      </c>
      <c r="D923" s="17">
        <v>9.3321831286694995E-2</v>
      </c>
      <c r="E923" s="17">
        <v>5.9864138899719699E-2</v>
      </c>
      <c r="F923" s="17"/>
      <c r="G923" s="17">
        <v>2.9871107059966501E-2</v>
      </c>
      <c r="H923" s="17">
        <v>4.0702744143819802E-2</v>
      </c>
      <c r="I923" s="17">
        <v>6.0752258044683101E-2</v>
      </c>
      <c r="J923" s="17">
        <v>8.6493694420529205E-2</v>
      </c>
      <c r="K923" s="17">
        <v>0.11552037794806</v>
      </c>
      <c r="L923" s="17">
        <v>0.11646392814701299</v>
      </c>
      <c r="M923" s="17"/>
      <c r="N923" s="17">
        <v>6.6607647614893004E-2</v>
      </c>
      <c r="O923" s="17">
        <v>7.8868878417104396E-2</v>
      </c>
      <c r="P923" s="17">
        <v>7.5413240948869406E-2</v>
      </c>
      <c r="Q923" s="17">
        <v>8.6843430796121696E-2</v>
      </c>
      <c r="R923" s="17"/>
      <c r="S923" s="17">
        <v>5.7190706027250897E-2</v>
      </c>
      <c r="T923" s="17">
        <v>8.1020775680773399E-2</v>
      </c>
      <c r="U923" s="17">
        <v>9.5900911774943504E-2</v>
      </c>
      <c r="V923" s="17">
        <v>8.5726497166821597E-2</v>
      </c>
      <c r="W923" s="17">
        <v>6.7651056803375895E-2</v>
      </c>
      <c r="X923" s="17">
        <v>5.3086472561885097E-2</v>
      </c>
      <c r="Y923" s="17">
        <v>9.9644475733109E-2</v>
      </c>
      <c r="Z923" s="17">
        <v>7.6373633249330497E-2</v>
      </c>
      <c r="AA923" s="17">
        <v>7.8459633232218107E-2</v>
      </c>
      <c r="AB923" s="17">
        <v>6.8352000339834199E-2</v>
      </c>
      <c r="AC923" s="17">
        <v>0.104344046447716</v>
      </c>
      <c r="AD923" s="17"/>
      <c r="AE923" s="17">
        <v>9.9960947692159199E-2</v>
      </c>
      <c r="AF923" s="17">
        <v>5.8692602364017701E-2</v>
      </c>
      <c r="AG923" s="17">
        <v>7.6385599400821499E-2</v>
      </c>
      <c r="AH923" s="17">
        <v>6.7821537293672796E-2</v>
      </c>
      <c r="AI923" s="17">
        <v>5.8438758054927799E-2</v>
      </c>
      <c r="AJ923" s="17">
        <v>9.1664880857586298E-2</v>
      </c>
      <c r="AK923" s="17"/>
      <c r="AL923" s="17">
        <v>8.4465463648093597E-2</v>
      </c>
      <c r="AM923" s="17">
        <v>5.5501317762685E-2</v>
      </c>
      <c r="AN923" s="17">
        <v>4.21381180118083E-2</v>
      </c>
      <c r="AO923" s="17">
        <v>8.9789493883067797E-2</v>
      </c>
      <c r="AP923" s="17">
        <v>0.118642659471551</v>
      </c>
      <c r="AQ923" s="17">
        <v>9.2366479273939595E-2</v>
      </c>
      <c r="AR923" s="17">
        <v>9.3113511251099998E-2</v>
      </c>
      <c r="AS923" s="17"/>
      <c r="AT923" s="17">
        <v>4.7272579774643997E-2</v>
      </c>
      <c r="AU923" s="17">
        <v>8.1542328606608594E-2</v>
      </c>
      <c r="AV923" s="17"/>
      <c r="AW923" s="17">
        <v>0.109104807707323</v>
      </c>
      <c r="AX923" s="17">
        <v>0.119478965189173</v>
      </c>
      <c r="AY923" s="17">
        <v>4.41186213254397E-2</v>
      </c>
      <c r="AZ923" s="17">
        <v>7.1575107609498201E-2</v>
      </c>
      <c r="BA923" s="17">
        <v>0.113863752500565</v>
      </c>
      <c r="BB923" s="17">
        <v>5.6039824402756698E-2</v>
      </c>
      <c r="BC923" s="17">
        <v>4.1034680031444497E-2</v>
      </c>
      <c r="BD923" s="17">
        <v>3.7497391826722501E-2</v>
      </c>
      <c r="BE923" s="17"/>
      <c r="BF923" s="17">
        <v>5.16794821838562E-2</v>
      </c>
      <c r="BG923" s="17">
        <v>6.8547695255157998E-2</v>
      </c>
      <c r="BH923" s="17">
        <v>0.116885346154446</v>
      </c>
      <c r="BI923" s="17">
        <v>6.1385086570752999E-2</v>
      </c>
      <c r="BJ923" s="17">
        <v>5.5285676785919398E-2</v>
      </c>
      <c r="BK923" s="17">
        <v>9.9707635491574798E-2</v>
      </c>
      <c r="BL923" s="17">
        <v>6.9664293762614002E-2</v>
      </c>
      <c r="BM923" s="17"/>
      <c r="BN923" s="17">
        <v>9.23912946309359E-2</v>
      </c>
      <c r="BO923" s="17">
        <v>0.100710731088359</v>
      </c>
      <c r="BP923" s="17">
        <v>9.6799697293405498E-2</v>
      </c>
      <c r="BQ923" s="17">
        <v>7.8428193482567604E-2</v>
      </c>
      <c r="BR923" s="17">
        <v>7.7261419449327004E-2</v>
      </c>
      <c r="BS923" s="17">
        <v>7.5720851807515199E-2</v>
      </c>
      <c r="BT923" s="17">
        <v>8.2276898887660002E-2</v>
      </c>
      <c r="BU923" s="17">
        <v>5.0157581237692199E-2</v>
      </c>
      <c r="BV923" s="17">
        <v>8.3353424704124907E-2</v>
      </c>
      <c r="BW923" s="17">
        <v>6.4367644965982199E-2</v>
      </c>
      <c r="BX923" s="17">
        <v>6.9892120501691399E-2</v>
      </c>
      <c r="BY923" s="17">
        <v>6.4144137873403895E-2</v>
      </c>
      <c r="BZ923" s="17">
        <v>7.4658406445652498E-2</v>
      </c>
      <c r="CA923" s="17">
        <v>4.2752113149274698E-2</v>
      </c>
      <c r="CB923" s="17">
        <v>3.45547373381535E-2</v>
      </c>
      <c r="CC923" s="17">
        <v>3.6050275558780397E-2</v>
      </c>
      <c r="CD923" s="17">
        <v>4.3994374493723898E-2</v>
      </c>
    </row>
    <row r="924" spans="2:82" x14ac:dyDescent="0.35">
      <c r="B924" t="s">
        <v>127</v>
      </c>
      <c r="C924" s="17">
        <v>2.2623891208733399E-2</v>
      </c>
      <c r="D924" s="17">
        <v>1.75185791270542E-2</v>
      </c>
      <c r="E924" s="17">
        <v>2.7308911361325301E-2</v>
      </c>
      <c r="F924" s="17"/>
      <c r="G924" s="17">
        <v>3.0870688083743401E-2</v>
      </c>
      <c r="H924" s="17">
        <v>2.61918901105542E-2</v>
      </c>
      <c r="I924" s="17">
        <v>2.0360530472097901E-2</v>
      </c>
      <c r="J924" s="17">
        <v>2.6431972096676502E-2</v>
      </c>
      <c r="K924" s="17">
        <v>1.2958806029659301E-2</v>
      </c>
      <c r="L924" s="17">
        <v>1.9482937445727402E-2</v>
      </c>
      <c r="M924" s="17"/>
      <c r="N924" s="17">
        <v>9.5921163592038103E-3</v>
      </c>
      <c r="O924" s="17">
        <v>1.7049878033671601E-2</v>
      </c>
      <c r="P924" s="17">
        <v>2.31241267785386E-2</v>
      </c>
      <c r="Q924" s="17">
        <v>4.0712335563111997E-2</v>
      </c>
      <c r="R924" s="17"/>
      <c r="S924" s="17">
        <v>1.87737155597416E-2</v>
      </c>
      <c r="T924" s="17">
        <v>1.5945728732421401E-2</v>
      </c>
      <c r="U924" s="17">
        <v>2.5175995805314599E-2</v>
      </c>
      <c r="V924" s="17">
        <v>2.25756662482792E-2</v>
      </c>
      <c r="W924" s="17">
        <v>1.7998425553855502E-2</v>
      </c>
      <c r="X924" s="17">
        <v>2.8504405369877198E-2</v>
      </c>
      <c r="Y924" s="17">
        <v>3.0143395812887601E-2</v>
      </c>
      <c r="Z924" s="17">
        <v>2.8947020957827301E-2</v>
      </c>
      <c r="AA924" s="17">
        <v>2.8270128968254499E-2</v>
      </c>
      <c r="AB924" s="17">
        <v>1.7352529999057401E-2</v>
      </c>
      <c r="AC924" s="17">
        <v>2.0653808625570098E-2</v>
      </c>
      <c r="AD924" s="17"/>
      <c r="AE924" s="17">
        <v>1.4703599884886899E-2</v>
      </c>
      <c r="AF924" s="17">
        <v>1.2864716306492699E-2</v>
      </c>
      <c r="AG924" s="17">
        <v>4.3208241422950502E-2</v>
      </c>
      <c r="AH924" s="17">
        <v>3.2151856916130102E-2</v>
      </c>
      <c r="AI924" s="17">
        <v>2.3106618348501699E-2</v>
      </c>
      <c r="AJ924" s="17">
        <v>4.8507241347964102E-2</v>
      </c>
      <c r="AK924" s="17"/>
      <c r="AL924" s="17">
        <v>1.79575079366542E-2</v>
      </c>
      <c r="AM924" s="17">
        <v>2.0962104703051401E-2</v>
      </c>
      <c r="AN924" s="17">
        <v>1.48090961506906E-2</v>
      </c>
      <c r="AO924" s="17">
        <v>0</v>
      </c>
      <c r="AP924" s="17">
        <v>0</v>
      </c>
      <c r="AQ924" s="17">
        <v>5.4026995661496302E-3</v>
      </c>
      <c r="AR924" s="17">
        <v>0</v>
      </c>
      <c r="AS924" s="17"/>
      <c r="AT924" s="17">
        <v>1.13115755548746E-2</v>
      </c>
      <c r="AU924" s="17">
        <v>2.0804923602775499E-2</v>
      </c>
      <c r="AV924" s="17"/>
      <c r="AW924" s="17">
        <v>3.25234486705272E-2</v>
      </c>
      <c r="AX924" s="17">
        <v>2.20875769616545E-2</v>
      </c>
      <c r="AY924" s="17">
        <v>2.62154565243282E-2</v>
      </c>
      <c r="AZ924" s="17">
        <v>2.1460614674882899E-2</v>
      </c>
      <c r="BA924" s="17">
        <v>1.8891598518788001E-2</v>
      </c>
      <c r="BB924" s="17">
        <v>1.9373474363002002E-2</v>
      </c>
      <c r="BC924" s="17">
        <v>2.13148891188699E-2</v>
      </c>
      <c r="BD924" s="17">
        <v>4.6170528404553497E-2</v>
      </c>
      <c r="BE924" s="17"/>
      <c r="BF924" s="17">
        <v>1.2236124103753101E-2</v>
      </c>
      <c r="BG924" s="17">
        <v>1.7011217527989699E-2</v>
      </c>
      <c r="BH924" s="17">
        <v>1.4002966393491001E-2</v>
      </c>
      <c r="BI924" s="17">
        <v>2.1631461622064901E-2</v>
      </c>
      <c r="BJ924" s="17">
        <v>2.9352167900936199E-2</v>
      </c>
      <c r="BK924" s="17">
        <v>3.43599362000825E-2</v>
      </c>
      <c r="BL924" s="17">
        <v>3.2950755401756598E-2</v>
      </c>
      <c r="BM924" s="17"/>
      <c r="BN924" s="17">
        <v>7.0305322692883795E-2</v>
      </c>
      <c r="BO924" s="17">
        <v>2.56178037378306E-2</v>
      </c>
      <c r="BP924" s="17">
        <v>2.3494118556424099E-2</v>
      </c>
      <c r="BQ924" s="17">
        <v>2.85697720468839E-2</v>
      </c>
      <c r="BR924" s="17">
        <v>2.5870527549186301E-2</v>
      </c>
      <c r="BS924" s="17">
        <v>1.2076737925180299E-2</v>
      </c>
      <c r="BT924" s="17">
        <v>1.2889016316475699E-2</v>
      </c>
      <c r="BU924" s="17">
        <v>1.1214859003999E-2</v>
      </c>
      <c r="BV924" s="17">
        <v>2.3305005084103499E-2</v>
      </c>
      <c r="BW924" s="17">
        <v>2.0596703355934401E-2</v>
      </c>
      <c r="BX924" s="17">
        <v>5.4166727549438904E-3</v>
      </c>
      <c r="BY924" s="17">
        <v>2.52479915276678E-3</v>
      </c>
      <c r="BZ924" s="17">
        <v>3.4393981965844499E-3</v>
      </c>
      <c r="CA924" s="17">
        <v>1.36274984701101E-2</v>
      </c>
      <c r="CB924" s="17">
        <v>8.7151159508475195E-3</v>
      </c>
      <c r="CC924" s="17">
        <v>5.8467439806044299E-3</v>
      </c>
      <c r="CD924" s="17">
        <v>0</v>
      </c>
    </row>
    <row r="925" spans="2:82" x14ac:dyDescent="0.35">
      <c r="B925" t="s">
        <v>435</v>
      </c>
      <c r="C925" s="17">
        <v>0.50336108641987998</v>
      </c>
      <c r="D925" s="17">
        <v>0.50404891747954905</v>
      </c>
      <c r="E925" s="17">
        <v>0.50303350372461897</v>
      </c>
      <c r="F925" s="17"/>
      <c r="G925" s="17">
        <v>0.60412048109852601</v>
      </c>
      <c r="H925" s="17">
        <v>0.63972279312734504</v>
      </c>
      <c r="I925" s="17">
        <v>0.54471411208549703</v>
      </c>
      <c r="J925" s="17">
        <v>0.46214137647984899</v>
      </c>
      <c r="K925" s="17">
        <v>0.43557364326801101</v>
      </c>
      <c r="L925" s="17">
        <v>0.37094647094389599</v>
      </c>
      <c r="M925" s="17"/>
      <c r="N925" s="17">
        <v>0.58201924391077897</v>
      </c>
      <c r="O925" s="17">
        <v>0.493925420880096</v>
      </c>
      <c r="P925" s="17">
        <v>0.49396526979113198</v>
      </c>
      <c r="Q925" s="17">
        <v>0.43824959410421299</v>
      </c>
      <c r="R925" s="17"/>
      <c r="S925" s="17">
        <v>0.59157627794349998</v>
      </c>
      <c r="T925" s="17">
        <v>0.48890483803322299</v>
      </c>
      <c r="U925" s="17">
        <v>0.44484625649098303</v>
      </c>
      <c r="V925" s="17">
        <v>0.46966638790055898</v>
      </c>
      <c r="W925" s="17">
        <v>0.52022975424765106</v>
      </c>
      <c r="X925" s="17">
        <v>0.50350468803096204</v>
      </c>
      <c r="Y925" s="17">
        <v>0.48225603672810202</v>
      </c>
      <c r="Z925" s="17">
        <v>0.48347040874650599</v>
      </c>
      <c r="AA925" s="17">
        <v>0.49475134114012098</v>
      </c>
      <c r="AB925" s="17">
        <v>0.506809016984058</v>
      </c>
      <c r="AC925" s="17">
        <v>0.4772994609774</v>
      </c>
      <c r="AD925" s="17"/>
      <c r="AE925" s="17">
        <v>0.45511795035115099</v>
      </c>
      <c r="AF925" s="17">
        <v>0.55451628954623799</v>
      </c>
      <c r="AG925" s="17">
        <v>0.48656575423389697</v>
      </c>
      <c r="AH925" s="17">
        <v>0.51049104164541603</v>
      </c>
      <c r="AI925" s="17">
        <v>0.54182217303482205</v>
      </c>
      <c r="AJ925" s="17">
        <v>0.53044024703358394</v>
      </c>
      <c r="AK925" s="17"/>
      <c r="AL925" s="17">
        <v>0.47073838585907102</v>
      </c>
      <c r="AM925" s="17">
        <v>0.59849574159297703</v>
      </c>
      <c r="AN925" s="17">
        <v>0.65516686935149504</v>
      </c>
      <c r="AO925" s="17">
        <v>0.64961401162735499</v>
      </c>
      <c r="AP925" s="17">
        <v>0.436787797175619</v>
      </c>
      <c r="AQ925" s="17">
        <v>0.51265018046856403</v>
      </c>
      <c r="AR925" s="17">
        <v>0.52819165112112798</v>
      </c>
      <c r="AS925" s="17"/>
      <c r="AT925" s="17">
        <v>0.66569561652362297</v>
      </c>
      <c r="AU925" s="17">
        <v>0.48590496149726897</v>
      </c>
      <c r="AV925" s="17"/>
      <c r="AW925" s="17">
        <v>0.43466197782650201</v>
      </c>
      <c r="AX925" s="17">
        <v>0.33721962937574501</v>
      </c>
      <c r="AY925" s="17">
        <v>0.54084296725210701</v>
      </c>
      <c r="AZ925" s="17">
        <v>0.50675069283440299</v>
      </c>
      <c r="BA925" s="17">
        <v>0.38306689257332099</v>
      </c>
      <c r="BB925" s="17">
        <v>0.56963197658304099</v>
      </c>
      <c r="BC925" s="17">
        <v>0.65049625301903402</v>
      </c>
      <c r="BD925" s="17">
        <v>0.51277022356402702</v>
      </c>
      <c r="BE925" s="17"/>
      <c r="BF925" s="17">
        <v>0.59664655699519498</v>
      </c>
      <c r="BG925" s="17">
        <v>0.57759462754686797</v>
      </c>
      <c r="BH925" s="17">
        <v>0.440059914321898</v>
      </c>
      <c r="BI925" s="17">
        <v>0.50737423035706597</v>
      </c>
      <c r="BJ925" s="17">
        <v>0.47809777946385101</v>
      </c>
      <c r="BK925" s="17">
        <v>0.40590049237674503</v>
      </c>
      <c r="BL925" s="17">
        <v>0.45988873850039402</v>
      </c>
      <c r="BM925" s="17"/>
      <c r="BN925" s="17">
        <v>0.43398935657461102</v>
      </c>
      <c r="BO925" s="17">
        <v>0.43686472413233701</v>
      </c>
      <c r="BP925" s="17">
        <v>0.42376115312491602</v>
      </c>
      <c r="BQ925" s="17">
        <v>0.444049177419851</v>
      </c>
      <c r="BR925" s="17">
        <v>0.49304559977594398</v>
      </c>
      <c r="BS925" s="17">
        <v>0.48110041936488901</v>
      </c>
      <c r="BT925" s="17">
        <v>0.52470335675785995</v>
      </c>
      <c r="BU925" s="17">
        <v>0.54133581916057905</v>
      </c>
      <c r="BV925" s="17">
        <v>0.50463814325428202</v>
      </c>
      <c r="BW925" s="17">
        <v>0.53286304804088802</v>
      </c>
      <c r="BX925" s="17">
        <v>0.54371293209869198</v>
      </c>
      <c r="BY925" s="17">
        <v>0.58635021891449002</v>
      </c>
      <c r="BZ925" s="17">
        <v>0.534151794968313</v>
      </c>
      <c r="CA925" s="17">
        <v>0.63538487945167499</v>
      </c>
      <c r="CB925" s="17">
        <v>0.72180105242362302</v>
      </c>
      <c r="CC925" s="17">
        <v>0.77232554696918698</v>
      </c>
      <c r="CD925" s="17">
        <v>0.769141430721479</v>
      </c>
    </row>
    <row r="926" spans="2:82" x14ac:dyDescent="0.35">
      <c r="B926" t="s">
        <v>436</v>
      </c>
      <c r="C926" s="17">
        <v>0.188640034822567</v>
      </c>
      <c r="D926" s="17">
        <v>0.20737511657216301</v>
      </c>
      <c r="E926" s="17">
        <v>0.16969990591002901</v>
      </c>
      <c r="F926" s="17"/>
      <c r="G926" s="17">
        <v>0.118421535515492</v>
      </c>
      <c r="H926" s="17">
        <v>0.12540581906325801</v>
      </c>
      <c r="I926" s="17">
        <v>0.157706529138785</v>
      </c>
      <c r="J926" s="17">
        <v>0.219919935967132</v>
      </c>
      <c r="K926" s="17">
        <v>0.24600233160539001</v>
      </c>
      <c r="L926" s="17">
        <v>0.24789479002780199</v>
      </c>
      <c r="M926" s="17"/>
      <c r="N926" s="17">
        <v>0.16243875647839601</v>
      </c>
      <c r="O926" s="17">
        <v>0.20019606405225401</v>
      </c>
      <c r="P926" s="17">
        <v>0.19493149952907701</v>
      </c>
      <c r="Q926" s="17">
        <v>0.19964833723067599</v>
      </c>
      <c r="R926" s="17"/>
      <c r="S926" s="17">
        <v>0.156443089229099</v>
      </c>
      <c r="T926" s="17">
        <v>0.196400391380402</v>
      </c>
      <c r="U926" s="17">
        <v>0.23728297143969801</v>
      </c>
      <c r="V926" s="17">
        <v>0.198278263190346</v>
      </c>
      <c r="W926" s="17">
        <v>0.182022939320617</v>
      </c>
      <c r="X926" s="17">
        <v>0.17043373121941299</v>
      </c>
      <c r="Y926" s="17">
        <v>0.201940586745467</v>
      </c>
      <c r="Z926" s="17">
        <v>0.17300096664957801</v>
      </c>
      <c r="AA926" s="17">
        <v>0.18962992707965201</v>
      </c>
      <c r="AB926" s="17">
        <v>0.188750680706959</v>
      </c>
      <c r="AC926" s="17">
        <v>0.20121275235549799</v>
      </c>
      <c r="AD926" s="17"/>
      <c r="AE926" s="17">
        <v>0.22249486982393099</v>
      </c>
      <c r="AF926" s="17">
        <v>0.16916409948911801</v>
      </c>
      <c r="AG926" s="17">
        <v>0.17450368869267599</v>
      </c>
      <c r="AH926" s="17">
        <v>0.169351256628924</v>
      </c>
      <c r="AI926" s="17">
        <v>0.163993093689696</v>
      </c>
      <c r="AJ926" s="17">
        <v>0.196440999976811</v>
      </c>
      <c r="AK926" s="17"/>
      <c r="AL926" s="17">
        <v>0.20779358158191399</v>
      </c>
      <c r="AM926" s="17">
        <v>0.14317896853220699</v>
      </c>
      <c r="AN926" s="17">
        <v>0.117351956377335</v>
      </c>
      <c r="AO926" s="17">
        <v>0.18220964946103199</v>
      </c>
      <c r="AP926" s="17">
        <v>0.24367828391827001</v>
      </c>
      <c r="AQ926" s="17">
        <v>0.190884525935855</v>
      </c>
      <c r="AR926" s="17">
        <v>0.154412927474989</v>
      </c>
      <c r="AS926" s="17"/>
      <c r="AT926" s="17">
        <v>0.12864345631639401</v>
      </c>
      <c r="AU926" s="17">
        <v>0.197584364421964</v>
      </c>
      <c r="AV926" s="17"/>
      <c r="AW926" s="17">
        <v>0.24683288077709301</v>
      </c>
      <c r="AX926" s="17">
        <v>0.250933036770844</v>
      </c>
      <c r="AY926" s="17">
        <v>0.15176003674289601</v>
      </c>
      <c r="AZ926" s="17">
        <v>0.19025888443473499</v>
      </c>
      <c r="BA926" s="17">
        <v>0.246539071780738</v>
      </c>
      <c r="BB926" s="17">
        <v>0.14808371853523</v>
      </c>
      <c r="BC926" s="17">
        <v>0.110655692441693</v>
      </c>
      <c r="BD926" s="17">
        <v>0.172180269996385</v>
      </c>
      <c r="BE926" s="17"/>
      <c r="BF926" s="17">
        <v>0.16090527299480401</v>
      </c>
      <c r="BG926" s="17">
        <v>0.15481837972752499</v>
      </c>
      <c r="BH926" s="17">
        <v>0.24515401552669799</v>
      </c>
      <c r="BI926" s="17">
        <v>0.178881971689307</v>
      </c>
      <c r="BJ926" s="17">
        <v>0.176969640656332</v>
      </c>
      <c r="BK926" s="17">
        <v>0.226310869223462</v>
      </c>
      <c r="BL926" s="17">
        <v>0.19733329237508801</v>
      </c>
      <c r="BM926" s="17"/>
      <c r="BN926" s="17">
        <v>0.177319650699447</v>
      </c>
      <c r="BO926" s="17">
        <v>0.23327500371338</v>
      </c>
      <c r="BP926" s="17">
        <v>0.24215850559868499</v>
      </c>
      <c r="BQ926" s="17">
        <v>0.19683700782722</v>
      </c>
      <c r="BR926" s="17">
        <v>0.18407364272853699</v>
      </c>
      <c r="BS926" s="17">
        <v>0.20258854412455901</v>
      </c>
      <c r="BT926" s="17">
        <v>0.19659918510059499</v>
      </c>
      <c r="BU926" s="17">
        <v>0.16316872455738701</v>
      </c>
      <c r="BV926" s="17">
        <v>0.20199736640320801</v>
      </c>
      <c r="BW926" s="17">
        <v>0.16829991394361701</v>
      </c>
      <c r="BX926" s="17">
        <v>0.177862946340728</v>
      </c>
      <c r="BY926" s="17">
        <v>0.16129010226048399</v>
      </c>
      <c r="BZ926" s="17">
        <v>0.197243325525293</v>
      </c>
      <c r="CA926" s="17">
        <v>0.13308048385250901</v>
      </c>
      <c r="CB926" s="17">
        <v>0.117228000386793</v>
      </c>
      <c r="CC926" s="17">
        <v>9.94006356520621E-2</v>
      </c>
      <c r="CD926" s="17">
        <v>9.7071253965413898E-2</v>
      </c>
    </row>
    <row r="927" spans="2:82" x14ac:dyDescent="0.35">
      <c r="B927" t="s">
        <v>437</v>
      </c>
      <c r="C927" s="17">
        <v>0.31472105159731201</v>
      </c>
      <c r="D927" s="17">
        <v>0.29667380090738699</v>
      </c>
      <c r="E927" s="17">
        <v>0.33333359781458899</v>
      </c>
      <c r="F927" s="17"/>
      <c r="G927" s="17">
        <v>0.485698945583034</v>
      </c>
      <c r="H927" s="17">
        <v>0.51431697406408605</v>
      </c>
      <c r="I927" s="17">
        <v>0.387007582946712</v>
      </c>
      <c r="J927" s="17">
        <v>0.24222144051271799</v>
      </c>
      <c r="K927" s="17">
        <v>0.18957131166262101</v>
      </c>
      <c r="L927" s="17">
        <v>0.123051680916094</v>
      </c>
      <c r="M927" s="17"/>
      <c r="N927" s="17">
        <v>0.41958048743238402</v>
      </c>
      <c r="O927" s="17">
        <v>0.29372935682784201</v>
      </c>
      <c r="P927" s="17">
        <v>0.29903377026205502</v>
      </c>
      <c r="Q927" s="17">
        <v>0.238601256873537</v>
      </c>
      <c r="R927" s="17"/>
      <c r="S927" s="17">
        <v>0.43513318871440099</v>
      </c>
      <c r="T927" s="17">
        <v>0.29250444665282099</v>
      </c>
      <c r="U927" s="17">
        <v>0.20756328505128499</v>
      </c>
      <c r="V927" s="17">
        <v>0.27138812471021201</v>
      </c>
      <c r="W927" s="17">
        <v>0.33820681492703403</v>
      </c>
      <c r="X927" s="17">
        <v>0.33307095681154902</v>
      </c>
      <c r="Y927" s="17">
        <v>0.28031544998263502</v>
      </c>
      <c r="Z927" s="17">
        <v>0.31046944209692701</v>
      </c>
      <c r="AA927" s="17">
        <v>0.305121414060469</v>
      </c>
      <c r="AB927" s="17">
        <v>0.31805833627709801</v>
      </c>
      <c r="AC927" s="17">
        <v>0.27608670862190199</v>
      </c>
      <c r="AD927" s="17"/>
      <c r="AE927" s="17">
        <v>0.23262308052722</v>
      </c>
      <c r="AF927" s="17">
        <v>0.38535219005712001</v>
      </c>
      <c r="AG927" s="17">
        <v>0.31206206554122101</v>
      </c>
      <c r="AH927" s="17">
        <v>0.341139785016492</v>
      </c>
      <c r="AI927" s="17">
        <v>0.377829079345126</v>
      </c>
      <c r="AJ927" s="17">
        <v>0.33399924705677198</v>
      </c>
      <c r="AK927" s="17"/>
      <c r="AL927" s="17">
        <v>0.262944804277157</v>
      </c>
      <c r="AM927" s="17">
        <v>0.45531677306077001</v>
      </c>
      <c r="AN927" s="17">
        <v>0.53781491297415995</v>
      </c>
      <c r="AO927" s="17">
        <v>0.46740436216632297</v>
      </c>
      <c r="AP927" s="17">
        <v>0.19310951325734901</v>
      </c>
      <c r="AQ927" s="17">
        <v>0.321765654532709</v>
      </c>
      <c r="AR927" s="17">
        <v>0.37377872364613901</v>
      </c>
      <c r="AS927" s="17"/>
      <c r="AT927" s="17">
        <v>0.53705216020722901</v>
      </c>
      <c r="AU927" s="17">
        <v>0.288320597075305</v>
      </c>
      <c r="AV927" s="17"/>
      <c r="AW927" s="17">
        <v>0.18782909704941</v>
      </c>
      <c r="AX927" s="17">
        <v>8.6286592604900195E-2</v>
      </c>
      <c r="AY927" s="17">
        <v>0.389082930509211</v>
      </c>
      <c r="AZ927" s="17">
        <v>0.31649180839966801</v>
      </c>
      <c r="BA927" s="17">
        <v>0.13652782079258399</v>
      </c>
      <c r="BB927" s="17">
        <v>0.42154825804781199</v>
      </c>
      <c r="BC927" s="17">
        <v>0.53984056057734098</v>
      </c>
      <c r="BD927" s="17">
        <v>0.34058995356764199</v>
      </c>
      <c r="BE927" s="17"/>
      <c r="BF927" s="17">
        <v>0.43574128400039103</v>
      </c>
      <c r="BG927" s="17">
        <v>0.42277624781934298</v>
      </c>
      <c r="BH927" s="17">
        <v>0.19490589879520001</v>
      </c>
      <c r="BI927" s="17">
        <v>0.328492258667759</v>
      </c>
      <c r="BJ927" s="17">
        <v>0.30112813880751899</v>
      </c>
      <c r="BK927" s="17">
        <v>0.179589623153284</v>
      </c>
      <c r="BL927" s="17">
        <v>0.26255544612530601</v>
      </c>
      <c r="BM927" s="17"/>
      <c r="BN927" s="17">
        <v>0.25666970587516402</v>
      </c>
      <c r="BO927" s="17">
        <v>0.20358972041895701</v>
      </c>
      <c r="BP927" s="17">
        <v>0.18160264752623101</v>
      </c>
      <c r="BQ927" s="17">
        <v>0.24721216959263101</v>
      </c>
      <c r="BR927" s="17">
        <v>0.30897195704740699</v>
      </c>
      <c r="BS927" s="17">
        <v>0.27851187524033</v>
      </c>
      <c r="BT927" s="17">
        <v>0.32810417165726402</v>
      </c>
      <c r="BU927" s="17">
        <v>0.37816709460319198</v>
      </c>
      <c r="BV927" s="17">
        <v>0.30264077685107299</v>
      </c>
      <c r="BW927" s="17">
        <v>0.36456313409727098</v>
      </c>
      <c r="BX927" s="17">
        <v>0.36584998575796401</v>
      </c>
      <c r="BY927" s="17">
        <v>0.425060116654006</v>
      </c>
      <c r="BZ927" s="17">
        <v>0.33690846944302</v>
      </c>
      <c r="CA927" s="17">
        <v>0.50230439559916595</v>
      </c>
      <c r="CB927" s="17">
        <v>0.60457305203682998</v>
      </c>
      <c r="CC927" s="17">
        <v>0.67292491131712495</v>
      </c>
      <c r="CD927" s="17">
        <v>0.67207017675606495</v>
      </c>
    </row>
    <row r="928" spans="2:82" x14ac:dyDescent="0.35">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row>
    <row r="929" spans="2:82" x14ac:dyDescent="0.35">
      <c r="B929" s="6" t="s">
        <v>449</v>
      </c>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row>
    <row r="930" spans="2:82" x14ac:dyDescent="0.35">
      <c r="B930" s="24" t="s">
        <v>118</v>
      </c>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row>
    <row r="931" spans="2:82" x14ac:dyDescent="0.35">
      <c r="B931" t="s">
        <v>441</v>
      </c>
      <c r="C931" s="17">
        <v>0.49334143978038503</v>
      </c>
      <c r="D931" s="17">
        <v>0.45949804377690001</v>
      </c>
      <c r="E931" s="17">
        <v>0.52656327377571999</v>
      </c>
      <c r="F931" s="17"/>
      <c r="G931" s="17">
        <v>0.47212951847566498</v>
      </c>
      <c r="H931" s="17">
        <v>0.49929259172696799</v>
      </c>
      <c r="I931" s="17">
        <v>0.507870175376407</v>
      </c>
      <c r="J931" s="17">
        <v>0.47210607325993698</v>
      </c>
      <c r="K931" s="17">
        <v>0.474353518939367</v>
      </c>
      <c r="L931" s="17">
        <v>0.52067575699777602</v>
      </c>
      <c r="M931" s="17"/>
      <c r="N931" s="17">
        <v>0.51063814027204801</v>
      </c>
      <c r="O931" s="17">
        <v>0.49245946817820602</v>
      </c>
      <c r="P931" s="17">
        <v>0.47844813089254801</v>
      </c>
      <c r="Q931" s="17">
        <v>0.48536494724085799</v>
      </c>
      <c r="R931" s="17"/>
      <c r="S931" s="17">
        <v>0.48791357717691602</v>
      </c>
      <c r="T931" s="17">
        <v>0.50935038587040105</v>
      </c>
      <c r="U931" s="17">
        <v>0.511165468682657</v>
      </c>
      <c r="V931" s="17">
        <v>0.50495725712061301</v>
      </c>
      <c r="W931" s="17">
        <v>0.46720806312930402</v>
      </c>
      <c r="X931" s="17">
        <v>0.48421682071022298</v>
      </c>
      <c r="Y931" s="17">
        <v>0.47684932556447102</v>
      </c>
      <c r="Z931" s="17">
        <v>0.50237982417914795</v>
      </c>
      <c r="AA931" s="17">
        <v>0.48695204944645099</v>
      </c>
      <c r="AB931" s="17">
        <v>0.48289215960833998</v>
      </c>
      <c r="AC931" s="17">
        <v>0.52504603823342899</v>
      </c>
      <c r="AD931" s="17"/>
      <c r="AE931" s="17">
        <v>0.490253871655499</v>
      </c>
      <c r="AF931" s="17">
        <v>0.50246345242530899</v>
      </c>
      <c r="AG931" s="17">
        <v>0.45940266201284902</v>
      </c>
      <c r="AH931" s="17">
        <v>0.496900109483223</v>
      </c>
      <c r="AI931" s="17">
        <v>0.51625269182857902</v>
      </c>
      <c r="AJ931" s="17">
        <v>0.43618243342013602</v>
      </c>
      <c r="AK931" s="17"/>
      <c r="AL931" s="17">
        <v>0.49639844954274998</v>
      </c>
      <c r="AM931" s="17">
        <v>0.52000107991202305</v>
      </c>
      <c r="AN931" s="17">
        <v>0.496166694674602</v>
      </c>
      <c r="AO931" s="17">
        <v>0.52009679190243197</v>
      </c>
      <c r="AP931" s="17">
        <v>0.53247711616731497</v>
      </c>
      <c r="AQ931" s="17">
        <v>0.43832416670907098</v>
      </c>
      <c r="AR931" s="17">
        <v>0.44210385355874599</v>
      </c>
      <c r="AS931" s="17"/>
      <c r="AT931" s="17">
        <v>0.466845532346082</v>
      </c>
      <c r="AU931" s="17">
        <v>0.50024350982872601</v>
      </c>
      <c r="AV931" s="17"/>
      <c r="AW931" s="17">
        <v>0.42477424714968898</v>
      </c>
      <c r="AX931" s="17">
        <v>0.51684835930733197</v>
      </c>
      <c r="AY931" s="17">
        <v>0.489655186865111</v>
      </c>
      <c r="AZ931" s="17">
        <v>0.48575660643542601</v>
      </c>
      <c r="BA931" s="17">
        <v>0.51304587780614297</v>
      </c>
      <c r="BB931" s="17">
        <v>0.50248402519019497</v>
      </c>
      <c r="BC931" s="17">
        <v>0.52718114293310203</v>
      </c>
      <c r="BD931" s="17">
        <v>0.46138162968893498</v>
      </c>
      <c r="BE931" s="17"/>
      <c r="BF931" s="17">
        <v>0.48356450129502099</v>
      </c>
      <c r="BG931" s="17">
        <v>0.50207042780678601</v>
      </c>
      <c r="BH931" s="17">
        <v>0.47150904805420202</v>
      </c>
      <c r="BI931" s="17">
        <v>0.51625932028332999</v>
      </c>
      <c r="BJ931" s="17">
        <v>0.49876023966577698</v>
      </c>
      <c r="BK931" s="17">
        <v>0.49758741083761698</v>
      </c>
      <c r="BL931" s="17">
        <v>0.47795711997225299</v>
      </c>
      <c r="BM931" s="17"/>
      <c r="BN931" s="17">
        <v>0.37811290334833503</v>
      </c>
      <c r="BO931" s="17">
        <v>0.473534136786737</v>
      </c>
      <c r="BP931" s="17">
        <v>0.46940467003263098</v>
      </c>
      <c r="BQ931" s="17">
        <v>0.48897477389529498</v>
      </c>
      <c r="BR931" s="17">
        <v>0.50108165674597205</v>
      </c>
      <c r="BS931" s="17">
        <v>0.53228431343750504</v>
      </c>
      <c r="BT931" s="17">
        <v>0.47940313546366198</v>
      </c>
      <c r="BU931" s="17">
        <v>0.51592575364146998</v>
      </c>
      <c r="BV931" s="17">
        <v>0.53652798490902498</v>
      </c>
      <c r="BW931" s="17">
        <v>0.490580995077462</v>
      </c>
      <c r="BX931" s="17">
        <v>0.51168670799527305</v>
      </c>
      <c r="BY931" s="17">
        <v>0.47997881759674699</v>
      </c>
      <c r="BZ931" s="17">
        <v>0.51171125648796301</v>
      </c>
      <c r="CA931" s="17">
        <v>0.51976330818153904</v>
      </c>
      <c r="CB931" s="17">
        <v>0.52756599523742798</v>
      </c>
      <c r="CC931" s="17">
        <v>0.54847499654832699</v>
      </c>
      <c r="CD931" s="17">
        <v>0.64408300186568301</v>
      </c>
    </row>
    <row r="932" spans="2:82" x14ac:dyDescent="0.35">
      <c r="B932" t="s">
        <v>442</v>
      </c>
      <c r="C932" s="17">
        <v>0.40437649746357002</v>
      </c>
      <c r="D932" s="17">
        <v>0.3794125713341</v>
      </c>
      <c r="E932" s="17">
        <v>0.42956720418128103</v>
      </c>
      <c r="F932" s="17"/>
      <c r="G932" s="17">
        <v>0.37060554559267</v>
      </c>
      <c r="H932" s="17">
        <v>0.37128439665851898</v>
      </c>
      <c r="I932" s="17">
        <v>0.38314107932924502</v>
      </c>
      <c r="J932" s="17">
        <v>0.36261209060671001</v>
      </c>
      <c r="K932" s="17">
        <v>0.41709501607275501</v>
      </c>
      <c r="L932" s="17">
        <v>0.49629582792778798</v>
      </c>
      <c r="M932" s="17"/>
      <c r="N932" s="17">
        <v>0.41210672449795699</v>
      </c>
      <c r="O932" s="17">
        <v>0.40468417882342</v>
      </c>
      <c r="P932" s="17">
        <v>0.39419600592052401</v>
      </c>
      <c r="Q932" s="17">
        <v>0.40302263447162101</v>
      </c>
      <c r="R932" s="17"/>
      <c r="S932" s="17">
        <v>0.39539228238081098</v>
      </c>
      <c r="T932" s="17">
        <v>0.43153583026673198</v>
      </c>
      <c r="U932" s="17">
        <v>0.39846652398656301</v>
      </c>
      <c r="V932" s="17">
        <v>0.40820995431978102</v>
      </c>
      <c r="W932" s="17">
        <v>0.40255430031348399</v>
      </c>
      <c r="X932" s="17">
        <v>0.40191312288345998</v>
      </c>
      <c r="Y932" s="17">
        <v>0.40327954620366302</v>
      </c>
      <c r="Z932" s="17">
        <v>0.41016655794918599</v>
      </c>
      <c r="AA932" s="17">
        <v>0.38486269511905602</v>
      </c>
      <c r="AB932" s="17">
        <v>0.41004684832378602</v>
      </c>
      <c r="AC932" s="17">
        <v>0.39913523448744598</v>
      </c>
      <c r="AD932" s="17"/>
      <c r="AE932" s="17">
        <v>0.43473994692612</v>
      </c>
      <c r="AF932" s="17">
        <v>0.37436884465832199</v>
      </c>
      <c r="AG932" s="17">
        <v>0.38386415099229698</v>
      </c>
      <c r="AH932" s="17">
        <v>0.41992159794932998</v>
      </c>
      <c r="AI932" s="17">
        <v>0.40329013700441302</v>
      </c>
      <c r="AJ932" s="17">
        <v>0.33569191490640998</v>
      </c>
      <c r="AK932" s="17"/>
      <c r="AL932" s="17">
        <v>0.41117631863649901</v>
      </c>
      <c r="AM932" s="17">
        <v>0.40798622187975198</v>
      </c>
      <c r="AN932" s="17">
        <v>0.43401179838000797</v>
      </c>
      <c r="AO932" s="17">
        <v>0.401141103772784</v>
      </c>
      <c r="AP932" s="17">
        <v>0.458257028935243</v>
      </c>
      <c r="AQ932" s="17">
        <v>0.32596583104348698</v>
      </c>
      <c r="AR932" s="17">
        <v>0.44255618183056</v>
      </c>
      <c r="AS932" s="17"/>
      <c r="AT932" s="17">
        <v>0.37943178674384098</v>
      </c>
      <c r="AU932" s="17">
        <v>0.411640857084208</v>
      </c>
      <c r="AV932" s="17"/>
      <c r="AW932" s="17">
        <v>0.35234617671010598</v>
      </c>
      <c r="AX932" s="17">
        <v>0.54659270262279003</v>
      </c>
      <c r="AY932" s="17">
        <v>0.346098817152445</v>
      </c>
      <c r="AZ932" s="17">
        <v>0.38586578217391898</v>
      </c>
      <c r="BA932" s="17">
        <v>0.47333221064074399</v>
      </c>
      <c r="BB932" s="17">
        <v>0.36184355209841701</v>
      </c>
      <c r="BC932" s="17">
        <v>0.41920519603691803</v>
      </c>
      <c r="BD932" s="17">
        <v>0.34919757838746202</v>
      </c>
      <c r="BE932" s="17"/>
      <c r="BF932" s="17">
        <v>0.39562537428830602</v>
      </c>
      <c r="BG932" s="17">
        <v>0.39181974801246999</v>
      </c>
      <c r="BH932" s="17">
        <v>0.38444835546362999</v>
      </c>
      <c r="BI932" s="17">
        <v>0.41522535403174399</v>
      </c>
      <c r="BJ932" s="17">
        <v>0.39254742462026898</v>
      </c>
      <c r="BK932" s="17">
        <v>0.44358928382131302</v>
      </c>
      <c r="BL932" s="17">
        <v>0.39949506938356499</v>
      </c>
      <c r="BM932" s="17"/>
      <c r="BN932" s="17">
        <v>0.33089412740735402</v>
      </c>
      <c r="BO932" s="17">
        <v>0.42345591219867201</v>
      </c>
      <c r="BP932" s="17">
        <v>0.441568846746906</v>
      </c>
      <c r="BQ932" s="17">
        <v>0.38970307950274202</v>
      </c>
      <c r="BR932" s="17">
        <v>0.41806491311969202</v>
      </c>
      <c r="BS932" s="17">
        <v>0.41947915111820999</v>
      </c>
      <c r="BT932" s="17">
        <v>0.37508305949815102</v>
      </c>
      <c r="BU932" s="17">
        <v>0.409740663427135</v>
      </c>
      <c r="BV932" s="17">
        <v>0.42036043583325</v>
      </c>
      <c r="BW932" s="17">
        <v>0.40067033493304699</v>
      </c>
      <c r="BX932" s="17">
        <v>0.40573123545564099</v>
      </c>
      <c r="BY932" s="17">
        <v>0.39938703099983702</v>
      </c>
      <c r="BZ932" s="17">
        <v>0.40029482339901501</v>
      </c>
      <c r="CA932" s="17">
        <v>0.39309502971162902</v>
      </c>
      <c r="CB932" s="17">
        <v>0.45695423110619698</v>
      </c>
      <c r="CC932" s="17">
        <v>0.43876651954329399</v>
      </c>
      <c r="CD932" s="17">
        <v>0.41432484609104903</v>
      </c>
    </row>
    <row r="933" spans="2:82" x14ac:dyDescent="0.35">
      <c r="B933" t="s">
        <v>443</v>
      </c>
      <c r="C933" s="17">
        <v>0.37161111108287498</v>
      </c>
      <c r="D933" s="17">
        <v>0.38484708283651903</v>
      </c>
      <c r="E933" s="17">
        <v>0.35855750514525198</v>
      </c>
      <c r="F933" s="17"/>
      <c r="G933" s="17">
        <v>0.39910434577213599</v>
      </c>
      <c r="H933" s="17">
        <v>0.39316468065600702</v>
      </c>
      <c r="I933" s="17">
        <v>0.38179243717337003</v>
      </c>
      <c r="J933" s="17">
        <v>0.36128516670426802</v>
      </c>
      <c r="K933" s="17">
        <v>0.367942834207929</v>
      </c>
      <c r="L933" s="17">
        <v>0.33844649152961398</v>
      </c>
      <c r="M933" s="17"/>
      <c r="N933" s="17">
        <v>0.40824434522309599</v>
      </c>
      <c r="O933" s="17">
        <v>0.39277807971015699</v>
      </c>
      <c r="P933" s="17">
        <v>0.3367806027088</v>
      </c>
      <c r="Q933" s="17">
        <v>0.33859627444498402</v>
      </c>
      <c r="R933" s="17"/>
      <c r="S933" s="17">
        <v>0.42179360850117298</v>
      </c>
      <c r="T933" s="17">
        <v>0.36010470354683899</v>
      </c>
      <c r="U933" s="17">
        <v>0.35173393397623998</v>
      </c>
      <c r="V933" s="17">
        <v>0.35171024570440801</v>
      </c>
      <c r="W933" s="17">
        <v>0.36557130233701002</v>
      </c>
      <c r="X933" s="17">
        <v>0.36602739960632102</v>
      </c>
      <c r="Y933" s="17">
        <v>0.36233120441483102</v>
      </c>
      <c r="Z933" s="17">
        <v>0.371800392897914</v>
      </c>
      <c r="AA933" s="17">
        <v>0.36748007886193201</v>
      </c>
      <c r="AB933" s="17">
        <v>0.38911623426367398</v>
      </c>
      <c r="AC933" s="17">
        <v>0.33119561709428202</v>
      </c>
      <c r="AD933" s="17"/>
      <c r="AE933" s="17">
        <v>0.367865605489263</v>
      </c>
      <c r="AF933" s="17">
        <v>0.38248311613054897</v>
      </c>
      <c r="AG933" s="17">
        <v>0.34596718111924502</v>
      </c>
      <c r="AH933" s="17">
        <v>0.38669934747964002</v>
      </c>
      <c r="AI933" s="17">
        <v>0.38007266699585601</v>
      </c>
      <c r="AJ933" s="17">
        <v>0.33001202401637802</v>
      </c>
      <c r="AK933" s="17"/>
      <c r="AL933" s="17">
        <v>0.37299014852212697</v>
      </c>
      <c r="AM933" s="17">
        <v>0.40437317423829899</v>
      </c>
      <c r="AN933" s="17">
        <v>0.383367058816799</v>
      </c>
      <c r="AO933" s="17">
        <v>0.343974253017238</v>
      </c>
      <c r="AP933" s="17">
        <v>0.26285176197316501</v>
      </c>
      <c r="AQ933" s="17">
        <v>0.319300243664839</v>
      </c>
      <c r="AR933" s="17">
        <v>0.47014943821975003</v>
      </c>
      <c r="AS933" s="17"/>
      <c r="AT933" s="17">
        <v>0.388071502843788</v>
      </c>
      <c r="AU933" s="17">
        <v>0.373087702210605</v>
      </c>
      <c r="AV933" s="17"/>
      <c r="AW933" s="17">
        <v>0.36911622456308302</v>
      </c>
      <c r="AX933" s="17">
        <v>0.37545945944947101</v>
      </c>
      <c r="AY933" s="17">
        <v>0.407999102314967</v>
      </c>
      <c r="AZ933" s="17">
        <v>0.36039436645334599</v>
      </c>
      <c r="BA933" s="17">
        <v>0.33564215539926801</v>
      </c>
      <c r="BB933" s="17">
        <v>0.40038161261446098</v>
      </c>
      <c r="BC933" s="17">
        <v>0.399272929783344</v>
      </c>
      <c r="BD933" s="17">
        <v>0.34625671759344101</v>
      </c>
      <c r="BE933" s="17"/>
      <c r="BF933" s="17">
        <v>0.39309403390807002</v>
      </c>
      <c r="BG933" s="17">
        <v>0.40393074364001103</v>
      </c>
      <c r="BH933" s="17">
        <v>0.37199984668809899</v>
      </c>
      <c r="BI933" s="17">
        <v>0.35911102045055998</v>
      </c>
      <c r="BJ933" s="17">
        <v>0.351376949143756</v>
      </c>
      <c r="BK933" s="17">
        <v>0.33374878776033501</v>
      </c>
      <c r="BL933" s="17">
        <v>0.35336279107908097</v>
      </c>
      <c r="BM933" s="17"/>
      <c r="BN933" s="17">
        <v>0.31472404609177201</v>
      </c>
      <c r="BO933" s="17">
        <v>0.31922266624228202</v>
      </c>
      <c r="BP933" s="17">
        <v>0.35972644683624799</v>
      </c>
      <c r="BQ933" s="17">
        <v>0.36543536410486899</v>
      </c>
      <c r="BR933" s="17">
        <v>0.355023621881145</v>
      </c>
      <c r="BS933" s="17">
        <v>0.37112010088420599</v>
      </c>
      <c r="BT933" s="17">
        <v>0.35859329473024698</v>
      </c>
      <c r="BU933" s="17">
        <v>0.41444727132333897</v>
      </c>
      <c r="BV933" s="17">
        <v>0.349380769742064</v>
      </c>
      <c r="BW933" s="17">
        <v>0.39806300627308999</v>
      </c>
      <c r="BX933" s="17">
        <v>0.40915310459554499</v>
      </c>
      <c r="BY933" s="17">
        <v>0.417751167825202</v>
      </c>
      <c r="BZ933" s="17">
        <v>0.41814374181282299</v>
      </c>
      <c r="CA933" s="17">
        <v>0.39295031652458901</v>
      </c>
      <c r="CB933" s="17">
        <v>0.47652696537877098</v>
      </c>
      <c r="CC933" s="17">
        <v>0.490409506337873</v>
      </c>
      <c r="CD933" s="17">
        <v>0.43631552258197998</v>
      </c>
    </row>
    <row r="934" spans="2:82" x14ac:dyDescent="0.35">
      <c r="B934" t="s">
        <v>444</v>
      </c>
      <c r="C934" s="17">
        <v>0.25939174518164798</v>
      </c>
      <c r="D934" s="17">
        <v>0.270261268059374</v>
      </c>
      <c r="E934" s="17">
        <v>0.24865527350487701</v>
      </c>
      <c r="F934" s="17"/>
      <c r="G934" s="17">
        <v>0.19735777836700699</v>
      </c>
      <c r="H934" s="17">
        <v>0.192469300626046</v>
      </c>
      <c r="I934" s="17">
        <v>0.22380435901450299</v>
      </c>
      <c r="J934" s="17">
        <v>0.27883726291583699</v>
      </c>
      <c r="K934" s="17">
        <v>0.28983125397555598</v>
      </c>
      <c r="L934" s="17">
        <v>0.34765145910724898</v>
      </c>
      <c r="M934" s="17"/>
      <c r="N934" s="17">
        <v>0.27149471071937598</v>
      </c>
      <c r="O934" s="17">
        <v>0.27370664025869201</v>
      </c>
      <c r="P934" s="17">
        <v>0.248107020606572</v>
      </c>
      <c r="Q934" s="17">
        <v>0.24105954328778101</v>
      </c>
      <c r="R934" s="17"/>
      <c r="S934" s="17">
        <v>0.20359391916365999</v>
      </c>
      <c r="T934" s="17">
        <v>0.28594825514823902</v>
      </c>
      <c r="U934" s="17">
        <v>0.29159949995818402</v>
      </c>
      <c r="V934" s="17">
        <v>0.259954751202431</v>
      </c>
      <c r="W934" s="17">
        <v>0.27397083363744101</v>
      </c>
      <c r="X934" s="17">
        <v>0.22527963597942299</v>
      </c>
      <c r="Y934" s="17">
        <v>0.284390805445634</v>
      </c>
      <c r="Z934" s="17">
        <v>0.24496837471484001</v>
      </c>
      <c r="AA934" s="17">
        <v>0.24480068889316101</v>
      </c>
      <c r="AB934" s="17">
        <v>0.27923451679255401</v>
      </c>
      <c r="AC934" s="17">
        <v>0.31196591516206801</v>
      </c>
      <c r="AD934" s="17"/>
      <c r="AE934" s="17">
        <v>0.31080389731379698</v>
      </c>
      <c r="AF934" s="17">
        <v>0.27104486348277701</v>
      </c>
      <c r="AG934" s="17">
        <v>0.20269472633845001</v>
      </c>
      <c r="AH934" s="17">
        <v>0.21412582166623501</v>
      </c>
      <c r="AI934" s="17">
        <v>0.21627906727808199</v>
      </c>
      <c r="AJ934" s="17">
        <v>0.16733960960881999</v>
      </c>
      <c r="AK934" s="17"/>
      <c r="AL934" s="17">
        <v>0.27924067515135698</v>
      </c>
      <c r="AM934" s="17">
        <v>0.208054458436573</v>
      </c>
      <c r="AN934" s="17">
        <v>0.22342446569673</v>
      </c>
      <c r="AO934" s="17">
        <v>0.26720706075821998</v>
      </c>
      <c r="AP934" s="17">
        <v>0.42187202176661198</v>
      </c>
      <c r="AQ934" s="17">
        <v>0.31965570706965002</v>
      </c>
      <c r="AR934" s="17">
        <v>0.25834968969022198</v>
      </c>
      <c r="AS934" s="17"/>
      <c r="AT934" s="17">
        <v>0.24007281717492199</v>
      </c>
      <c r="AU934" s="17">
        <v>0.264565216304611</v>
      </c>
      <c r="AV934" s="17"/>
      <c r="AW934" s="17">
        <v>0.27815634836326603</v>
      </c>
      <c r="AX934" s="17">
        <v>0.35847408126738101</v>
      </c>
      <c r="AY934" s="17">
        <v>0.22805426174506599</v>
      </c>
      <c r="AZ934" s="17">
        <v>0.24504206840729401</v>
      </c>
      <c r="BA934" s="17">
        <v>0.33525173062486502</v>
      </c>
      <c r="BB934" s="17">
        <v>0.234119573190057</v>
      </c>
      <c r="BC934" s="17">
        <v>0.20288485149806201</v>
      </c>
      <c r="BD934" s="17">
        <v>0.181533697262792</v>
      </c>
      <c r="BE934" s="17"/>
      <c r="BF934" s="17">
        <v>0.24759773093075399</v>
      </c>
      <c r="BG934" s="17">
        <v>0.22731733964739001</v>
      </c>
      <c r="BH934" s="17">
        <v>0.31630998988468001</v>
      </c>
      <c r="BI934" s="17">
        <v>0.26119523091527003</v>
      </c>
      <c r="BJ934" s="17">
        <v>0.240996826019375</v>
      </c>
      <c r="BK934" s="17">
        <v>0.29428320052691498</v>
      </c>
      <c r="BL934" s="17">
        <v>0.24605259307737701</v>
      </c>
      <c r="BM934" s="17"/>
      <c r="BN934" s="17">
        <v>0.233953494318037</v>
      </c>
      <c r="BO934" s="17">
        <v>0.27088442808353802</v>
      </c>
      <c r="BP934" s="17">
        <v>0.31313826172952403</v>
      </c>
      <c r="BQ934" s="17">
        <v>0.254090697112273</v>
      </c>
      <c r="BR934" s="17">
        <v>0.26154308420360101</v>
      </c>
      <c r="BS934" s="17">
        <v>0.25459293969615099</v>
      </c>
      <c r="BT934" s="17">
        <v>0.25717966462550101</v>
      </c>
      <c r="BU934" s="17">
        <v>0.23695951898852699</v>
      </c>
      <c r="BV934" s="17">
        <v>0.24240429642403799</v>
      </c>
      <c r="BW934" s="17">
        <v>0.27275556244786903</v>
      </c>
      <c r="BX934" s="17">
        <v>0.27318054733209202</v>
      </c>
      <c r="BY934" s="17">
        <v>0.27086940626020201</v>
      </c>
      <c r="BZ934" s="17">
        <v>0.29488886112195301</v>
      </c>
      <c r="CA934" s="17">
        <v>0.26971116813401902</v>
      </c>
      <c r="CB934" s="17">
        <v>0.27404223021804902</v>
      </c>
      <c r="CC934" s="17">
        <v>0.15527865741500199</v>
      </c>
      <c r="CD934" s="17">
        <v>0.19511852486617601</v>
      </c>
    </row>
    <row r="935" spans="2:82" x14ac:dyDescent="0.35">
      <c r="B935" t="s">
        <v>445</v>
      </c>
      <c r="C935" s="17">
        <v>0.21231838574099701</v>
      </c>
      <c r="D935" s="17">
        <v>0.23431031177808301</v>
      </c>
      <c r="E935" s="17">
        <v>0.19153535957515999</v>
      </c>
      <c r="F935" s="17"/>
      <c r="G935" s="17">
        <v>0.25800010976800197</v>
      </c>
      <c r="H935" s="17">
        <v>0.23822638929509601</v>
      </c>
      <c r="I935" s="17">
        <v>0.200480476126083</v>
      </c>
      <c r="J935" s="17">
        <v>0.200578185779104</v>
      </c>
      <c r="K935" s="17">
        <v>0.20282428794746499</v>
      </c>
      <c r="L935" s="17">
        <v>0.18651344107024101</v>
      </c>
      <c r="M935" s="17"/>
      <c r="N935" s="17">
        <v>0.24183729855967101</v>
      </c>
      <c r="O935" s="17">
        <v>0.197475262848825</v>
      </c>
      <c r="P935" s="17">
        <v>0.20546560593449201</v>
      </c>
      <c r="Q935" s="17">
        <v>0.20220899591435601</v>
      </c>
      <c r="R935" s="17"/>
      <c r="S935" s="17">
        <v>0.23313909805494201</v>
      </c>
      <c r="T935" s="17">
        <v>0.21246573251598599</v>
      </c>
      <c r="U935" s="17">
        <v>0.20820093834254699</v>
      </c>
      <c r="V935" s="17">
        <v>0.186562684490232</v>
      </c>
      <c r="W935" s="17">
        <v>0.201835706025981</v>
      </c>
      <c r="X935" s="17">
        <v>0.24639397587724299</v>
      </c>
      <c r="Y935" s="17">
        <v>0.19529506561307999</v>
      </c>
      <c r="Z935" s="17">
        <v>0.19661842621805001</v>
      </c>
      <c r="AA935" s="17">
        <v>0.21393536488777301</v>
      </c>
      <c r="AB935" s="17">
        <v>0.213591668390854</v>
      </c>
      <c r="AC935" s="17">
        <v>0.196246483257768</v>
      </c>
      <c r="AD935" s="17"/>
      <c r="AE935" s="17">
        <v>0.218317565516186</v>
      </c>
      <c r="AF935" s="17">
        <v>0.21024332675520299</v>
      </c>
      <c r="AG935" s="17">
        <v>0.21000393635775899</v>
      </c>
      <c r="AH935" s="17">
        <v>0.195051297305531</v>
      </c>
      <c r="AI935" s="17">
        <v>0.22138732383332799</v>
      </c>
      <c r="AJ935" s="17">
        <v>0.178246917297364</v>
      </c>
      <c r="AK935" s="17"/>
      <c r="AL935" s="17">
        <v>0.201013413626808</v>
      </c>
      <c r="AM935" s="17">
        <v>0.24532348537203499</v>
      </c>
      <c r="AN935" s="17">
        <v>0.27332276498920199</v>
      </c>
      <c r="AO935" s="17">
        <v>0.27312011909974099</v>
      </c>
      <c r="AP935" s="17">
        <v>0.17798746892909401</v>
      </c>
      <c r="AQ935" s="17">
        <v>0.20080505151759101</v>
      </c>
      <c r="AR935" s="17">
        <v>0.240261408273267</v>
      </c>
      <c r="AS935" s="17"/>
      <c r="AT935" s="17">
        <v>0.277893553724406</v>
      </c>
      <c r="AU935" s="17">
        <v>0.20607328943584299</v>
      </c>
      <c r="AV935" s="17"/>
      <c r="AW935" s="17">
        <v>0.17109970144265901</v>
      </c>
      <c r="AX935" s="17">
        <v>0.19373281845941701</v>
      </c>
      <c r="AY935" s="17">
        <v>0.21760477177377599</v>
      </c>
      <c r="AZ935" s="17">
        <v>0.201753430251814</v>
      </c>
      <c r="BA935" s="17">
        <v>0.185673181033432</v>
      </c>
      <c r="BB935" s="17">
        <v>0.25611216912425699</v>
      </c>
      <c r="BC935" s="17">
        <v>0.25577012757691497</v>
      </c>
      <c r="BD935" s="17">
        <v>0.19660503693047601</v>
      </c>
      <c r="BE935" s="17"/>
      <c r="BF935" s="17">
        <v>0.234871322813336</v>
      </c>
      <c r="BG935" s="17">
        <v>0.23100188365260399</v>
      </c>
      <c r="BH935" s="17">
        <v>0.20757931396240301</v>
      </c>
      <c r="BI935" s="17">
        <v>0.18721211054477699</v>
      </c>
      <c r="BJ935" s="17">
        <v>0.21135482705390601</v>
      </c>
      <c r="BK935" s="17">
        <v>0.190818460179146</v>
      </c>
      <c r="BL935" s="17">
        <v>0.193736648128983</v>
      </c>
      <c r="BM935" s="17"/>
      <c r="BN935" s="17">
        <v>0.179773834428406</v>
      </c>
      <c r="BO935" s="17">
        <v>0.21418044035143599</v>
      </c>
      <c r="BP935" s="17">
        <v>0.189833901861967</v>
      </c>
      <c r="BQ935" s="17">
        <v>0.20996059929154201</v>
      </c>
      <c r="BR935" s="17">
        <v>0.19654729514168801</v>
      </c>
      <c r="BS935" s="17">
        <v>0.226192580787449</v>
      </c>
      <c r="BT935" s="17">
        <v>0.21661719260506801</v>
      </c>
      <c r="BU935" s="17">
        <v>0.24496445346999299</v>
      </c>
      <c r="BV935" s="17">
        <v>0.18808764093959099</v>
      </c>
      <c r="BW935" s="17">
        <v>0.21392075417821099</v>
      </c>
      <c r="BX935" s="17">
        <v>0.20530549930442801</v>
      </c>
      <c r="BY935" s="17">
        <v>0.248994188299721</v>
      </c>
      <c r="BZ935" s="17">
        <v>0.27822491029320401</v>
      </c>
      <c r="CA935" s="17">
        <v>0.20346912913271401</v>
      </c>
      <c r="CB935" s="17">
        <v>0.29038534084240403</v>
      </c>
      <c r="CC935" s="17">
        <v>0.29673152709652201</v>
      </c>
      <c r="CD935" s="17">
        <v>0.26906684869959202</v>
      </c>
    </row>
    <row r="936" spans="2:82" x14ac:dyDescent="0.35">
      <c r="B936" t="s">
        <v>446</v>
      </c>
      <c r="C936" s="17">
        <v>0.157945835087727</v>
      </c>
      <c r="D936" s="17">
        <v>0.151079256367014</v>
      </c>
      <c r="E936" s="17">
        <v>0.164047335252483</v>
      </c>
      <c r="F936" s="17"/>
      <c r="G936" s="17">
        <v>0.17301638414859399</v>
      </c>
      <c r="H936" s="17">
        <v>0.179415989075253</v>
      </c>
      <c r="I936" s="17">
        <v>0.17587583537755</v>
      </c>
      <c r="J936" s="17">
        <v>0.17604436765456999</v>
      </c>
      <c r="K936" s="17">
        <v>0.14920015761614699</v>
      </c>
      <c r="L936" s="17">
        <v>0.107094952757477</v>
      </c>
      <c r="M936" s="17"/>
      <c r="N936" s="17">
        <v>0.189407270079649</v>
      </c>
      <c r="O936" s="17">
        <v>0.171317468118271</v>
      </c>
      <c r="P936" s="17">
        <v>0.14193608056192</v>
      </c>
      <c r="Q936" s="17">
        <v>0.125163132109435</v>
      </c>
      <c r="R936" s="17"/>
      <c r="S936" s="17">
        <v>0.16304163622781301</v>
      </c>
      <c r="T936" s="17">
        <v>0.160735616061809</v>
      </c>
      <c r="U936" s="17">
        <v>0.155803742375139</v>
      </c>
      <c r="V936" s="17">
        <v>0.16267010464596901</v>
      </c>
      <c r="W936" s="17">
        <v>0.168508490065091</v>
      </c>
      <c r="X936" s="17">
        <v>0.14035420047430999</v>
      </c>
      <c r="Y936" s="17">
        <v>0.15085816014676001</v>
      </c>
      <c r="Z936" s="17">
        <v>0.14266631943178901</v>
      </c>
      <c r="AA936" s="17">
        <v>0.17372032449479699</v>
      </c>
      <c r="AB936" s="17">
        <v>0.147194055603727</v>
      </c>
      <c r="AC936" s="17">
        <v>0.159890912537721</v>
      </c>
      <c r="AD936" s="17"/>
      <c r="AE936" s="17">
        <v>0.14894908107737401</v>
      </c>
      <c r="AF936" s="17">
        <v>0.18941884260556599</v>
      </c>
      <c r="AG936" s="17">
        <v>0.124858896536629</v>
      </c>
      <c r="AH936" s="17">
        <v>0.147325335408728</v>
      </c>
      <c r="AI936" s="17">
        <v>0.16094930839194799</v>
      </c>
      <c r="AJ936" s="17">
        <v>0.157258248150772</v>
      </c>
      <c r="AK936" s="17"/>
      <c r="AL936" s="17">
        <v>0.14738301560749201</v>
      </c>
      <c r="AM936" s="17">
        <v>0.177195341919933</v>
      </c>
      <c r="AN936" s="17">
        <v>0.22816522252874499</v>
      </c>
      <c r="AO936" s="17">
        <v>0.20147729704567399</v>
      </c>
      <c r="AP936" s="17">
        <v>0.181766102391308</v>
      </c>
      <c r="AQ936" s="17">
        <v>0.159540360464902</v>
      </c>
      <c r="AR936" s="17">
        <v>0.31625482276058298</v>
      </c>
      <c r="AS936" s="17"/>
      <c r="AT936" s="17">
        <v>0.211975866208098</v>
      </c>
      <c r="AU936" s="17">
        <v>0.15249493881083401</v>
      </c>
      <c r="AV936" s="17"/>
      <c r="AW936" s="17">
        <v>0.15706110963699299</v>
      </c>
      <c r="AX936" s="17">
        <v>7.0989561059192699E-2</v>
      </c>
      <c r="AY936" s="17">
        <v>0.18370192827993201</v>
      </c>
      <c r="AZ936" s="17">
        <v>0.184593633168083</v>
      </c>
      <c r="BA936" s="17">
        <v>0.13148367489899701</v>
      </c>
      <c r="BB936" s="17">
        <v>0.14896748800446599</v>
      </c>
      <c r="BC936" s="17">
        <v>0.165417669109927</v>
      </c>
      <c r="BD936" s="17">
        <v>0.15754473068147401</v>
      </c>
      <c r="BE936" s="17"/>
      <c r="BF936" s="17">
        <v>0.197671625357072</v>
      </c>
      <c r="BG936" s="17">
        <v>0.16099304847228299</v>
      </c>
      <c r="BH936" s="17">
        <v>0.16171539656106601</v>
      </c>
      <c r="BI936" s="17">
        <v>0.16500325671050201</v>
      </c>
      <c r="BJ936" s="17">
        <v>0.160552670972857</v>
      </c>
      <c r="BK936" s="17">
        <v>0.129454329901045</v>
      </c>
      <c r="BL936" s="17">
        <v>0.14390896360466501</v>
      </c>
      <c r="BM936" s="17"/>
      <c r="BN936" s="17">
        <v>0.124700006572926</v>
      </c>
      <c r="BO936" s="17">
        <v>0.13036747612722299</v>
      </c>
      <c r="BP936" s="17">
        <v>0.12563747254837099</v>
      </c>
      <c r="BQ936" s="17">
        <v>0.14495610078944299</v>
      </c>
      <c r="BR936" s="17">
        <v>0.149512579841282</v>
      </c>
      <c r="BS936" s="17">
        <v>0.15869746232852899</v>
      </c>
      <c r="BT936" s="17">
        <v>0.15397408779497401</v>
      </c>
      <c r="BU936" s="17">
        <v>0.16637230018017901</v>
      </c>
      <c r="BV936" s="17">
        <v>0.15411831970343501</v>
      </c>
      <c r="BW936" s="17">
        <v>0.18651737127770801</v>
      </c>
      <c r="BX936" s="17">
        <v>0.17684680739228001</v>
      </c>
      <c r="BY936" s="17">
        <v>0.24144945475511101</v>
      </c>
      <c r="BZ936" s="17">
        <v>0.200085951893753</v>
      </c>
      <c r="CA936" s="17">
        <v>0.199625271130076</v>
      </c>
      <c r="CB936" s="17">
        <v>0.20580191871283099</v>
      </c>
      <c r="CC936" s="17">
        <v>0.20034510608706399</v>
      </c>
      <c r="CD936" s="17">
        <v>0.18653480871122899</v>
      </c>
    </row>
    <row r="937" spans="2:82" x14ac:dyDescent="0.35">
      <c r="B937" t="s">
        <v>447</v>
      </c>
      <c r="C937" s="17">
        <v>0.11493740828059799</v>
      </c>
      <c r="D937" s="17">
        <v>0.100810320618179</v>
      </c>
      <c r="E937" s="17">
        <v>0.12872353522504301</v>
      </c>
      <c r="F937" s="17"/>
      <c r="G937" s="17">
        <v>0.18999858077356099</v>
      </c>
      <c r="H937" s="17">
        <v>0.151882443311047</v>
      </c>
      <c r="I937" s="17">
        <v>0.121068319072236</v>
      </c>
      <c r="J937" s="17">
        <v>8.6418725384251605E-2</v>
      </c>
      <c r="K937" s="17">
        <v>8.9847804791466396E-2</v>
      </c>
      <c r="L937" s="17">
        <v>7.0183071643845005E-2</v>
      </c>
      <c r="M937" s="17"/>
      <c r="N937" s="17">
        <v>0.123462038845294</v>
      </c>
      <c r="O937" s="17">
        <v>0.105383629051563</v>
      </c>
      <c r="P937" s="17">
        <v>0.122960552506079</v>
      </c>
      <c r="Q937" s="17">
        <v>0.109303348551925</v>
      </c>
      <c r="R937" s="17"/>
      <c r="S937" s="17">
        <v>0.148975876684036</v>
      </c>
      <c r="T937" s="17">
        <v>8.9750974590405E-2</v>
      </c>
      <c r="U937" s="17">
        <v>0.119114516285395</v>
      </c>
      <c r="V937" s="17">
        <v>0.117513527002939</v>
      </c>
      <c r="W937" s="17">
        <v>0.12306097853223801</v>
      </c>
      <c r="X937" s="17">
        <v>0.109925852096286</v>
      </c>
      <c r="Y937" s="17">
        <v>0.117847504258624</v>
      </c>
      <c r="Z937" s="17">
        <v>0.107628204916854</v>
      </c>
      <c r="AA937" s="17">
        <v>9.8608562998128702E-2</v>
      </c>
      <c r="AB937" s="17">
        <v>0.102147605597252</v>
      </c>
      <c r="AC937" s="17">
        <v>0.12563210008436601</v>
      </c>
      <c r="AD937" s="17"/>
      <c r="AE937" s="17">
        <v>9.1625912217823999E-2</v>
      </c>
      <c r="AF937" s="17">
        <v>0.120428386371394</v>
      </c>
      <c r="AG937" s="17">
        <v>0.12637700145459599</v>
      </c>
      <c r="AH937" s="17">
        <v>0.109461842924584</v>
      </c>
      <c r="AI937" s="17">
        <v>0.14607110981886001</v>
      </c>
      <c r="AJ937" s="17">
        <v>0.14731880242166501</v>
      </c>
      <c r="AK937" s="17"/>
      <c r="AL937" s="17">
        <v>9.22117261272241E-2</v>
      </c>
      <c r="AM937" s="17">
        <v>0.15818563187895199</v>
      </c>
      <c r="AN937" s="17">
        <v>0.17133116872624499</v>
      </c>
      <c r="AO937" s="17">
        <v>0.19951726769120301</v>
      </c>
      <c r="AP937" s="17">
        <v>0.147539901226201</v>
      </c>
      <c r="AQ937" s="17">
        <v>0.20331950568791199</v>
      </c>
      <c r="AR937" s="17">
        <v>0.100278221107924</v>
      </c>
      <c r="AS937" s="17"/>
      <c r="AT937" s="17">
        <v>0.19778970320994199</v>
      </c>
      <c r="AU937" s="17">
        <v>0.10521848062629</v>
      </c>
      <c r="AV937" s="17"/>
      <c r="AW937" s="17">
        <v>0.106872608509391</v>
      </c>
      <c r="AX937" s="17">
        <v>7.1365575041278703E-2</v>
      </c>
      <c r="AY937" s="17">
        <v>0.148553928537249</v>
      </c>
      <c r="AZ937" s="17">
        <v>0.115364318399462</v>
      </c>
      <c r="BA937" s="17">
        <v>6.7902388008611106E-2</v>
      </c>
      <c r="BB937" s="17">
        <v>0.143705554905635</v>
      </c>
      <c r="BC937" s="17">
        <v>0.14678877755623401</v>
      </c>
      <c r="BD937" s="17">
        <v>0.13075043054538199</v>
      </c>
      <c r="BE937" s="17"/>
      <c r="BF937" s="17">
        <v>0.123032195702095</v>
      </c>
      <c r="BG937" s="17">
        <v>0.12263947661427201</v>
      </c>
      <c r="BH937" s="17">
        <v>0.119517244512997</v>
      </c>
      <c r="BI937" s="17">
        <v>0.13049907057381499</v>
      </c>
      <c r="BJ937" s="17">
        <v>0.11884237358604401</v>
      </c>
      <c r="BK937" s="17">
        <v>8.7038280374495E-2</v>
      </c>
      <c r="BL937" s="17">
        <v>0.12101111439935699</v>
      </c>
      <c r="BM937" s="17"/>
      <c r="BN937" s="17">
        <v>0.12332118098704099</v>
      </c>
      <c r="BO937" s="17">
        <v>0.110450321399956</v>
      </c>
      <c r="BP937" s="17">
        <v>0.10972795580575501</v>
      </c>
      <c r="BQ937" s="17">
        <v>0.116535097477731</v>
      </c>
      <c r="BR937" s="17">
        <v>0.103937289132345</v>
      </c>
      <c r="BS937" s="17">
        <v>0.105602770252822</v>
      </c>
      <c r="BT937" s="17">
        <v>0.13327542550256999</v>
      </c>
      <c r="BU937" s="17">
        <v>0.131143703527</v>
      </c>
      <c r="BV937" s="17">
        <v>0.10523696294226401</v>
      </c>
      <c r="BW937" s="17">
        <v>0.10381015268385101</v>
      </c>
      <c r="BX937" s="17">
        <v>0.118959359237641</v>
      </c>
      <c r="BY937" s="17">
        <v>0.131686595322071</v>
      </c>
      <c r="BZ937" s="17">
        <v>0.13343398584069999</v>
      </c>
      <c r="CA937" s="17">
        <v>0.161507448427051</v>
      </c>
      <c r="CB937" s="17">
        <v>9.3777664616942993E-2</v>
      </c>
      <c r="CC937" s="17">
        <v>0.153781263465811</v>
      </c>
      <c r="CD937" s="17">
        <v>0.11078078368040201</v>
      </c>
    </row>
    <row r="938" spans="2:82" x14ac:dyDescent="0.35">
      <c r="B938" t="s">
        <v>448</v>
      </c>
      <c r="C938" s="17">
        <v>9.9201965449126905E-2</v>
      </c>
      <c r="D938" s="17">
        <v>0.110882369401357</v>
      </c>
      <c r="E938" s="17">
        <v>8.8109820643158004E-2</v>
      </c>
      <c r="F938" s="17"/>
      <c r="G938" s="17">
        <v>5.4906219944447998E-2</v>
      </c>
      <c r="H938" s="17">
        <v>7.5535074768760105E-2</v>
      </c>
      <c r="I938" s="17">
        <v>0.104628517530691</v>
      </c>
      <c r="J938" s="17">
        <v>0.117622907283463</v>
      </c>
      <c r="K938" s="17">
        <v>0.120890482661973</v>
      </c>
      <c r="L938" s="17">
        <v>0.113884416657037</v>
      </c>
      <c r="M938" s="17"/>
      <c r="N938" s="17">
        <v>8.4750812425838498E-2</v>
      </c>
      <c r="O938" s="17">
        <v>0.100389648799666</v>
      </c>
      <c r="P938" s="17">
        <v>0.113720644156473</v>
      </c>
      <c r="Q938" s="17">
        <v>0.10243197502012601</v>
      </c>
      <c r="R938" s="17"/>
      <c r="S938" s="17">
        <v>9.02000175410137E-2</v>
      </c>
      <c r="T938" s="17">
        <v>0.109014511048146</v>
      </c>
      <c r="U938" s="17">
        <v>9.1463955271088596E-2</v>
      </c>
      <c r="V938" s="17">
        <v>0.101375804569985</v>
      </c>
      <c r="W938" s="17">
        <v>9.9151138406596895E-2</v>
      </c>
      <c r="X938" s="17">
        <v>8.5111059736508995E-2</v>
      </c>
      <c r="Y938" s="17">
        <v>0.11117571908424</v>
      </c>
      <c r="Z938" s="17">
        <v>0.111627756361884</v>
      </c>
      <c r="AA938" s="17">
        <v>9.4953813874427195E-2</v>
      </c>
      <c r="AB938" s="17">
        <v>9.9080674816300604E-2</v>
      </c>
      <c r="AC938" s="17">
        <v>0.110177583131798</v>
      </c>
      <c r="AD938" s="17"/>
      <c r="AE938" s="17">
        <v>0.10411511787487</v>
      </c>
      <c r="AF938" s="17">
        <v>9.1534930476984799E-2</v>
      </c>
      <c r="AG938" s="17">
        <v>0.114366643232786</v>
      </c>
      <c r="AH938" s="17">
        <v>8.7192253456562105E-2</v>
      </c>
      <c r="AI938" s="17">
        <v>9.6828712861077706E-2</v>
      </c>
      <c r="AJ938" s="17">
        <v>0.12499087909781401</v>
      </c>
      <c r="AK938" s="17"/>
      <c r="AL938" s="17">
        <v>0.110276963797487</v>
      </c>
      <c r="AM938" s="17">
        <v>7.8675202538519395E-2</v>
      </c>
      <c r="AN938" s="17">
        <v>5.1342652482417601E-2</v>
      </c>
      <c r="AO938" s="17">
        <v>3.9186891288385699E-2</v>
      </c>
      <c r="AP938" s="17">
        <v>8.8583417279543497E-2</v>
      </c>
      <c r="AQ938" s="17">
        <v>6.6889382328873107E-2</v>
      </c>
      <c r="AR938" s="17">
        <v>0.126631852143336</v>
      </c>
      <c r="AS938" s="17"/>
      <c r="AT938" s="17">
        <v>6.2895905150044201E-2</v>
      </c>
      <c r="AU938" s="17">
        <v>0.10392728089955799</v>
      </c>
      <c r="AV938" s="17"/>
      <c r="AW938" s="17">
        <v>0.112124787546902</v>
      </c>
      <c r="AX938" s="17">
        <v>9.2872747584864801E-2</v>
      </c>
      <c r="AY938" s="17">
        <v>7.6140073279548304E-2</v>
      </c>
      <c r="AZ938" s="17">
        <v>0.105772516959193</v>
      </c>
      <c r="BA938" s="17">
        <v>0.111610755239751</v>
      </c>
      <c r="BB938" s="17">
        <v>8.7605040415478494E-2</v>
      </c>
      <c r="BC938" s="17">
        <v>8.1029588167237293E-2</v>
      </c>
      <c r="BD938" s="17">
        <v>0.102113952411255</v>
      </c>
      <c r="BE938" s="17"/>
      <c r="BF938" s="17">
        <v>8.9205857380772594E-2</v>
      </c>
      <c r="BG938" s="17">
        <v>9.6244134463334699E-2</v>
      </c>
      <c r="BH938" s="17">
        <v>0.101198600680128</v>
      </c>
      <c r="BI938" s="17">
        <v>0.10440094076067399</v>
      </c>
      <c r="BJ938" s="17">
        <v>9.2117572002071005E-2</v>
      </c>
      <c r="BK938" s="17">
        <v>0.108119629143167</v>
      </c>
      <c r="BL938" s="17">
        <v>0.104045059701541</v>
      </c>
      <c r="BM938" s="17"/>
      <c r="BN938" s="17">
        <v>0.14682361440097599</v>
      </c>
      <c r="BO938" s="17">
        <v>7.9295064616341601E-2</v>
      </c>
      <c r="BP938" s="17">
        <v>7.0349766521366E-2</v>
      </c>
      <c r="BQ938" s="17">
        <v>0.100696328933295</v>
      </c>
      <c r="BR938" s="17">
        <v>9.7637789846321099E-2</v>
      </c>
      <c r="BS938" s="17">
        <v>0.12092700580834601</v>
      </c>
      <c r="BT938" s="17">
        <v>0.128135874544825</v>
      </c>
      <c r="BU938" s="17">
        <v>9.2022293155147303E-2</v>
      </c>
      <c r="BV938" s="17">
        <v>9.0876879221753304E-2</v>
      </c>
      <c r="BW938" s="17">
        <v>0.10103199519086099</v>
      </c>
      <c r="BX938" s="17">
        <v>9.3858961315241005E-2</v>
      </c>
      <c r="BY938" s="17">
        <v>8.5764089113594302E-2</v>
      </c>
      <c r="BZ938" s="17">
        <v>8.7212562149562106E-2</v>
      </c>
      <c r="CA938" s="17">
        <v>6.7728739853352399E-2</v>
      </c>
      <c r="CB938" s="17">
        <v>6.9543028447157998E-2</v>
      </c>
      <c r="CC938" s="17">
        <v>7.7211126078969794E-2</v>
      </c>
      <c r="CD938" s="17">
        <v>7.6532485810712397E-2</v>
      </c>
    </row>
    <row r="939" spans="2:82" x14ac:dyDescent="0.35">
      <c r="B939" t="s">
        <v>127</v>
      </c>
      <c r="C939" s="17">
        <v>9.2815267285338801E-2</v>
      </c>
      <c r="D939" s="17">
        <v>8.3000660309650295E-2</v>
      </c>
      <c r="E939" s="17">
        <v>0.10226937783137</v>
      </c>
      <c r="F939" s="17"/>
      <c r="G939" s="17">
        <v>7.8928897044394306E-2</v>
      </c>
      <c r="H939" s="17">
        <v>8.40901249733602E-2</v>
      </c>
      <c r="I939" s="17">
        <v>9.5317904410700996E-2</v>
      </c>
      <c r="J939" s="17">
        <v>0.10687288874994701</v>
      </c>
      <c r="K939" s="17">
        <v>9.4063065220705205E-2</v>
      </c>
      <c r="L939" s="17">
        <v>9.4823307185672598E-2</v>
      </c>
      <c r="M939" s="17"/>
      <c r="N939" s="17">
        <v>6.3473402286572694E-2</v>
      </c>
      <c r="O939" s="17">
        <v>8.7121279176456998E-2</v>
      </c>
      <c r="P939" s="17">
        <v>9.1948634815283203E-2</v>
      </c>
      <c r="Q939" s="17">
        <v>0.13059947271418501</v>
      </c>
      <c r="R939" s="17"/>
      <c r="S939" s="17">
        <v>7.0069762539870697E-2</v>
      </c>
      <c r="T939" s="17">
        <v>8.7146819926484598E-2</v>
      </c>
      <c r="U939" s="17">
        <v>8.9986867263902703E-2</v>
      </c>
      <c r="V939" s="17">
        <v>0.104375279212292</v>
      </c>
      <c r="W939" s="17">
        <v>9.0660553528844001E-2</v>
      </c>
      <c r="X939" s="17">
        <v>0.10266889414670501</v>
      </c>
      <c r="Y939" s="17">
        <v>0.100045269237965</v>
      </c>
      <c r="Z939" s="17">
        <v>9.1368232399351296E-2</v>
      </c>
      <c r="AA939" s="17">
        <v>0.11929919800946399</v>
      </c>
      <c r="AB939" s="17">
        <v>8.3169553803940297E-2</v>
      </c>
      <c r="AC939" s="17">
        <v>9.2368995917609803E-2</v>
      </c>
      <c r="AD939" s="17"/>
      <c r="AE939" s="17">
        <v>8.5342177660292506E-2</v>
      </c>
      <c r="AF939" s="17">
        <v>8.1741139715558395E-2</v>
      </c>
      <c r="AG939" s="17">
        <v>0.128681378690613</v>
      </c>
      <c r="AH939" s="17">
        <v>0.105431305434337</v>
      </c>
      <c r="AI939" s="17">
        <v>7.9347365767004102E-2</v>
      </c>
      <c r="AJ939" s="17">
        <v>0.12744033744031999</v>
      </c>
      <c r="AK939" s="17"/>
      <c r="AL939" s="17">
        <v>9.5670696724436302E-2</v>
      </c>
      <c r="AM939" s="17">
        <v>6.3427662787975903E-2</v>
      </c>
      <c r="AN939" s="17">
        <v>3.8803226312644698E-2</v>
      </c>
      <c r="AO939" s="17">
        <v>8.6640592654257206E-2</v>
      </c>
      <c r="AP939" s="17">
        <v>5.1996984555971099E-2</v>
      </c>
      <c r="AQ939" s="17">
        <v>4.6384443486364703E-2</v>
      </c>
      <c r="AR939" s="17">
        <v>0</v>
      </c>
      <c r="AS939" s="17"/>
      <c r="AT939" s="17">
        <v>4.6376554264470599E-2</v>
      </c>
      <c r="AU939" s="17">
        <v>9.2494689895623802E-2</v>
      </c>
      <c r="AV939" s="17"/>
      <c r="AW939" s="17">
        <v>0.117495172150623</v>
      </c>
      <c r="AX939" s="17">
        <v>8.7054444499307104E-2</v>
      </c>
      <c r="AY939" s="17">
        <v>0.123245748351565</v>
      </c>
      <c r="AZ939" s="17">
        <v>9.6445037891969301E-2</v>
      </c>
      <c r="BA939" s="17">
        <v>0.103197097834605</v>
      </c>
      <c r="BB939" s="17">
        <v>7.7469053549035202E-2</v>
      </c>
      <c r="BC939" s="17">
        <v>6.5953745105083297E-2</v>
      </c>
      <c r="BD939" s="17">
        <v>0.11510537456497601</v>
      </c>
      <c r="BE939" s="17"/>
      <c r="BF939" s="17">
        <v>7.7488632037914798E-2</v>
      </c>
      <c r="BG939" s="17">
        <v>8.0083461555159496E-2</v>
      </c>
      <c r="BH939" s="17">
        <v>8.8563657230803006E-2</v>
      </c>
      <c r="BI939" s="17">
        <v>7.5309726868345098E-2</v>
      </c>
      <c r="BJ939" s="17">
        <v>0.100410093177093</v>
      </c>
      <c r="BK939" s="17">
        <v>0.11879201238688999</v>
      </c>
      <c r="BL939" s="17">
        <v>0.105162252962837</v>
      </c>
      <c r="BM939" s="17"/>
      <c r="BN939" s="17">
        <v>0.15069161327569899</v>
      </c>
      <c r="BO939" s="17">
        <v>0.119379662353335</v>
      </c>
      <c r="BP939" s="17">
        <v>0.123183124248178</v>
      </c>
      <c r="BQ939" s="17">
        <v>0.107779856326049</v>
      </c>
      <c r="BR939" s="17">
        <v>9.4081836723008003E-2</v>
      </c>
      <c r="BS939" s="17">
        <v>5.7665398814907197E-2</v>
      </c>
      <c r="BT939" s="17">
        <v>8.4916269613154294E-2</v>
      </c>
      <c r="BU939" s="17">
        <v>6.6466935420752798E-2</v>
      </c>
      <c r="BV939" s="17">
        <v>9.25971206928142E-2</v>
      </c>
      <c r="BW939" s="17">
        <v>7.33813292497561E-2</v>
      </c>
      <c r="BX939" s="17">
        <v>6.9880128657022894E-2</v>
      </c>
      <c r="BY939" s="17">
        <v>6.8174146993883397E-2</v>
      </c>
      <c r="BZ939" s="17">
        <v>4.1668203670819498E-2</v>
      </c>
      <c r="CA939" s="17">
        <v>5.7084893256883797E-2</v>
      </c>
      <c r="CB939" s="17">
        <v>4.38937993086531E-2</v>
      </c>
      <c r="CC939" s="17">
        <v>5.6828015936464103E-2</v>
      </c>
      <c r="CD939" s="17">
        <v>2.3168629392455099E-2</v>
      </c>
    </row>
    <row r="940" spans="2:82" x14ac:dyDescent="0.35">
      <c r="B940" t="s">
        <v>137</v>
      </c>
      <c r="C940" s="17">
        <v>6.9006813262203403E-3</v>
      </c>
      <c r="D940" s="17">
        <v>8.2673561853132196E-3</v>
      </c>
      <c r="E940" s="17">
        <v>5.2019198118994801E-3</v>
      </c>
      <c r="F940" s="17"/>
      <c r="G940" s="17">
        <v>1.7458609867078601E-3</v>
      </c>
      <c r="H940" s="17">
        <v>5.4684036925965402E-3</v>
      </c>
      <c r="I940" s="17">
        <v>5.3138595030121196E-3</v>
      </c>
      <c r="J940" s="17">
        <v>7.9445269338158306E-3</v>
      </c>
      <c r="K940" s="17">
        <v>1.3222729917783499E-2</v>
      </c>
      <c r="L940" s="17">
        <v>7.6845224744667697E-3</v>
      </c>
      <c r="M940" s="17"/>
      <c r="N940" s="17">
        <v>1.2102477662630701E-2</v>
      </c>
      <c r="O940" s="17">
        <v>6.19342255658413E-3</v>
      </c>
      <c r="P940" s="17">
        <v>4.2444588874843599E-3</v>
      </c>
      <c r="Q940" s="17">
        <v>4.4687176173674702E-3</v>
      </c>
      <c r="R940" s="17"/>
      <c r="S940" s="17">
        <v>5.2836593150036902E-3</v>
      </c>
      <c r="T940" s="17">
        <v>1.17077450790154E-2</v>
      </c>
      <c r="U940" s="17">
        <v>1.05258717113699E-2</v>
      </c>
      <c r="V940" s="17">
        <v>5.4413696061318103E-3</v>
      </c>
      <c r="W940" s="17">
        <v>1.0403831430159599E-2</v>
      </c>
      <c r="X940" s="17">
        <v>5.2658110327887296E-3</v>
      </c>
      <c r="Y940" s="17">
        <v>5.5556150728942799E-3</v>
      </c>
      <c r="Z940" s="17">
        <v>0</v>
      </c>
      <c r="AA940" s="17">
        <v>9.7352617277745301E-3</v>
      </c>
      <c r="AB940" s="17">
        <v>3.3380010332367299E-3</v>
      </c>
      <c r="AC940" s="17">
        <v>3.6117189175176598E-3</v>
      </c>
      <c r="AD940" s="17"/>
      <c r="AE940" s="17">
        <v>9.7643729959901292E-3</v>
      </c>
      <c r="AF940" s="17">
        <v>7.4858818503358302E-3</v>
      </c>
      <c r="AG940" s="17">
        <v>4.7309283327095497E-3</v>
      </c>
      <c r="AH940" s="17">
        <v>2.1072144893070702E-3</v>
      </c>
      <c r="AI940" s="17">
        <v>3.66950565746533E-3</v>
      </c>
      <c r="AJ940" s="17">
        <v>7.6505058593320198E-3</v>
      </c>
      <c r="AK940" s="17"/>
      <c r="AL940" s="17">
        <v>8.6098759987416999E-3</v>
      </c>
      <c r="AM940" s="17">
        <v>2.9054755164236602E-3</v>
      </c>
      <c r="AN940" s="17">
        <v>0</v>
      </c>
      <c r="AO940" s="17">
        <v>0</v>
      </c>
      <c r="AP940" s="17">
        <v>9.2132324804573198E-3</v>
      </c>
      <c r="AQ940" s="17">
        <v>2.0452913310139199E-2</v>
      </c>
      <c r="AR940" s="17">
        <v>2.8774510385234001E-2</v>
      </c>
      <c r="AS940" s="17"/>
      <c r="AT940" s="17">
        <v>1.7994956198211401E-3</v>
      </c>
      <c r="AU940" s="17">
        <v>7.3201979444474496E-3</v>
      </c>
      <c r="AV940" s="17"/>
      <c r="AW940" s="17">
        <v>1.27507225355439E-2</v>
      </c>
      <c r="AX940" s="17">
        <v>1.6928094442070999E-2</v>
      </c>
      <c r="AY940" s="17">
        <v>0</v>
      </c>
      <c r="AZ940" s="17">
        <v>6.4406805906346504E-3</v>
      </c>
      <c r="BA940" s="17">
        <v>5.38697054149102E-3</v>
      </c>
      <c r="BB940" s="17">
        <v>8.2848023590607108E-3</v>
      </c>
      <c r="BC940" s="17">
        <v>2.4059837577753E-3</v>
      </c>
      <c r="BD940" s="17">
        <v>0</v>
      </c>
      <c r="BE940" s="17"/>
      <c r="BF940" s="17">
        <v>9.3945482016745702E-3</v>
      </c>
      <c r="BG940" s="17">
        <v>2.2517748083405202E-3</v>
      </c>
      <c r="BH940" s="17">
        <v>1.1553719562015801E-2</v>
      </c>
      <c r="BI940" s="17">
        <v>4.6924009101666202E-3</v>
      </c>
      <c r="BJ940" s="17">
        <v>6.2732097530481699E-3</v>
      </c>
      <c r="BK940" s="17">
        <v>1.1108698795305801E-2</v>
      </c>
      <c r="BL940" s="17">
        <v>4.9249210285126502E-3</v>
      </c>
      <c r="BM940" s="17"/>
      <c r="BN940" s="17">
        <v>3.6651523044927401E-3</v>
      </c>
      <c r="BO940" s="17">
        <v>8.2616894285692903E-3</v>
      </c>
      <c r="BP940" s="17">
        <v>4.1097550436247502E-3</v>
      </c>
      <c r="BQ940" s="17">
        <v>5.1012013804762101E-3</v>
      </c>
      <c r="BR940" s="17">
        <v>7.6350645492083997E-3</v>
      </c>
      <c r="BS940" s="17">
        <v>5.6060782247034898E-3</v>
      </c>
      <c r="BT940" s="17">
        <v>1.05953511970796E-2</v>
      </c>
      <c r="BU940" s="17">
        <v>5.9740210981325901E-3</v>
      </c>
      <c r="BV940" s="17">
        <v>7.8829173972843909E-3</v>
      </c>
      <c r="BW940" s="17">
        <v>7.97379140423095E-3</v>
      </c>
      <c r="BX940" s="17">
        <v>6.9584978085987202E-3</v>
      </c>
      <c r="BY940" s="17">
        <v>1.25584838615808E-2</v>
      </c>
      <c r="BZ940" s="17">
        <v>0</v>
      </c>
      <c r="CA940" s="17">
        <v>4.2210875975665398E-3</v>
      </c>
      <c r="CB940" s="17">
        <v>3.4062616375481599E-3</v>
      </c>
      <c r="CC940" s="17">
        <v>0</v>
      </c>
      <c r="CD940" s="17">
        <v>1.362043185362E-2</v>
      </c>
    </row>
    <row r="941" spans="2:82" x14ac:dyDescent="0.35">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row>
    <row r="942" spans="2:82" x14ac:dyDescent="0.35">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CD17"/>
  <sheetViews>
    <sheetView showGridLines="0" topLeftCell="A3" workbookViewId="0">
      <pane xSplit="2" topLeftCell="Z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247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2531</v>
      </c>
      <c r="D7" s="10">
        <v>1280</v>
      </c>
      <c r="E7" s="10">
        <v>1244</v>
      </c>
      <c r="F7" s="10"/>
      <c r="G7" s="10">
        <v>346</v>
      </c>
      <c r="H7" s="10">
        <v>418</v>
      </c>
      <c r="I7" s="10">
        <v>414</v>
      </c>
      <c r="J7" s="10">
        <v>427</v>
      </c>
      <c r="K7" s="10">
        <v>383</v>
      </c>
      <c r="L7" s="10">
        <v>543</v>
      </c>
      <c r="M7" s="10"/>
      <c r="N7" s="10">
        <v>703</v>
      </c>
      <c r="O7" s="10">
        <v>677</v>
      </c>
      <c r="P7" s="10">
        <v>513</v>
      </c>
      <c r="Q7" s="10">
        <v>629</v>
      </c>
      <c r="R7" s="10"/>
      <c r="S7" s="10">
        <v>362</v>
      </c>
      <c r="T7" s="10">
        <v>319</v>
      </c>
      <c r="U7" s="10">
        <v>220</v>
      </c>
      <c r="V7" s="10">
        <v>235</v>
      </c>
      <c r="W7" s="10">
        <v>179</v>
      </c>
      <c r="X7" s="10">
        <v>244</v>
      </c>
      <c r="Y7" s="10">
        <v>225</v>
      </c>
      <c r="Z7" s="10">
        <v>107</v>
      </c>
      <c r="AA7" s="10">
        <v>297</v>
      </c>
      <c r="AB7" s="10">
        <v>213</v>
      </c>
      <c r="AC7" s="10">
        <v>130</v>
      </c>
      <c r="AD7" s="10"/>
      <c r="AE7" s="10">
        <v>943</v>
      </c>
      <c r="AF7" s="10">
        <v>566</v>
      </c>
      <c r="AG7" s="10">
        <v>203</v>
      </c>
      <c r="AH7" s="10">
        <v>246</v>
      </c>
      <c r="AI7" s="10">
        <v>477</v>
      </c>
      <c r="AJ7" s="10">
        <v>73</v>
      </c>
      <c r="AK7" s="10"/>
      <c r="AL7" s="10">
        <v>1636</v>
      </c>
      <c r="AM7" s="10">
        <v>536</v>
      </c>
      <c r="AN7" s="10">
        <v>126</v>
      </c>
      <c r="AO7" s="10">
        <v>25</v>
      </c>
      <c r="AP7" s="10">
        <v>60</v>
      </c>
      <c r="AQ7" s="10">
        <v>43</v>
      </c>
      <c r="AR7" s="10">
        <v>7</v>
      </c>
      <c r="AS7" s="10"/>
      <c r="AT7" s="10">
        <v>258</v>
      </c>
      <c r="AU7" s="10">
        <v>2219</v>
      </c>
      <c r="AV7" s="10"/>
      <c r="AW7" s="10">
        <v>316</v>
      </c>
      <c r="AX7" s="10">
        <v>125</v>
      </c>
      <c r="AY7" s="10">
        <v>62</v>
      </c>
      <c r="AZ7" s="10">
        <v>791</v>
      </c>
      <c r="BA7" s="10">
        <v>415</v>
      </c>
      <c r="BB7" s="10">
        <v>383</v>
      </c>
      <c r="BC7" s="10">
        <v>390</v>
      </c>
      <c r="BD7" s="10">
        <v>49</v>
      </c>
      <c r="BE7" s="10"/>
      <c r="BF7" s="10">
        <v>332</v>
      </c>
      <c r="BG7" s="10">
        <v>740</v>
      </c>
      <c r="BH7" s="10">
        <v>318</v>
      </c>
      <c r="BI7" s="10">
        <v>149</v>
      </c>
      <c r="BJ7" s="10">
        <v>230</v>
      </c>
      <c r="BK7" s="10">
        <v>534</v>
      </c>
      <c r="BL7" s="10">
        <v>228</v>
      </c>
      <c r="BM7" s="10"/>
      <c r="BN7" s="10">
        <v>146</v>
      </c>
      <c r="BO7" s="10">
        <v>182</v>
      </c>
      <c r="BP7" s="10">
        <v>195</v>
      </c>
      <c r="BQ7" s="10">
        <v>243</v>
      </c>
      <c r="BR7" s="10">
        <v>251</v>
      </c>
      <c r="BS7" s="10">
        <v>214</v>
      </c>
      <c r="BT7" s="10">
        <v>183</v>
      </c>
      <c r="BU7" s="10">
        <v>160</v>
      </c>
      <c r="BV7" s="10">
        <v>129</v>
      </c>
      <c r="BW7" s="10">
        <v>202</v>
      </c>
      <c r="BX7" s="10">
        <v>165</v>
      </c>
      <c r="BY7" s="10">
        <v>93</v>
      </c>
      <c r="BZ7" s="10">
        <v>66</v>
      </c>
      <c r="CA7" s="10">
        <v>52</v>
      </c>
      <c r="CB7" s="10">
        <v>83</v>
      </c>
      <c r="CC7" s="10">
        <v>45</v>
      </c>
      <c r="CD7" s="10">
        <v>32</v>
      </c>
    </row>
    <row r="8" spans="2:82" ht="30" customHeight="1" x14ac:dyDescent="0.35">
      <c r="B8" s="11" t="s">
        <v>19</v>
      </c>
      <c r="C8" s="11">
        <v>2530</v>
      </c>
      <c r="D8" s="11">
        <v>1298</v>
      </c>
      <c r="E8" s="11">
        <v>1225</v>
      </c>
      <c r="F8" s="11"/>
      <c r="G8" s="11">
        <v>362</v>
      </c>
      <c r="H8" s="11">
        <v>436</v>
      </c>
      <c r="I8" s="11">
        <v>424</v>
      </c>
      <c r="J8" s="11">
        <v>420</v>
      </c>
      <c r="K8" s="11">
        <v>359</v>
      </c>
      <c r="L8" s="11">
        <v>529</v>
      </c>
      <c r="M8" s="11"/>
      <c r="N8" s="11">
        <v>664</v>
      </c>
      <c r="O8" s="11">
        <v>665</v>
      </c>
      <c r="P8" s="11">
        <v>533</v>
      </c>
      <c r="Q8" s="11">
        <v>660</v>
      </c>
      <c r="R8" s="11"/>
      <c r="S8" s="11">
        <v>395</v>
      </c>
      <c r="T8" s="11">
        <v>306</v>
      </c>
      <c r="U8" s="11">
        <v>205</v>
      </c>
      <c r="V8" s="11">
        <v>230</v>
      </c>
      <c r="W8" s="11">
        <v>168</v>
      </c>
      <c r="X8" s="11">
        <v>230</v>
      </c>
      <c r="Y8" s="11">
        <v>235</v>
      </c>
      <c r="Z8" s="11">
        <v>122</v>
      </c>
      <c r="AA8" s="11">
        <v>291</v>
      </c>
      <c r="AB8" s="11">
        <v>221</v>
      </c>
      <c r="AC8" s="11">
        <v>126</v>
      </c>
      <c r="AD8" s="11"/>
      <c r="AE8" s="11">
        <v>922</v>
      </c>
      <c r="AF8" s="11">
        <v>560</v>
      </c>
      <c r="AG8" s="11">
        <v>211</v>
      </c>
      <c r="AH8" s="11">
        <v>251</v>
      </c>
      <c r="AI8" s="11">
        <v>490</v>
      </c>
      <c r="AJ8" s="11">
        <v>73</v>
      </c>
      <c r="AK8" s="11"/>
      <c r="AL8" s="11">
        <v>1616</v>
      </c>
      <c r="AM8" s="11">
        <v>550</v>
      </c>
      <c r="AN8" s="11">
        <v>130</v>
      </c>
      <c r="AO8" s="11">
        <v>26</v>
      </c>
      <c r="AP8" s="11">
        <v>57</v>
      </c>
      <c r="AQ8" s="11">
        <v>43</v>
      </c>
      <c r="AR8" s="11">
        <v>7</v>
      </c>
      <c r="AS8" s="11"/>
      <c r="AT8" s="11">
        <v>265</v>
      </c>
      <c r="AU8" s="11">
        <v>2211</v>
      </c>
      <c r="AV8" s="11"/>
      <c r="AW8" s="11">
        <v>318</v>
      </c>
      <c r="AX8" s="11">
        <v>124</v>
      </c>
      <c r="AY8" s="11">
        <v>63</v>
      </c>
      <c r="AZ8" s="11">
        <v>788</v>
      </c>
      <c r="BA8" s="11">
        <v>402</v>
      </c>
      <c r="BB8" s="11">
        <v>389</v>
      </c>
      <c r="BC8" s="11">
        <v>397</v>
      </c>
      <c r="BD8" s="11">
        <v>49</v>
      </c>
      <c r="BE8" s="11"/>
      <c r="BF8" s="11">
        <v>332</v>
      </c>
      <c r="BG8" s="11">
        <v>743</v>
      </c>
      <c r="BH8" s="11">
        <v>313</v>
      </c>
      <c r="BI8" s="11">
        <v>150</v>
      </c>
      <c r="BJ8" s="11">
        <v>232</v>
      </c>
      <c r="BK8" s="11">
        <v>528</v>
      </c>
      <c r="BL8" s="11">
        <v>232</v>
      </c>
      <c r="BM8" s="11"/>
      <c r="BN8" s="11">
        <v>151</v>
      </c>
      <c r="BO8" s="11">
        <v>186</v>
      </c>
      <c r="BP8" s="11">
        <v>197</v>
      </c>
      <c r="BQ8" s="11">
        <v>245</v>
      </c>
      <c r="BR8" s="11">
        <v>251</v>
      </c>
      <c r="BS8" s="11">
        <v>214</v>
      </c>
      <c r="BT8" s="11">
        <v>181</v>
      </c>
      <c r="BU8" s="11">
        <v>159</v>
      </c>
      <c r="BV8" s="11">
        <v>128</v>
      </c>
      <c r="BW8" s="11">
        <v>199</v>
      </c>
      <c r="BX8" s="11">
        <v>162</v>
      </c>
      <c r="BY8" s="11">
        <v>92</v>
      </c>
      <c r="BZ8" s="11">
        <v>65</v>
      </c>
      <c r="CA8" s="11">
        <v>51</v>
      </c>
      <c r="CB8" s="11">
        <v>82</v>
      </c>
      <c r="CC8" s="11">
        <v>45</v>
      </c>
      <c r="CD8" s="11">
        <v>33</v>
      </c>
    </row>
    <row r="9" spans="2:82" ht="29" x14ac:dyDescent="0.35">
      <c r="B9" s="18" t="s">
        <v>241</v>
      </c>
      <c r="C9" s="17">
        <v>0.288881708823579</v>
      </c>
      <c r="D9" s="17">
        <v>0.343245934881315</v>
      </c>
      <c r="E9" s="17">
        <v>0.23217504976030301</v>
      </c>
      <c r="F9" s="17"/>
      <c r="G9" s="17">
        <v>0.112845931673363</v>
      </c>
      <c r="H9" s="17">
        <v>0.23960242557482</v>
      </c>
      <c r="I9" s="17">
        <v>0.21838830491633399</v>
      </c>
      <c r="J9" s="17">
        <v>0.24254715843154501</v>
      </c>
      <c r="K9" s="17">
        <v>0.36928999584255101</v>
      </c>
      <c r="L9" s="17">
        <v>0.48896663720077299</v>
      </c>
      <c r="M9" s="17"/>
      <c r="N9" s="17">
        <v>0.44212052652737999</v>
      </c>
      <c r="O9" s="17">
        <v>0.28037912497860601</v>
      </c>
      <c r="P9" s="17">
        <v>0.25693450768172499</v>
      </c>
      <c r="Q9" s="17">
        <v>0.166819720316396</v>
      </c>
      <c r="R9" s="17"/>
      <c r="S9" s="17">
        <v>0.288305520988551</v>
      </c>
      <c r="T9" s="17">
        <v>0.32376252220444701</v>
      </c>
      <c r="U9" s="17">
        <v>0.34733053638421701</v>
      </c>
      <c r="V9" s="17">
        <v>0.30450539247251801</v>
      </c>
      <c r="W9" s="17">
        <v>0.25004811106451602</v>
      </c>
      <c r="X9" s="17">
        <v>0.25352423511128003</v>
      </c>
      <c r="Y9" s="17">
        <v>0.29495369932249899</v>
      </c>
      <c r="Z9" s="17">
        <v>0.29973777343098901</v>
      </c>
      <c r="AA9" s="17">
        <v>0.24799047022559201</v>
      </c>
      <c r="AB9" s="17">
        <v>0.30103664859707002</v>
      </c>
      <c r="AC9" s="17">
        <v>0.24989967090930801</v>
      </c>
      <c r="AD9" s="17"/>
      <c r="AE9" s="17">
        <v>0.52552814130363901</v>
      </c>
      <c r="AF9" s="17">
        <v>0.25503363873490997</v>
      </c>
      <c r="AG9" s="17">
        <v>6.25776677267674E-2</v>
      </c>
      <c r="AH9" s="17">
        <v>9.8630799120676502E-2</v>
      </c>
      <c r="AI9" s="17">
        <v>0.12388696611071801</v>
      </c>
      <c r="AJ9" s="17">
        <v>4.3627685087420001E-2</v>
      </c>
      <c r="AK9" s="17"/>
      <c r="AL9" s="17">
        <v>0.32550634909607201</v>
      </c>
      <c r="AM9" s="17">
        <v>0.19716524262653701</v>
      </c>
      <c r="AN9" s="17">
        <v>0.303108438238612</v>
      </c>
      <c r="AO9" s="17">
        <v>0.326019626803142</v>
      </c>
      <c r="AP9" s="17">
        <v>0.45295191401672802</v>
      </c>
      <c r="AQ9" s="17">
        <v>0.30357628971909001</v>
      </c>
      <c r="AR9" s="17">
        <v>0</v>
      </c>
      <c r="AS9" s="17"/>
      <c r="AT9" s="17">
        <v>0.45692695668228001</v>
      </c>
      <c r="AU9" s="17">
        <v>0.27302080306438198</v>
      </c>
      <c r="AV9" s="17"/>
      <c r="AW9" s="17">
        <v>0.22134805916745101</v>
      </c>
      <c r="AX9" s="17">
        <v>0.40334300918400801</v>
      </c>
      <c r="AY9" s="17">
        <v>0.16801446130186901</v>
      </c>
      <c r="AZ9" s="17">
        <v>0.25241532963516899</v>
      </c>
      <c r="BA9" s="17">
        <v>0.50234953417649697</v>
      </c>
      <c r="BB9" s="17">
        <v>0.21069778255937499</v>
      </c>
      <c r="BC9" s="17">
        <v>0.28543003102493503</v>
      </c>
      <c r="BD9" s="17">
        <v>7.7102728683243305E-2</v>
      </c>
      <c r="BE9" s="17"/>
      <c r="BF9" s="17">
        <v>0.29215800739725201</v>
      </c>
      <c r="BG9" s="17">
        <v>0.27338388404464298</v>
      </c>
      <c r="BH9" s="17">
        <v>0.386575833847071</v>
      </c>
      <c r="BI9" s="17">
        <v>0.27775245606667198</v>
      </c>
      <c r="BJ9" s="17">
        <v>0.22845789046506701</v>
      </c>
      <c r="BK9" s="17">
        <v>0.33432374083246902</v>
      </c>
      <c r="BL9" s="17">
        <v>0.16638783140656899</v>
      </c>
      <c r="BM9" s="17"/>
      <c r="BN9" s="17">
        <v>7.3429386291117393E-2</v>
      </c>
      <c r="BO9" s="17">
        <v>9.6049847862445706E-2</v>
      </c>
      <c r="BP9" s="17">
        <v>0.173629085857088</v>
      </c>
      <c r="BQ9" s="17">
        <v>0.17621026958038999</v>
      </c>
      <c r="BR9" s="17">
        <v>0.27764485766987701</v>
      </c>
      <c r="BS9" s="17">
        <v>0.26514095097489498</v>
      </c>
      <c r="BT9" s="17">
        <v>0.33383788884410498</v>
      </c>
      <c r="BU9" s="17">
        <v>0.29529011076622003</v>
      </c>
      <c r="BV9" s="17">
        <v>0.38703593564714101</v>
      </c>
      <c r="BW9" s="17">
        <v>0.29460039154230799</v>
      </c>
      <c r="BX9" s="17">
        <v>0.40347795607854198</v>
      </c>
      <c r="BY9" s="17">
        <v>0.45855825548079798</v>
      </c>
      <c r="BZ9" s="17">
        <v>0.403107676362911</v>
      </c>
      <c r="CA9" s="17">
        <v>0.44044160665747301</v>
      </c>
      <c r="CB9" s="17">
        <v>0.600752236804586</v>
      </c>
      <c r="CC9" s="17">
        <v>0.60712350284139804</v>
      </c>
      <c r="CD9" s="17">
        <v>0.59404282408988296</v>
      </c>
    </row>
    <row r="10" spans="2:82" ht="29" x14ac:dyDescent="0.35">
      <c r="B10" s="18" t="s">
        <v>242</v>
      </c>
      <c r="C10" s="17">
        <v>0.31126883806386302</v>
      </c>
      <c r="D10" s="17">
        <v>0.32830938685925598</v>
      </c>
      <c r="E10" s="17">
        <v>0.29334763894384902</v>
      </c>
      <c r="F10" s="17"/>
      <c r="G10" s="17">
        <v>0.40744502522074399</v>
      </c>
      <c r="H10" s="17">
        <v>0.32430302510419001</v>
      </c>
      <c r="I10" s="17">
        <v>0.31983097708383501</v>
      </c>
      <c r="J10" s="17">
        <v>0.30177881856393701</v>
      </c>
      <c r="K10" s="17">
        <v>0.305919694457636</v>
      </c>
      <c r="L10" s="17">
        <v>0.238894941340552</v>
      </c>
      <c r="M10" s="17"/>
      <c r="N10" s="17">
        <v>0.31346566942086901</v>
      </c>
      <c r="O10" s="17">
        <v>0.32913739293753302</v>
      </c>
      <c r="P10" s="17">
        <v>0.34726074520577299</v>
      </c>
      <c r="Q10" s="17">
        <v>0.26189301854856201</v>
      </c>
      <c r="R10" s="17"/>
      <c r="S10" s="17">
        <v>0.33954766479123299</v>
      </c>
      <c r="T10" s="17">
        <v>0.30740304582657302</v>
      </c>
      <c r="U10" s="17">
        <v>0.25520665708508</v>
      </c>
      <c r="V10" s="17">
        <v>0.30499696051877501</v>
      </c>
      <c r="W10" s="17">
        <v>0.32802594699215798</v>
      </c>
      <c r="X10" s="17">
        <v>0.31203702276998702</v>
      </c>
      <c r="Y10" s="17">
        <v>0.29437159374086203</v>
      </c>
      <c r="Z10" s="17">
        <v>0.30151206219055399</v>
      </c>
      <c r="AA10" s="17">
        <v>0.30398920354651499</v>
      </c>
      <c r="AB10" s="17">
        <v>0.34185863708110598</v>
      </c>
      <c r="AC10" s="17">
        <v>0.31510832135303601</v>
      </c>
      <c r="AD10" s="17"/>
      <c r="AE10" s="17">
        <v>0.31314360168418798</v>
      </c>
      <c r="AF10" s="17">
        <v>0.41165311634531199</v>
      </c>
      <c r="AG10" s="17">
        <v>0.24593413266953701</v>
      </c>
      <c r="AH10" s="17">
        <v>0.22178682982166201</v>
      </c>
      <c r="AI10" s="17">
        <v>0.26966540806105199</v>
      </c>
      <c r="AJ10" s="17">
        <v>0.33830723115841499</v>
      </c>
      <c r="AK10" s="17"/>
      <c r="AL10" s="17">
        <v>0.29983627041483002</v>
      </c>
      <c r="AM10" s="17">
        <v>0.33894413791130101</v>
      </c>
      <c r="AN10" s="17">
        <v>0.425206064196606</v>
      </c>
      <c r="AO10" s="17">
        <v>0.33286764147965198</v>
      </c>
      <c r="AP10" s="17">
        <v>0.29872297137507903</v>
      </c>
      <c r="AQ10" s="17">
        <v>0.392916892976026</v>
      </c>
      <c r="AR10" s="17">
        <v>0.29121701148882401</v>
      </c>
      <c r="AS10" s="17"/>
      <c r="AT10" s="17">
        <v>0.40635729506530699</v>
      </c>
      <c r="AU10" s="17">
        <v>0.29900531167477301</v>
      </c>
      <c r="AV10" s="17"/>
      <c r="AW10" s="17">
        <v>0.25059290854141503</v>
      </c>
      <c r="AX10" s="17">
        <v>0.21029010666886699</v>
      </c>
      <c r="AY10" s="17">
        <v>0.24919968129838199</v>
      </c>
      <c r="AZ10" s="17">
        <v>0.330267854582043</v>
      </c>
      <c r="BA10" s="17">
        <v>0.25692914190062</v>
      </c>
      <c r="BB10" s="17">
        <v>0.32778163584697101</v>
      </c>
      <c r="BC10" s="17">
        <v>0.40067484557017102</v>
      </c>
      <c r="BD10" s="17">
        <v>0.32517937535607699</v>
      </c>
      <c r="BE10" s="17"/>
      <c r="BF10" s="17">
        <v>0.35923217312283301</v>
      </c>
      <c r="BG10" s="17">
        <v>0.33499146087285397</v>
      </c>
      <c r="BH10" s="17">
        <v>0.30128516367614899</v>
      </c>
      <c r="BI10" s="17">
        <v>0.27801751721196399</v>
      </c>
      <c r="BJ10" s="17">
        <v>0.34001895967197499</v>
      </c>
      <c r="BK10" s="17">
        <v>0.25287405895700998</v>
      </c>
      <c r="BL10" s="17">
        <v>0.30566230167969299</v>
      </c>
      <c r="BM10" s="17"/>
      <c r="BN10" s="17">
        <v>0.16899424591281201</v>
      </c>
      <c r="BO10" s="17">
        <v>0.27940280173832399</v>
      </c>
      <c r="BP10" s="17">
        <v>0.26168747427311201</v>
      </c>
      <c r="BQ10" s="17">
        <v>0.27298322452832802</v>
      </c>
      <c r="BR10" s="17">
        <v>0.26174492141921202</v>
      </c>
      <c r="BS10" s="17">
        <v>0.35297835007752798</v>
      </c>
      <c r="BT10" s="17">
        <v>0.33781967400406698</v>
      </c>
      <c r="BU10" s="17">
        <v>0.38166938724303201</v>
      </c>
      <c r="BV10" s="17">
        <v>0.30186644212803998</v>
      </c>
      <c r="BW10" s="17">
        <v>0.38306509035834502</v>
      </c>
      <c r="BX10" s="17">
        <v>0.37152205057501397</v>
      </c>
      <c r="BY10" s="17">
        <v>0.39900841013871402</v>
      </c>
      <c r="BZ10" s="17">
        <v>0.37313806408493699</v>
      </c>
      <c r="CA10" s="17">
        <v>0.38220706005294403</v>
      </c>
      <c r="CB10" s="17">
        <v>0.33030900877138802</v>
      </c>
      <c r="CC10" s="17">
        <v>0.34821093427477201</v>
      </c>
      <c r="CD10" s="17">
        <v>0.28766202155500298</v>
      </c>
    </row>
    <row r="11" spans="2:82" ht="29" x14ac:dyDescent="0.35">
      <c r="B11" s="18" t="s">
        <v>243</v>
      </c>
      <c r="C11" s="17">
        <v>0.35754278588822203</v>
      </c>
      <c r="D11" s="17">
        <v>0.29226508520521699</v>
      </c>
      <c r="E11" s="17">
        <v>0.42542981862262302</v>
      </c>
      <c r="F11" s="17"/>
      <c r="G11" s="17">
        <v>0.437520478151531</v>
      </c>
      <c r="H11" s="17">
        <v>0.40335039634963699</v>
      </c>
      <c r="I11" s="17">
        <v>0.40270089024607703</v>
      </c>
      <c r="J11" s="17">
        <v>0.39876767138819802</v>
      </c>
      <c r="K11" s="17">
        <v>0.30909232220474597</v>
      </c>
      <c r="L11" s="17">
        <v>0.22886415338775501</v>
      </c>
      <c r="M11" s="17"/>
      <c r="N11" s="17">
        <v>0.22353582998733601</v>
      </c>
      <c r="O11" s="17">
        <v>0.34690014006190101</v>
      </c>
      <c r="P11" s="17">
        <v>0.36793583633010302</v>
      </c>
      <c r="Q11" s="17">
        <v>0.49645956738123298</v>
      </c>
      <c r="R11" s="17"/>
      <c r="S11" s="17">
        <v>0.30820082464081</v>
      </c>
      <c r="T11" s="17">
        <v>0.34020350344970202</v>
      </c>
      <c r="U11" s="17">
        <v>0.36051918866340299</v>
      </c>
      <c r="V11" s="17">
        <v>0.34283049237254498</v>
      </c>
      <c r="W11" s="17">
        <v>0.37122237887021498</v>
      </c>
      <c r="X11" s="17">
        <v>0.40134182313313799</v>
      </c>
      <c r="Y11" s="17">
        <v>0.38742946996626498</v>
      </c>
      <c r="Z11" s="17">
        <v>0.341529057313954</v>
      </c>
      <c r="AA11" s="17">
        <v>0.39882486711120402</v>
      </c>
      <c r="AB11" s="17">
        <v>0.33284124736288601</v>
      </c>
      <c r="AC11" s="17">
        <v>0.38584313320104202</v>
      </c>
      <c r="AD11" s="17"/>
      <c r="AE11" s="17">
        <v>0.14293862898294801</v>
      </c>
      <c r="AF11" s="17">
        <v>0.29105494812937999</v>
      </c>
      <c r="AG11" s="17">
        <v>0.63349189148023299</v>
      </c>
      <c r="AH11" s="17">
        <v>0.61032601587534896</v>
      </c>
      <c r="AI11" s="17">
        <v>0.55997085397570101</v>
      </c>
      <c r="AJ11" s="17">
        <v>0.52891361199387199</v>
      </c>
      <c r="AK11" s="17"/>
      <c r="AL11" s="17">
        <v>0.34319052895066998</v>
      </c>
      <c r="AM11" s="17">
        <v>0.42331871462357901</v>
      </c>
      <c r="AN11" s="17">
        <v>0.22363483925552999</v>
      </c>
      <c r="AO11" s="17">
        <v>0.34111273171720602</v>
      </c>
      <c r="AP11" s="17">
        <v>0.23387324320396599</v>
      </c>
      <c r="AQ11" s="17">
        <v>0.30350681730488399</v>
      </c>
      <c r="AR11" s="17">
        <v>0.56229972414028295</v>
      </c>
      <c r="AS11" s="17"/>
      <c r="AT11" s="17">
        <v>0.11729865598688501</v>
      </c>
      <c r="AU11" s="17">
        <v>0.38726412250519499</v>
      </c>
      <c r="AV11" s="17"/>
      <c r="AW11" s="17">
        <v>0.47995691236522198</v>
      </c>
      <c r="AX11" s="17">
        <v>0.328864935621965</v>
      </c>
      <c r="AY11" s="17">
        <v>0.55358938334936003</v>
      </c>
      <c r="AZ11" s="17">
        <v>0.36837845153853899</v>
      </c>
      <c r="BA11" s="17">
        <v>0.20088487575801001</v>
      </c>
      <c r="BB11" s="17">
        <v>0.41847154505729001</v>
      </c>
      <c r="BC11" s="17">
        <v>0.29032894712285501</v>
      </c>
      <c r="BD11" s="17">
        <v>0.55530560866022904</v>
      </c>
      <c r="BE11" s="17"/>
      <c r="BF11" s="17">
        <v>0.317569327437979</v>
      </c>
      <c r="BG11" s="17">
        <v>0.36678826836824602</v>
      </c>
      <c r="BH11" s="17">
        <v>0.276736863410184</v>
      </c>
      <c r="BI11" s="17">
        <v>0.37555136669227301</v>
      </c>
      <c r="BJ11" s="17">
        <v>0.37319982573528299</v>
      </c>
      <c r="BK11" s="17">
        <v>0.34841519526301501</v>
      </c>
      <c r="BL11" s="17">
        <v>0.48750632702035801</v>
      </c>
      <c r="BM11" s="17"/>
      <c r="BN11" s="17">
        <v>0.67743642201851595</v>
      </c>
      <c r="BO11" s="17">
        <v>0.55578894798148204</v>
      </c>
      <c r="BP11" s="17">
        <v>0.51747644036894103</v>
      </c>
      <c r="BQ11" s="17">
        <v>0.50639769599986395</v>
      </c>
      <c r="BR11" s="17">
        <v>0.43574167927410201</v>
      </c>
      <c r="BS11" s="17">
        <v>0.356922051925957</v>
      </c>
      <c r="BT11" s="17">
        <v>0.30876160552843501</v>
      </c>
      <c r="BU11" s="17">
        <v>0.27692282305982402</v>
      </c>
      <c r="BV11" s="17">
        <v>0.27022282280980198</v>
      </c>
      <c r="BW11" s="17">
        <v>0.27809950412934298</v>
      </c>
      <c r="BX11" s="17">
        <v>0.18650025087911901</v>
      </c>
      <c r="BY11" s="17">
        <v>0.131942577188501</v>
      </c>
      <c r="BZ11" s="17">
        <v>0.209325083803968</v>
      </c>
      <c r="CA11" s="17">
        <v>0.177351333289584</v>
      </c>
      <c r="CB11" s="17">
        <v>4.5084157596841798E-2</v>
      </c>
      <c r="CC11" s="17">
        <v>4.46655628838293E-2</v>
      </c>
      <c r="CD11" s="17">
        <v>8.5267105345942604E-2</v>
      </c>
    </row>
    <row r="12" spans="2:82" x14ac:dyDescent="0.35">
      <c r="B12" s="18" t="s">
        <v>127</v>
      </c>
      <c r="C12" s="19">
        <v>4.2306667224336E-2</v>
      </c>
      <c r="D12" s="19">
        <v>3.6179593054212797E-2</v>
      </c>
      <c r="E12" s="19">
        <v>4.9047492673226098E-2</v>
      </c>
      <c r="F12" s="19"/>
      <c r="G12" s="19">
        <v>4.2188564954362198E-2</v>
      </c>
      <c r="H12" s="19">
        <v>3.2744152971352497E-2</v>
      </c>
      <c r="I12" s="19">
        <v>5.9079827753754498E-2</v>
      </c>
      <c r="J12" s="19">
        <v>5.6906351616320301E-2</v>
      </c>
      <c r="K12" s="19">
        <v>1.56979874950674E-2</v>
      </c>
      <c r="L12" s="19">
        <v>4.3274268070919497E-2</v>
      </c>
      <c r="M12" s="19"/>
      <c r="N12" s="19">
        <v>2.0877974064414599E-2</v>
      </c>
      <c r="O12" s="19">
        <v>4.3583342021960098E-2</v>
      </c>
      <c r="P12" s="19">
        <v>2.7868910782399801E-2</v>
      </c>
      <c r="Q12" s="19">
        <v>7.4827693753808905E-2</v>
      </c>
      <c r="R12" s="19"/>
      <c r="S12" s="19">
        <v>6.3945989579406198E-2</v>
      </c>
      <c r="T12" s="19">
        <v>2.8630928519277302E-2</v>
      </c>
      <c r="U12" s="19">
        <v>3.6943617867301E-2</v>
      </c>
      <c r="V12" s="19">
        <v>4.7667154636162598E-2</v>
      </c>
      <c r="W12" s="19">
        <v>5.0703563073111198E-2</v>
      </c>
      <c r="X12" s="19">
        <v>3.3096918985595601E-2</v>
      </c>
      <c r="Y12" s="19">
        <v>2.3245236970373399E-2</v>
      </c>
      <c r="Z12" s="19">
        <v>5.7221107064502598E-2</v>
      </c>
      <c r="AA12" s="19">
        <v>4.9195459116689197E-2</v>
      </c>
      <c r="AB12" s="19">
        <v>2.4263466958938499E-2</v>
      </c>
      <c r="AC12" s="19">
        <v>4.91488745366132E-2</v>
      </c>
      <c r="AD12" s="19"/>
      <c r="AE12" s="19">
        <v>1.83896280292258E-2</v>
      </c>
      <c r="AF12" s="19">
        <v>4.22582967903984E-2</v>
      </c>
      <c r="AG12" s="19">
        <v>5.7996308123462903E-2</v>
      </c>
      <c r="AH12" s="19">
        <v>6.9256355182312004E-2</v>
      </c>
      <c r="AI12" s="19">
        <v>4.6476771852529901E-2</v>
      </c>
      <c r="AJ12" s="19">
        <v>8.9151471760293102E-2</v>
      </c>
      <c r="AK12" s="19"/>
      <c r="AL12" s="19">
        <v>3.1466851538427397E-2</v>
      </c>
      <c r="AM12" s="19">
        <v>4.0571904838582903E-2</v>
      </c>
      <c r="AN12" s="19">
        <v>4.8050658309252398E-2</v>
      </c>
      <c r="AO12" s="19">
        <v>0</v>
      </c>
      <c r="AP12" s="19">
        <v>1.44518714042275E-2</v>
      </c>
      <c r="AQ12" s="19">
        <v>0</v>
      </c>
      <c r="AR12" s="19">
        <v>0.14648326437089301</v>
      </c>
      <c r="AS12" s="19"/>
      <c r="AT12" s="19">
        <v>1.9417092265527802E-2</v>
      </c>
      <c r="AU12" s="19">
        <v>4.0709762755649803E-2</v>
      </c>
      <c r="AV12" s="19"/>
      <c r="AW12" s="19">
        <v>4.8102119925911603E-2</v>
      </c>
      <c r="AX12" s="19">
        <v>5.7501948525159802E-2</v>
      </c>
      <c r="AY12" s="19">
        <v>2.91964740503887E-2</v>
      </c>
      <c r="AZ12" s="19">
        <v>4.8938364244249903E-2</v>
      </c>
      <c r="BA12" s="19">
        <v>3.9836448164872702E-2</v>
      </c>
      <c r="BB12" s="19">
        <v>4.3049036536364299E-2</v>
      </c>
      <c r="BC12" s="19">
        <v>2.35661762820394E-2</v>
      </c>
      <c r="BD12" s="19">
        <v>4.2412287300450102E-2</v>
      </c>
      <c r="BE12" s="19"/>
      <c r="BF12" s="19">
        <v>3.1040492041935801E-2</v>
      </c>
      <c r="BG12" s="19">
        <v>2.48363867142571E-2</v>
      </c>
      <c r="BH12" s="19">
        <v>3.5402139066595999E-2</v>
      </c>
      <c r="BI12" s="19">
        <v>6.8678660029090594E-2</v>
      </c>
      <c r="BJ12" s="19">
        <v>5.83233241276752E-2</v>
      </c>
      <c r="BK12" s="19">
        <v>6.4387004947505502E-2</v>
      </c>
      <c r="BL12" s="19">
        <v>4.0443539893379801E-2</v>
      </c>
      <c r="BM12" s="19"/>
      <c r="BN12" s="19">
        <v>8.0139945777553803E-2</v>
      </c>
      <c r="BO12" s="19">
        <v>6.8758402417748193E-2</v>
      </c>
      <c r="BP12" s="19">
        <v>4.7206999500858299E-2</v>
      </c>
      <c r="BQ12" s="19">
        <v>4.4408809891417302E-2</v>
      </c>
      <c r="BR12" s="19">
        <v>2.4868541636808902E-2</v>
      </c>
      <c r="BS12" s="19">
        <v>2.4958647021620001E-2</v>
      </c>
      <c r="BT12" s="19">
        <v>1.9580831623393202E-2</v>
      </c>
      <c r="BU12" s="19">
        <v>4.6117678930924798E-2</v>
      </c>
      <c r="BV12" s="19">
        <v>4.0874799415016802E-2</v>
      </c>
      <c r="BW12" s="19">
        <v>4.4235013970003498E-2</v>
      </c>
      <c r="BX12" s="19">
        <v>3.8499742467325002E-2</v>
      </c>
      <c r="BY12" s="19">
        <v>1.04907571919869E-2</v>
      </c>
      <c r="BZ12" s="19">
        <v>1.44291757481843E-2</v>
      </c>
      <c r="CA12" s="19">
        <v>0</v>
      </c>
      <c r="CB12" s="19">
        <v>2.3854596827184198E-2</v>
      </c>
      <c r="CC12" s="19">
        <v>0</v>
      </c>
      <c r="CD12" s="19">
        <v>3.3028049009171001E-2</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CD17"/>
  <sheetViews>
    <sheetView showGridLines="0" topLeftCell="A3" workbookViewId="0">
      <pane xSplit="2" topLeftCell="AA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248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2622</v>
      </c>
      <c r="D7" s="10">
        <v>1277</v>
      </c>
      <c r="E7" s="10">
        <v>1337</v>
      </c>
      <c r="F7" s="10"/>
      <c r="G7" s="10">
        <v>345</v>
      </c>
      <c r="H7" s="10">
        <v>456</v>
      </c>
      <c r="I7" s="10">
        <v>438</v>
      </c>
      <c r="J7" s="10">
        <v>455</v>
      </c>
      <c r="K7" s="10">
        <v>395</v>
      </c>
      <c r="L7" s="10">
        <v>533</v>
      </c>
      <c r="M7" s="10"/>
      <c r="N7" s="10">
        <v>769</v>
      </c>
      <c r="O7" s="10">
        <v>696</v>
      </c>
      <c r="P7" s="10">
        <v>535</v>
      </c>
      <c r="Q7" s="10">
        <v>610</v>
      </c>
      <c r="R7" s="10"/>
      <c r="S7" s="10">
        <v>373</v>
      </c>
      <c r="T7" s="10">
        <v>354</v>
      </c>
      <c r="U7" s="10">
        <v>222</v>
      </c>
      <c r="V7" s="10">
        <v>253</v>
      </c>
      <c r="W7" s="10">
        <v>196</v>
      </c>
      <c r="X7" s="10">
        <v>247</v>
      </c>
      <c r="Y7" s="10">
        <v>213</v>
      </c>
      <c r="Z7" s="10">
        <v>117</v>
      </c>
      <c r="AA7" s="10">
        <v>278</v>
      </c>
      <c r="AB7" s="10">
        <v>227</v>
      </c>
      <c r="AC7" s="10">
        <v>142</v>
      </c>
      <c r="AD7" s="10"/>
      <c r="AE7" s="10">
        <v>887</v>
      </c>
      <c r="AF7" s="10">
        <v>661</v>
      </c>
      <c r="AG7" s="10">
        <v>251</v>
      </c>
      <c r="AH7" s="10">
        <v>216</v>
      </c>
      <c r="AI7" s="10">
        <v>501</v>
      </c>
      <c r="AJ7" s="10">
        <v>81</v>
      </c>
      <c r="AK7" s="10"/>
      <c r="AL7" s="10">
        <v>1672</v>
      </c>
      <c r="AM7" s="10">
        <v>594</v>
      </c>
      <c r="AN7" s="10">
        <v>121</v>
      </c>
      <c r="AO7" s="10">
        <v>31</v>
      </c>
      <c r="AP7" s="10">
        <v>41</v>
      </c>
      <c r="AQ7" s="10">
        <v>39</v>
      </c>
      <c r="AR7" s="10">
        <v>11</v>
      </c>
      <c r="AS7" s="10"/>
      <c r="AT7" s="10">
        <v>286</v>
      </c>
      <c r="AU7" s="10">
        <v>2281</v>
      </c>
      <c r="AV7" s="10"/>
      <c r="AW7" s="10">
        <v>316</v>
      </c>
      <c r="AX7" s="10">
        <v>123</v>
      </c>
      <c r="AY7" s="10">
        <v>70</v>
      </c>
      <c r="AZ7" s="10">
        <v>807</v>
      </c>
      <c r="BA7" s="10">
        <v>425</v>
      </c>
      <c r="BB7" s="10">
        <v>388</v>
      </c>
      <c r="BC7" s="10">
        <v>456</v>
      </c>
      <c r="BD7" s="10">
        <v>37</v>
      </c>
      <c r="BE7" s="10"/>
      <c r="BF7" s="10">
        <v>333</v>
      </c>
      <c r="BG7" s="10">
        <v>788</v>
      </c>
      <c r="BH7" s="10">
        <v>284</v>
      </c>
      <c r="BI7" s="10">
        <v>160</v>
      </c>
      <c r="BJ7" s="10">
        <v>250</v>
      </c>
      <c r="BK7" s="10">
        <v>544</v>
      </c>
      <c r="BL7" s="10">
        <v>263</v>
      </c>
      <c r="BM7" s="10"/>
      <c r="BN7" s="10">
        <v>131</v>
      </c>
      <c r="BO7" s="10">
        <v>199</v>
      </c>
      <c r="BP7" s="10">
        <v>165</v>
      </c>
      <c r="BQ7" s="10">
        <v>256</v>
      </c>
      <c r="BR7" s="10">
        <v>258</v>
      </c>
      <c r="BS7" s="10">
        <v>220</v>
      </c>
      <c r="BT7" s="10">
        <v>204</v>
      </c>
      <c r="BU7" s="10">
        <v>181</v>
      </c>
      <c r="BV7" s="10">
        <v>136</v>
      </c>
      <c r="BW7" s="10">
        <v>205</v>
      </c>
      <c r="BX7" s="10">
        <v>147</v>
      </c>
      <c r="BY7" s="10">
        <v>109</v>
      </c>
      <c r="BZ7" s="10">
        <v>82</v>
      </c>
      <c r="CA7" s="10">
        <v>71</v>
      </c>
      <c r="CB7" s="10">
        <v>70</v>
      </c>
      <c r="CC7" s="10">
        <v>37</v>
      </c>
      <c r="CD7" s="10">
        <v>32</v>
      </c>
    </row>
    <row r="8" spans="2:82" ht="30" customHeight="1" x14ac:dyDescent="0.35">
      <c r="B8" s="11" t="s">
        <v>19</v>
      </c>
      <c r="C8" s="11">
        <v>2624</v>
      </c>
      <c r="D8" s="11">
        <v>1294</v>
      </c>
      <c r="E8" s="11">
        <v>1322</v>
      </c>
      <c r="F8" s="11"/>
      <c r="G8" s="11">
        <v>367</v>
      </c>
      <c r="H8" s="11">
        <v>473</v>
      </c>
      <c r="I8" s="11">
        <v>447</v>
      </c>
      <c r="J8" s="11">
        <v>445</v>
      </c>
      <c r="K8" s="11">
        <v>373</v>
      </c>
      <c r="L8" s="11">
        <v>519</v>
      </c>
      <c r="M8" s="11"/>
      <c r="N8" s="11">
        <v>731</v>
      </c>
      <c r="O8" s="11">
        <v>686</v>
      </c>
      <c r="P8" s="11">
        <v>554</v>
      </c>
      <c r="Q8" s="11">
        <v>641</v>
      </c>
      <c r="R8" s="11"/>
      <c r="S8" s="11">
        <v>404</v>
      </c>
      <c r="T8" s="11">
        <v>344</v>
      </c>
      <c r="U8" s="11">
        <v>209</v>
      </c>
      <c r="V8" s="11">
        <v>248</v>
      </c>
      <c r="W8" s="11">
        <v>186</v>
      </c>
      <c r="X8" s="11">
        <v>233</v>
      </c>
      <c r="Y8" s="11">
        <v>221</v>
      </c>
      <c r="Z8" s="11">
        <v>132</v>
      </c>
      <c r="AA8" s="11">
        <v>273</v>
      </c>
      <c r="AB8" s="11">
        <v>237</v>
      </c>
      <c r="AC8" s="11">
        <v>137</v>
      </c>
      <c r="AD8" s="11"/>
      <c r="AE8" s="11">
        <v>866</v>
      </c>
      <c r="AF8" s="11">
        <v>653</v>
      </c>
      <c r="AG8" s="11">
        <v>262</v>
      </c>
      <c r="AH8" s="11">
        <v>221</v>
      </c>
      <c r="AI8" s="11">
        <v>510</v>
      </c>
      <c r="AJ8" s="11">
        <v>85</v>
      </c>
      <c r="AK8" s="11"/>
      <c r="AL8" s="11">
        <v>1656</v>
      </c>
      <c r="AM8" s="11">
        <v>607</v>
      </c>
      <c r="AN8" s="11">
        <v>124</v>
      </c>
      <c r="AO8" s="11">
        <v>31</v>
      </c>
      <c r="AP8" s="11">
        <v>39</v>
      </c>
      <c r="AQ8" s="11">
        <v>39</v>
      </c>
      <c r="AR8" s="11">
        <v>11</v>
      </c>
      <c r="AS8" s="11"/>
      <c r="AT8" s="11">
        <v>291</v>
      </c>
      <c r="AU8" s="11">
        <v>2276</v>
      </c>
      <c r="AV8" s="11"/>
      <c r="AW8" s="11">
        <v>319</v>
      </c>
      <c r="AX8" s="11">
        <v>122</v>
      </c>
      <c r="AY8" s="11">
        <v>71</v>
      </c>
      <c r="AZ8" s="11">
        <v>805</v>
      </c>
      <c r="BA8" s="11">
        <v>413</v>
      </c>
      <c r="BB8" s="11">
        <v>395</v>
      </c>
      <c r="BC8" s="11">
        <v>463</v>
      </c>
      <c r="BD8" s="11">
        <v>37</v>
      </c>
      <c r="BE8" s="11"/>
      <c r="BF8" s="11">
        <v>337</v>
      </c>
      <c r="BG8" s="11">
        <v>789</v>
      </c>
      <c r="BH8" s="11">
        <v>278</v>
      </c>
      <c r="BI8" s="11">
        <v>161</v>
      </c>
      <c r="BJ8" s="11">
        <v>251</v>
      </c>
      <c r="BK8" s="11">
        <v>537</v>
      </c>
      <c r="BL8" s="11">
        <v>271</v>
      </c>
      <c r="BM8" s="11"/>
      <c r="BN8" s="11">
        <v>138</v>
      </c>
      <c r="BO8" s="11">
        <v>204</v>
      </c>
      <c r="BP8" s="11">
        <v>167</v>
      </c>
      <c r="BQ8" s="11">
        <v>261</v>
      </c>
      <c r="BR8" s="11">
        <v>260</v>
      </c>
      <c r="BS8" s="11">
        <v>221</v>
      </c>
      <c r="BT8" s="11">
        <v>205</v>
      </c>
      <c r="BU8" s="11">
        <v>179</v>
      </c>
      <c r="BV8" s="11">
        <v>135</v>
      </c>
      <c r="BW8" s="11">
        <v>198</v>
      </c>
      <c r="BX8" s="11">
        <v>144</v>
      </c>
      <c r="BY8" s="11">
        <v>107</v>
      </c>
      <c r="BZ8" s="11">
        <v>79</v>
      </c>
      <c r="CA8" s="11">
        <v>69</v>
      </c>
      <c r="CB8" s="11">
        <v>70</v>
      </c>
      <c r="CC8" s="11">
        <v>37</v>
      </c>
      <c r="CD8" s="11">
        <v>32</v>
      </c>
    </row>
    <row r="9" spans="2:82" ht="29" x14ac:dyDescent="0.35">
      <c r="B9" s="18" t="s">
        <v>241</v>
      </c>
      <c r="C9" s="17">
        <v>0.25078001696821201</v>
      </c>
      <c r="D9" s="17">
        <v>0.30612116144357998</v>
      </c>
      <c r="E9" s="17">
        <v>0.19736052987618</v>
      </c>
      <c r="F9" s="17"/>
      <c r="G9" s="17">
        <v>0.15519843074582601</v>
      </c>
      <c r="H9" s="17">
        <v>0.203582714580785</v>
      </c>
      <c r="I9" s="17">
        <v>0.18556723647912499</v>
      </c>
      <c r="J9" s="17">
        <v>0.17148419442580601</v>
      </c>
      <c r="K9" s="17">
        <v>0.306951289045923</v>
      </c>
      <c r="L9" s="17">
        <v>0.445042670945686</v>
      </c>
      <c r="M9" s="17"/>
      <c r="N9" s="17">
        <v>0.384123574507236</v>
      </c>
      <c r="O9" s="17">
        <v>0.24052979260444499</v>
      </c>
      <c r="P9" s="17">
        <v>0.21624233848691801</v>
      </c>
      <c r="Q9" s="17">
        <v>0.139178069189761</v>
      </c>
      <c r="R9" s="17"/>
      <c r="S9" s="17">
        <v>0.27341622030342599</v>
      </c>
      <c r="T9" s="17">
        <v>0.26407141301979598</v>
      </c>
      <c r="U9" s="17">
        <v>0.251498966417327</v>
      </c>
      <c r="V9" s="17">
        <v>0.266069442644225</v>
      </c>
      <c r="W9" s="17">
        <v>0.25100048792982099</v>
      </c>
      <c r="X9" s="17">
        <v>0.241092015406878</v>
      </c>
      <c r="Y9" s="17">
        <v>0.216995906548441</v>
      </c>
      <c r="Z9" s="17">
        <v>0.24552344653237301</v>
      </c>
      <c r="AA9" s="17">
        <v>0.23279353702876299</v>
      </c>
      <c r="AB9" s="17">
        <v>0.25196805565219099</v>
      </c>
      <c r="AC9" s="17">
        <v>0.23135956833194901</v>
      </c>
      <c r="AD9" s="17"/>
      <c r="AE9" s="17">
        <v>0.46957724442474402</v>
      </c>
      <c r="AF9" s="17">
        <v>0.19942249444141699</v>
      </c>
      <c r="AG9" s="17">
        <v>9.9215492349259304E-2</v>
      </c>
      <c r="AH9" s="17">
        <v>0.13051899850083401</v>
      </c>
      <c r="AI9" s="17">
        <v>0.11768528741076099</v>
      </c>
      <c r="AJ9" s="17">
        <v>7.3059123565786199E-2</v>
      </c>
      <c r="AK9" s="17"/>
      <c r="AL9" s="17">
        <v>0.26625842312859499</v>
      </c>
      <c r="AM9" s="17">
        <v>0.21176589124400899</v>
      </c>
      <c r="AN9" s="17">
        <v>0.295654520509334</v>
      </c>
      <c r="AO9" s="17">
        <v>0.30183583086626198</v>
      </c>
      <c r="AP9" s="17">
        <v>0.48614538869713803</v>
      </c>
      <c r="AQ9" s="17">
        <v>0.225635634933427</v>
      </c>
      <c r="AR9" s="17">
        <v>0.18741634762142401</v>
      </c>
      <c r="AS9" s="17"/>
      <c r="AT9" s="17">
        <v>0.39597053074765098</v>
      </c>
      <c r="AU9" s="17">
        <v>0.23423515304696099</v>
      </c>
      <c r="AV9" s="17"/>
      <c r="AW9" s="17">
        <v>0.176081780940956</v>
      </c>
      <c r="AX9" s="17">
        <v>0.40754061090843702</v>
      </c>
      <c r="AY9" s="17">
        <v>0.15634360001221301</v>
      </c>
      <c r="AZ9" s="17">
        <v>0.20008097215272699</v>
      </c>
      <c r="BA9" s="17">
        <v>0.435549068762077</v>
      </c>
      <c r="BB9" s="17">
        <v>0.20527848759797601</v>
      </c>
      <c r="BC9" s="17">
        <v>0.244672521237737</v>
      </c>
      <c r="BD9" s="17">
        <v>0.15949096434524099</v>
      </c>
      <c r="BE9" s="17"/>
      <c r="BF9" s="17">
        <v>0.24936637066520401</v>
      </c>
      <c r="BG9" s="17">
        <v>0.267478930425253</v>
      </c>
      <c r="BH9" s="17">
        <v>0.30479148471067402</v>
      </c>
      <c r="BI9" s="17">
        <v>0.156486105774059</v>
      </c>
      <c r="BJ9" s="17">
        <v>0.159493436241333</v>
      </c>
      <c r="BK9" s="17">
        <v>0.330453045709107</v>
      </c>
      <c r="BL9" s="17">
        <v>0.130974551807435</v>
      </c>
      <c r="BM9" s="17"/>
      <c r="BN9" s="17">
        <v>8.2936902940872706E-2</v>
      </c>
      <c r="BO9" s="17">
        <v>0.140941485105127</v>
      </c>
      <c r="BP9" s="17">
        <v>0.12144679722825499</v>
      </c>
      <c r="BQ9" s="17">
        <v>0.16714398769733699</v>
      </c>
      <c r="BR9" s="17">
        <v>0.18567367097982601</v>
      </c>
      <c r="BS9" s="17">
        <v>0.20885481120151</v>
      </c>
      <c r="BT9" s="17">
        <v>0.23572434009600701</v>
      </c>
      <c r="BU9" s="17">
        <v>0.25488135384935101</v>
      </c>
      <c r="BV9" s="17">
        <v>0.33082699750927402</v>
      </c>
      <c r="BW9" s="17">
        <v>0.32308335715143499</v>
      </c>
      <c r="BX9" s="17">
        <v>0.35961824964282002</v>
      </c>
      <c r="BY9" s="17">
        <v>0.32622207783520302</v>
      </c>
      <c r="BZ9" s="17">
        <v>0.48351577284569702</v>
      </c>
      <c r="CA9" s="17">
        <v>0.49927986779169597</v>
      </c>
      <c r="CB9" s="17">
        <v>0.53189548185745505</v>
      </c>
      <c r="CC9" s="17">
        <v>0.50778481085388105</v>
      </c>
      <c r="CD9" s="17">
        <v>0.61159689093273895</v>
      </c>
    </row>
    <row r="10" spans="2:82" ht="29" x14ac:dyDescent="0.35">
      <c r="B10" s="18" t="s">
        <v>242</v>
      </c>
      <c r="C10" s="17">
        <v>0.31663779850277601</v>
      </c>
      <c r="D10" s="17">
        <v>0.33895922763412101</v>
      </c>
      <c r="E10" s="17">
        <v>0.29446151520552599</v>
      </c>
      <c r="F10" s="17"/>
      <c r="G10" s="17">
        <v>0.37218844206255702</v>
      </c>
      <c r="H10" s="17">
        <v>0.32902810858437498</v>
      </c>
      <c r="I10" s="17">
        <v>0.29269204226203499</v>
      </c>
      <c r="J10" s="17">
        <v>0.33260386591326002</v>
      </c>
      <c r="K10" s="17">
        <v>0.31594573347841798</v>
      </c>
      <c r="L10" s="17">
        <v>0.273511157094188</v>
      </c>
      <c r="M10" s="17"/>
      <c r="N10" s="17">
        <v>0.33377259652163799</v>
      </c>
      <c r="O10" s="17">
        <v>0.36803205373276998</v>
      </c>
      <c r="P10" s="17">
        <v>0.30198818636084102</v>
      </c>
      <c r="Q10" s="17">
        <v>0.25630051137159399</v>
      </c>
      <c r="R10" s="17"/>
      <c r="S10" s="17">
        <v>0.37372119590527503</v>
      </c>
      <c r="T10" s="17">
        <v>0.28994843035171503</v>
      </c>
      <c r="U10" s="17">
        <v>0.33492929453875803</v>
      </c>
      <c r="V10" s="17">
        <v>0.32220023614347998</v>
      </c>
      <c r="W10" s="17">
        <v>0.32231816473891101</v>
      </c>
      <c r="X10" s="17">
        <v>0.34821769363741201</v>
      </c>
      <c r="Y10" s="17">
        <v>0.32674887297661298</v>
      </c>
      <c r="Z10" s="17">
        <v>0.25004219189231902</v>
      </c>
      <c r="AA10" s="17">
        <v>0.27673017325646199</v>
      </c>
      <c r="AB10" s="17">
        <v>0.30987797658851102</v>
      </c>
      <c r="AC10" s="17">
        <v>0.25434324527699997</v>
      </c>
      <c r="AD10" s="17"/>
      <c r="AE10" s="17">
        <v>0.33416520638619901</v>
      </c>
      <c r="AF10" s="17">
        <v>0.40862846843873102</v>
      </c>
      <c r="AG10" s="17">
        <v>0.18216228160013101</v>
      </c>
      <c r="AH10" s="17">
        <v>0.217924695226728</v>
      </c>
      <c r="AI10" s="17">
        <v>0.28044004312887399</v>
      </c>
      <c r="AJ10" s="17">
        <v>0.31939287500359798</v>
      </c>
      <c r="AK10" s="17"/>
      <c r="AL10" s="17">
        <v>0.31484139923325599</v>
      </c>
      <c r="AM10" s="17">
        <v>0.30658530026318198</v>
      </c>
      <c r="AN10" s="17">
        <v>0.41524935488856801</v>
      </c>
      <c r="AO10" s="17">
        <v>0.36237699305135601</v>
      </c>
      <c r="AP10" s="17">
        <v>0.33362260962899298</v>
      </c>
      <c r="AQ10" s="17">
        <v>0.45447800700851099</v>
      </c>
      <c r="AR10" s="17">
        <v>0.27843948654223599</v>
      </c>
      <c r="AS10" s="17"/>
      <c r="AT10" s="17">
        <v>0.38020369316931102</v>
      </c>
      <c r="AU10" s="17">
        <v>0.31200305449196403</v>
      </c>
      <c r="AV10" s="17"/>
      <c r="AW10" s="17">
        <v>0.286511157806836</v>
      </c>
      <c r="AX10" s="17">
        <v>0.229451084587773</v>
      </c>
      <c r="AY10" s="17">
        <v>0.29073042021562401</v>
      </c>
      <c r="AZ10" s="17">
        <v>0.34098044177632603</v>
      </c>
      <c r="BA10" s="17">
        <v>0.27115176597697199</v>
      </c>
      <c r="BB10" s="17">
        <v>0.34433247799796901</v>
      </c>
      <c r="BC10" s="17">
        <v>0.34674107737064302</v>
      </c>
      <c r="BD10" s="17">
        <v>0.22053095918926299</v>
      </c>
      <c r="BE10" s="17"/>
      <c r="BF10" s="17">
        <v>0.375413513039553</v>
      </c>
      <c r="BG10" s="17">
        <v>0.33399340031240599</v>
      </c>
      <c r="BH10" s="17">
        <v>0.31670800865173399</v>
      </c>
      <c r="BI10" s="17">
        <v>0.36961602578839298</v>
      </c>
      <c r="BJ10" s="17">
        <v>0.33389700593029598</v>
      </c>
      <c r="BK10" s="17">
        <v>0.24024347750153199</v>
      </c>
      <c r="BL10" s="17">
        <v>0.29668285482115198</v>
      </c>
      <c r="BM10" s="17"/>
      <c r="BN10" s="17">
        <v>0.159806904885577</v>
      </c>
      <c r="BO10" s="17">
        <v>0.226779757135296</v>
      </c>
      <c r="BP10" s="17">
        <v>0.22884843185905099</v>
      </c>
      <c r="BQ10" s="17">
        <v>0.32092834418676303</v>
      </c>
      <c r="BR10" s="17">
        <v>0.32476629144115998</v>
      </c>
      <c r="BS10" s="17">
        <v>0.30995843005471502</v>
      </c>
      <c r="BT10" s="17">
        <v>0.383676487221083</v>
      </c>
      <c r="BU10" s="17">
        <v>0.36222294287864198</v>
      </c>
      <c r="BV10" s="17">
        <v>0.30170287369319798</v>
      </c>
      <c r="BW10" s="17">
        <v>0.35219035819108502</v>
      </c>
      <c r="BX10" s="17">
        <v>0.34449032547893299</v>
      </c>
      <c r="BY10" s="17">
        <v>0.42423633753178902</v>
      </c>
      <c r="BZ10" s="17">
        <v>0.36781141002614998</v>
      </c>
      <c r="CA10" s="17">
        <v>0.29862801852926102</v>
      </c>
      <c r="CB10" s="17">
        <v>0.36703181187109302</v>
      </c>
      <c r="CC10" s="17">
        <v>0.40879678715867002</v>
      </c>
      <c r="CD10" s="17">
        <v>0.29209630178215501</v>
      </c>
    </row>
    <row r="11" spans="2:82" ht="29" x14ac:dyDescent="0.35">
      <c r="B11" s="18" t="s">
        <v>243</v>
      </c>
      <c r="C11" s="17">
        <v>0.400100731856322</v>
      </c>
      <c r="D11" s="17">
        <v>0.32296056321966699</v>
      </c>
      <c r="E11" s="17">
        <v>0.47651652005086897</v>
      </c>
      <c r="F11" s="17"/>
      <c r="G11" s="17">
        <v>0.43613496053350198</v>
      </c>
      <c r="H11" s="17">
        <v>0.41869203138778699</v>
      </c>
      <c r="I11" s="17">
        <v>0.50120074350949295</v>
      </c>
      <c r="J11" s="17">
        <v>0.455321845920378</v>
      </c>
      <c r="K11" s="17">
        <v>0.351372996053817</v>
      </c>
      <c r="L11" s="17">
        <v>0.258395179286873</v>
      </c>
      <c r="M11" s="17"/>
      <c r="N11" s="17">
        <v>0.26240759561295601</v>
      </c>
      <c r="O11" s="17">
        <v>0.35433181047735401</v>
      </c>
      <c r="P11" s="17">
        <v>0.45703549456675202</v>
      </c>
      <c r="Q11" s="17">
        <v>0.555078777193041</v>
      </c>
      <c r="R11" s="17"/>
      <c r="S11" s="17">
        <v>0.319705880017566</v>
      </c>
      <c r="T11" s="17">
        <v>0.42013035864800802</v>
      </c>
      <c r="U11" s="17">
        <v>0.36727924198018602</v>
      </c>
      <c r="V11" s="17">
        <v>0.382928628397044</v>
      </c>
      <c r="W11" s="17">
        <v>0.39506598962857697</v>
      </c>
      <c r="X11" s="17">
        <v>0.38296299464813199</v>
      </c>
      <c r="Y11" s="17">
        <v>0.43213711913298303</v>
      </c>
      <c r="Z11" s="17">
        <v>0.476665849750943</v>
      </c>
      <c r="AA11" s="17">
        <v>0.45637778826040498</v>
      </c>
      <c r="AB11" s="17">
        <v>0.39370753684376097</v>
      </c>
      <c r="AC11" s="17">
        <v>0.47826242365822003</v>
      </c>
      <c r="AD11" s="17"/>
      <c r="AE11" s="17">
        <v>0.17414900314423801</v>
      </c>
      <c r="AF11" s="17">
        <v>0.370642950747405</v>
      </c>
      <c r="AG11" s="17">
        <v>0.675398305771861</v>
      </c>
      <c r="AH11" s="17">
        <v>0.62846710638606995</v>
      </c>
      <c r="AI11" s="17">
        <v>0.56888103194513795</v>
      </c>
      <c r="AJ11" s="17">
        <v>0.48162862553671398</v>
      </c>
      <c r="AK11" s="17"/>
      <c r="AL11" s="17">
        <v>0.39470026919637702</v>
      </c>
      <c r="AM11" s="17">
        <v>0.45590196939481697</v>
      </c>
      <c r="AN11" s="17">
        <v>0.28909612460209699</v>
      </c>
      <c r="AO11" s="17">
        <v>0.30268786352425803</v>
      </c>
      <c r="AP11" s="17">
        <v>0.15381075756989601</v>
      </c>
      <c r="AQ11" s="17">
        <v>0.289789151812677</v>
      </c>
      <c r="AR11" s="17">
        <v>0.447390371192879</v>
      </c>
      <c r="AS11" s="17"/>
      <c r="AT11" s="17">
        <v>0.17707059589106799</v>
      </c>
      <c r="AU11" s="17">
        <v>0.42871670584723898</v>
      </c>
      <c r="AV11" s="17"/>
      <c r="AW11" s="17">
        <v>0.49232301171418102</v>
      </c>
      <c r="AX11" s="17">
        <v>0.32942057704809402</v>
      </c>
      <c r="AY11" s="17">
        <v>0.53977839363472002</v>
      </c>
      <c r="AZ11" s="17">
        <v>0.42104099080394403</v>
      </c>
      <c r="BA11" s="17">
        <v>0.26684563023597402</v>
      </c>
      <c r="BB11" s="17">
        <v>0.41705194951386199</v>
      </c>
      <c r="BC11" s="17">
        <v>0.38846489251590299</v>
      </c>
      <c r="BD11" s="17">
        <v>0.56818892948690503</v>
      </c>
      <c r="BE11" s="17"/>
      <c r="BF11" s="17">
        <v>0.35907619319663497</v>
      </c>
      <c r="BG11" s="17">
        <v>0.37487916941482802</v>
      </c>
      <c r="BH11" s="17">
        <v>0.34981837698887802</v>
      </c>
      <c r="BI11" s="17">
        <v>0.44209374021347603</v>
      </c>
      <c r="BJ11" s="17">
        <v>0.46421633138110902</v>
      </c>
      <c r="BK11" s="17">
        <v>0.37102984219025997</v>
      </c>
      <c r="BL11" s="17">
        <v>0.54976199957755401</v>
      </c>
      <c r="BM11" s="17"/>
      <c r="BN11" s="17">
        <v>0.68063561902441105</v>
      </c>
      <c r="BO11" s="17">
        <v>0.56653137913515805</v>
      </c>
      <c r="BP11" s="17">
        <v>0.62694681171119304</v>
      </c>
      <c r="BQ11" s="17">
        <v>0.46827489536707501</v>
      </c>
      <c r="BR11" s="17">
        <v>0.45410692576932798</v>
      </c>
      <c r="BS11" s="17">
        <v>0.45818824950534798</v>
      </c>
      <c r="BT11" s="17">
        <v>0.34087388063586799</v>
      </c>
      <c r="BU11" s="17">
        <v>0.366444727180121</v>
      </c>
      <c r="BV11" s="17">
        <v>0.36040214606809201</v>
      </c>
      <c r="BW11" s="17">
        <v>0.305548037818337</v>
      </c>
      <c r="BX11" s="17">
        <v>0.28866463139050003</v>
      </c>
      <c r="BY11" s="17">
        <v>0.24954158463300799</v>
      </c>
      <c r="BZ11" s="17">
        <v>0.148672817128152</v>
      </c>
      <c r="CA11" s="17">
        <v>0.187225494700545</v>
      </c>
      <c r="CB11" s="17">
        <v>8.6937197308710704E-2</v>
      </c>
      <c r="CC11" s="17">
        <v>5.57649887236761E-2</v>
      </c>
      <c r="CD11" s="17">
        <v>6.1677859356979302E-2</v>
      </c>
    </row>
    <row r="12" spans="2:82" x14ac:dyDescent="0.35">
      <c r="B12" s="18" t="s">
        <v>127</v>
      </c>
      <c r="C12" s="19">
        <v>3.2481452672690501E-2</v>
      </c>
      <c r="D12" s="19">
        <v>3.1959047702633102E-2</v>
      </c>
      <c r="E12" s="19">
        <v>3.1661434867425599E-2</v>
      </c>
      <c r="F12" s="19"/>
      <c r="G12" s="19">
        <v>3.6478166658115499E-2</v>
      </c>
      <c r="H12" s="19">
        <v>4.86971454470531E-2</v>
      </c>
      <c r="I12" s="19">
        <v>2.0539977749348199E-2</v>
      </c>
      <c r="J12" s="19">
        <v>4.0590093740555999E-2</v>
      </c>
      <c r="K12" s="19">
        <v>2.5729981421842602E-2</v>
      </c>
      <c r="L12" s="19">
        <v>2.3050992673253001E-2</v>
      </c>
      <c r="M12" s="19"/>
      <c r="N12" s="19">
        <v>1.96962333581698E-2</v>
      </c>
      <c r="O12" s="19">
        <v>3.7106343185431198E-2</v>
      </c>
      <c r="P12" s="19">
        <v>2.4733980585490201E-2</v>
      </c>
      <c r="Q12" s="19">
        <v>4.9442642245602998E-2</v>
      </c>
      <c r="R12" s="19"/>
      <c r="S12" s="19">
        <v>3.3156703773733399E-2</v>
      </c>
      <c r="T12" s="19">
        <v>2.5849797980481301E-2</v>
      </c>
      <c r="U12" s="19">
        <v>4.6292497063728399E-2</v>
      </c>
      <c r="V12" s="19">
        <v>2.8801692815250499E-2</v>
      </c>
      <c r="W12" s="19">
        <v>3.1615357702690999E-2</v>
      </c>
      <c r="X12" s="19">
        <v>2.77272963075781E-2</v>
      </c>
      <c r="Y12" s="19">
        <v>2.4118101341963499E-2</v>
      </c>
      <c r="Z12" s="19">
        <v>2.7768511824365499E-2</v>
      </c>
      <c r="AA12" s="19">
        <v>3.4098501454370399E-2</v>
      </c>
      <c r="AB12" s="19">
        <v>4.4446430915537197E-2</v>
      </c>
      <c r="AC12" s="19">
        <v>3.6034762732831301E-2</v>
      </c>
      <c r="AD12" s="19"/>
      <c r="AE12" s="19">
        <v>2.2108546044819599E-2</v>
      </c>
      <c r="AF12" s="19">
        <v>2.1306086372446301E-2</v>
      </c>
      <c r="AG12" s="19">
        <v>4.3223920278749002E-2</v>
      </c>
      <c r="AH12" s="19">
        <v>2.3089199886366801E-2</v>
      </c>
      <c r="AI12" s="19">
        <v>3.2993637515227901E-2</v>
      </c>
      <c r="AJ12" s="19">
        <v>0.12591937589390201</v>
      </c>
      <c r="AK12" s="19"/>
      <c r="AL12" s="19">
        <v>2.4199908441772201E-2</v>
      </c>
      <c r="AM12" s="19">
        <v>2.57468390979914E-2</v>
      </c>
      <c r="AN12" s="19">
        <v>0</v>
      </c>
      <c r="AO12" s="19">
        <v>3.3099312558123997E-2</v>
      </c>
      <c r="AP12" s="19">
        <v>2.6421244103973701E-2</v>
      </c>
      <c r="AQ12" s="19">
        <v>3.00972062453852E-2</v>
      </c>
      <c r="AR12" s="19">
        <v>8.6753794643461099E-2</v>
      </c>
      <c r="AS12" s="19"/>
      <c r="AT12" s="19">
        <v>4.6755180191969697E-2</v>
      </c>
      <c r="AU12" s="19">
        <v>2.5045086613836001E-2</v>
      </c>
      <c r="AV12" s="19"/>
      <c r="AW12" s="19">
        <v>4.5084049538028297E-2</v>
      </c>
      <c r="AX12" s="19">
        <v>3.3587727455696201E-2</v>
      </c>
      <c r="AY12" s="19">
        <v>1.31475861374432E-2</v>
      </c>
      <c r="AZ12" s="19">
        <v>3.7897595267002301E-2</v>
      </c>
      <c r="BA12" s="19">
        <v>2.6453535024976601E-2</v>
      </c>
      <c r="BB12" s="19">
        <v>3.3337084890192999E-2</v>
      </c>
      <c r="BC12" s="19">
        <v>2.0121508875715999E-2</v>
      </c>
      <c r="BD12" s="19">
        <v>5.1789146978590599E-2</v>
      </c>
      <c r="BE12" s="19"/>
      <c r="BF12" s="19">
        <v>1.6143923098607401E-2</v>
      </c>
      <c r="BG12" s="19">
        <v>2.3648499847513601E-2</v>
      </c>
      <c r="BH12" s="19">
        <v>2.8682129648714302E-2</v>
      </c>
      <c r="BI12" s="19">
        <v>3.1804128224071797E-2</v>
      </c>
      <c r="BJ12" s="19">
        <v>4.2393226447263198E-2</v>
      </c>
      <c r="BK12" s="19">
        <v>5.8273634599100399E-2</v>
      </c>
      <c r="BL12" s="19">
        <v>2.2580593793858902E-2</v>
      </c>
      <c r="BM12" s="19"/>
      <c r="BN12" s="19">
        <v>7.6620573149138907E-2</v>
      </c>
      <c r="BO12" s="19">
        <v>6.5747378624418804E-2</v>
      </c>
      <c r="BP12" s="19">
        <v>2.2757959201501601E-2</v>
      </c>
      <c r="BQ12" s="19">
        <v>4.3652772748824301E-2</v>
      </c>
      <c r="BR12" s="19">
        <v>3.5453111809686098E-2</v>
      </c>
      <c r="BS12" s="19">
        <v>2.29985092384275E-2</v>
      </c>
      <c r="BT12" s="19">
        <v>3.9725292047042199E-2</v>
      </c>
      <c r="BU12" s="19">
        <v>1.64509760918852E-2</v>
      </c>
      <c r="BV12" s="19">
        <v>7.0679827294365099E-3</v>
      </c>
      <c r="BW12" s="19">
        <v>1.9178246839143102E-2</v>
      </c>
      <c r="BX12" s="19">
        <v>7.2267934877476301E-3</v>
      </c>
      <c r="BY12" s="19">
        <v>0</v>
      </c>
      <c r="BZ12" s="19">
        <v>0</v>
      </c>
      <c r="CA12" s="19">
        <v>1.48666189784983E-2</v>
      </c>
      <c r="CB12" s="19">
        <v>1.4135508962741201E-2</v>
      </c>
      <c r="CC12" s="19">
        <v>2.7653413263773002E-2</v>
      </c>
      <c r="CD12" s="19">
        <v>3.4628947928126201E-2</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CD17"/>
  <sheetViews>
    <sheetView showGridLines="0" topLeftCell="A3" workbookViewId="0">
      <pane xSplit="2" topLeftCell="Z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249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2613</v>
      </c>
      <c r="D7" s="10">
        <v>1253</v>
      </c>
      <c r="E7" s="10">
        <v>1357</v>
      </c>
      <c r="F7" s="10"/>
      <c r="G7" s="10">
        <v>334</v>
      </c>
      <c r="H7" s="10">
        <v>437</v>
      </c>
      <c r="I7" s="10">
        <v>430</v>
      </c>
      <c r="J7" s="10">
        <v>491</v>
      </c>
      <c r="K7" s="10">
        <v>371</v>
      </c>
      <c r="L7" s="10">
        <v>550</v>
      </c>
      <c r="M7" s="10"/>
      <c r="N7" s="10">
        <v>740</v>
      </c>
      <c r="O7" s="10">
        <v>690</v>
      </c>
      <c r="P7" s="10">
        <v>572</v>
      </c>
      <c r="Q7" s="10">
        <v>600</v>
      </c>
      <c r="R7" s="10"/>
      <c r="S7" s="10">
        <v>337</v>
      </c>
      <c r="T7" s="10">
        <v>356</v>
      </c>
      <c r="U7" s="10">
        <v>216</v>
      </c>
      <c r="V7" s="10">
        <v>227</v>
      </c>
      <c r="W7" s="10">
        <v>207</v>
      </c>
      <c r="X7" s="10">
        <v>272</v>
      </c>
      <c r="Y7" s="10">
        <v>230</v>
      </c>
      <c r="Z7" s="10">
        <v>114</v>
      </c>
      <c r="AA7" s="10">
        <v>290</v>
      </c>
      <c r="AB7" s="10">
        <v>226</v>
      </c>
      <c r="AC7" s="10">
        <v>138</v>
      </c>
      <c r="AD7" s="10"/>
      <c r="AE7" s="10">
        <v>961</v>
      </c>
      <c r="AF7" s="10">
        <v>643</v>
      </c>
      <c r="AG7" s="10">
        <v>214</v>
      </c>
      <c r="AH7" s="10">
        <v>237</v>
      </c>
      <c r="AI7" s="10">
        <v>475</v>
      </c>
      <c r="AJ7" s="10">
        <v>64</v>
      </c>
      <c r="AK7" s="10"/>
      <c r="AL7" s="10">
        <v>1671</v>
      </c>
      <c r="AM7" s="10">
        <v>547</v>
      </c>
      <c r="AN7" s="10">
        <v>121</v>
      </c>
      <c r="AO7" s="10">
        <v>27</v>
      </c>
      <c r="AP7" s="10">
        <v>68</v>
      </c>
      <c r="AQ7" s="10">
        <v>56</v>
      </c>
      <c r="AR7" s="10">
        <v>8</v>
      </c>
      <c r="AS7" s="10"/>
      <c r="AT7" s="10">
        <v>253</v>
      </c>
      <c r="AU7" s="10">
        <v>2309</v>
      </c>
      <c r="AV7" s="10"/>
      <c r="AW7" s="10">
        <v>319</v>
      </c>
      <c r="AX7" s="10">
        <v>139</v>
      </c>
      <c r="AY7" s="10">
        <v>72</v>
      </c>
      <c r="AZ7" s="10">
        <v>789</v>
      </c>
      <c r="BA7" s="10">
        <v>410</v>
      </c>
      <c r="BB7" s="10">
        <v>394</v>
      </c>
      <c r="BC7" s="10">
        <v>450</v>
      </c>
      <c r="BD7" s="10">
        <v>40</v>
      </c>
      <c r="BE7" s="10"/>
      <c r="BF7" s="10">
        <v>336</v>
      </c>
      <c r="BG7" s="10">
        <v>769</v>
      </c>
      <c r="BH7" s="10">
        <v>331</v>
      </c>
      <c r="BI7" s="10">
        <v>156</v>
      </c>
      <c r="BJ7" s="10">
        <v>245</v>
      </c>
      <c r="BK7" s="10">
        <v>521</v>
      </c>
      <c r="BL7" s="10">
        <v>255</v>
      </c>
      <c r="BM7" s="10"/>
      <c r="BN7" s="10">
        <v>154</v>
      </c>
      <c r="BO7" s="10">
        <v>181</v>
      </c>
      <c r="BP7" s="10">
        <v>198</v>
      </c>
      <c r="BQ7" s="10">
        <v>234</v>
      </c>
      <c r="BR7" s="10">
        <v>272</v>
      </c>
      <c r="BS7" s="10">
        <v>233</v>
      </c>
      <c r="BT7" s="10">
        <v>194</v>
      </c>
      <c r="BU7" s="10">
        <v>166</v>
      </c>
      <c r="BV7" s="10">
        <v>134</v>
      </c>
      <c r="BW7" s="10">
        <v>226</v>
      </c>
      <c r="BX7" s="10">
        <v>141</v>
      </c>
      <c r="BY7" s="10">
        <v>96</v>
      </c>
      <c r="BZ7" s="10">
        <v>71</v>
      </c>
      <c r="CA7" s="10">
        <v>77</v>
      </c>
      <c r="CB7" s="10">
        <v>63</v>
      </c>
      <c r="CC7" s="10">
        <v>44</v>
      </c>
      <c r="CD7" s="10">
        <v>34</v>
      </c>
    </row>
    <row r="8" spans="2:82" ht="30" customHeight="1" x14ac:dyDescent="0.35">
      <c r="B8" s="11" t="s">
        <v>19</v>
      </c>
      <c r="C8" s="11">
        <v>2610</v>
      </c>
      <c r="D8" s="11">
        <v>1267</v>
      </c>
      <c r="E8" s="11">
        <v>1340</v>
      </c>
      <c r="F8" s="11"/>
      <c r="G8" s="11">
        <v>352</v>
      </c>
      <c r="H8" s="11">
        <v>452</v>
      </c>
      <c r="I8" s="11">
        <v>440</v>
      </c>
      <c r="J8" s="11">
        <v>479</v>
      </c>
      <c r="K8" s="11">
        <v>350</v>
      </c>
      <c r="L8" s="11">
        <v>536</v>
      </c>
      <c r="M8" s="11"/>
      <c r="N8" s="11">
        <v>702</v>
      </c>
      <c r="O8" s="11">
        <v>674</v>
      </c>
      <c r="P8" s="11">
        <v>596</v>
      </c>
      <c r="Q8" s="11">
        <v>627</v>
      </c>
      <c r="R8" s="11"/>
      <c r="S8" s="11">
        <v>367</v>
      </c>
      <c r="T8" s="11">
        <v>343</v>
      </c>
      <c r="U8" s="11">
        <v>203</v>
      </c>
      <c r="V8" s="11">
        <v>221</v>
      </c>
      <c r="W8" s="11">
        <v>195</v>
      </c>
      <c r="X8" s="11">
        <v>257</v>
      </c>
      <c r="Y8" s="11">
        <v>239</v>
      </c>
      <c r="Z8" s="11">
        <v>130</v>
      </c>
      <c r="AA8" s="11">
        <v>284</v>
      </c>
      <c r="AB8" s="11">
        <v>236</v>
      </c>
      <c r="AC8" s="11">
        <v>134</v>
      </c>
      <c r="AD8" s="11"/>
      <c r="AE8" s="11">
        <v>939</v>
      </c>
      <c r="AF8" s="11">
        <v>638</v>
      </c>
      <c r="AG8" s="11">
        <v>221</v>
      </c>
      <c r="AH8" s="11">
        <v>243</v>
      </c>
      <c r="AI8" s="11">
        <v>484</v>
      </c>
      <c r="AJ8" s="11">
        <v>65</v>
      </c>
      <c r="AK8" s="11"/>
      <c r="AL8" s="11">
        <v>1652</v>
      </c>
      <c r="AM8" s="11">
        <v>559</v>
      </c>
      <c r="AN8" s="11">
        <v>125</v>
      </c>
      <c r="AO8" s="11">
        <v>27</v>
      </c>
      <c r="AP8" s="11">
        <v>65</v>
      </c>
      <c r="AQ8" s="11">
        <v>57</v>
      </c>
      <c r="AR8" s="11">
        <v>8</v>
      </c>
      <c r="AS8" s="11"/>
      <c r="AT8" s="11">
        <v>258</v>
      </c>
      <c r="AU8" s="11">
        <v>2299</v>
      </c>
      <c r="AV8" s="11"/>
      <c r="AW8" s="11">
        <v>322</v>
      </c>
      <c r="AX8" s="11">
        <v>138</v>
      </c>
      <c r="AY8" s="11">
        <v>74</v>
      </c>
      <c r="AZ8" s="11">
        <v>781</v>
      </c>
      <c r="BA8" s="11">
        <v>398</v>
      </c>
      <c r="BB8" s="11">
        <v>402</v>
      </c>
      <c r="BC8" s="11">
        <v>454</v>
      </c>
      <c r="BD8" s="11">
        <v>41</v>
      </c>
      <c r="BE8" s="11"/>
      <c r="BF8" s="11">
        <v>336</v>
      </c>
      <c r="BG8" s="11">
        <v>774</v>
      </c>
      <c r="BH8" s="11">
        <v>322</v>
      </c>
      <c r="BI8" s="11">
        <v>156</v>
      </c>
      <c r="BJ8" s="11">
        <v>248</v>
      </c>
      <c r="BK8" s="11">
        <v>514</v>
      </c>
      <c r="BL8" s="11">
        <v>260</v>
      </c>
      <c r="BM8" s="11"/>
      <c r="BN8" s="11">
        <v>162</v>
      </c>
      <c r="BO8" s="11">
        <v>183</v>
      </c>
      <c r="BP8" s="11">
        <v>201</v>
      </c>
      <c r="BQ8" s="11">
        <v>235</v>
      </c>
      <c r="BR8" s="11">
        <v>272</v>
      </c>
      <c r="BS8" s="11">
        <v>232</v>
      </c>
      <c r="BT8" s="11">
        <v>194</v>
      </c>
      <c r="BU8" s="11">
        <v>162</v>
      </c>
      <c r="BV8" s="11">
        <v>132</v>
      </c>
      <c r="BW8" s="11">
        <v>223</v>
      </c>
      <c r="BX8" s="11">
        <v>140</v>
      </c>
      <c r="BY8" s="11">
        <v>94</v>
      </c>
      <c r="BZ8" s="11">
        <v>69</v>
      </c>
      <c r="CA8" s="11">
        <v>75</v>
      </c>
      <c r="CB8" s="11">
        <v>62</v>
      </c>
      <c r="CC8" s="11">
        <v>44</v>
      </c>
      <c r="CD8" s="11">
        <v>35</v>
      </c>
    </row>
    <row r="9" spans="2:82" ht="29" x14ac:dyDescent="0.35">
      <c r="B9" s="18" t="s">
        <v>241</v>
      </c>
      <c r="C9" s="17">
        <v>0.17976331286342301</v>
      </c>
      <c r="D9" s="17">
        <v>0.20045353930302101</v>
      </c>
      <c r="E9" s="17">
        <v>0.160601447774571</v>
      </c>
      <c r="F9" s="17"/>
      <c r="G9" s="17">
        <v>0.13018181781020299</v>
      </c>
      <c r="H9" s="17">
        <v>0.13829771221742401</v>
      </c>
      <c r="I9" s="17">
        <v>0.11567124776375499</v>
      </c>
      <c r="J9" s="17">
        <v>0.124450712028241</v>
      </c>
      <c r="K9" s="17">
        <v>0.22223041283940501</v>
      </c>
      <c r="L9" s="17">
        <v>0.32160890065566999</v>
      </c>
      <c r="M9" s="17"/>
      <c r="N9" s="17">
        <v>0.29791785797793902</v>
      </c>
      <c r="O9" s="17">
        <v>0.15461419875999</v>
      </c>
      <c r="P9" s="17">
        <v>0.15601032930657999</v>
      </c>
      <c r="Q9" s="17">
        <v>9.7268937335593497E-2</v>
      </c>
      <c r="R9" s="17"/>
      <c r="S9" s="17">
        <v>0.20352270434988901</v>
      </c>
      <c r="T9" s="17">
        <v>0.185246052787638</v>
      </c>
      <c r="U9" s="17">
        <v>0.17350428855709299</v>
      </c>
      <c r="V9" s="17">
        <v>0.26951365378005698</v>
      </c>
      <c r="W9" s="17">
        <v>0.15105227714724301</v>
      </c>
      <c r="X9" s="17">
        <v>0.152330453338197</v>
      </c>
      <c r="Y9" s="17">
        <v>0.16230563672748999</v>
      </c>
      <c r="Z9" s="17">
        <v>0.14819161124791899</v>
      </c>
      <c r="AA9" s="17">
        <v>0.13635612748632001</v>
      </c>
      <c r="AB9" s="17">
        <v>0.21105912340810601</v>
      </c>
      <c r="AC9" s="17">
        <v>0.155348981198595</v>
      </c>
      <c r="AD9" s="17"/>
      <c r="AE9" s="17">
        <v>0.33990339450975399</v>
      </c>
      <c r="AF9" s="17">
        <v>0.117398305792545</v>
      </c>
      <c r="AG9" s="17">
        <v>2.0975304308584401E-2</v>
      </c>
      <c r="AH9" s="17">
        <v>7.1343550738766498E-2</v>
      </c>
      <c r="AI9" s="17">
        <v>9.2232683555695694E-2</v>
      </c>
      <c r="AJ9" s="17">
        <v>9.5951089547749696E-2</v>
      </c>
      <c r="AK9" s="17"/>
      <c r="AL9" s="17">
        <v>0.177163158988313</v>
      </c>
      <c r="AM9" s="17">
        <v>0.17086626164728699</v>
      </c>
      <c r="AN9" s="17">
        <v>0.22223658244892</v>
      </c>
      <c r="AO9" s="17">
        <v>0.28821330322278199</v>
      </c>
      <c r="AP9" s="17">
        <v>0.32053038047078403</v>
      </c>
      <c r="AQ9" s="17">
        <v>0.31034095838477599</v>
      </c>
      <c r="AR9" s="17">
        <v>0</v>
      </c>
      <c r="AS9" s="17"/>
      <c r="AT9" s="17">
        <v>0.34281354413377102</v>
      </c>
      <c r="AU9" s="17">
        <v>0.16131723231968401</v>
      </c>
      <c r="AV9" s="17"/>
      <c r="AW9" s="17">
        <v>0.10232459922136899</v>
      </c>
      <c r="AX9" s="17">
        <v>0.24007799600458199</v>
      </c>
      <c r="AY9" s="17">
        <v>0.14286559081294001</v>
      </c>
      <c r="AZ9" s="17">
        <v>0.157840543475398</v>
      </c>
      <c r="BA9" s="17">
        <v>0.32995118728710099</v>
      </c>
      <c r="BB9" s="17">
        <v>0.14512131311476301</v>
      </c>
      <c r="BC9" s="17">
        <v>0.16680466445702299</v>
      </c>
      <c r="BD9" s="17">
        <v>9.4450674925767003E-2</v>
      </c>
      <c r="BE9" s="17"/>
      <c r="BF9" s="17">
        <v>0.18344052953925799</v>
      </c>
      <c r="BG9" s="17">
        <v>0.157357884563636</v>
      </c>
      <c r="BH9" s="17">
        <v>0.225149312015196</v>
      </c>
      <c r="BI9" s="17">
        <v>0.17881116854875401</v>
      </c>
      <c r="BJ9" s="17">
        <v>0.159553073190983</v>
      </c>
      <c r="BK9" s="17">
        <v>0.23019483590822401</v>
      </c>
      <c r="BL9" s="17">
        <v>0.105767375592865</v>
      </c>
      <c r="BM9" s="17"/>
      <c r="BN9" s="17">
        <v>7.7101239972778499E-2</v>
      </c>
      <c r="BO9" s="17">
        <v>5.4160343766995002E-2</v>
      </c>
      <c r="BP9" s="17">
        <v>8.4656403153478499E-2</v>
      </c>
      <c r="BQ9" s="17">
        <v>0.12797648416376001</v>
      </c>
      <c r="BR9" s="17">
        <v>0.14661761120113601</v>
      </c>
      <c r="BS9" s="17">
        <v>0.169334131081331</v>
      </c>
      <c r="BT9" s="17">
        <v>0.176082191145991</v>
      </c>
      <c r="BU9" s="17">
        <v>0.20127523456190699</v>
      </c>
      <c r="BV9" s="17">
        <v>0.19667638973224899</v>
      </c>
      <c r="BW9" s="17">
        <v>0.183328870872629</v>
      </c>
      <c r="BX9" s="17">
        <v>0.23377109861478701</v>
      </c>
      <c r="BY9" s="17">
        <v>0.25551566189986502</v>
      </c>
      <c r="BZ9" s="17">
        <v>0.25384706142174801</v>
      </c>
      <c r="CA9" s="17">
        <v>0.32863752840895399</v>
      </c>
      <c r="CB9" s="17">
        <v>0.37590382742892398</v>
      </c>
      <c r="CC9" s="17">
        <v>0.55910582651821505</v>
      </c>
      <c r="CD9" s="17">
        <v>0.67561980167094704</v>
      </c>
    </row>
    <row r="10" spans="2:82" ht="29" x14ac:dyDescent="0.35">
      <c r="B10" s="18" t="s">
        <v>242</v>
      </c>
      <c r="C10" s="17">
        <v>0.31127598093815301</v>
      </c>
      <c r="D10" s="17">
        <v>0.35414347319040501</v>
      </c>
      <c r="E10" s="17">
        <v>0.27070117079568801</v>
      </c>
      <c r="F10" s="17"/>
      <c r="G10" s="17">
        <v>0.34640308444103102</v>
      </c>
      <c r="H10" s="17">
        <v>0.30593511850683303</v>
      </c>
      <c r="I10" s="17">
        <v>0.30294731518936002</v>
      </c>
      <c r="J10" s="17">
        <v>0.29011790648793401</v>
      </c>
      <c r="K10" s="17">
        <v>0.29876982306037098</v>
      </c>
      <c r="L10" s="17">
        <v>0.32659652185562899</v>
      </c>
      <c r="M10" s="17"/>
      <c r="N10" s="17">
        <v>0.36995308033583901</v>
      </c>
      <c r="O10" s="17">
        <v>0.34410409878952197</v>
      </c>
      <c r="P10" s="17">
        <v>0.31486929380526202</v>
      </c>
      <c r="Q10" s="17">
        <v>0.20918904310025699</v>
      </c>
      <c r="R10" s="17"/>
      <c r="S10" s="17">
        <v>0.34055604454852501</v>
      </c>
      <c r="T10" s="17">
        <v>0.29614137269568402</v>
      </c>
      <c r="U10" s="17">
        <v>0.30976196631620201</v>
      </c>
      <c r="V10" s="17">
        <v>0.28155031357607302</v>
      </c>
      <c r="W10" s="17">
        <v>0.31561468809332699</v>
      </c>
      <c r="X10" s="17">
        <v>0.33444875410314101</v>
      </c>
      <c r="Y10" s="17">
        <v>0.3082422420732</v>
      </c>
      <c r="Z10" s="17">
        <v>0.283604825696462</v>
      </c>
      <c r="AA10" s="17">
        <v>0.32577934109757001</v>
      </c>
      <c r="AB10" s="17">
        <v>0.30211738830156898</v>
      </c>
      <c r="AC10" s="17">
        <v>0.28828842286236001</v>
      </c>
      <c r="AD10" s="17"/>
      <c r="AE10" s="17">
        <v>0.375671472260378</v>
      </c>
      <c r="AF10" s="17">
        <v>0.38932485098841801</v>
      </c>
      <c r="AG10" s="17">
        <v>0.190454930265963</v>
      </c>
      <c r="AH10" s="17">
        <v>0.213143891200198</v>
      </c>
      <c r="AI10" s="17">
        <v>0.20865675380552401</v>
      </c>
      <c r="AJ10" s="17">
        <v>0.199916208426828</v>
      </c>
      <c r="AK10" s="17"/>
      <c r="AL10" s="17">
        <v>0.31045089671394399</v>
      </c>
      <c r="AM10" s="17">
        <v>0.31536078188197197</v>
      </c>
      <c r="AN10" s="17">
        <v>0.39352631514384001</v>
      </c>
      <c r="AO10" s="17">
        <v>0.17665717616172399</v>
      </c>
      <c r="AP10" s="17">
        <v>0.38192694330016602</v>
      </c>
      <c r="AQ10" s="17">
        <v>0.214392702418853</v>
      </c>
      <c r="AR10" s="17">
        <v>0.48697060840051898</v>
      </c>
      <c r="AS10" s="17"/>
      <c r="AT10" s="17">
        <v>0.39501106541935199</v>
      </c>
      <c r="AU10" s="17">
        <v>0.30253047173116199</v>
      </c>
      <c r="AV10" s="17"/>
      <c r="AW10" s="17">
        <v>0.28099118421159702</v>
      </c>
      <c r="AX10" s="17">
        <v>0.249914291245003</v>
      </c>
      <c r="AY10" s="17">
        <v>0.23180215923671799</v>
      </c>
      <c r="AZ10" s="17">
        <v>0.27327107452414401</v>
      </c>
      <c r="BA10" s="17">
        <v>0.34569528204808597</v>
      </c>
      <c r="BB10" s="17">
        <v>0.33333076065874601</v>
      </c>
      <c r="BC10" s="17">
        <v>0.38291428015450002</v>
      </c>
      <c r="BD10" s="17">
        <v>0.27942565296475103</v>
      </c>
      <c r="BE10" s="17"/>
      <c r="BF10" s="17">
        <v>0.36564422431110299</v>
      </c>
      <c r="BG10" s="17">
        <v>0.349598497864547</v>
      </c>
      <c r="BH10" s="17">
        <v>0.31095047789706398</v>
      </c>
      <c r="BI10" s="17">
        <v>0.31779403343930901</v>
      </c>
      <c r="BJ10" s="17">
        <v>0.25096982917009703</v>
      </c>
      <c r="BK10" s="17">
        <v>0.281611709598032</v>
      </c>
      <c r="BL10" s="17">
        <v>0.239838982680046</v>
      </c>
      <c r="BM10" s="17"/>
      <c r="BN10" s="17">
        <v>0.13488102271277499</v>
      </c>
      <c r="BO10" s="17">
        <v>0.176626045032586</v>
      </c>
      <c r="BP10" s="17">
        <v>0.26551973214598701</v>
      </c>
      <c r="BQ10" s="17">
        <v>0.27518176031361602</v>
      </c>
      <c r="BR10" s="17">
        <v>0.29095820023250801</v>
      </c>
      <c r="BS10" s="17">
        <v>0.29235505612781998</v>
      </c>
      <c r="BT10" s="17">
        <v>0.369771665232909</v>
      </c>
      <c r="BU10" s="17">
        <v>0.34370119203705102</v>
      </c>
      <c r="BV10" s="17">
        <v>0.34772999200305599</v>
      </c>
      <c r="BW10" s="17">
        <v>0.39364597351013603</v>
      </c>
      <c r="BX10" s="17">
        <v>0.41327735880746602</v>
      </c>
      <c r="BY10" s="17">
        <v>0.38526377995050298</v>
      </c>
      <c r="BZ10" s="17">
        <v>0.48168575917681999</v>
      </c>
      <c r="CA10" s="17">
        <v>0.39401551758919201</v>
      </c>
      <c r="CB10" s="17">
        <v>0.44260051547951401</v>
      </c>
      <c r="CC10" s="17">
        <v>0.349535099471598</v>
      </c>
      <c r="CD10" s="17">
        <v>0.233785124832396</v>
      </c>
    </row>
    <row r="11" spans="2:82" ht="29" x14ac:dyDescent="0.35">
      <c r="B11" s="18" t="s">
        <v>243</v>
      </c>
      <c r="C11" s="17">
        <v>0.48789277675146803</v>
      </c>
      <c r="D11" s="17">
        <v>0.42729597318428603</v>
      </c>
      <c r="E11" s="17">
        <v>0.54545069015098002</v>
      </c>
      <c r="F11" s="17"/>
      <c r="G11" s="17">
        <v>0.49906604727541198</v>
      </c>
      <c r="H11" s="17">
        <v>0.53680858010514199</v>
      </c>
      <c r="I11" s="17">
        <v>0.54793578877231497</v>
      </c>
      <c r="J11" s="17">
        <v>0.55723493409993397</v>
      </c>
      <c r="K11" s="17">
        <v>0.46599187849057999</v>
      </c>
      <c r="L11" s="17">
        <v>0.34237194003800198</v>
      </c>
      <c r="M11" s="17"/>
      <c r="N11" s="17">
        <v>0.31209866751590298</v>
      </c>
      <c r="O11" s="17">
        <v>0.48662695262441902</v>
      </c>
      <c r="P11" s="17">
        <v>0.51033049578920997</v>
      </c>
      <c r="Q11" s="17">
        <v>0.66189931686120096</v>
      </c>
      <c r="R11" s="17"/>
      <c r="S11" s="17">
        <v>0.43359571332383701</v>
      </c>
      <c r="T11" s="17">
        <v>0.49844066515985003</v>
      </c>
      <c r="U11" s="17">
        <v>0.50771217258276402</v>
      </c>
      <c r="V11" s="17">
        <v>0.430350515877024</v>
      </c>
      <c r="W11" s="17">
        <v>0.50999129088499795</v>
      </c>
      <c r="X11" s="17">
        <v>0.49130939022176601</v>
      </c>
      <c r="Y11" s="17">
        <v>0.49457566792285501</v>
      </c>
      <c r="Z11" s="17">
        <v>0.55047243068101803</v>
      </c>
      <c r="AA11" s="17">
        <v>0.50984417733394405</v>
      </c>
      <c r="AB11" s="17">
        <v>0.47372819991557302</v>
      </c>
      <c r="AC11" s="17">
        <v>0.54116223524281704</v>
      </c>
      <c r="AD11" s="17"/>
      <c r="AE11" s="17">
        <v>0.26959353256400798</v>
      </c>
      <c r="AF11" s="17">
        <v>0.47650489329520601</v>
      </c>
      <c r="AG11" s="17">
        <v>0.74530190011071895</v>
      </c>
      <c r="AH11" s="17">
        <v>0.67944242018127798</v>
      </c>
      <c r="AI11" s="17">
        <v>0.68441904417977495</v>
      </c>
      <c r="AJ11" s="17">
        <v>0.65935366487629299</v>
      </c>
      <c r="AK11" s="17"/>
      <c r="AL11" s="17">
        <v>0.49854872216704299</v>
      </c>
      <c r="AM11" s="17">
        <v>0.48981385139081401</v>
      </c>
      <c r="AN11" s="17">
        <v>0.365596602659294</v>
      </c>
      <c r="AO11" s="17">
        <v>0.53512952061549401</v>
      </c>
      <c r="AP11" s="17">
        <v>0.29754267622905001</v>
      </c>
      <c r="AQ11" s="17">
        <v>0.45669880008826103</v>
      </c>
      <c r="AR11" s="17">
        <v>0.51302939159948102</v>
      </c>
      <c r="AS11" s="17"/>
      <c r="AT11" s="17">
        <v>0.23022269369635501</v>
      </c>
      <c r="AU11" s="17">
        <v>0.51891850933030004</v>
      </c>
      <c r="AV11" s="17"/>
      <c r="AW11" s="17">
        <v>0.59501625588056795</v>
      </c>
      <c r="AX11" s="17">
        <v>0.48009939365321003</v>
      </c>
      <c r="AY11" s="17">
        <v>0.554658041776116</v>
      </c>
      <c r="AZ11" s="17">
        <v>0.55304214449885902</v>
      </c>
      <c r="BA11" s="17">
        <v>0.317591404083157</v>
      </c>
      <c r="BB11" s="17">
        <v>0.50470195751889302</v>
      </c>
      <c r="BC11" s="17">
        <v>0.42071175361165603</v>
      </c>
      <c r="BD11" s="17">
        <v>0.54316615574945204</v>
      </c>
      <c r="BE11" s="17"/>
      <c r="BF11" s="17">
        <v>0.43345968089280901</v>
      </c>
      <c r="BG11" s="17">
        <v>0.47846834514625203</v>
      </c>
      <c r="BH11" s="17">
        <v>0.46081131106094803</v>
      </c>
      <c r="BI11" s="17">
        <v>0.47718567414709201</v>
      </c>
      <c r="BJ11" s="17">
        <v>0.54461652283163597</v>
      </c>
      <c r="BK11" s="17">
        <v>0.45902884000237099</v>
      </c>
      <c r="BL11" s="17">
        <v>0.62886812458428398</v>
      </c>
      <c r="BM11" s="17"/>
      <c r="BN11" s="17">
        <v>0.74053325582770202</v>
      </c>
      <c r="BO11" s="17">
        <v>0.73956377658213102</v>
      </c>
      <c r="BP11" s="17">
        <v>0.62950503128784197</v>
      </c>
      <c r="BQ11" s="17">
        <v>0.58023331066720496</v>
      </c>
      <c r="BR11" s="17">
        <v>0.540901343137838</v>
      </c>
      <c r="BS11" s="17">
        <v>0.52592878020354905</v>
      </c>
      <c r="BT11" s="17">
        <v>0.43330472113757001</v>
      </c>
      <c r="BU11" s="17">
        <v>0.45502357340104199</v>
      </c>
      <c r="BV11" s="17">
        <v>0.41493709449252297</v>
      </c>
      <c r="BW11" s="17">
        <v>0.40584597196382</v>
      </c>
      <c r="BX11" s="17">
        <v>0.35295154257774702</v>
      </c>
      <c r="BY11" s="17">
        <v>0.359220558149632</v>
      </c>
      <c r="BZ11" s="17">
        <v>0.264467179401431</v>
      </c>
      <c r="CA11" s="17">
        <v>0.260073993527701</v>
      </c>
      <c r="CB11" s="17">
        <v>0.16412625941460299</v>
      </c>
      <c r="CC11" s="17">
        <v>7.2211703374483294E-2</v>
      </c>
      <c r="CD11" s="17">
        <v>9.05950734966567E-2</v>
      </c>
    </row>
    <row r="12" spans="2:82" x14ac:dyDescent="0.35">
      <c r="B12" s="18" t="s">
        <v>127</v>
      </c>
      <c r="C12" s="19">
        <v>2.1067929446956901E-2</v>
      </c>
      <c r="D12" s="19">
        <v>1.8107014322287701E-2</v>
      </c>
      <c r="E12" s="19">
        <v>2.3246691278761299E-2</v>
      </c>
      <c r="F12" s="19"/>
      <c r="G12" s="19">
        <v>2.4349050473353302E-2</v>
      </c>
      <c r="H12" s="19">
        <v>1.8958589170600601E-2</v>
      </c>
      <c r="I12" s="19">
        <v>3.3445648274569903E-2</v>
      </c>
      <c r="J12" s="19">
        <v>2.81964473838901E-2</v>
      </c>
      <c r="K12" s="19">
        <v>1.30078856096439E-2</v>
      </c>
      <c r="L12" s="19">
        <v>9.42263745069866E-3</v>
      </c>
      <c r="M12" s="19"/>
      <c r="N12" s="19">
        <v>2.00303941703193E-2</v>
      </c>
      <c r="O12" s="19">
        <v>1.46547498260688E-2</v>
      </c>
      <c r="P12" s="19">
        <v>1.87898810989473E-2</v>
      </c>
      <c r="Q12" s="19">
        <v>3.16427027029485E-2</v>
      </c>
      <c r="R12" s="19"/>
      <c r="S12" s="19">
        <v>2.23255377777495E-2</v>
      </c>
      <c r="T12" s="19">
        <v>2.0171909356828301E-2</v>
      </c>
      <c r="U12" s="19">
        <v>9.0215725439411303E-3</v>
      </c>
      <c r="V12" s="19">
        <v>1.8585516766846499E-2</v>
      </c>
      <c r="W12" s="19">
        <v>2.33417438744313E-2</v>
      </c>
      <c r="X12" s="19">
        <v>2.19114023368959E-2</v>
      </c>
      <c r="Y12" s="19">
        <v>3.4876453276455097E-2</v>
      </c>
      <c r="Z12" s="19">
        <v>1.7731132374600601E-2</v>
      </c>
      <c r="AA12" s="19">
        <v>2.8020354082166101E-2</v>
      </c>
      <c r="AB12" s="19">
        <v>1.3095288374752099E-2</v>
      </c>
      <c r="AC12" s="19">
        <v>1.5200360696227501E-2</v>
      </c>
      <c r="AD12" s="19"/>
      <c r="AE12" s="19">
        <v>1.48316006658607E-2</v>
      </c>
      <c r="AF12" s="19">
        <v>1.67719499238301E-2</v>
      </c>
      <c r="AG12" s="19">
        <v>4.3267865314733103E-2</v>
      </c>
      <c r="AH12" s="19">
        <v>3.6070137879757498E-2</v>
      </c>
      <c r="AI12" s="19">
        <v>1.4691518459005E-2</v>
      </c>
      <c r="AJ12" s="19">
        <v>4.47790371491293E-2</v>
      </c>
      <c r="AK12" s="19"/>
      <c r="AL12" s="19">
        <v>1.3837222130699701E-2</v>
      </c>
      <c r="AM12" s="19">
        <v>2.3959105079927399E-2</v>
      </c>
      <c r="AN12" s="19">
        <v>1.8640499747946002E-2</v>
      </c>
      <c r="AO12" s="19">
        <v>0</v>
      </c>
      <c r="AP12" s="19">
        <v>0</v>
      </c>
      <c r="AQ12" s="19">
        <v>1.8567539108110501E-2</v>
      </c>
      <c r="AR12" s="19">
        <v>0</v>
      </c>
      <c r="AS12" s="19"/>
      <c r="AT12" s="19">
        <v>3.1952696750521398E-2</v>
      </c>
      <c r="AU12" s="19">
        <v>1.7233786618854E-2</v>
      </c>
      <c r="AV12" s="19"/>
      <c r="AW12" s="19">
        <v>2.16679606864663E-2</v>
      </c>
      <c r="AX12" s="19">
        <v>2.9908319097204799E-2</v>
      </c>
      <c r="AY12" s="19">
        <v>7.0674208174224901E-2</v>
      </c>
      <c r="AZ12" s="19">
        <v>1.58462375015983E-2</v>
      </c>
      <c r="BA12" s="19">
        <v>6.7621265816563501E-3</v>
      </c>
      <c r="BB12" s="19">
        <v>1.6845968707598101E-2</v>
      </c>
      <c r="BC12" s="19">
        <v>2.9569301776820999E-2</v>
      </c>
      <c r="BD12" s="19">
        <v>8.2957516360029807E-2</v>
      </c>
      <c r="BE12" s="19"/>
      <c r="BF12" s="19">
        <v>1.7455565256829699E-2</v>
      </c>
      <c r="BG12" s="19">
        <v>1.45752724255655E-2</v>
      </c>
      <c r="BH12" s="19">
        <v>3.0888990267915698E-3</v>
      </c>
      <c r="BI12" s="19">
        <v>2.6209123864844999E-2</v>
      </c>
      <c r="BJ12" s="19">
        <v>4.4860574807283997E-2</v>
      </c>
      <c r="BK12" s="19">
        <v>2.9164614491373399E-2</v>
      </c>
      <c r="BL12" s="19">
        <v>2.5525517142805099E-2</v>
      </c>
      <c r="BM12" s="19"/>
      <c r="BN12" s="19">
        <v>4.7484481486745202E-2</v>
      </c>
      <c r="BO12" s="19">
        <v>2.96498346182879E-2</v>
      </c>
      <c r="BP12" s="19">
        <v>2.03188334126925E-2</v>
      </c>
      <c r="BQ12" s="19">
        <v>1.6608444855419499E-2</v>
      </c>
      <c r="BR12" s="19">
        <v>2.15228454285172E-2</v>
      </c>
      <c r="BS12" s="19">
        <v>1.2382032587299601E-2</v>
      </c>
      <c r="BT12" s="19">
        <v>2.08414224835296E-2</v>
      </c>
      <c r="BU12" s="19">
        <v>0</v>
      </c>
      <c r="BV12" s="19">
        <v>4.0656523772171903E-2</v>
      </c>
      <c r="BW12" s="19">
        <v>1.7179183653415801E-2</v>
      </c>
      <c r="BX12" s="19">
        <v>0</v>
      </c>
      <c r="BY12" s="19">
        <v>0</v>
      </c>
      <c r="BZ12" s="19">
        <v>0</v>
      </c>
      <c r="CA12" s="19">
        <v>1.7272960474152901E-2</v>
      </c>
      <c r="CB12" s="19">
        <v>1.7369397676959299E-2</v>
      </c>
      <c r="CC12" s="19">
        <v>1.9147370635704101E-2</v>
      </c>
      <c r="CD12" s="19">
        <v>0</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CD17"/>
  <sheetViews>
    <sheetView showGridLines="0" workbookViewId="0">
      <pane xSplit="2" topLeftCell="AC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250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2690</v>
      </c>
      <c r="D7" s="10">
        <v>1325</v>
      </c>
      <c r="E7" s="10">
        <v>1360</v>
      </c>
      <c r="F7" s="10"/>
      <c r="G7" s="10">
        <v>366</v>
      </c>
      <c r="H7" s="10">
        <v>432</v>
      </c>
      <c r="I7" s="10">
        <v>451</v>
      </c>
      <c r="J7" s="10">
        <v>494</v>
      </c>
      <c r="K7" s="10">
        <v>400</v>
      </c>
      <c r="L7" s="10">
        <v>547</v>
      </c>
      <c r="M7" s="10"/>
      <c r="N7" s="10">
        <v>734</v>
      </c>
      <c r="O7" s="10">
        <v>722</v>
      </c>
      <c r="P7" s="10">
        <v>566</v>
      </c>
      <c r="Q7" s="10">
        <v>657</v>
      </c>
      <c r="R7" s="10"/>
      <c r="S7" s="10">
        <v>348</v>
      </c>
      <c r="T7" s="10">
        <v>352</v>
      </c>
      <c r="U7" s="10">
        <v>204</v>
      </c>
      <c r="V7" s="10">
        <v>250</v>
      </c>
      <c r="W7" s="10">
        <v>208</v>
      </c>
      <c r="X7" s="10">
        <v>269</v>
      </c>
      <c r="Y7" s="10">
        <v>230</v>
      </c>
      <c r="Z7" s="10">
        <v>126</v>
      </c>
      <c r="AA7" s="10">
        <v>306</v>
      </c>
      <c r="AB7" s="10">
        <v>253</v>
      </c>
      <c r="AC7" s="10">
        <v>144</v>
      </c>
      <c r="AD7" s="10"/>
      <c r="AE7" s="10">
        <v>961</v>
      </c>
      <c r="AF7" s="10">
        <v>648</v>
      </c>
      <c r="AG7" s="10">
        <v>245</v>
      </c>
      <c r="AH7" s="10">
        <v>237</v>
      </c>
      <c r="AI7" s="10">
        <v>509</v>
      </c>
      <c r="AJ7" s="10">
        <v>66</v>
      </c>
      <c r="AK7" s="10"/>
      <c r="AL7" s="10">
        <v>1735</v>
      </c>
      <c r="AM7" s="10">
        <v>583</v>
      </c>
      <c r="AN7" s="10">
        <v>129</v>
      </c>
      <c r="AO7" s="10">
        <v>25</v>
      </c>
      <c r="AP7" s="10">
        <v>61</v>
      </c>
      <c r="AQ7" s="10">
        <v>43</v>
      </c>
      <c r="AR7" s="10">
        <v>10</v>
      </c>
      <c r="AS7" s="10"/>
      <c r="AT7" s="10">
        <v>283</v>
      </c>
      <c r="AU7" s="10">
        <v>2353</v>
      </c>
      <c r="AV7" s="10"/>
      <c r="AW7" s="10">
        <v>332</v>
      </c>
      <c r="AX7" s="10">
        <v>140</v>
      </c>
      <c r="AY7" s="10">
        <v>76</v>
      </c>
      <c r="AZ7" s="10">
        <v>821</v>
      </c>
      <c r="BA7" s="10">
        <v>422</v>
      </c>
      <c r="BB7" s="10">
        <v>399</v>
      </c>
      <c r="BC7" s="10">
        <v>448</v>
      </c>
      <c r="BD7" s="10">
        <v>52</v>
      </c>
      <c r="BE7" s="10"/>
      <c r="BF7" s="10">
        <v>339</v>
      </c>
      <c r="BG7" s="10">
        <v>787</v>
      </c>
      <c r="BH7" s="10">
        <v>320</v>
      </c>
      <c r="BI7" s="10">
        <v>158</v>
      </c>
      <c r="BJ7" s="10">
        <v>220</v>
      </c>
      <c r="BK7" s="10">
        <v>575</v>
      </c>
      <c r="BL7" s="10">
        <v>291</v>
      </c>
      <c r="BM7" s="10"/>
      <c r="BN7" s="10">
        <v>170</v>
      </c>
      <c r="BO7" s="10">
        <v>183</v>
      </c>
      <c r="BP7" s="10">
        <v>184</v>
      </c>
      <c r="BQ7" s="10">
        <v>260</v>
      </c>
      <c r="BR7" s="10">
        <v>276</v>
      </c>
      <c r="BS7" s="10">
        <v>235</v>
      </c>
      <c r="BT7" s="10">
        <v>205</v>
      </c>
      <c r="BU7" s="10">
        <v>172</v>
      </c>
      <c r="BV7" s="10">
        <v>135</v>
      </c>
      <c r="BW7" s="10">
        <v>216</v>
      </c>
      <c r="BX7" s="10">
        <v>143</v>
      </c>
      <c r="BY7" s="10">
        <v>112</v>
      </c>
      <c r="BZ7" s="10">
        <v>78</v>
      </c>
      <c r="CA7" s="10">
        <v>66</v>
      </c>
      <c r="CB7" s="10">
        <v>68</v>
      </c>
      <c r="CC7" s="10">
        <v>36</v>
      </c>
      <c r="CD7" s="10">
        <v>29</v>
      </c>
    </row>
    <row r="8" spans="2:82" ht="30" customHeight="1" x14ac:dyDescent="0.35">
      <c r="B8" s="11" t="s">
        <v>19</v>
      </c>
      <c r="C8" s="11">
        <v>2694</v>
      </c>
      <c r="D8" s="11">
        <v>1346</v>
      </c>
      <c r="E8" s="11">
        <v>1343</v>
      </c>
      <c r="F8" s="11"/>
      <c r="G8" s="11">
        <v>390</v>
      </c>
      <c r="H8" s="11">
        <v>447</v>
      </c>
      <c r="I8" s="11">
        <v>460</v>
      </c>
      <c r="J8" s="11">
        <v>485</v>
      </c>
      <c r="K8" s="11">
        <v>378</v>
      </c>
      <c r="L8" s="11">
        <v>535</v>
      </c>
      <c r="M8" s="11"/>
      <c r="N8" s="11">
        <v>695</v>
      </c>
      <c r="O8" s="11">
        <v>710</v>
      </c>
      <c r="P8" s="11">
        <v>591</v>
      </c>
      <c r="Q8" s="11">
        <v>687</v>
      </c>
      <c r="R8" s="11"/>
      <c r="S8" s="11">
        <v>379</v>
      </c>
      <c r="T8" s="11">
        <v>342</v>
      </c>
      <c r="U8" s="11">
        <v>191</v>
      </c>
      <c r="V8" s="11">
        <v>244</v>
      </c>
      <c r="W8" s="11">
        <v>198</v>
      </c>
      <c r="X8" s="11">
        <v>254</v>
      </c>
      <c r="Y8" s="11">
        <v>239</v>
      </c>
      <c r="Z8" s="11">
        <v>143</v>
      </c>
      <c r="AA8" s="11">
        <v>300</v>
      </c>
      <c r="AB8" s="11">
        <v>264</v>
      </c>
      <c r="AC8" s="11">
        <v>139</v>
      </c>
      <c r="AD8" s="11"/>
      <c r="AE8" s="11">
        <v>939</v>
      </c>
      <c r="AF8" s="11">
        <v>641</v>
      </c>
      <c r="AG8" s="11">
        <v>255</v>
      </c>
      <c r="AH8" s="11">
        <v>243</v>
      </c>
      <c r="AI8" s="11">
        <v>522</v>
      </c>
      <c r="AJ8" s="11">
        <v>68</v>
      </c>
      <c r="AK8" s="11"/>
      <c r="AL8" s="11">
        <v>1718</v>
      </c>
      <c r="AM8" s="11">
        <v>598</v>
      </c>
      <c r="AN8" s="11">
        <v>134</v>
      </c>
      <c r="AO8" s="11">
        <v>25</v>
      </c>
      <c r="AP8" s="11">
        <v>58</v>
      </c>
      <c r="AQ8" s="11">
        <v>43</v>
      </c>
      <c r="AR8" s="11">
        <v>10</v>
      </c>
      <c r="AS8" s="11"/>
      <c r="AT8" s="11">
        <v>291</v>
      </c>
      <c r="AU8" s="11">
        <v>2348</v>
      </c>
      <c r="AV8" s="11"/>
      <c r="AW8" s="11">
        <v>333</v>
      </c>
      <c r="AX8" s="11">
        <v>139</v>
      </c>
      <c r="AY8" s="11">
        <v>77</v>
      </c>
      <c r="AZ8" s="11">
        <v>819</v>
      </c>
      <c r="BA8" s="11">
        <v>411</v>
      </c>
      <c r="BB8" s="11">
        <v>409</v>
      </c>
      <c r="BC8" s="11">
        <v>454</v>
      </c>
      <c r="BD8" s="11">
        <v>52</v>
      </c>
      <c r="BE8" s="11"/>
      <c r="BF8" s="11">
        <v>340</v>
      </c>
      <c r="BG8" s="11">
        <v>790</v>
      </c>
      <c r="BH8" s="11">
        <v>315</v>
      </c>
      <c r="BI8" s="11">
        <v>160</v>
      </c>
      <c r="BJ8" s="11">
        <v>222</v>
      </c>
      <c r="BK8" s="11">
        <v>568</v>
      </c>
      <c r="BL8" s="11">
        <v>299</v>
      </c>
      <c r="BM8" s="11"/>
      <c r="BN8" s="11">
        <v>179</v>
      </c>
      <c r="BO8" s="11">
        <v>187</v>
      </c>
      <c r="BP8" s="11">
        <v>184</v>
      </c>
      <c r="BQ8" s="11">
        <v>263</v>
      </c>
      <c r="BR8" s="11">
        <v>278</v>
      </c>
      <c r="BS8" s="11">
        <v>235</v>
      </c>
      <c r="BT8" s="11">
        <v>206</v>
      </c>
      <c r="BU8" s="11">
        <v>171</v>
      </c>
      <c r="BV8" s="11">
        <v>134</v>
      </c>
      <c r="BW8" s="11">
        <v>211</v>
      </c>
      <c r="BX8" s="11">
        <v>141</v>
      </c>
      <c r="BY8" s="11">
        <v>109</v>
      </c>
      <c r="BZ8" s="11">
        <v>75</v>
      </c>
      <c r="CA8" s="11">
        <v>65</v>
      </c>
      <c r="CB8" s="11">
        <v>68</v>
      </c>
      <c r="CC8" s="11">
        <v>36</v>
      </c>
      <c r="CD8" s="11">
        <v>30</v>
      </c>
    </row>
    <row r="9" spans="2:82" ht="29" x14ac:dyDescent="0.35">
      <c r="B9" s="18" t="s">
        <v>241</v>
      </c>
      <c r="C9" s="17">
        <v>0.116341299146311</v>
      </c>
      <c r="D9" s="17">
        <v>0.135540692080722</v>
      </c>
      <c r="E9" s="17">
        <v>9.7549577176167801E-2</v>
      </c>
      <c r="F9" s="17"/>
      <c r="G9" s="17">
        <v>9.1954100685550502E-2</v>
      </c>
      <c r="H9" s="17">
        <v>9.0555148087507503E-2</v>
      </c>
      <c r="I9" s="17">
        <v>9.0701410681545705E-2</v>
      </c>
      <c r="J9" s="17">
        <v>8.0696098595256602E-2</v>
      </c>
      <c r="K9" s="17">
        <v>0.14185743180142599</v>
      </c>
      <c r="L9" s="17">
        <v>0.19203103471088201</v>
      </c>
      <c r="M9" s="17"/>
      <c r="N9" s="17">
        <v>0.205677637360757</v>
      </c>
      <c r="O9" s="17">
        <v>0.101945667027546</v>
      </c>
      <c r="P9" s="17">
        <v>9.4611659355857899E-2</v>
      </c>
      <c r="Q9" s="17">
        <v>5.8613603949614998E-2</v>
      </c>
      <c r="R9" s="17"/>
      <c r="S9" s="17">
        <v>0.14857570689907501</v>
      </c>
      <c r="T9" s="17">
        <v>0.13941280371529499</v>
      </c>
      <c r="U9" s="17">
        <v>0.13221383534494999</v>
      </c>
      <c r="V9" s="17">
        <v>0.173496612481013</v>
      </c>
      <c r="W9" s="17">
        <v>8.4998659235212298E-2</v>
      </c>
      <c r="X9" s="17">
        <v>0.106270489246153</v>
      </c>
      <c r="Y9" s="17">
        <v>9.6605558776028194E-2</v>
      </c>
      <c r="Z9" s="17">
        <v>8.4638569669961597E-2</v>
      </c>
      <c r="AA9" s="17">
        <v>7.0104204133972406E-2</v>
      </c>
      <c r="AB9" s="17">
        <v>0.104108860629902</v>
      </c>
      <c r="AC9" s="17">
        <v>0.101952585050052</v>
      </c>
      <c r="AD9" s="17"/>
      <c r="AE9" s="17">
        <v>0.22851438734062099</v>
      </c>
      <c r="AF9" s="17">
        <v>7.3152227472554704E-2</v>
      </c>
      <c r="AG9" s="17">
        <v>5.0026096477889602E-2</v>
      </c>
      <c r="AH9" s="17">
        <v>3.1279655455062401E-2</v>
      </c>
      <c r="AI9" s="17">
        <v>5.4256569890969497E-2</v>
      </c>
      <c r="AJ9" s="17">
        <v>1.5486594092338201E-2</v>
      </c>
      <c r="AK9" s="17"/>
      <c r="AL9" s="17">
        <v>0.11279179978265599</v>
      </c>
      <c r="AM9" s="17">
        <v>0.100562059546773</v>
      </c>
      <c r="AN9" s="17">
        <v>0.17985814576099701</v>
      </c>
      <c r="AO9" s="17">
        <v>0.21316625232509601</v>
      </c>
      <c r="AP9" s="17">
        <v>0.31510481825940301</v>
      </c>
      <c r="AQ9" s="17">
        <v>0.151125792070155</v>
      </c>
      <c r="AR9" s="17">
        <v>9.8152076608343505E-2</v>
      </c>
      <c r="AS9" s="17"/>
      <c r="AT9" s="17">
        <v>0.27505432620397302</v>
      </c>
      <c r="AU9" s="17">
        <v>9.5797125079060394E-2</v>
      </c>
      <c r="AV9" s="17"/>
      <c r="AW9" s="17">
        <v>7.6454257208746199E-2</v>
      </c>
      <c r="AX9" s="17">
        <v>0.18845545501257399</v>
      </c>
      <c r="AY9" s="17">
        <v>0.116156728782478</v>
      </c>
      <c r="AZ9" s="17">
        <v>0.10170042853333799</v>
      </c>
      <c r="BA9" s="17">
        <v>0.179655085116396</v>
      </c>
      <c r="BB9" s="17">
        <v>8.7894367182011102E-2</v>
      </c>
      <c r="BC9" s="17">
        <v>0.122824980009215</v>
      </c>
      <c r="BD9" s="17">
        <v>7.6024732275634194E-2</v>
      </c>
      <c r="BE9" s="17"/>
      <c r="BF9" s="17">
        <v>0.10435682370520299</v>
      </c>
      <c r="BG9" s="17">
        <v>0.10694695861419901</v>
      </c>
      <c r="BH9" s="17">
        <v>0.13721124797154399</v>
      </c>
      <c r="BI9" s="17">
        <v>9.2486820409540996E-2</v>
      </c>
      <c r="BJ9" s="17">
        <v>0.110398036168965</v>
      </c>
      <c r="BK9" s="17">
        <v>0.14204321368699599</v>
      </c>
      <c r="BL9" s="17">
        <v>0.101159144536595</v>
      </c>
      <c r="BM9" s="17"/>
      <c r="BN9" s="17">
        <v>6.07109736865004E-2</v>
      </c>
      <c r="BO9" s="17">
        <v>5.1924006065409402E-2</v>
      </c>
      <c r="BP9" s="17">
        <v>4.7977567954323903E-2</v>
      </c>
      <c r="BQ9" s="17">
        <v>6.8333985962988203E-2</v>
      </c>
      <c r="BR9" s="17">
        <v>7.6982115756670993E-2</v>
      </c>
      <c r="BS9" s="17">
        <v>7.2877764618591606E-2</v>
      </c>
      <c r="BT9" s="17">
        <v>0.101743333286231</v>
      </c>
      <c r="BU9" s="17">
        <v>9.9898695046378203E-2</v>
      </c>
      <c r="BV9" s="17">
        <v>0.13378107223761501</v>
      </c>
      <c r="BW9" s="17">
        <v>0.159250876915598</v>
      </c>
      <c r="BX9" s="17">
        <v>0.191304812768917</v>
      </c>
      <c r="BY9" s="17">
        <v>0.19441469160924801</v>
      </c>
      <c r="BZ9" s="17">
        <v>0.150381908291777</v>
      </c>
      <c r="CA9" s="17">
        <v>0.305046643019521</v>
      </c>
      <c r="CB9" s="17">
        <v>0.30009789382817698</v>
      </c>
      <c r="CC9" s="17">
        <v>0.32790642906901002</v>
      </c>
      <c r="CD9" s="17">
        <v>0.411460467399346</v>
      </c>
    </row>
    <row r="10" spans="2:82" ht="29" x14ac:dyDescent="0.35">
      <c r="B10" s="18" t="s">
        <v>242</v>
      </c>
      <c r="C10" s="17">
        <v>0.222857790346801</v>
      </c>
      <c r="D10" s="17">
        <v>0.26980004622266401</v>
      </c>
      <c r="E10" s="17">
        <v>0.176676597459588</v>
      </c>
      <c r="F10" s="17"/>
      <c r="G10" s="17">
        <v>0.242996723236308</v>
      </c>
      <c r="H10" s="17">
        <v>0.218588124797502</v>
      </c>
      <c r="I10" s="17">
        <v>0.21945234516096401</v>
      </c>
      <c r="J10" s="17">
        <v>0.16336484062346501</v>
      </c>
      <c r="K10" s="17">
        <v>0.23788017712356499</v>
      </c>
      <c r="L10" s="17">
        <v>0.25799585862739999</v>
      </c>
      <c r="M10" s="17"/>
      <c r="N10" s="17">
        <v>0.28301699412166698</v>
      </c>
      <c r="O10" s="17">
        <v>0.209968473389118</v>
      </c>
      <c r="P10" s="17">
        <v>0.23905513416365601</v>
      </c>
      <c r="Q10" s="17">
        <v>0.16202893501677801</v>
      </c>
      <c r="R10" s="17"/>
      <c r="S10" s="17">
        <v>0.24923221375448501</v>
      </c>
      <c r="T10" s="17">
        <v>0.19348843555331299</v>
      </c>
      <c r="U10" s="17">
        <v>0.17549242602180401</v>
      </c>
      <c r="V10" s="17">
        <v>0.22508991463502401</v>
      </c>
      <c r="W10" s="17">
        <v>0.251375879375207</v>
      </c>
      <c r="X10" s="17">
        <v>0.24528791061948499</v>
      </c>
      <c r="Y10" s="17">
        <v>0.22350564206356399</v>
      </c>
      <c r="Z10" s="17">
        <v>0.25015153171135401</v>
      </c>
      <c r="AA10" s="17">
        <v>0.221764077064632</v>
      </c>
      <c r="AB10" s="17">
        <v>0.21888453468049901</v>
      </c>
      <c r="AC10" s="17">
        <v>0.18337580180877999</v>
      </c>
      <c r="AD10" s="17"/>
      <c r="AE10" s="17">
        <v>0.315284248558728</v>
      </c>
      <c r="AF10" s="17">
        <v>0.23903293783714599</v>
      </c>
      <c r="AG10" s="17">
        <v>0.105033034011075</v>
      </c>
      <c r="AH10" s="17">
        <v>0.133897258184767</v>
      </c>
      <c r="AI10" s="17">
        <v>0.15728937675365401</v>
      </c>
      <c r="AJ10" s="17">
        <v>0.111540869718094</v>
      </c>
      <c r="AK10" s="17"/>
      <c r="AL10" s="17">
        <v>0.208246693140265</v>
      </c>
      <c r="AM10" s="17">
        <v>0.25173280695436001</v>
      </c>
      <c r="AN10" s="17">
        <v>0.33953713477179698</v>
      </c>
      <c r="AO10" s="17">
        <v>0.152998150915817</v>
      </c>
      <c r="AP10" s="17">
        <v>0.238406466473981</v>
      </c>
      <c r="AQ10" s="17">
        <v>0.22731705371389399</v>
      </c>
      <c r="AR10" s="17">
        <v>0.18669401850116801</v>
      </c>
      <c r="AS10" s="17"/>
      <c r="AT10" s="17">
        <v>0.32257344088691903</v>
      </c>
      <c r="AU10" s="17">
        <v>0.21213817908170499</v>
      </c>
      <c r="AV10" s="17"/>
      <c r="AW10" s="17">
        <v>0.17430220196884799</v>
      </c>
      <c r="AX10" s="17">
        <v>0.15572759071767101</v>
      </c>
      <c r="AY10" s="17">
        <v>0.186555317183835</v>
      </c>
      <c r="AZ10" s="17">
        <v>0.22114840659419299</v>
      </c>
      <c r="BA10" s="17">
        <v>0.27913174918553801</v>
      </c>
      <c r="BB10" s="17">
        <v>0.196318733784971</v>
      </c>
      <c r="BC10" s="17">
        <v>0.271820895829614</v>
      </c>
      <c r="BD10" s="17">
        <v>0.12872662654761299</v>
      </c>
      <c r="BE10" s="17"/>
      <c r="BF10" s="17">
        <v>0.30412783645750502</v>
      </c>
      <c r="BG10" s="17">
        <v>0.231318108096109</v>
      </c>
      <c r="BH10" s="17">
        <v>0.24698109451091099</v>
      </c>
      <c r="BI10" s="17">
        <v>0.203514708177438</v>
      </c>
      <c r="BJ10" s="17">
        <v>0.213910571228101</v>
      </c>
      <c r="BK10" s="17">
        <v>0.195316689076734</v>
      </c>
      <c r="BL10" s="17">
        <v>0.151974861940846</v>
      </c>
      <c r="BM10" s="17"/>
      <c r="BN10" s="17">
        <v>0.106991560315555</v>
      </c>
      <c r="BO10" s="17">
        <v>0.120782870655727</v>
      </c>
      <c r="BP10" s="17">
        <v>0.16830213963271501</v>
      </c>
      <c r="BQ10" s="17">
        <v>0.18841677124037501</v>
      </c>
      <c r="BR10" s="17">
        <v>0.18166713833378401</v>
      </c>
      <c r="BS10" s="17">
        <v>0.25166130940825499</v>
      </c>
      <c r="BT10" s="17">
        <v>0.26712108144388802</v>
      </c>
      <c r="BU10" s="17">
        <v>0.18587206418759999</v>
      </c>
      <c r="BV10" s="17">
        <v>0.26795568350106302</v>
      </c>
      <c r="BW10" s="17">
        <v>0.201198774119172</v>
      </c>
      <c r="BX10" s="17">
        <v>0.28597750797684202</v>
      </c>
      <c r="BY10" s="17">
        <v>0.29379172100579098</v>
      </c>
      <c r="BZ10" s="17">
        <v>0.41027726836504702</v>
      </c>
      <c r="CA10" s="17">
        <v>0.28795280347696101</v>
      </c>
      <c r="CB10" s="17">
        <v>0.38001934169081503</v>
      </c>
      <c r="CC10" s="17">
        <v>0.385174091338646</v>
      </c>
      <c r="CD10" s="17">
        <v>0.48351754992919899</v>
      </c>
    </row>
    <row r="11" spans="2:82" ht="29" x14ac:dyDescent="0.35">
      <c r="B11" s="18" t="s">
        <v>243</v>
      </c>
      <c r="C11" s="17">
        <v>0.62603860363127595</v>
      </c>
      <c r="D11" s="17">
        <v>0.56472651254416595</v>
      </c>
      <c r="E11" s="17">
        <v>0.686039514458745</v>
      </c>
      <c r="F11" s="17"/>
      <c r="G11" s="17">
        <v>0.63324216179482995</v>
      </c>
      <c r="H11" s="17">
        <v>0.66281220469175295</v>
      </c>
      <c r="I11" s="17">
        <v>0.64487705261001105</v>
      </c>
      <c r="J11" s="17">
        <v>0.70797990283954104</v>
      </c>
      <c r="K11" s="17">
        <v>0.60292889368727098</v>
      </c>
      <c r="L11" s="17">
        <v>0.51587571083579797</v>
      </c>
      <c r="M11" s="17"/>
      <c r="N11" s="17">
        <v>0.47409146146635001</v>
      </c>
      <c r="O11" s="17">
        <v>0.65313560278151395</v>
      </c>
      <c r="P11" s="17">
        <v>0.64028727490224202</v>
      </c>
      <c r="Q11" s="17">
        <v>0.73922629256975503</v>
      </c>
      <c r="R11" s="17"/>
      <c r="S11" s="17">
        <v>0.55931818708787095</v>
      </c>
      <c r="T11" s="17">
        <v>0.62636211366821304</v>
      </c>
      <c r="U11" s="17">
        <v>0.66363189936481104</v>
      </c>
      <c r="V11" s="17">
        <v>0.58407736230992502</v>
      </c>
      <c r="W11" s="17">
        <v>0.61637948081148597</v>
      </c>
      <c r="X11" s="17">
        <v>0.61986675559179305</v>
      </c>
      <c r="Y11" s="17">
        <v>0.64895217598977994</v>
      </c>
      <c r="Z11" s="17">
        <v>0.61713375093928202</v>
      </c>
      <c r="AA11" s="17">
        <v>0.67253576818409599</v>
      </c>
      <c r="AB11" s="17">
        <v>0.64563885499589602</v>
      </c>
      <c r="AC11" s="17">
        <v>0.68665999261291899</v>
      </c>
      <c r="AD11" s="17"/>
      <c r="AE11" s="17">
        <v>0.42625164942348798</v>
      </c>
      <c r="AF11" s="17">
        <v>0.65759790367256898</v>
      </c>
      <c r="AG11" s="17">
        <v>0.81109425862627804</v>
      </c>
      <c r="AH11" s="17">
        <v>0.79640620735590595</v>
      </c>
      <c r="AI11" s="17">
        <v>0.75061417923555296</v>
      </c>
      <c r="AJ11" s="17">
        <v>0.82664511756217995</v>
      </c>
      <c r="AK11" s="17"/>
      <c r="AL11" s="17">
        <v>0.65090180286059396</v>
      </c>
      <c r="AM11" s="17">
        <v>0.62350853715608001</v>
      </c>
      <c r="AN11" s="17">
        <v>0.46520099943010201</v>
      </c>
      <c r="AO11" s="17">
        <v>0.59473139277486697</v>
      </c>
      <c r="AP11" s="17">
        <v>0.39823446187718398</v>
      </c>
      <c r="AQ11" s="17">
        <v>0.57320968179021203</v>
      </c>
      <c r="AR11" s="17">
        <v>0.71515390489048902</v>
      </c>
      <c r="AS11" s="17"/>
      <c r="AT11" s="17">
        <v>0.37130885842572298</v>
      </c>
      <c r="AU11" s="17">
        <v>0.65965385135907995</v>
      </c>
      <c r="AV11" s="17"/>
      <c r="AW11" s="17">
        <v>0.72072611136892095</v>
      </c>
      <c r="AX11" s="17">
        <v>0.62661641856383499</v>
      </c>
      <c r="AY11" s="17">
        <v>0.64294169456153105</v>
      </c>
      <c r="AZ11" s="17">
        <v>0.64132864867835604</v>
      </c>
      <c r="BA11" s="17">
        <v>0.50654064638726704</v>
      </c>
      <c r="BB11" s="17">
        <v>0.68135400866455198</v>
      </c>
      <c r="BC11" s="17">
        <v>0.56984041213166703</v>
      </c>
      <c r="BD11" s="17">
        <v>0.75471355236006998</v>
      </c>
      <c r="BE11" s="17"/>
      <c r="BF11" s="17">
        <v>0.56033371553351496</v>
      </c>
      <c r="BG11" s="17">
        <v>0.63646090383711695</v>
      </c>
      <c r="BH11" s="17">
        <v>0.57931467839262896</v>
      </c>
      <c r="BI11" s="17">
        <v>0.64076751545236299</v>
      </c>
      <c r="BJ11" s="17">
        <v>0.652615010576999</v>
      </c>
      <c r="BK11" s="17">
        <v>0.61634690871332098</v>
      </c>
      <c r="BL11" s="17">
        <v>0.71327439949117299</v>
      </c>
      <c r="BM11" s="17"/>
      <c r="BN11" s="17">
        <v>0.78925890003576704</v>
      </c>
      <c r="BO11" s="17">
        <v>0.78165601130252305</v>
      </c>
      <c r="BP11" s="17">
        <v>0.75730369809137499</v>
      </c>
      <c r="BQ11" s="17">
        <v>0.71245390127865105</v>
      </c>
      <c r="BR11" s="17">
        <v>0.71644099573850695</v>
      </c>
      <c r="BS11" s="17">
        <v>0.64557462233194696</v>
      </c>
      <c r="BT11" s="17">
        <v>0.58328870736364302</v>
      </c>
      <c r="BU11" s="17">
        <v>0.68468510540428096</v>
      </c>
      <c r="BV11" s="17">
        <v>0.59001267493041698</v>
      </c>
      <c r="BW11" s="17">
        <v>0.59582121528051801</v>
      </c>
      <c r="BX11" s="17">
        <v>0.50215674222789397</v>
      </c>
      <c r="BY11" s="17">
        <v>0.50354159522083297</v>
      </c>
      <c r="BZ11" s="17">
        <v>0.42549651592422899</v>
      </c>
      <c r="CA11" s="17">
        <v>0.37751261665417202</v>
      </c>
      <c r="CB11" s="17">
        <v>0.26094768684580599</v>
      </c>
      <c r="CC11" s="17">
        <v>0.28691947959234398</v>
      </c>
      <c r="CD11" s="17">
        <v>6.4597466977273699E-2</v>
      </c>
    </row>
    <row r="12" spans="2:82" x14ac:dyDescent="0.35">
      <c r="B12" s="18" t="s">
        <v>127</v>
      </c>
      <c r="C12" s="19">
        <v>3.4762306875611597E-2</v>
      </c>
      <c r="D12" s="19">
        <v>2.9932749152447698E-2</v>
      </c>
      <c r="E12" s="19">
        <v>3.97343109054994E-2</v>
      </c>
      <c r="F12" s="19"/>
      <c r="G12" s="19">
        <v>3.18070142833113E-2</v>
      </c>
      <c r="H12" s="19">
        <v>2.8044522423237898E-2</v>
      </c>
      <c r="I12" s="19">
        <v>4.4969191547479199E-2</v>
      </c>
      <c r="J12" s="19">
        <v>4.79591579417371E-2</v>
      </c>
      <c r="K12" s="19">
        <v>1.7333497387737502E-2</v>
      </c>
      <c r="L12" s="19">
        <v>3.40973958259198E-2</v>
      </c>
      <c r="M12" s="19"/>
      <c r="N12" s="19">
        <v>3.7213907051226298E-2</v>
      </c>
      <c r="O12" s="19">
        <v>3.4950256801822399E-2</v>
      </c>
      <c r="P12" s="19">
        <v>2.6045931578243201E-2</v>
      </c>
      <c r="Q12" s="19">
        <v>4.0131168463852299E-2</v>
      </c>
      <c r="R12" s="19"/>
      <c r="S12" s="19">
        <v>4.2873892258568698E-2</v>
      </c>
      <c r="T12" s="19">
        <v>4.0736647063180101E-2</v>
      </c>
      <c r="U12" s="19">
        <v>2.8661839268435699E-2</v>
      </c>
      <c r="V12" s="19">
        <v>1.7336110574037802E-2</v>
      </c>
      <c r="W12" s="19">
        <v>4.7245980578095301E-2</v>
      </c>
      <c r="X12" s="19">
        <v>2.8574844542569599E-2</v>
      </c>
      <c r="Y12" s="19">
        <v>3.0936623170627599E-2</v>
      </c>
      <c r="Z12" s="19">
        <v>4.8076147679402798E-2</v>
      </c>
      <c r="AA12" s="19">
        <v>3.5595950617299102E-2</v>
      </c>
      <c r="AB12" s="19">
        <v>3.1367749693703498E-2</v>
      </c>
      <c r="AC12" s="19">
        <v>2.80116205282489E-2</v>
      </c>
      <c r="AD12" s="19"/>
      <c r="AE12" s="19">
        <v>2.9949714677163699E-2</v>
      </c>
      <c r="AF12" s="19">
        <v>3.0216931017729699E-2</v>
      </c>
      <c r="AG12" s="19">
        <v>3.3846610884757003E-2</v>
      </c>
      <c r="AH12" s="19">
        <v>3.8416879004264402E-2</v>
      </c>
      <c r="AI12" s="19">
        <v>3.7839874119823903E-2</v>
      </c>
      <c r="AJ12" s="19">
        <v>4.6327418627387998E-2</v>
      </c>
      <c r="AK12" s="19"/>
      <c r="AL12" s="19">
        <v>2.80597042164848E-2</v>
      </c>
      <c r="AM12" s="19">
        <v>2.4196596342785901E-2</v>
      </c>
      <c r="AN12" s="19">
        <v>1.54037200371041E-2</v>
      </c>
      <c r="AO12" s="19">
        <v>3.9104203984220501E-2</v>
      </c>
      <c r="AP12" s="19">
        <v>4.82542533894329E-2</v>
      </c>
      <c r="AQ12" s="19">
        <v>4.8347472425738502E-2</v>
      </c>
      <c r="AR12" s="19">
        <v>0</v>
      </c>
      <c r="AS12" s="19"/>
      <c r="AT12" s="19">
        <v>3.10633744833845E-2</v>
      </c>
      <c r="AU12" s="19">
        <v>3.24108444801555E-2</v>
      </c>
      <c r="AV12" s="19"/>
      <c r="AW12" s="19">
        <v>2.8517429453484198E-2</v>
      </c>
      <c r="AX12" s="19">
        <v>2.9200535705918799E-2</v>
      </c>
      <c r="AY12" s="19">
        <v>5.4346259472156197E-2</v>
      </c>
      <c r="AZ12" s="19">
        <v>3.5822516194113703E-2</v>
      </c>
      <c r="BA12" s="19">
        <v>3.4672519310799101E-2</v>
      </c>
      <c r="BB12" s="19">
        <v>3.4432890368466397E-2</v>
      </c>
      <c r="BC12" s="19">
        <v>3.5513712029504103E-2</v>
      </c>
      <c r="BD12" s="19">
        <v>4.05350888166826E-2</v>
      </c>
      <c r="BE12" s="19"/>
      <c r="BF12" s="19">
        <v>3.1181624303777002E-2</v>
      </c>
      <c r="BG12" s="19">
        <v>2.5274029452574499E-2</v>
      </c>
      <c r="BH12" s="19">
        <v>3.6492979124915302E-2</v>
      </c>
      <c r="BI12" s="19">
        <v>6.3230955960658197E-2</v>
      </c>
      <c r="BJ12" s="19">
        <v>2.3076382025934698E-2</v>
      </c>
      <c r="BK12" s="19">
        <v>4.6293188522949003E-2</v>
      </c>
      <c r="BL12" s="19">
        <v>3.3591594031386202E-2</v>
      </c>
      <c r="BM12" s="19"/>
      <c r="BN12" s="19">
        <v>4.3038565962177797E-2</v>
      </c>
      <c r="BO12" s="19">
        <v>4.5637111976339802E-2</v>
      </c>
      <c r="BP12" s="19">
        <v>2.64165943215856E-2</v>
      </c>
      <c r="BQ12" s="19">
        <v>3.0795341517985301E-2</v>
      </c>
      <c r="BR12" s="19">
        <v>2.4909750171037599E-2</v>
      </c>
      <c r="BS12" s="19">
        <v>2.9886303641206501E-2</v>
      </c>
      <c r="BT12" s="19">
        <v>4.7846877906239003E-2</v>
      </c>
      <c r="BU12" s="19">
        <v>2.9544135361741001E-2</v>
      </c>
      <c r="BV12" s="19">
        <v>8.2505693309054395E-3</v>
      </c>
      <c r="BW12" s="19">
        <v>4.37291336847122E-2</v>
      </c>
      <c r="BX12" s="19">
        <v>2.0560937026346301E-2</v>
      </c>
      <c r="BY12" s="19">
        <v>8.2519921641277302E-3</v>
      </c>
      <c r="BZ12" s="19">
        <v>1.3844307418947901E-2</v>
      </c>
      <c r="CA12" s="19">
        <v>2.9487936849346599E-2</v>
      </c>
      <c r="CB12" s="19">
        <v>5.8935077635202802E-2</v>
      </c>
      <c r="CC12" s="19">
        <v>0</v>
      </c>
      <c r="CD12" s="19">
        <v>4.04245156941812E-2</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CD17"/>
  <sheetViews>
    <sheetView showGridLines="0" workbookViewId="0">
      <pane xSplit="2" topLeftCell="AA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251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2585</v>
      </c>
      <c r="D7" s="10">
        <v>1274</v>
      </c>
      <c r="E7" s="10">
        <v>1308</v>
      </c>
      <c r="F7" s="10"/>
      <c r="G7" s="10">
        <v>345</v>
      </c>
      <c r="H7" s="10">
        <v>446</v>
      </c>
      <c r="I7" s="10">
        <v>422</v>
      </c>
      <c r="J7" s="10">
        <v>448</v>
      </c>
      <c r="K7" s="10">
        <v>382</v>
      </c>
      <c r="L7" s="10">
        <v>542</v>
      </c>
      <c r="M7" s="10"/>
      <c r="N7" s="10">
        <v>761</v>
      </c>
      <c r="O7" s="10">
        <v>679</v>
      </c>
      <c r="P7" s="10">
        <v>541</v>
      </c>
      <c r="Q7" s="10">
        <v>594</v>
      </c>
      <c r="R7" s="10"/>
      <c r="S7" s="10">
        <v>346</v>
      </c>
      <c r="T7" s="10">
        <v>336</v>
      </c>
      <c r="U7" s="10">
        <v>225</v>
      </c>
      <c r="V7" s="10">
        <v>244</v>
      </c>
      <c r="W7" s="10">
        <v>190</v>
      </c>
      <c r="X7" s="10">
        <v>247</v>
      </c>
      <c r="Y7" s="10">
        <v>250</v>
      </c>
      <c r="Z7" s="10">
        <v>103</v>
      </c>
      <c r="AA7" s="10">
        <v>290</v>
      </c>
      <c r="AB7" s="10">
        <v>220</v>
      </c>
      <c r="AC7" s="10">
        <v>134</v>
      </c>
      <c r="AD7" s="10"/>
      <c r="AE7" s="10">
        <v>928</v>
      </c>
      <c r="AF7" s="10">
        <v>634</v>
      </c>
      <c r="AG7" s="10">
        <v>222</v>
      </c>
      <c r="AH7" s="10">
        <v>224</v>
      </c>
      <c r="AI7" s="10">
        <v>482</v>
      </c>
      <c r="AJ7" s="10">
        <v>72</v>
      </c>
      <c r="AK7" s="10"/>
      <c r="AL7" s="10">
        <v>1655</v>
      </c>
      <c r="AM7" s="10">
        <v>545</v>
      </c>
      <c r="AN7" s="10">
        <v>141</v>
      </c>
      <c r="AO7" s="10">
        <v>26</v>
      </c>
      <c r="AP7" s="10">
        <v>57</v>
      </c>
      <c r="AQ7" s="10">
        <v>42</v>
      </c>
      <c r="AR7" s="10">
        <v>8</v>
      </c>
      <c r="AS7" s="10"/>
      <c r="AT7" s="10">
        <v>266</v>
      </c>
      <c r="AU7" s="10">
        <v>2267</v>
      </c>
      <c r="AV7" s="10"/>
      <c r="AW7" s="10">
        <v>312</v>
      </c>
      <c r="AX7" s="10">
        <v>130</v>
      </c>
      <c r="AY7" s="10">
        <v>63</v>
      </c>
      <c r="AZ7" s="10">
        <v>796</v>
      </c>
      <c r="BA7" s="10">
        <v>411</v>
      </c>
      <c r="BB7" s="10">
        <v>403</v>
      </c>
      <c r="BC7" s="10">
        <v>425</v>
      </c>
      <c r="BD7" s="10">
        <v>45</v>
      </c>
      <c r="BE7" s="10"/>
      <c r="BF7" s="10">
        <v>331</v>
      </c>
      <c r="BG7" s="10">
        <v>753</v>
      </c>
      <c r="BH7" s="10">
        <v>311</v>
      </c>
      <c r="BI7" s="10">
        <v>152</v>
      </c>
      <c r="BJ7" s="10">
        <v>272</v>
      </c>
      <c r="BK7" s="10">
        <v>531</v>
      </c>
      <c r="BL7" s="10">
        <v>235</v>
      </c>
      <c r="BM7" s="10"/>
      <c r="BN7" s="10">
        <v>143</v>
      </c>
      <c r="BO7" s="10">
        <v>197</v>
      </c>
      <c r="BP7" s="10">
        <v>181</v>
      </c>
      <c r="BQ7" s="10">
        <v>241</v>
      </c>
      <c r="BR7" s="10">
        <v>264</v>
      </c>
      <c r="BS7" s="10">
        <v>233</v>
      </c>
      <c r="BT7" s="10">
        <v>193</v>
      </c>
      <c r="BU7" s="10">
        <v>168</v>
      </c>
      <c r="BV7" s="10">
        <v>124</v>
      </c>
      <c r="BW7" s="10">
        <v>203</v>
      </c>
      <c r="BX7" s="10">
        <v>148</v>
      </c>
      <c r="BY7" s="10">
        <v>99</v>
      </c>
      <c r="BZ7" s="10">
        <v>71</v>
      </c>
      <c r="CA7" s="10">
        <v>69</v>
      </c>
      <c r="CB7" s="10">
        <v>70</v>
      </c>
      <c r="CC7" s="10">
        <v>45</v>
      </c>
      <c r="CD7" s="10">
        <v>32</v>
      </c>
    </row>
    <row r="8" spans="2:82" ht="30" customHeight="1" x14ac:dyDescent="0.35">
      <c r="B8" s="11" t="s">
        <v>19</v>
      </c>
      <c r="C8" s="11">
        <v>2585</v>
      </c>
      <c r="D8" s="11">
        <v>1292</v>
      </c>
      <c r="E8" s="11">
        <v>1290</v>
      </c>
      <c r="F8" s="11"/>
      <c r="G8" s="11">
        <v>365</v>
      </c>
      <c r="H8" s="11">
        <v>464</v>
      </c>
      <c r="I8" s="11">
        <v>433</v>
      </c>
      <c r="J8" s="11">
        <v>438</v>
      </c>
      <c r="K8" s="11">
        <v>359</v>
      </c>
      <c r="L8" s="11">
        <v>525</v>
      </c>
      <c r="M8" s="11"/>
      <c r="N8" s="11">
        <v>722</v>
      </c>
      <c r="O8" s="11">
        <v>667</v>
      </c>
      <c r="P8" s="11">
        <v>563</v>
      </c>
      <c r="Q8" s="11">
        <v>624</v>
      </c>
      <c r="R8" s="11"/>
      <c r="S8" s="11">
        <v>377</v>
      </c>
      <c r="T8" s="11">
        <v>325</v>
      </c>
      <c r="U8" s="11">
        <v>210</v>
      </c>
      <c r="V8" s="11">
        <v>238</v>
      </c>
      <c r="W8" s="11">
        <v>179</v>
      </c>
      <c r="X8" s="11">
        <v>232</v>
      </c>
      <c r="Y8" s="11">
        <v>262</v>
      </c>
      <c r="Z8" s="11">
        <v>117</v>
      </c>
      <c r="AA8" s="11">
        <v>285</v>
      </c>
      <c r="AB8" s="11">
        <v>230</v>
      </c>
      <c r="AC8" s="11">
        <v>130</v>
      </c>
      <c r="AD8" s="11"/>
      <c r="AE8" s="11">
        <v>905</v>
      </c>
      <c r="AF8" s="11">
        <v>633</v>
      </c>
      <c r="AG8" s="11">
        <v>231</v>
      </c>
      <c r="AH8" s="11">
        <v>227</v>
      </c>
      <c r="AI8" s="11">
        <v>491</v>
      </c>
      <c r="AJ8" s="11">
        <v>74</v>
      </c>
      <c r="AK8" s="11"/>
      <c r="AL8" s="11">
        <v>1637</v>
      </c>
      <c r="AM8" s="11">
        <v>560</v>
      </c>
      <c r="AN8" s="11">
        <v>143</v>
      </c>
      <c r="AO8" s="11">
        <v>26</v>
      </c>
      <c r="AP8" s="11">
        <v>54</v>
      </c>
      <c r="AQ8" s="11">
        <v>43</v>
      </c>
      <c r="AR8" s="11">
        <v>8</v>
      </c>
      <c r="AS8" s="11"/>
      <c r="AT8" s="11">
        <v>271</v>
      </c>
      <c r="AU8" s="11">
        <v>2262</v>
      </c>
      <c r="AV8" s="11"/>
      <c r="AW8" s="11">
        <v>315</v>
      </c>
      <c r="AX8" s="11">
        <v>128</v>
      </c>
      <c r="AY8" s="11">
        <v>64</v>
      </c>
      <c r="AZ8" s="11">
        <v>792</v>
      </c>
      <c r="BA8" s="11">
        <v>398</v>
      </c>
      <c r="BB8" s="11">
        <v>409</v>
      </c>
      <c r="BC8" s="11">
        <v>433</v>
      </c>
      <c r="BD8" s="11">
        <v>46</v>
      </c>
      <c r="BE8" s="11"/>
      <c r="BF8" s="11">
        <v>332</v>
      </c>
      <c r="BG8" s="11">
        <v>758</v>
      </c>
      <c r="BH8" s="11">
        <v>304</v>
      </c>
      <c r="BI8" s="11">
        <v>151</v>
      </c>
      <c r="BJ8" s="11">
        <v>274</v>
      </c>
      <c r="BK8" s="11">
        <v>524</v>
      </c>
      <c r="BL8" s="11">
        <v>241</v>
      </c>
      <c r="BM8" s="11"/>
      <c r="BN8" s="11">
        <v>149</v>
      </c>
      <c r="BO8" s="11">
        <v>201</v>
      </c>
      <c r="BP8" s="11">
        <v>184</v>
      </c>
      <c r="BQ8" s="11">
        <v>242</v>
      </c>
      <c r="BR8" s="11">
        <v>264</v>
      </c>
      <c r="BS8" s="11">
        <v>233</v>
      </c>
      <c r="BT8" s="11">
        <v>195</v>
      </c>
      <c r="BU8" s="11">
        <v>167</v>
      </c>
      <c r="BV8" s="11">
        <v>124</v>
      </c>
      <c r="BW8" s="11">
        <v>200</v>
      </c>
      <c r="BX8" s="11">
        <v>145</v>
      </c>
      <c r="BY8" s="11">
        <v>97</v>
      </c>
      <c r="BZ8" s="11">
        <v>68</v>
      </c>
      <c r="CA8" s="11">
        <v>67</v>
      </c>
      <c r="CB8" s="11">
        <v>69</v>
      </c>
      <c r="CC8" s="11">
        <v>45</v>
      </c>
      <c r="CD8" s="11">
        <v>32</v>
      </c>
    </row>
    <row r="9" spans="2:82" ht="29" x14ac:dyDescent="0.35">
      <c r="B9" s="18" t="s">
        <v>241</v>
      </c>
      <c r="C9" s="17">
        <v>0.100229885642195</v>
      </c>
      <c r="D9" s="17">
        <v>0.118936478045265</v>
      </c>
      <c r="E9" s="17">
        <v>8.1720656679482195E-2</v>
      </c>
      <c r="F9" s="17"/>
      <c r="G9" s="17">
        <v>8.9581830480545799E-2</v>
      </c>
      <c r="H9" s="17">
        <v>0.10597613514094099</v>
      </c>
      <c r="I9" s="17">
        <v>6.6574937821503796E-2</v>
      </c>
      <c r="J9" s="17">
        <v>5.9305676557562102E-2</v>
      </c>
      <c r="K9" s="17">
        <v>0.12310927375972899</v>
      </c>
      <c r="L9" s="17">
        <v>0.148827780017008</v>
      </c>
      <c r="M9" s="17"/>
      <c r="N9" s="17">
        <v>0.16832868149356101</v>
      </c>
      <c r="O9" s="17">
        <v>9.2811176908456403E-2</v>
      </c>
      <c r="P9" s="17">
        <v>6.5300784023591907E-2</v>
      </c>
      <c r="Q9" s="17">
        <v>5.7391090874638701E-2</v>
      </c>
      <c r="R9" s="17"/>
      <c r="S9" s="17">
        <v>0.14369930514634499</v>
      </c>
      <c r="T9" s="17">
        <v>0.10090686617429</v>
      </c>
      <c r="U9" s="17">
        <v>7.1020992999711499E-2</v>
      </c>
      <c r="V9" s="17">
        <v>8.7264352054884295E-2</v>
      </c>
      <c r="W9" s="17">
        <v>6.7441441100263302E-2</v>
      </c>
      <c r="X9" s="17">
        <v>6.6721839137967004E-2</v>
      </c>
      <c r="Y9" s="17">
        <v>0.107231126183763</v>
      </c>
      <c r="Z9" s="17">
        <v>8.6422231288465101E-2</v>
      </c>
      <c r="AA9" s="17">
        <v>0.109417552449165</v>
      </c>
      <c r="AB9" s="17">
        <v>9.4204069731753104E-2</v>
      </c>
      <c r="AC9" s="17">
        <v>0.13754977696642501</v>
      </c>
      <c r="AD9" s="17"/>
      <c r="AE9" s="17">
        <v>0.18708165138014299</v>
      </c>
      <c r="AF9" s="17">
        <v>5.7363370730144803E-2</v>
      </c>
      <c r="AG9" s="17">
        <v>3.8026805758257697E-2</v>
      </c>
      <c r="AH9" s="17">
        <v>5.4033526973667999E-2</v>
      </c>
      <c r="AI9" s="17">
        <v>5.5516961564949702E-2</v>
      </c>
      <c r="AJ9" s="17">
        <v>6.9159376376568799E-2</v>
      </c>
      <c r="AK9" s="17"/>
      <c r="AL9" s="17">
        <v>9.0661168106714499E-2</v>
      </c>
      <c r="AM9" s="17">
        <v>0.103944444823139</v>
      </c>
      <c r="AN9" s="17">
        <v>0.22831776803655501</v>
      </c>
      <c r="AO9" s="17">
        <v>3.4895912607984102E-2</v>
      </c>
      <c r="AP9" s="17">
        <v>0.157924039688112</v>
      </c>
      <c r="AQ9" s="17">
        <v>4.9480482528141002E-2</v>
      </c>
      <c r="AR9" s="17">
        <v>0</v>
      </c>
      <c r="AS9" s="17"/>
      <c r="AT9" s="17">
        <v>0.25051904947568898</v>
      </c>
      <c r="AU9" s="17">
        <v>8.4074257294832297E-2</v>
      </c>
      <c r="AV9" s="17"/>
      <c r="AW9" s="17">
        <v>6.2008790890206597E-2</v>
      </c>
      <c r="AX9" s="17">
        <v>0.129780665754684</v>
      </c>
      <c r="AY9" s="17">
        <v>3.3618762877359799E-2</v>
      </c>
      <c r="AZ9" s="17">
        <v>8.0601616711445306E-2</v>
      </c>
      <c r="BA9" s="17">
        <v>0.15498562339878999</v>
      </c>
      <c r="BB9" s="17">
        <v>7.1802498433736303E-2</v>
      </c>
      <c r="BC9" s="17">
        <v>0.14025425328704699</v>
      </c>
      <c r="BD9" s="17">
        <v>0.113866288777432</v>
      </c>
      <c r="BE9" s="17"/>
      <c r="BF9" s="17">
        <v>8.4090473016293493E-2</v>
      </c>
      <c r="BG9" s="17">
        <v>0.11467230724474101</v>
      </c>
      <c r="BH9" s="17">
        <v>0.109698282353987</v>
      </c>
      <c r="BI9" s="17">
        <v>0.100138000792951</v>
      </c>
      <c r="BJ9" s="17">
        <v>9.9478297193083806E-2</v>
      </c>
      <c r="BK9" s="17">
        <v>0.102572324785997</v>
      </c>
      <c r="BL9" s="17">
        <v>6.0927531302088E-2</v>
      </c>
      <c r="BM9" s="17"/>
      <c r="BN9" s="17">
        <v>6.1078661667846298E-2</v>
      </c>
      <c r="BO9" s="17">
        <v>3.1842971246625398E-2</v>
      </c>
      <c r="BP9" s="17">
        <v>6.3445113927772495E-2</v>
      </c>
      <c r="BQ9" s="17">
        <v>7.7922043869221802E-2</v>
      </c>
      <c r="BR9" s="17">
        <v>7.0699136073160404E-2</v>
      </c>
      <c r="BS9" s="17">
        <v>7.7224462242429903E-2</v>
      </c>
      <c r="BT9" s="17">
        <v>0.118172003534935</v>
      </c>
      <c r="BU9" s="17">
        <v>0.101853872635199</v>
      </c>
      <c r="BV9" s="17">
        <v>0.12127445741753699</v>
      </c>
      <c r="BW9" s="17">
        <v>9.6323136213816704E-2</v>
      </c>
      <c r="BX9" s="17">
        <v>0.124433369938436</v>
      </c>
      <c r="BY9" s="17">
        <v>0.142129695012819</v>
      </c>
      <c r="BZ9" s="17">
        <v>0.20080789869534901</v>
      </c>
      <c r="CA9" s="17">
        <v>9.9006870569834093E-2</v>
      </c>
      <c r="CB9" s="17">
        <v>0.26979986383253601</v>
      </c>
      <c r="CC9" s="17">
        <v>0.36544470499151899</v>
      </c>
      <c r="CD9" s="17">
        <v>0.37229749428689102</v>
      </c>
    </row>
    <row r="10" spans="2:82" ht="29" x14ac:dyDescent="0.35">
      <c r="B10" s="18" t="s">
        <v>242</v>
      </c>
      <c r="C10" s="17">
        <v>0.195925163029253</v>
      </c>
      <c r="D10" s="17">
        <v>0.22491594661276099</v>
      </c>
      <c r="E10" s="17">
        <v>0.16578987671750001</v>
      </c>
      <c r="F10" s="17"/>
      <c r="G10" s="17">
        <v>0.18267883743531599</v>
      </c>
      <c r="H10" s="17">
        <v>0.19635668050138599</v>
      </c>
      <c r="I10" s="17">
        <v>0.176835421594596</v>
      </c>
      <c r="J10" s="17">
        <v>0.16349427060142599</v>
      </c>
      <c r="K10" s="17">
        <v>0.195335696956219</v>
      </c>
      <c r="L10" s="17">
        <v>0.247945022519314</v>
      </c>
      <c r="M10" s="17"/>
      <c r="N10" s="17">
        <v>0.28157216782379701</v>
      </c>
      <c r="O10" s="17">
        <v>0.18932942818947901</v>
      </c>
      <c r="P10" s="17">
        <v>0.181288210791338</v>
      </c>
      <c r="Q10" s="17">
        <v>0.118499673339511</v>
      </c>
      <c r="R10" s="17"/>
      <c r="S10" s="17">
        <v>0.23836537535806401</v>
      </c>
      <c r="T10" s="17">
        <v>0.23208495979757299</v>
      </c>
      <c r="U10" s="17">
        <v>0.173764714837883</v>
      </c>
      <c r="V10" s="17">
        <v>0.165760130046084</v>
      </c>
      <c r="W10" s="17">
        <v>0.14364454816488301</v>
      </c>
      <c r="X10" s="17">
        <v>0.203098469396884</v>
      </c>
      <c r="Y10" s="17">
        <v>0.175587010578202</v>
      </c>
      <c r="Z10" s="17">
        <v>0.14010082971496099</v>
      </c>
      <c r="AA10" s="17">
        <v>0.18276699683446501</v>
      </c>
      <c r="AB10" s="17">
        <v>0.25788275454174597</v>
      </c>
      <c r="AC10" s="17">
        <v>0.143715480949337</v>
      </c>
      <c r="AD10" s="17"/>
      <c r="AE10" s="17">
        <v>0.31358945685866901</v>
      </c>
      <c r="AF10" s="17">
        <v>0.18644854902666499</v>
      </c>
      <c r="AG10" s="17">
        <v>0.10429949157894999</v>
      </c>
      <c r="AH10" s="17">
        <v>0.108867813765129</v>
      </c>
      <c r="AI10" s="17">
        <v>9.8703827035110006E-2</v>
      </c>
      <c r="AJ10" s="17">
        <v>4.0400501432543402E-2</v>
      </c>
      <c r="AK10" s="17"/>
      <c r="AL10" s="17">
        <v>0.188092688988374</v>
      </c>
      <c r="AM10" s="17">
        <v>0.17863024507516001</v>
      </c>
      <c r="AN10" s="17">
        <v>0.32004224558189998</v>
      </c>
      <c r="AO10" s="17">
        <v>0.32570380806729399</v>
      </c>
      <c r="AP10" s="17">
        <v>0.29322884682283201</v>
      </c>
      <c r="AQ10" s="17">
        <v>0.38808915221676599</v>
      </c>
      <c r="AR10" s="17">
        <v>0</v>
      </c>
      <c r="AS10" s="17"/>
      <c r="AT10" s="17">
        <v>0.34884943441470401</v>
      </c>
      <c r="AU10" s="17">
        <v>0.177309574272007</v>
      </c>
      <c r="AV10" s="17"/>
      <c r="AW10" s="17">
        <v>0.18684136974691501</v>
      </c>
      <c r="AX10" s="17">
        <v>0.23832735488486301</v>
      </c>
      <c r="AY10" s="17">
        <v>0.16478594797144699</v>
      </c>
      <c r="AZ10" s="17">
        <v>0.16666657908603599</v>
      </c>
      <c r="BA10" s="17">
        <v>0.25031483286359801</v>
      </c>
      <c r="BB10" s="17">
        <v>0.193218277461463</v>
      </c>
      <c r="BC10" s="17">
        <v>0.20734500124778699</v>
      </c>
      <c r="BD10" s="17">
        <v>0.133961441283351</v>
      </c>
      <c r="BE10" s="17"/>
      <c r="BF10" s="17">
        <v>0.221293258257069</v>
      </c>
      <c r="BG10" s="17">
        <v>0.19148994070230299</v>
      </c>
      <c r="BH10" s="17">
        <v>0.21494639337360599</v>
      </c>
      <c r="BI10" s="17">
        <v>0.18637716895439599</v>
      </c>
      <c r="BJ10" s="17">
        <v>0.14750134218648001</v>
      </c>
      <c r="BK10" s="17">
        <v>0.22121733761811199</v>
      </c>
      <c r="BL10" s="17">
        <v>0.15700689729143699</v>
      </c>
      <c r="BM10" s="17"/>
      <c r="BN10" s="17">
        <v>7.5165068018301098E-2</v>
      </c>
      <c r="BO10" s="17">
        <v>0.10833122045171401</v>
      </c>
      <c r="BP10" s="17">
        <v>0.14635287029166599</v>
      </c>
      <c r="BQ10" s="17">
        <v>0.135908471094976</v>
      </c>
      <c r="BR10" s="17">
        <v>0.16437361093053299</v>
      </c>
      <c r="BS10" s="17">
        <v>0.18511699345975999</v>
      </c>
      <c r="BT10" s="17">
        <v>0.14872782857658501</v>
      </c>
      <c r="BU10" s="17">
        <v>0.22918982591526799</v>
      </c>
      <c r="BV10" s="17">
        <v>0.208382497735417</v>
      </c>
      <c r="BW10" s="17">
        <v>0.17177809353304299</v>
      </c>
      <c r="BX10" s="17">
        <v>0.294079997928963</v>
      </c>
      <c r="BY10" s="17">
        <v>0.29417754350021702</v>
      </c>
      <c r="BZ10" s="17">
        <v>0.29446972557301099</v>
      </c>
      <c r="CA10" s="17">
        <v>0.33267071838318701</v>
      </c>
      <c r="CB10" s="17">
        <v>0.42079744100130401</v>
      </c>
      <c r="CC10" s="17">
        <v>0.45090225070807699</v>
      </c>
      <c r="CD10" s="17">
        <v>0.34067820127319498</v>
      </c>
    </row>
    <row r="11" spans="2:82" ht="29" x14ac:dyDescent="0.35">
      <c r="B11" s="18" t="s">
        <v>243</v>
      </c>
      <c r="C11" s="17">
        <v>0.67110858581995403</v>
      </c>
      <c r="D11" s="17">
        <v>0.62158623570577598</v>
      </c>
      <c r="E11" s="17">
        <v>0.72150525290522805</v>
      </c>
      <c r="F11" s="17"/>
      <c r="G11" s="17">
        <v>0.67746126343855195</v>
      </c>
      <c r="H11" s="17">
        <v>0.65690584820410203</v>
      </c>
      <c r="I11" s="17">
        <v>0.72495275621506805</v>
      </c>
      <c r="J11" s="17">
        <v>0.746420067638216</v>
      </c>
      <c r="K11" s="17">
        <v>0.66312076561443001</v>
      </c>
      <c r="L11" s="17">
        <v>0.57745618385581499</v>
      </c>
      <c r="M11" s="17"/>
      <c r="N11" s="17">
        <v>0.52467506862748703</v>
      </c>
      <c r="O11" s="17">
        <v>0.68113266395054695</v>
      </c>
      <c r="P11" s="17">
        <v>0.71557611257989395</v>
      </c>
      <c r="Q11" s="17">
        <v>0.79126038571442203</v>
      </c>
      <c r="R11" s="17"/>
      <c r="S11" s="17">
        <v>0.57138118494760104</v>
      </c>
      <c r="T11" s="17">
        <v>0.63052953982188897</v>
      </c>
      <c r="U11" s="17">
        <v>0.71919027228477805</v>
      </c>
      <c r="V11" s="17">
        <v>0.70880496959008898</v>
      </c>
      <c r="W11" s="17">
        <v>0.75216536504615295</v>
      </c>
      <c r="X11" s="17">
        <v>0.70180856092714905</v>
      </c>
      <c r="Y11" s="17">
        <v>0.69648487757206001</v>
      </c>
      <c r="Z11" s="17">
        <v>0.77347693899657399</v>
      </c>
      <c r="AA11" s="17">
        <v>0.67411097081860005</v>
      </c>
      <c r="AB11" s="17">
        <v>0.62411948756542401</v>
      </c>
      <c r="AC11" s="17">
        <v>0.68097239365567996</v>
      </c>
      <c r="AD11" s="17"/>
      <c r="AE11" s="17">
        <v>0.48118936502945098</v>
      </c>
      <c r="AF11" s="17">
        <v>0.72784805477173498</v>
      </c>
      <c r="AG11" s="17">
        <v>0.80231351815899399</v>
      </c>
      <c r="AH11" s="17">
        <v>0.800582324657098</v>
      </c>
      <c r="AI11" s="17">
        <v>0.80920403088971204</v>
      </c>
      <c r="AJ11" s="17">
        <v>0.81968593666329903</v>
      </c>
      <c r="AK11" s="17"/>
      <c r="AL11" s="17">
        <v>0.70054751697547601</v>
      </c>
      <c r="AM11" s="17">
        <v>0.67735356974914296</v>
      </c>
      <c r="AN11" s="17">
        <v>0.41654142398773503</v>
      </c>
      <c r="AO11" s="17">
        <v>0.63940027932472199</v>
      </c>
      <c r="AP11" s="17">
        <v>0.51390435768765796</v>
      </c>
      <c r="AQ11" s="17">
        <v>0.51641722925395495</v>
      </c>
      <c r="AR11" s="17">
        <v>0.86118427176559798</v>
      </c>
      <c r="AS11" s="17"/>
      <c r="AT11" s="17">
        <v>0.37224274788686901</v>
      </c>
      <c r="AU11" s="17">
        <v>0.71090210959354905</v>
      </c>
      <c r="AV11" s="17"/>
      <c r="AW11" s="17">
        <v>0.71569878288150801</v>
      </c>
      <c r="AX11" s="17">
        <v>0.60265158276605002</v>
      </c>
      <c r="AY11" s="17">
        <v>0.72359132540771298</v>
      </c>
      <c r="AZ11" s="17">
        <v>0.71476005651468</v>
      </c>
      <c r="BA11" s="17">
        <v>0.57288284016105695</v>
      </c>
      <c r="BB11" s="17">
        <v>0.69893649297524696</v>
      </c>
      <c r="BC11" s="17">
        <v>0.62879922159573498</v>
      </c>
      <c r="BD11" s="17">
        <v>0.73047357013519099</v>
      </c>
      <c r="BE11" s="17"/>
      <c r="BF11" s="17">
        <v>0.67411532908641303</v>
      </c>
      <c r="BG11" s="17">
        <v>0.67272361525201296</v>
      </c>
      <c r="BH11" s="17">
        <v>0.641717993782987</v>
      </c>
      <c r="BI11" s="17">
        <v>0.65862166709749803</v>
      </c>
      <c r="BJ11" s="17">
        <v>0.71062063324267999</v>
      </c>
      <c r="BK11" s="17">
        <v>0.63241230520806802</v>
      </c>
      <c r="BL11" s="17">
        <v>0.74595515641848298</v>
      </c>
      <c r="BM11" s="17"/>
      <c r="BN11" s="17">
        <v>0.776536665521254</v>
      </c>
      <c r="BO11" s="17">
        <v>0.84447830069748298</v>
      </c>
      <c r="BP11" s="17">
        <v>0.76794255781807996</v>
      </c>
      <c r="BQ11" s="17">
        <v>0.76194457925558201</v>
      </c>
      <c r="BR11" s="17">
        <v>0.73697967468091896</v>
      </c>
      <c r="BS11" s="17">
        <v>0.72824347468810102</v>
      </c>
      <c r="BT11" s="17">
        <v>0.71874057605710495</v>
      </c>
      <c r="BU11" s="17">
        <v>0.63697420490354095</v>
      </c>
      <c r="BV11" s="17">
        <v>0.61981817580350296</v>
      </c>
      <c r="BW11" s="17">
        <v>0.68840340134518196</v>
      </c>
      <c r="BX11" s="17">
        <v>0.55892232892287497</v>
      </c>
      <c r="BY11" s="17">
        <v>0.53071530851369697</v>
      </c>
      <c r="BZ11" s="17">
        <v>0.47761851785235998</v>
      </c>
      <c r="CA11" s="17">
        <v>0.568322411046979</v>
      </c>
      <c r="CB11" s="17">
        <v>0.29679279305423401</v>
      </c>
      <c r="CC11" s="17">
        <v>0.18365304430040399</v>
      </c>
      <c r="CD11" s="17">
        <v>0.21991642769438299</v>
      </c>
    </row>
    <row r="12" spans="2:82" x14ac:dyDescent="0.35">
      <c r="B12" s="18" t="s">
        <v>127</v>
      </c>
      <c r="C12" s="19">
        <v>3.27363655085968E-2</v>
      </c>
      <c r="D12" s="19">
        <v>3.45613396361985E-2</v>
      </c>
      <c r="E12" s="19">
        <v>3.0984213697789899E-2</v>
      </c>
      <c r="F12" s="19"/>
      <c r="G12" s="19">
        <v>5.02780686455871E-2</v>
      </c>
      <c r="H12" s="19">
        <v>4.0761336153571803E-2</v>
      </c>
      <c r="I12" s="19">
        <v>3.1636884368832302E-2</v>
      </c>
      <c r="J12" s="19">
        <v>3.07799852027958E-2</v>
      </c>
      <c r="K12" s="19">
        <v>1.8434263669621701E-2</v>
      </c>
      <c r="L12" s="19">
        <v>2.5771013607862801E-2</v>
      </c>
      <c r="M12" s="19"/>
      <c r="N12" s="19">
        <v>2.5424082055155499E-2</v>
      </c>
      <c r="O12" s="19">
        <v>3.67267309515176E-2</v>
      </c>
      <c r="P12" s="19">
        <v>3.7834892605176002E-2</v>
      </c>
      <c r="Q12" s="19">
        <v>3.2848850071429E-2</v>
      </c>
      <c r="R12" s="19"/>
      <c r="S12" s="19">
        <v>4.6554134547989699E-2</v>
      </c>
      <c r="T12" s="19">
        <v>3.6478634206248799E-2</v>
      </c>
      <c r="U12" s="19">
        <v>3.6024019877627399E-2</v>
      </c>
      <c r="V12" s="19">
        <v>3.8170548308942599E-2</v>
      </c>
      <c r="W12" s="19">
        <v>3.6748645688701197E-2</v>
      </c>
      <c r="X12" s="19">
        <v>2.83711305380006E-2</v>
      </c>
      <c r="Y12" s="19">
        <v>2.0696985665973999E-2</v>
      </c>
      <c r="Z12" s="19">
        <v>0</v>
      </c>
      <c r="AA12" s="19">
        <v>3.3704479897770499E-2</v>
      </c>
      <c r="AB12" s="19">
        <v>2.3793688161076899E-2</v>
      </c>
      <c r="AC12" s="19">
        <v>3.7762348428558697E-2</v>
      </c>
      <c r="AD12" s="19"/>
      <c r="AE12" s="19">
        <v>1.8139526731735901E-2</v>
      </c>
      <c r="AF12" s="19">
        <v>2.83400254714553E-2</v>
      </c>
      <c r="AG12" s="19">
        <v>5.5360184503797802E-2</v>
      </c>
      <c r="AH12" s="19">
        <v>3.6516334604105298E-2</v>
      </c>
      <c r="AI12" s="19">
        <v>3.6575180510228199E-2</v>
      </c>
      <c r="AJ12" s="19">
        <v>7.0754185527588997E-2</v>
      </c>
      <c r="AK12" s="19"/>
      <c r="AL12" s="19">
        <v>2.0698625929435499E-2</v>
      </c>
      <c r="AM12" s="19">
        <v>4.0071740352558401E-2</v>
      </c>
      <c r="AN12" s="19">
        <v>3.5098562393809603E-2</v>
      </c>
      <c r="AO12" s="19">
        <v>0</v>
      </c>
      <c r="AP12" s="19">
        <v>3.49427558013976E-2</v>
      </c>
      <c r="AQ12" s="19">
        <v>4.6013136001137801E-2</v>
      </c>
      <c r="AR12" s="19">
        <v>0.138815728234402</v>
      </c>
      <c r="AS12" s="19"/>
      <c r="AT12" s="19">
        <v>2.8388768222737702E-2</v>
      </c>
      <c r="AU12" s="19">
        <v>2.7714058839611599E-2</v>
      </c>
      <c r="AV12" s="19"/>
      <c r="AW12" s="19">
        <v>3.5451056481370299E-2</v>
      </c>
      <c r="AX12" s="19">
        <v>2.9240396594403001E-2</v>
      </c>
      <c r="AY12" s="19">
        <v>7.8003963743480204E-2</v>
      </c>
      <c r="AZ12" s="19">
        <v>3.7971747687837898E-2</v>
      </c>
      <c r="BA12" s="19">
        <v>2.1816703576554901E-2</v>
      </c>
      <c r="BB12" s="19">
        <v>3.60427311295533E-2</v>
      </c>
      <c r="BC12" s="19">
        <v>2.3601523869431301E-2</v>
      </c>
      <c r="BD12" s="19">
        <v>2.1698699804026399E-2</v>
      </c>
      <c r="BE12" s="19"/>
      <c r="BF12" s="19">
        <v>2.0500939640225001E-2</v>
      </c>
      <c r="BG12" s="19">
        <v>2.1114136800942099E-2</v>
      </c>
      <c r="BH12" s="19">
        <v>3.3637330489419699E-2</v>
      </c>
      <c r="BI12" s="19">
        <v>5.4863163155154E-2</v>
      </c>
      <c r="BJ12" s="19">
        <v>4.23997273777569E-2</v>
      </c>
      <c r="BK12" s="19">
        <v>4.3798032387822601E-2</v>
      </c>
      <c r="BL12" s="19">
        <v>3.6110414987991897E-2</v>
      </c>
      <c r="BM12" s="19"/>
      <c r="BN12" s="19">
        <v>8.7219604792598299E-2</v>
      </c>
      <c r="BO12" s="19">
        <v>1.53475076041775E-2</v>
      </c>
      <c r="BP12" s="19">
        <v>2.2259457962481799E-2</v>
      </c>
      <c r="BQ12" s="19">
        <v>2.4224905780220501E-2</v>
      </c>
      <c r="BR12" s="19">
        <v>2.79475783153878E-2</v>
      </c>
      <c r="BS12" s="19">
        <v>9.4150696097094408E-3</v>
      </c>
      <c r="BT12" s="19">
        <v>1.4359591831375499E-2</v>
      </c>
      <c r="BU12" s="19">
        <v>3.1982096545992003E-2</v>
      </c>
      <c r="BV12" s="19">
        <v>5.0524869043542503E-2</v>
      </c>
      <c r="BW12" s="19">
        <v>4.34953689079585E-2</v>
      </c>
      <c r="BX12" s="19">
        <v>2.2564303209726602E-2</v>
      </c>
      <c r="BY12" s="19">
        <v>3.2977452973266999E-2</v>
      </c>
      <c r="BZ12" s="19">
        <v>2.71038578792792E-2</v>
      </c>
      <c r="CA12" s="19">
        <v>0</v>
      </c>
      <c r="CB12" s="19">
        <v>1.26099021119261E-2</v>
      </c>
      <c r="CC12" s="19">
        <v>0</v>
      </c>
      <c r="CD12" s="19">
        <v>6.7107876745531606E-2</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CD17"/>
  <sheetViews>
    <sheetView showGridLines="0" workbookViewId="0">
      <pane xSplit="2" topLeftCell="AA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252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2607</v>
      </c>
      <c r="D7" s="10">
        <v>1246</v>
      </c>
      <c r="E7" s="10">
        <v>1352</v>
      </c>
      <c r="F7" s="10"/>
      <c r="G7" s="10">
        <v>333</v>
      </c>
      <c r="H7" s="10">
        <v>436</v>
      </c>
      <c r="I7" s="10">
        <v>447</v>
      </c>
      <c r="J7" s="10">
        <v>448</v>
      </c>
      <c r="K7" s="10">
        <v>375</v>
      </c>
      <c r="L7" s="10">
        <v>568</v>
      </c>
      <c r="M7" s="10"/>
      <c r="N7" s="10">
        <v>725</v>
      </c>
      <c r="O7" s="10">
        <v>700</v>
      </c>
      <c r="P7" s="10">
        <v>537</v>
      </c>
      <c r="Q7" s="10">
        <v>631</v>
      </c>
      <c r="R7" s="10"/>
      <c r="S7" s="10">
        <v>374</v>
      </c>
      <c r="T7" s="10">
        <v>385</v>
      </c>
      <c r="U7" s="10">
        <v>242</v>
      </c>
      <c r="V7" s="10">
        <v>221</v>
      </c>
      <c r="W7" s="10">
        <v>195</v>
      </c>
      <c r="X7" s="10">
        <v>249</v>
      </c>
      <c r="Y7" s="10">
        <v>209</v>
      </c>
      <c r="Z7" s="10">
        <v>118</v>
      </c>
      <c r="AA7" s="10">
        <v>276</v>
      </c>
      <c r="AB7" s="10">
        <v>209</v>
      </c>
      <c r="AC7" s="10">
        <v>129</v>
      </c>
      <c r="AD7" s="10"/>
      <c r="AE7" s="10">
        <v>946</v>
      </c>
      <c r="AF7" s="10">
        <v>613</v>
      </c>
      <c r="AG7" s="10">
        <v>220</v>
      </c>
      <c r="AH7" s="10">
        <v>251</v>
      </c>
      <c r="AI7" s="10">
        <v>479</v>
      </c>
      <c r="AJ7" s="10">
        <v>78</v>
      </c>
      <c r="AK7" s="10"/>
      <c r="AL7" s="10">
        <v>1674</v>
      </c>
      <c r="AM7" s="10">
        <v>558</v>
      </c>
      <c r="AN7" s="10">
        <v>109</v>
      </c>
      <c r="AO7" s="10">
        <v>36</v>
      </c>
      <c r="AP7" s="10">
        <v>57</v>
      </c>
      <c r="AQ7" s="10">
        <v>51</v>
      </c>
      <c r="AR7" s="10">
        <v>8</v>
      </c>
      <c r="AS7" s="10"/>
      <c r="AT7" s="10">
        <v>273</v>
      </c>
      <c r="AU7" s="10">
        <v>2275</v>
      </c>
      <c r="AV7" s="10"/>
      <c r="AW7" s="10">
        <v>315</v>
      </c>
      <c r="AX7" s="10">
        <v>124</v>
      </c>
      <c r="AY7" s="10">
        <v>74</v>
      </c>
      <c r="AZ7" s="10">
        <v>792</v>
      </c>
      <c r="BA7" s="10">
        <v>452</v>
      </c>
      <c r="BB7" s="10">
        <v>372</v>
      </c>
      <c r="BC7" s="10">
        <v>437</v>
      </c>
      <c r="BD7" s="10">
        <v>41</v>
      </c>
      <c r="BE7" s="10"/>
      <c r="BF7" s="10">
        <v>342</v>
      </c>
      <c r="BG7" s="10">
        <v>765</v>
      </c>
      <c r="BH7" s="10">
        <v>316</v>
      </c>
      <c r="BI7" s="10">
        <v>172</v>
      </c>
      <c r="BJ7" s="10">
        <v>250</v>
      </c>
      <c r="BK7" s="10">
        <v>531</v>
      </c>
      <c r="BL7" s="10">
        <v>231</v>
      </c>
      <c r="BM7" s="10"/>
      <c r="BN7" s="10">
        <v>139</v>
      </c>
      <c r="BO7" s="10">
        <v>183</v>
      </c>
      <c r="BP7" s="10">
        <v>199</v>
      </c>
      <c r="BQ7" s="10">
        <v>246</v>
      </c>
      <c r="BR7" s="10">
        <v>234</v>
      </c>
      <c r="BS7" s="10">
        <v>227</v>
      </c>
      <c r="BT7" s="10">
        <v>198</v>
      </c>
      <c r="BU7" s="10">
        <v>176</v>
      </c>
      <c r="BV7" s="10">
        <v>144</v>
      </c>
      <c r="BW7" s="10">
        <v>213</v>
      </c>
      <c r="BX7" s="10">
        <v>159</v>
      </c>
      <c r="BY7" s="10">
        <v>105</v>
      </c>
      <c r="BZ7" s="10">
        <v>67</v>
      </c>
      <c r="CA7" s="10">
        <v>58</v>
      </c>
      <c r="CB7" s="10">
        <v>83</v>
      </c>
      <c r="CC7" s="10">
        <v>47</v>
      </c>
      <c r="CD7" s="10">
        <v>34</v>
      </c>
    </row>
    <row r="8" spans="2:82" ht="30" customHeight="1" x14ac:dyDescent="0.35">
      <c r="B8" s="11" t="s">
        <v>19</v>
      </c>
      <c r="C8" s="11">
        <v>2603</v>
      </c>
      <c r="D8" s="11">
        <v>1257</v>
      </c>
      <c r="E8" s="11">
        <v>1337</v>
      </c>
      <c r="F8" s="11"/>
      <c r="G8" s="11">
        <v>348</v>
      </c>
      <c r="H8" s="11">
        <v>453</v>
      </c>
      <c r="I8" s="11">
        <v>456</v>
      </c>
      <c r="J8" s="11">
        <v>437</v>
      </c>
      <c r="K8" s="11">
        <v>352</v>
      </c>
      <c r="L8" s="11">
        <v>557</v>
      </c>
      <c r="M8" s="11"/>
      <c r="N8" s="11">
        <v>688</v>
      </c>
      <c r="O8" s="11">
        <v>686</v>
      </c>
      <c r="P8" s="11">
        <v>555</v>
      </c>
      <c r="Q8" s="11">
        <v>661</v>
      </c>
      <c r="R8" s="11"/>
      <c r="S8" s="11">
        <v>407</v>
      </c>
      <c r="T8" s="11">
        <v>371</v>
      </c>
      <c r="U8" s="11">
        <v>229</v>
      </c>
      <c r="V8" s="11">
        <v>216</v>
      </c>
      <c r="W8" s="11">
        <v>183</v>
      </c>
      <c r="X8" s="11">
        <v>235</v>
      </c>
      <c r="Y8" s="11">
        <v>217</v>
      </c>
      <c r="Z8" s="11">
        <v>133</v>
      </c>
      <c r="AA8" s="11">
        <v>269</v>
      </c>
      <c r="AB8" s="11">
        <v>217</v>
      </c>
      <c r="AC8" s="11">
        <v>125</v>
      </c>
      <c r="AD8" s="11"/>
      <c r="AE8" s="11">
        <v>928</v>
      </c>
      <c r="AF8" s="11">
        <v>602</v>
      </c>
      <c r="AG8" s="11">
        <v>227</v>
      </c>
      <c r="AH8" s="11">
        <v>259</v>
      </c>
      <c r="AI8" s="11">
        <v>487</v>
      </c>
      <c r="AJ8" s="11">
        <v>79</v>
      </c>
      <c r="AK8" s="11"/>
      <c r="AL8" s="11">
        <v>1655</v>
      </c>
      <c r="AM8" s="11">
        <v>568</v>
      </c>
      <c r="AN8" s="11">
        <v>113</v>
      </c>
      <c r="AO8" s="11">
        <v>37</v>
      </c>
      <c r="AP8" s="11">
        <v>55</v>
      </c>
      <c r="AQ8" s="11">
        <v>51</v>
      </c>
      <c r="AR8" s="11">
        <v>8</v>
      </c>
      <c r="AS8" s="11"/>
      <c r="AT8" s="11">
        <v>279</v>
      </c>
      <c r="AU8" s="11">
        <v>2264</v>
      </c>
      <c r="AV8" s="11"/>
      <c r="AW8" s="11">
        <v>318</v>
      </c>
      <c r="AX8" s="11">
        <v>124</v>
      </c>
      <c r="AY8" s="11">
        <v>76</v>
      </c>
      <c r="AZ8" s="11">
        <v>786</v>
      </c>
      <c r="BA8" s="11">
        <v>441</v>
      </c>
      <c r="BB8" s="11">
        <v>376</v>
      </c>
      <c r="BC8" s="11">
        <v>440</v>
      </c>
      <c r="BD8" s="11">
        <v>42</v>
      </c>
      <c r="BE8" s="11"/>
      <c r="BF8" s="11">
        <v>342</v>
      </c>
      <c r="BG8" s="11">
        <v>766</v>
      </c>
      <c r="BH8" s="11">
        <v>310</v>
      </c>
      <c r="BI8" s="11">
        <v>173</v>
      </c>
      <c r="BJ8" s="11">
        <v>253</v>
      </c>
      <c r="BK8" s="11">
        <v>524</v>
      </c>
      <c r="BL8" s="11">
        <v>235</v>
      </c>
      <c r="BM8" s="11"/>
      <c r="BN8" s="11">
        <v>146</v>
      </c>
      <c r="BO8" s="11">
        <v>187</v>
      </c>
      <c r="BP8" s="11">
        <v>201</v>
      </c>
      <c r="BQ8" s="11">
        <v>248</v>
      </c>
      <c r="BR8" s="11">
        <v>235</v>
      </c>
      <c r="BS8" s="11">
        <v>225</v>
      </c>
      <c r="BT8" s="11">
        <v>196</v>
      </c>
      <c r="BU8" s="11">
        <v>171</v>
      </c>
      <c r="BV8" s="11">
        <v>141</v>
      </c>
      <c r="BW8" s="11">
        <v>208</v>
      </c>
      <c r="BX8" s="11">
        <v>157</v>
      </c>
      <c r="BY8" s="11">
        <v>103</v>
      </c>
      <c r="BZ8" s="11">
        <v>66</v>
      </c>
      <c r="CA8" s="11">
        <v>57</v>
      </c>
      <c r="CB8" s="11">
        <v>83</v>
      </c>
      <c r="CC8" s="11">
        <v>47</v>
      </c>
      <c r="CD8" s="11">
        <v>35</v>
      </c>
    </row>
    <row r="9" spans="2:82" ht="29" x14ac:dyDescent="0.35">
      <c r="B9" s="18" t="s">
        <v>241</v>
      </c>
      <c r="C9" s="17">
        <v>8.0846773308786896E-2</v>
      </c>
      <c r="D9" s="17">
        <v>9.1656262809364494E-2</v>
      </c>
      <c r="E9" s="17">
        <v>7.12215638572265E-2</v>
      </c>
      <c r="F9" s="17"/>
      <c r="G9" s="17">
        <v>4.4890378490056899E-2</v>
      </c>
      <c r="H9" s="17">
        <v>8.9812927395645697E-2</v>
      </c>
      <c r="I9" s="17">
        <v>6.9457517843254005E-2</v>
      </c>
      <c r="J9" s="17">
        <v>5.4620601810608502E-2</v>
      </c>
      <c r="K9" s="17">
        <v>9.5220959128356902E-2</v>
      </c>
      <c r="L9" s="17">
        <v>0.116820543187452</v>
      </c>
      <c r="M9" s="17"/>
      <c r="N9" s="17">
        <v>0.13407480385821399</v>
      </c>
      <c r="O9" s="17">
        <v>7.3713675766083495E-2</v>
      </c>
      <c r="P9" s="17">
        <v>6.3881093480380402E-2</v>
      </c>
      <c r="Q9" s="17">
        <v>4.7128509209549301E-2</v>
      </c>
      <c r="R9" s="17"/>
      <c r="S9" s="17">
        <v>0.109115311341367</v>
      </c>
      <c r="T9" s="17">
        <v>5.75264295601653E-2</v>
      </c>
      <c r="U9" s="17">
        <v>6.4561345825274299E-2</v>
      </c>
      <c r="V9" s="17">
        <v>8.6335180027000705E-2</v>
      </c>
      <c r="W9" s="17">
        <v>8.7237666218634394E-2</v>
      </c>
      <c r="X9" s="17">
        <v>7.0339115705199698E-2</v>
      </c>
      <c r="Y9" s="17">
        <v>7.9827820336081406E-2</v>
      </c>
      <c r="Z9" s="17">
        <v>0.11482417134829299</v>
      </c>
      <c r="AA9" s="17">
        <v>5.5070748430311303E-2</v>
      </c>
      <c r="AB9" s="17">
        <v>0.100065562043424</v>
      </c>
      <c r="AC9" s="17">
        <v>7.6309756969362902E-2</v>
      </c>
      <c r="AD9" s="17"/>
      <c r="AE9" s="17">
        <v>0.148480747378543</v>
      </c>
      <c r="AF9" s="17">
        <v>4.9679638730312503E-2</v>
      </c>
      <c r="AG9" s="17">
        <v>2.38890426746017E-2</v>
      </c>
      <c r="AH9" s="17">
        <v>5.55574480345324E-2</v>
      </c>
      <c r="AI9" s="17">
        <v>3.7970457792000201E-2</v>
      </c>
      <c r="AJ9" s="17">
        <v>5.5589410674411199E-2</v>
      </c>
      <c r="AK9" s="17"/>
      <c r="AL9" s="17">
        <v>7.3042552539860001E-2</v>
      </c>
      <c r="AM9" s="17">
        <v>8.4229530282499507E-2</v>
      </c>
      <c r="AN9" s="17">
        <v>0.14444017608034601</v>
      </c>
      <c r="AO9" s="17">
        <v>0.100811670366881</v>
      </c>
      <c r="AP9" s="17">
        <v>0.16209022873672399</v>
      </c>
      <c r="AQ9" s="17">
        <v>0.170250745722969</v>
      </c>
      <c r="AR9" s="17">
        <v>0</v>
      </c>
      <c r="AS9" s="17"/>
      <c r="AT9" s="17">
        <v>0.18924786630492499</v>
      </c>
      <c r="AU9" s="17">
        <v>6.7876992551237497E-2</v>
      </c>
      <c r="AV9" s="17"/>
      <c r="AW9" s="17">
        <v>5.8024199087703503E-2</v>
      </c>
      <c r="AX9" s="17">
        <v>9.6016515160298896E-2</v>
      </c>
      <c r="AY9" s="17">
        <v>8.6637754312187495E-2</v>
      </c>
      <c r="AZ9" s="17">
        <v>5.8879188771011302E-2</v>
      </c>
      <c r="BA9" s="17">
        <v>0.119336129501677</v>
      </c>
      <c r="BB9" s="17">
        <v>6.9769045949519298E-2</v>
      </c>
      <c r="BC9" s="17">
        <v>9.8724121458278802E-2</v>
      </c>
      <c r="BD9" s="17">
        <v>0.117549389595871</v>
      </c>
      <c r="BE9" s="17"/>
      <c r="BF9" s="17">
        <v>7.4979045107545397E-2</v>
      </c>
      <c r="BG9" s="17">
        <v>9.3373074294598499E-2</v>
      </c>
      <c r="BH9" s="17">
        <v>9.6772510308437101E-2</v>
      </c>
      <c r="BI9" s="17">
        <v>7.7974765843159599E-2</v>
      </c>
      <c r="BJ9" s="17">
        <v>6.8126006484611104E-2</v>
      </c>
      <c r="BK9" s="17">
        <v>8.5483548098747697E-2</v>
      </c>
      <c r="BL9" s="17">
        <v>3.3008550392967399E-2</v>
      </c>
      <c r="BM9" s="17"/>
      <c r="BN9" s="17">
        <v>2.78306028171845E-2</v>
      </c>
      <c r="BO9" s="17">
        <v>5.4047258233144498E-2</v>
      </c>
      <c r="BP9" s="17">
        <v>4.3926960627714097E-2</v>
      </c>
      <c r="BQ9" s="17">
        <v>2.4293925218327201E-2</v>
      </c>
      <c r="BR9" s="17">
        <v>6.7963514023640897E-2</v>
      </c>
      <c r="BS9" s="17">
        <v>5.8464271944277897E-2</v>
      </c>
      <c r="BT9" s="17">
        <v>4.9388863270695499E-2</v>
      </c>
      <c r="BU9" s="17">
        <v>7.3608266921634496E-2</v>
      </c>
      <c r="BV9" s="17">
        <v>8.9643294208373497E-2</v>
      </c>
      <c r="BW9" s="17">
        <v>0.103514274091807</v>
      </c>
      <c r="BX9" s="17">
        <v>8.9839967766922504E-2</v>
      </c>
      <c r="BY9" s="17">
        <v>0.188108583583945</v>
      </c>
      <c r="BZ9" s="17">
        <v>0.130595441847216</v>
      </c>
      <c r="CA9" s="17">
        <v>0.19523854135070501</v>
      </c>
      <c r="CB9" s="17">
        <v>0.170248020400115</v>
      </c>
      <c r="CC9" s="17">
        <v>0.189862702248384</v>
      </c>
      <c r="CD9" s="17">
        <v>0.37926884949698902</v>
      </c>
    </row>
    <row r="10" spans="2:82" ht="29" x14ac:dyDescent="0.35">
      <c r="B10" s="18" t="s">
        <v>242</v>
      </c>
      <c r="C10" s="17">
        <v>0.190828198387651</v>
      </c>
      <c r="D10" s="17">
        <v>0.234383017228767</v>
      </c>
      <c r="E10" s="17">
        <v>0.15041581665732401</v>
      </c>
      <c r="F10" s="17"/>
      <c r="G10" s="17">
        <v>0.18033209282325499</v>
      </c>
      <c r="H10" s="17">
        <v>0.20933193824236501</v>
      </c>
      <c r="I10" s="17">
        <v>0.16834189124453799</v>
      </c>
      <c r="J10" s="17">
        <v>0.134801205011812</v>
      </c>
      <c r="K10" s="17">
        <v>0.18545153567188399</v>
      </c>
      <c r="L10" s="17">
        <v>0.24810957121489599</v>
      </c>
      <c r="M10" s="17"/>
      <c r="N10" s="17">
        <v>0.27970399806514101</v>
      </c>
      <c r="O10" s="17">
        <v>0.18253327146638401</v>
      </c>
      <c r="P10" s="17">
        <v>0.18359720417237499</v>
      </c>
      <c r="Q10" s="17">
        <v>0.113777213104478</v>
      </c>
      <c r="R10" s="17"/>
      <c r="S10" s="17">
        <v>0.211055263263277</v>
      </c>
      <c r="T10" s="17">
        <v>0.17648409553366801</v>
      </c>
      <c r="U10" s="17">
        <v>0.202940554514149</v>
      </c>
      <c r="V10" s="17">
        <v>0.20613253868595199</v>
      </c>
      <c r="W10" s="17">
        <v>0.187383457733894</v>
      </c>
      <c r="X10" s="17">
        <v>0.184639171679709</v>
      </c>
      <c r="Y10" s="17">
        <v>0.19512927761531099</v>
      </c>
      <c r="Z10" s="17">
        <v>0.176933429079808</v>
      </c>
      <c r="AA10" s="17">
        <v>0.168398595323523</v>
      </c>
      <c r="AB10" s="17">
        <v>0.222086175948252</v>
      </c>
      <c r="AC10" s="17">
        <v>0.13704578887246899</v>
      </c>
      <c r="AD10" s="17"/>
      <c r="AE10" s="17">
        <v>0.29925296775437699</v>
      </c>
      <c r="AF10" s="17">
        <v>0.18202846716986101</v>
      </c>
      <c r="AG10" s="17">
        <v>0.12880703941886301</v>
      </c>
      <c r="AH10" s="17">
        <v>0.106633167323407</v>
      </c>
      <c r="AI10" s="17">
        <v>8.9275181085868696E-2</v>
      </c>
      <c r="AJ10" s="17">
        <v>0.11382554961854</v>
      </c>
      <c r="AK10" s="17"/>
      <c r="AL10" s="17">
        <v>0.17767241482218801</v>
      </c>
      <c r="AM10" s="17">
        <v>0.22672242015813199</v>
      </c>
      <c r="AN10" s="17">
        <v>0.23945242215291801</v>
      </c>
      <c r="AO10" s="17">
        <v>0.326712018126746</v>
      </c>
      <c r="AP10" s="17">
        <v>0.22959121885185901</v>
      </c>
      <c r="AQ10" s="17">
        <v>0.184053295272121</v>
      </c>
      <c r="AR10" s="17">
        <v>0.255876513061566</v>
      </c>
      <c r="AS10" s="17"/>
      <c r="AT10" s="17">
        <v>0.365272193289429</v>
      </c>
      <c r="AU10" s="17">
        <v>0.17116613834559899</v>
      </c>
      <c r="AV10" s="17"/>
      <c r="AW10" s="17">
        <v>0.131353341993934</v>
      </c>
      <c r="AX10" s="17">
        <v>0.200467114276766</v>
      </c>
      <c r="AY10" s="17">
        <v>0.16856785474937599</v>
      </c>
      <c r="AZ10" s="17">
        <v>0.160106785644373</v>
      </c>
      <c r="BA10" s="17">
        <v>0.26081925594629102</v>
      </c>
      <c r="BB10" s="17">
        <v>0.16986934797372599</v>
      </c>
      <c r="BC10" s="17">
        <v>0.237329945712037</v>
      </c>
      <c r="BD10" s="17">
        <v>0.19367618471224601</v>
      </c>
      <c r="BE10" s="17"/>
      <c r="BF10" s="17">
        <v>0.246833823482423</v>
      </c>
      <c r="BG10" s="17">
        <v>0.192610910367156</v>
      </c>
      <c r="BH10" s="17">
        <v>0.25686783897483101</v>
      </c>
      <c r="BI10" s="17">
        <v>0.145284792118691</v>
      </c>
      <c r="BJ10" s="17">
        <v>0.13567798471109399</v>
      </c>
      <c r="BK10" s="17">
        <v>0.20053851531422001</v>
      </c>
      <c r="BL10" s="17">
        <v>8.75523914424743E-2</v>
      </c>
      <c r="BM10" s="17"/>
      <c r="BN10" s="17">
        <v>7.7764038780373093E-2</v>
      </c>
      <c r="BO10" s="17">
        <v>0.11878084788688099</v>
      </c>
      <c r="BP10" s="17">
        <v>0.109090739537665</v>
      </c>
      <c r="BQ10" s="17">
        <v>0.18683044668538001</v>
      </c>
      <c r="BR10" s="17">
        <v>0.13796858677341201</v>
      </c>
      <c r="BS10" s="17">
        <v>0.15646479094325</v>
      </c>
      <c r="BT10" s="17">
        <v>0.21097418209560001</v>
      </c>
      <c r="BU10" s="17">
        <v>0.20706418509645799</v>
      </c>
      <c r="BV10" s="17">
        <v>0.207458501990857</v>
      </c>
      <c r="BW10" s="17">
        <v>0.22740069735736201</v>
      </c>
      <c r="BX10" s="17">
        <v>0.24109790409278101</v>
      </c>
      <c r="BY10" s="17">
        <v>0.18704372531390201</v>
      </c>
      <c r="BZ10" s="17">
        <v>0.29530918499053999</v>
      </c>
      <c r="CA10" s="17">
        <v>0.29405105991302399</v>
      </c>
      <c r="CB10" s="17">
        <v>0.40198705463485601</v>
      </c>
      <c r="CC10" s="17">
        <v>0.405407973425565</v>
      </c>
      <c r="CD10" s="17">
        <v>0.39012042802382801</v>
      </c>
    </row>
    <row r="11" spans="2:82" ht="29" x14ac:dyDescent="0.35">
      <c r="B11" s="18" t="s">
        <v>243</v>
      </c>
      <c r="C11" s="17">
        <v>0.69139697877025896</v>
      </c>
      <c r="D11" s="17">
        <v>0.634966030416799</v>
      </c>
      <c r="E11" s="17">
        <v>0.74390477721502901</v>
      </c>
      <c r="F11" s="17"/>
      <c r="G11" s="17">
        <v>0.73802430549866804</v>
      </c>
      <c r="H11" s="17">
        <v>0.66810627243427601</v>
      </c>
      <c r="I11" s="17">
        <v>0.73160039391002796</v>
      </c>
      <c r="J11" s="17">
        <v>0.762569868460786</v>
      </c>
      <c r="K11" s="17">
        <v>0.70304333723304002</v>
      </c>
      <c r="L11" s="17">
        <v>0.58506522668934002</v>
      </c>
      <c r="M11" s="17"/>
      <c r="N11" s="17">
        <v>0.55723999092173304</v>
      </c>
      <c r="O11" s="17">
        <v>0.71653836556238604</v>
      </c>
      <c r="P11" s="17">
        <v>0.71275413078996697</v>
      </c>
      <c r="Q11" s="17">
        <v>0.78541495528060301</v>
      </c>
      <c r="R11" s="17"/>
      <c r="S11" s="17">
        <v>0.63286330028750704</v>
      </c>
      <c r="T11" s="17">
        <v>0.74050207421395398</v>
      </c>
      <c r="U11" s="17">
        <v>0.71916456995091405</v>
      </c>
      <c r="V11" s="17">
        <v>0.66707346760611197</v>
      </c>
      <c r="W11" s="17">
        <v>0.68376370524266294</v>
      </c>
      <c r="X11" s="17">
        <v>0.72094662647380903</v>
      </c>
      <c r="Y11" s="17">
        <v>0.68163335541556802</v>
      </c>
      <c r="Z11" s="17">
        <v>0.66546428940101499</v>
      </c>
      <c r="AA11" s="17">
        <v>0.73167989882152495</v>
      </c>
      <c r="AB11" s="17">
        <v>0.634730473622928</v>
      </c>
      <c r="AC11" s="17">
        <v>0.73937332414575396</v>
      </c>
      <c r="AD11" s="17"/>
      <c r="AE11" s="17">
        <v>0.51741939243895996</v>
      </c>
      <c r="AF11" s="17">
        <v>0.74021520295396204</v>
      </c>
      <c r="AG11" s="17">
        <v>0.810490826477688</v>
      </c>
      <c r="AH11" s="17">
        <v>0.80451598479158504</v>
      </c>
      <c r="AI11" s="17">
        <v>0.837058767121314</v>
      </c>
      <c r="AJ11" s="17">
        <v>0.76679308221268405</v>
      </c>
      <c r="AK11" s="17"/>
      <c r="AL11" s="17">
        <v>0.720758574126106</v>
      </c>
      <c r="AM11" s="17">
        <v>0.65984036813193403</v>
      </c>
      <c r="AN11" s="17">
        <v>0.59526368003278896</v>
      </c>
      <c r="AO11" s="17">
        <v>0.546977817776376</v>
      </c>
      <c r="AP11" s="17">
        <v>0.52470569164205305</v>
      </c>
      <c r="AQ11" s="17">
        <v>0.60617755154095099</v>
      </c>
      <c r="AR11" s="17">
        <v>0.744123486938434</v>
      </c>
      <c r="AS11" s="17"/>
      <c r="AT11" s="17">
        <v>0.41322775393198502</v>
      </c>
      <c r="AU11" s="17">
        <v>0.73033348379905305</v>
      </c>
      <c r="AV11" s="17"/>
      <c r="AW11" s="17">
        <v>0.74541668823756202</v>
      </c>
      <c r="AX11" s="17">
        <v>0.63030979878247695</v>
      </c>
      <c r="AY11" s="17">
        <v>0.717226906112295</v>
      </c>
      <c r="AZ11" s="17">
        <v>0.74531941910560395</v>
      </c>
      <c r="BA11" s="17">
        <v>0.58200021568899396</v>
      </c>
      <c r="BB11" s="17">
        <v>0.74184604410418298</v>
      </c>
      <c r="BC11" s="17">
        <v>0.63857957632224505</v>
      </c>
      <c r="BD11" s="17">
        <v>0.65684282970059504</v>
      </c>
      <c r="BE11" s="17"/>
      <c r="BF11" s="17">
        <v>0.66652837241948903</v>
      </c>
      <c r="BG11" s="17">
        <v>0.68305121389884405</v>
      </c>
      <c r="BH11" s="17">
        <v>0.61157312610416903</v>
      </c>
      <c r="BI11" s="17">
        <v>0.75237552420762799</v>
      </c>
      <c r="BJ11" s="17">
        <v>0.74523619824704401</v>
      </c>
      <c r="BK11" s="17">
        <v>0.65626157661102602</v>
      </c>
      <c r="BL11" s="17">
        <v>0.83566177572834299</v>
      </c>
      <c r="BM11" s="17"/>
      <c r="BN11" s="17">
        <v>0.83310631397092805</v>
      </c>
      <c r="BO11" s="17">
        <v>0.805921469859602</v>
      </c>
      <c r="BP11" s="17">
        <v>0.80360842188110204</v>
      </c>
      <c r="BQ11" s="17">
        <v>0.76008808689400897</v>
      </c>
      <c r="BR11" s="17">
        <v>0.74265186512054204</v>
      </c>
      <c r="BS11" s="17">
        <v>0.76830947686358297</v>
      </c>
      <c r="BT11" s="17">
        <v>0.71273831865536696</v>
      </c>
      <c r="BU11" s="17">
        <v>0.70315469343447401</v>
      </c>
      <c r="BV11" s="17">
        <v>0.63819748252100295</v>
      </c>
      <c r="BW11" s="17">
        <v>0.64073348562308297</v>
      </c>
      <c r="BX11" s="17">
        <v>0.632316634578861</v>
      </c>
      <c r="BY11" s="17">
        <v>0.60593177067456605</v>
      </c>
      <c r="BZ11" s="17">
        <v>0.55989358894869301</v>
      </c>
      <c r="CA11" s="17">
        <v>0.45359434111013203</v>
      </c>
      <c r="CB11" s="17">
        <v>0.37790222277697999</v>
      </c>
      <c r="CC11" s="17">
        <v>0.36472742169772698</v>
      </c>
      <c r="CD11" s="17">
        <v>0.23061072247918299</v>
      </c>
    </row>
    <row r="12" spans="2:82" x14ac:dyDescent="0.35">
      <c r="B12" s="18" t="s">
        <v>127</v>
      </c>
      <c r="C12" s="19">
        <v>3.6928049533303302E-2</v>
      </c>
      <c r="D12" s="19">
        <v>3.8994689545069697E-2</v>
      </c>
      <c r="E12" s="19">
        <v>3.4457842270420598E-2</v>
      </c>
      <c r="F12" s="19"/>
      <c r="G12" s="19">
        <v>3.6753223188021003E-2</v>
      </c>
      <c r="H12" s="19">
        <v>3.2748861927713299E-2</v>
      </c>
      <c r="I12" s="19">
        <v>3.0600197002179801E-2</v>
      </c>
      <c r="J12" s="19">
        <v>4.8008324716794101E-2</v>
      </c>
      <c r="K12" s="19">
        <v>1.6284167966719599E-2</v>
      </c>
      <c r="L12" s="19">
        <v>5.0004658908311898E-2</v>
      </c>
      <c r="M12" s="19"/>
      <c r="N12" s="19">
        <v>2.89812071549128E-2</v>
      </c>
      <c r="O12" s="19">
        <v>2.7214687205147099E-2</v>
      </c>
      <c r="P12" s="19">
        <v>3.9767571557278003E-2</v>
      </c>
      <c r="Q12" s="19">
        <v>5.36793224053701E-2</v>
      </c>
      <c r="R12" s="19"/>
      <c r="S12" s="19">
        <v>4.6966125107848998E-2</v>
      </c>
      <c r="T12" s="19">
        <v>2.54874006922126E-2</v>
      </c>
      <c r="U12" s="19">
        <v>1.3333529709663301E-2</v>
      </c>
      <c r="V12" s="19">
        <v>4.0458813680934798E-2</v>
      </c>
      <c r="W12" s="19">
        <v>4.1615170804808303E-2</v>
      </c>
      <c r="X12" s="19">
        <v>2.4075086141282901E-2</v>
      </c>
      <c r="Y12" s="19">
        <v>4.3409546633039899E-2</v>
      </c>
      <c r="Z12" s="19">
        <v>4.2778110170883801E-2</v>
      </c>
      <c r="AA12" s="19">
        <v>4.4850757424640703E-2</v>
      </c>
      <c r="AB12" s="19">
        <v>4.3117788385396698E-2</v>
      </c>
      <c r="AC12" s="19">
        <v>4.7271130012414099E-2</v>
      </c>
      <c r="AD12" s="19"/>
      <c r="AE12" s="19">
        <v>3.4846892428120002E-2</v>
      </c>
      <c r="AF12" s="19">
        <v>2.8076691145864498E-2</v>
      </c>
      <c r="AG12" s="19">
        <v>3.6813091428847401E-2</v>
      </c>
      <c r="AH12" s="19">
        <v>3.3293399850476003E-2</v>
      </c>
      <c r="AI12" s="19">
        <v>3.5695594000817198E-2</v>
      </c>
      <c r="AJ12" s="19">
        <v>6.3791957494364199E-2</v>
      </c>
      <c r="AK12" s="19"/>
      <c r="AL12" s="19">
        <v>2.8526458511846198E-2</v>
      </c>
      <c r="AM12" s="19">
        <v>2.9207681427434701E-2</v>
      </c>
      <c r="AN12" s="19">
        <v>2.08437217339477E-2</v>
      </c>
      <c r="AO12" s="19">
        <v>2.5498493729998101E-2</v>
      </c>
      <c r="AP12" s="19">
        <v>8.3612860769363001E-2</v>
      </c>
      <c r="AQ12" s="19">
        <v>3.95184074639598E-2</v>
      </c>
      <c r="AR12" s="19">
        <v>0</v>
      </c>
      <c r="AS12" s="19"/>
      <c r="AT12" s="19">
        <v>3.2252186473660301E-2</v>
      </c>
      <c r="AU12" s="19">
        <v>3.0623385304110299E-2</v>
      </c>
      <c r="AV12" s="19"/>
      <c r="AW12" s="19">
        <v>6.5205770680800995E-2</v>
      </c>
      <c r="AX12" s="19">
        <v>7.3206571780458696E-2</v>
      </c>
      <c r="AY12" s="19">
        <v>2.7567484826141599E-2</v>
      </c>
      <c r="AZ12" s="19">
        <v>3.5694606479012202E-2</v>
      </c>
      <c r="BA12" s="19">
        <v>3.7844398863037802E-2</v>
      </c>
      <c r="BB12" s="19">
        <v>1.8515561972571599E-2</v>
      </c>
      <c r="BC12" s="19">
        <v>2.5366356507439399E-2</v>
      </c>
      <c r="BD12" s="19">
        <v>3.1931595991287802E-2</v>
      </c>
      <c r="BE12" s="19"/>
      <c r="BF12" s="19">
        <v>1.16587589905425E-2</v>
      </c>
      <c r="BG12" s="19">
        <v>3.0964801439400801E-2</v>
      </c>
      <c r="BH12" s="19">
        <v>3.4786524612562902E-2</v>
      </c>
      <c r="BI12" s="19">
        <v>2.4364917830520801E-2</v>
      </c>
      <c r="BJ12" s="19">
        <v>5.0959810557251198E-2</v>
      </c>
      <c r="BK12" s="19">
        <v>5.7716359976005903E-2</v>
      </c>
      <c r="BL12" s="19">
        <v>4.3777282436215301E-2</v>
      </c>
      <c r="BM12" s="19"/>
      <c r="BN12" s="19">
        <v>6.1299044431514099E-2</v>
      </c>
      <c r="BO12" s="19">
        <v>2.1250424020372E-2</v>
      </c>
      <c r="BP12" s="19">
        <v>4.3373877953517999E-2</v>
      </c>
      <c r="BQ12" s="19">
        <v>2.87875412022843E-2</v>
      </c>
      <c r="BR12" s="19">
        <v>5.1416034082405103E-2</v>
      </c>
      <c r="BS12" s="19">
        <v>1.67614602488886E-2</v>
      </c>
      <c r="BT12" s="19">
        <v>2.6898635978338099E-2</v>
      </c>
      <c r="BU12" s="19">
        <v>1.6172854547433901E-2</v>
      </c>
      <c r="BV12" s="19">
        <v>6.4700721279767198E-2</v>
      </c>
      <c r="BW12" s="19">
        <v>2.8351542927747799E-2</v>
      </c>
      <c r="BX12" s="19">
        <v>3.6745493561435701E-2</v>
      </c>
      <c r="BY12" s="19">
        <v>1.8915920427587302E-2</v>
      </c>
      <c r="BZ12" s="19">
        <v>1.4201784213551699E-2</v>
      </c>
      <c r="CA12" s="19">
        <v>5.7116057626139902E-2</v>
      </c>
      <c r="CB12" s="19">
        <v>4.9862702188049002E-2</v>
      </c>
      <c r="CC12" s="19">
        <v>4.0001902628324697E-2</v>
      </c>
      <c r="CD12" s="19">
        <v>0</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CD17"/>
  <sheetViews>
    <sheetView showGridLines="0" workbookViewId="0">
      <pane xSplit="2" topLeftCell="Z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253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356</v>
      </c>
      <c r="D7" s="10">
        <v>206</v>
      </c>
      <c r="E7" s="10">
        <v>149</v>
      </c>
      <c r="F7" s="10"/>
      <c r="G7" s="10">
        <v>77</v>
      </c>
      <c r="H7" s="10">
        <v>104</v>
      </c>
      <c r="I7" s="10">
        <v>75</v>
      </c>
      <c r="J7" s="10">
        <v>43</v>
      </c>
      <c r="K7" s="10">
        <v>34</v>
      </c>
      <c r="L7" s="10">
        <v>23</v>
      </c>
      <c r="M7" s="10"/>
      <c r="N7" s="10">
        <v>177</v>
      </c>
      <c r="O7" s="10">
        <v>61</v>
      </c>
      <c r="P7" s="10">
        <v>69</v>
      </c>
      <c r="Q7" s="10">
        <v>48</v>
      </c>
      <c r="R7" s="10"/>
      <c r="S7" s="10">
        <v>98</v>
      </c>
      <c r="T7" s="10">
        <v>29</v>
      </c>
      <c r="U7" s="10">
        <v>21</v>
      </c>
      <c r="V7" s="10">
        <v>18</v>
      </c>
      <c r="W7" s="10">
        <v>33</v>
      </c>
      <c r="X7" s="10">
        <v>34</v>
      </c>
      <c r="Y7" s="10">
        <v>31</v>
      </c>
      <c r="Z7" s="10">
        <v>14</v>
      </c>
      <c r="AA7" s="10">
        <v>34</v>
      </c>
      <c r="AB7" s="10">
        <v>25</v>
      </c>
      <c r="AC7" s="10">
        <v>19</v>
      </c>
      <c r="AD7" s="10"/>
      <c r="AE7" s="10">
        <v>173</v>
      </c>
      <c r="AF7" s="10">
        <v>112</v>
      </c>
      <c r="AG7" s="10">
        <v>25</v>
      </c>
      <c r="AH7" s="10">
        <v>12</v>
      </c>
      <c r="AI7" s="10">
        <v>27</v>
      </c>
      <c r="AJ7" s="10">
        <v>6</v>
      </c>
      <c r="AK7" s="10"/>
      <c r="AL7" s="10">
        <v>135</v>
      </c>
      <c r="AM7" s="10">
        <v>131</v>
      </c>
      <c r="AN7" s="10">
        <v>53</v>
      </c>
      <c r="AO7" s="10">
        <v>7</v>
      </c>
      <c r="AP7" s="10">
        <v>12</v>
      </c>
      <c r="AQ7" s="10">
        <v>11</v>
      </c>
      <c r="AR7" s="10" t="s">
        <v>115</v>
      </c>
      <c r="AS7" s="10"/>
      <c r="AT7" s="10">
        <v>356</v>
      </c>
      <c r="AU7" s="10" t="s">
        <v>115</v>
      </c>
      <c r="AV7" s="10"/>
      <c r="AW7" s="10">
        <v>26</v>
      </c>
      <c r="AX7" s="10">
        <v>4</v>
      </c>
      <c r="AY7" s="10">
        <v>17</v>
      </c>
      <c r="AZ7" s="10">
        <v>79</v>
      </c>
      <c r="BA7" s="10">
        <v>20</v>
      </c>
      <c r="BB7" s="10">
        <v>74</v>
      </c>
      <c r="BC7" s="10">
        <v>131</v>
      </c>
      <c r="BD7" s="10">
        <v>5</v>
      </c>
      <c r="BE7" s="10"/>
      <c r="BF7" s="10">
        <v>85</v>
      </c>
      <c r="BG7" s="10">
        <v>135</v>
      </c>
      <c r="BH7" s="10">
        <v>40</v>
      </c>
      <c r="BI7" s="10">
        <v>14</v>
      </c>
      <c r="BJ7" s="10">
        <v>31</v>
      </c>
      <c r="BK7" s="10">
        <v>30</v>
      </c>
      <c r="BL7" s="10">
        <v>21</v>
      </c>
      <c r="BM7" s="10"/>
      <c r="BN7" s="10">
        <v>13</v>
      </c>
      <c r="BO7" s="10">
        <v>17</v>
      </c>
      <c r="BP7" s="10">
        <v>10</v>
      </c>
      <c r="BQ7" s="10">
        <v>15</v>
      </c>
      <c r="BR7" s="10">
        <v>18</v>
      </c>
      <c r="BS7" s="10">
        <v>23</v>
      </c>
      <c r="BT7" s="10">
        <v>24</v>
      </c>
      <c r="BU7" s="10">
        <v>20</v>
      </c>
      <c r="BV7" s="10">
        <v>15</v>
      </c>
      <c r="BW7" s="10">
        <v>24</v>
      </c>
      <c r="BX7" s="10">
        <v>27</v>
      </c>
      <c r="BY7" s="10">
        <v>22</v>
      </c>
      <c r="BZ7" s="10">
        <v>23</v>
      </c>
      <c r="CA7" s="10">
        <v>17</v>
      </c>
      <c r="CB7" s="10">
        <v>32</v>
      </c>
      <c r="CC7" s="10">
        <v>26</v>
      </c>
      <c r="CD7" s="10">
        <v>24</v>
      </c>
    </row>
    <row r="8" spans="2:82" ht="30" customHeight="1" x14ac:dyDescent="0.35">
      <c r="B8" s="11" t="s">
        <v>19</v>
      </c>
      <c r="C8" s="11">
        <v>366</v>
      </c>
      <c r="D8" s="11">
        <v>220</v>
      </c>
      <c r="E8" s="11">
        <v>145</v>
      </c>
      <c r="F8" s="11"/>
      <c r="G8" s="11">
        <v>86</v>
      </c>
      <c r="H8" s="11">
        <v>108</v>
      </c>
      <c r="I8" s="11">
        <v>76</v>
      </c>
      <c r="J8" s="11">
        <v>42</v>
      </c>
      <c r="K8" s="11">
        <v>32</v>
      </c>
      <c r="L8" s="11">
        <v>22</v>
      </c>
      <c r="M8" s="11"/>
      <c r="N8" s="11">
        <v>173</v>
      </c>
      <c r="O8" s="11">
        <v>64</v>
      </c>
      <c r="P8" s="11">
        <v>75</v>
      </c>
      <c r="Q8" s="11">
        <v>53</v>
      </c>
      <c r="R8" s="11"/>
      <c r="S8" s="11">
        <v>109</v>
      </c>
      <c r="T8" s="11">
        <v>28</v>
      </c>
      <c r="U8" s="11">
        <v>20</v>
      </c>
      <c r="V8" s="11">
        <v>18</v>
      </c>
      <c r="W8" s="11">
        <v>32</v>
      </c>
      <c r="X8" s="11">
        <v>32</v>
      </c>
      <c r="Y8" s="11">
        <v>33</v>
      </c>
      <c r="Z8" s="11">
        <v>16</v>
      </c>
      <c r="AA8" s="11">
        <v>34</v>
      </c>
      <c r="AB8" s="11">
        <v>27</v>
      </c>
      <c r="AC8" s="11">
        <v>18</v>
      </c>
      <c r="AD8" s="11"/>
      <c r="AE8" s="11">
        <v>175</v>
      </c>
      <c r="AF8" s="11">
        <v>114</v>
      </c>
      <c r="AG8" s="11">
        <v>28</v>
      </c>
      <c r="AH8" s="11">
        <v>13</v>
      </c>
      <c r="AI8" s="11">
        <v>28</v>
      </c>
      <c r="AJ8" s="11">
        <v>6</v>
      </c>
      <c r="AK8" s="11"/>
      <c r="AL8" s="11">
        <v>135</v>
      </c>
      <c r="AM8" s="11">
        <v>136</v>
      </c>
      <c r="AN8" s="11">
        <v>55</v>
      </c>
      <c r="AO8" s="11">
        <v>8</v>
      </c>
      <c r="AP8" s="11">
        <v>12</v>
      </c>
      <c r="AQ8" s="11">
        <v>12</v>
      </c>
      <c r="AR8" s="11" t="s">
        <v>115</v>
      </c>
      <c r="AS8" s="11"/>
      <c r="AT8" s="11">
        <v>366</v>
      </c>
      <c r="AU8" s="11" t="s">
        <v>115</v>
      </c>
      <c r="AV8" s="11"/>
      <c r="AW8" s="11">
        <v>27</v>
      </c>
      <c r="AX8" s="11">
        <v>4</v>
      </c>
      <c r="AY8" s="11">
        <v>17</v>
      </c>
      <c r="AZ8" s="11">
        <v>81</v>
      </c>
      <c r="BA8" s="11">
        <v>19</v>
      </c>
      <c r="BB8" s="11">
        <v>77</v>
      </c>
      <c r="BC8" s="11">
        <v>134</v>
      </c>
      <c r="BD8" s="11">
        <v>5</v>
      </c>
      <c r="BE8" s="11"/>
      <c r="BF8" s="11">
        <v>88</v>
      </c>
      <c r="BG8" s="11">
        <v>138</v>
      </c>
      <c r="BH8" s="11">
        <v>41</v>
      </c>
      <c r="BI8" s="11">
        <v>15</v>
      </c>
      <c r="BJ8" s="11">
        <v>32</v>
      </c>
      <c r="BK8" s="11">
        <v>29</v>
      </c>
      <c r="BL8" s="11">
        <v>22</v>
      </c>
      <c r="BM8" s="11"/>
      <c r="BN8" s="11">
        <v>14</v>
      </c>
      <c r="BO8" s="11">
        <v>18</v>
      </c>
      <c r="BP8" s="11">
        <v>10</v>
      </c>
      <c r="BQ8" s="11">
        <v>16</v>
      </c>
      <c r="BR8" s="11">
        <v>18</v>
      </c>
      <c r="BS8" s="11">
        <v>24</v>
      </c>
      <c r="BT8" s="11">
        <v>25</v>
      </c>
      <c r="BU8" s="11">
        <v>21</v>
      </c>
      <c r="BV8" s="11">
        <v>16</v>
      </c>
      <c r="BW8" s="11">
        <v>25</v>
      </c>
      <c r="BX8" s="11">
        <v>27</v>
      </c>
      <c r="BY8" s="11">
        <v>23</v>
      </c>
      <c r="BZ8" s="11">
        <v>23</v>
      </c>
      <c r="CA8" s="11">
        <v>17</v>
      </c>
      <c r="CB8" s="11">
        <v>32</v>
      </c>
      <c r="CC8" s="11">
        <v>26</v>
      </c>
      <c r="CD8" s="11">
        <v>25</v>
      </c>
    </row>
    <row r="9" spans="2:82" ht="29" x14ac:dyDescent="0.35">
      <c r="B9" s="18" t="s">
        <v>241</v>
      </c>
      <c r="C9" s="17">
        <v>0.64448117345340505</v>
      </c>
      <c r="D9" s="17">
        <v>0.68131660663180804</v>
      </c>
      <c r="E9" s="17">
        <v>0.59303096043614101</v>
      </c>
      <c r="F9" s="17"/>
      <c r="G9" s="17">
        <v>0.54315374012358497</v>
      </c>
      <c r="H9" s="17">
        <v>0.67197592991045496</v>
      </c>
      <c r="I9" s="17">
        <v>0.69221014803036596</v>
      </c>
      <c r="J9" s="17">
        <v>0.60158168314698302</v>
      </c>
      <c r="K9" s="17">
        <v>0.61152548784259497</v>
      </c>
      <c r="L9" s="17">
        <v>0.868974537353018</v>
      </c>
      <c r="M9" s="17"/>
      <c r="N9" s="17">
        <v>0.771870716855105</v>
      </c>
      <c r="O9" s="17">
        <v>0.62533928994271604</v>
      </c>
      <c r="P9" s="17">
        <v>0.52519039423005698</v>
      </c>
      <c r="Q9" s="17">
        <v>0.41134365794182698</v>
      </c>
      <c r="R9" s="17"/>
      <c r="S9" s="17">
        <v>0.72060702540228305</v>
      </c>
      <c r="T9" s="17">
        <v>0.60848747141544401</v>
      </c>
      <c r="U9" s="17">
        <v>0.480160934595809</v>
      </c>
      <c r="V9" s="17">
        <v>0.59165875605471896</v>
      </c>
      <c r="W9" s="17">
        <v>0.59531995300846097</v>
      </c>
      <c r="X9" s="17">
        <v>0.65483886624146004</v>
      </c>
      <c r="Y9" s="17">
        <v>0.51221571502546603</v>
      </c>
      <c r="Z9" s="17">
        <v>0.76216855669412498</v>
      </c>
      <c r="AA9" s="17">
        <v>0.707835120286049</v>
      </c>
      <c r="AB9" s="17">
        <v>0.679764389520634</v>
      </c>
      <c r="AC9" s="17">
        <v>0.51156605599413696</v>
      </c>
      <c r="AD9" s="17"/>
      <c r="AE9" s="17">
        <v>0.71073593112474098</v>
      </c>
      <c r="AF9" s="17">
        <v>0.65728574249752703</v>
      </c>
      <c r="AG9" s="17">
        <v>0.66615742957426105</v>
      </c>
      <c r="AH9" s="17">
        <v>7.9725465666075801E-2</v>
      </c>
      <c r="AI9" s="17">
        <v>0.54121879681801699</v>
      </c>
      <c r="AJ9" s="17">
        <v>0.19346732432594299</v>
      </c>
      <c r="AK9" s="17"/>
      <c r="AL9" s="17">
        <v>0.61148893421109096</v>
      </c>
      <c r="AM9" s="17">
        <v>0.66969869269400095</v>
      </c>
      <c r="AN9" s="17">
        <v>0.67990629219565801</v>
      </c>
      <c r="AO9" s="17">
        <v>0.87269721811501599</v>
      </c>
      <c r="AP9" s="17">
        <v>0.91401736741092798</v>
      </c>
      <c r="AQ9" s="17">
        <v>0.453571559054879</v>
      </c>
      <c r="AR9" s="17" t="s">
        <v>116</v>
      </c>
      <c r="AS9" s="17"/>
      <c r="AT9" s="17">
        <v>0.64448117345340505</v>
      </c>
      <c r="AU9" s="17" t="s">
        <v>116</v>
      </c>
      <c r="AV9" s="17"/>
      <c r="AW9" s="17">
        <v>0.48540715071808799</v>
      </c>
      <c r="AX9" s="17">
        <v>0.51582242414545398</v>
      </c>
      <c r="AY9" s="17">
        <v>0.58500617989819204</v>
      </c>
      <c r="AZ9" s="17">
        <v>0.52692630592395395</v>
      </c>
      <c r="BA9" s="17">
        <v>0.853653529768855</v>
      </c>
      <c r="BB9" s="17">
        <v>0.65314008633170995</v>
      </c>
      <c r="BC9" s="17">
        <v>0.727653502029877</v>
      </c>
      <c r="BD9" s="17">
        <v>0.56684005726935405</v>
      </c>
      <c r="BE9" s="17"/>
      <c r="BF9" s="17">
        <v>0.67341434359975005</v>
      </c>
      <c r="BG9" s="17">
        <v>0.74734121295260603</v>
      </c>
      <c r="BH9" s="17">
        <v>0.64961392032500098</v>
      </c>
      <c r="BI9" s="17">
        <v>0.59487123770957395</v>
      </c>
      <c r="BJ9" s="17">
        <v>0.38964557622443702</v>
      </c>
      <c r="BK9" s="17">
        <v>0.62972409998794199</v>
      </c>
      <c r="BL9" s="17">
        <v>0.29596839866149999</v>
      </c>
      <c r="BM9" s="17"/>
      <c r="BN9" s="17">
        <v>0.49991491909913699</v>
      </c>
      <c r="BO9" s="17">
        <v>0.30278294276319201</v>
      </c>
      <c r="BP9" s="17">
        <v>0.21051862616742001</v>
      </c>
      <c r="BQ9" s="17">
        <v>0.46360336770399901</v>
      </c>
      <c r="BR9" s="17">
        <v>0.330485935621041</v>
      </c>
      <c r="BS9" s="17">
        <v>0.54201734995147399</v>
      </c>
      <c r="BT9" s="17">
        <v>0.71839279661629296</v>
      </c>
      <c r="BU9" s="17">
        <v>0.45664850982522698</v>
      </c>
      <c r="BV9" s="17">
        <v>0.59403211849166704</v>
      </c>
      <c r="BW9" s="17">
        <v>0.52136208040165899</v>
      </c>
      <c r="BX9" s="17">
        <v>0.95840417965195801</v>
      </c>
      <c r="BY9" s="17">
        <v>0.62734487188044297</v>
      </c>
      <c r="BZ9" s="17">
        <v>0.59465703887770005</v>
      </c>
      <c r="CA9" s="17">
        <v>0.88533795339208998</v>
      </c>
      <c r="CB9" s="17">
        <v>0.84256337635332001</v>
      </c>
      <c r="CC9" s="17">
        <v>0.89675910365261202</v>
      </c>
      <c r="CD9" s="17">
        <v>0.87167933873856596</v>
      </c>
    </row>
    <row r="10" spans="2:82" ht="29" x14ac:dyDescent="0.35">
      <c r="B10" s="18" t="s">
        <v>242</v>
      </c>
      <c r="C10" s="17">
        <v>0.27388324514927498</v>
      </c>
      <c r="D10" s="17">
        <v>0.259077947260344</v>
      </c>
      <c r="E10" s="17">
        <v>0.29142028113403801</v>
      </c>
      <c r="F10" s="17"/>
      <c r="G10" s="17">
        <v>0.33602586959199698</v>
      </c>
      <c r="H10" s="17">
        <v>0.26751091621265799</v>
      </c>
      <c r="I10" s="17">
        <v>0.26763168184317099</v>
      </c>
      <c r="J10" s="17">
        <v>0.29814672975572298</v>
      </c>
      <c r="K10" s="17">
        <v>0.23855825769118599</v>
      </c>
      <c r="L10" s="17">
        <v>8.9580411383094694E-2</v>
      </c>
      <c r="M10" s="17"/>
      <c r="N10" s="17">
        <v>0.19187623846229099</v>
      </c>
      <c r="O10" s="17">
        <v>0.30686262409003201</v>
      </c>
      <c r="P10" s="17">
        <v>0.34551013046775703</v>
      </c>
      <c r="Q10" s="17">
        <v>0.40703775331054798</v>
      </c>
      <c r="R10" s="17"/>
      <c r="S10" s="17">
        <v>0.24658349841282101</v>
      </c>
      <c r="T10" s="17">
        <v>0.35525555789746099</v>
      </c>
      <c r="U10" s="17">
        <v>0.434309361020767</v>
      </c>
      <c r="V10" s="17">
        <v>0.351927621375768</v>
      </c>
      <c r="W10" s="17">
        <v>0.31161891969079603</v>
      </c>
      <c r="X10" s="17">
        <v>0.28895445465477998</v>
      </c>
      <c r="Y10" s="17">
        <v>0.323294161751218</v>
      </c>
      <c r="Z10" s="17">
        <v>8.7841414526664899E-2</v>
      </c>
      <c r="AA10" s="17">
        <v>0.14847075228588999</v>
      </c>
      <c r="AB10" s="17">
        <v>0.241923584496014</v>
      </c>
      <c r="AC10" s="17">
        <v>0.320496616077872</v>
      </c>
      <c r="AD10" s="17"/>
      <c r="AE10" s="17">
        <v>0.236515599074931</v>
      </c>
      <c r="AF10" s="17">
        <v>0.259675120318274</v>
      </c>
      <c r="AG10" s="17">
        <v>0.22449254765983501</v>
      </c>
      <c r="AH10" s="17">
        <v>0.58767865523169005</v>
      </c>
      <c r="AI10" s="17">
        <v>0.39586488772296402</v>
      </c>
      <c r="AJ10" s="17">
        <v>0.47588226204682399</v>
      </c>
      <c r="AK10" s="17"/>
      <c r="AL10" s="17">
        <v>0.28269436718014701</v>
      </c>
      <c r="AM10" s="17">
        <v>0.29408647916175501</v>
      </c>
      <c r="AN10" s="17">
        <v>0.32009370780434199</v>
      </c>
      <c r="AO10" s="17">
        <v>0.12730278188498401</v>
      </c>
      <c r="AP10" s="17">
        <v>0</v>
      </c>
      <c r="AQ10" s="17">
        <v>9.6001641517452593E-2</v>
      </c>
      <c r="AR10" s="17" t="s">
        <v>116</v>
      </c>
      <c r="AS10" s="17"/>
      <c r="AT10" s="17">
        <v>0.27388324514927498</v>
      </c>
      <c r="AU10" s="17" t="s">
        <v>116</v>
      </c>
      <c r="AV10" s="17"/>
      <c r="AW10" s="17">
        <v>0.40630734972375598</v>
      </c>
      <c r="AX10" s="17">
        <v>0.25885990391234798</v>
      </c>
      <c r="AY10" s="17">
        <v>0.23704635287300599</v>
      </c>
      <c r="AZ10" s="17">
        <v>0.36201935681155401</v>
      </c>
      <c r="BA10" s="17">
        <v>0.146346470231145</v>
      </c>
      <c r="BB10" s="17">
        <v>0.236623204522663</v>
      </c>
      <c r="BC10" s="17">
        <v>0.240535277717495</v>
      </c>
      <c r="BD10" s="17">
        <v>0.22557175855652101</v>
      </c>
      <c r="BE10" s="17"/>
      <c r="BF10" s="17">
        <v>0.31601537992401002</v>
      </c>
      <c r="BG10" s="17">
        <v>0.18432725259570601</v>
      </c>
      <c r="BH10" s="17">
        <v>0.318773152617706</v>
      </c>
      <c r="BI10" s="17">
        <v>0.28543447185431597</v>
      </c>
      <c r="BJ10" s="17">
        <v>0.47341271217144099</v>
      </c>
      <c r="BK10" s="17">
        <v>0.16331971747509599</v>
      </c>
      <c r="BL10" s="17">
        <v>0.43261256357602201</v>
      </c>
      <c r="BM10" s="17"/>
      <c r="BN10" s="17">
        <v>0.50008508090086301</v>
      </c>
      <c r="BO10" s="17">
        <v>0.40718319953645499</v>
      </c>
      <c r="BP10" s="17">
        <v>0.38227791261467697</v>
      </c>
      <c r="BQ10" s="17">
        <v>0.33949526653567702</v>
      </c>
      <c r="BR10" s="17">
        <v>0.506285129178766</v>
      </c>
      <c r="BS10" s="17">
        <v>0.26100928676410001</v>
      </c>
      <c r="BT10" s="17">
        <v>0.24345069071879399</v>
      </c>
      <c r="BU10" s="17">
        <v>0.43048342693755598</v>
      </c>
      <c r="BV10" s="17">
        <v>0.35284872818700402</v>
      </c>
      <c r="BW10" s="17">
        <v>0.43409366117291098</v>
      </c>
      <c r="BX10" s="17">
        <v>4.1595820348041698E-2</v>
      </c>
      <c r="BY10" s="17">
        <v>0.27779621327104498</v>
      </c>
      <c r="BZ10" s="17">
        <v>0.35373762498262101</v>
      </c>
      <c r="CA10" s="17">
        <v>0.11466204660791</v>
      </c>
      <c r="CB10" s="17">
        <v>0.15743662364668001</v>
      </c>
      <c r="CC10" s="17">
        <v>0.10324089634738901</v>
      </c>
      <c r="CD10" s="17">
        <v>0.12832066126143399</v>
      </c>
    </row>
    <row r="11" spans="2:82" ht="29" x14ac:dyDescent="0.35">
      <c r="B11" s="18" t="s">
        <v>243</v>
      </c>
      <c r="C11" s="17">
        <v>4.6844212193000001E-2</v>
      </c>
      <c r="D11" s="17">
        <v>2.87690015902923E-2</v>
      </c>
      <c r="E11" s="17">
        <v>7.4533711571518002E-2</v>
      </c>
      <c r="F11" s="17"/>
      <c r="G11" s="17">
        <v>6.6218932806280703E-2</v>
      </c>
      <c r="H11" s="17">
        <v>2.9971159574438699E-2</v>
      </c>
      <c r="I11" s="17">
        <v>2.6180852272043201E-2</v>
      </c>
      <c r="J11" s="17">
        <v>0.100271587097294</v>
      </c>
      <c r="K11" s="17">
        <v>6.3569757481124103E-2</v>
      </c>
      <c r="L11" s="17">
        <v>0</v>
      </c>
      <c r="M11" s="17"/>
      <c r="N11" s="17">
        <v>2.1274429818509799E-2</v>
      </c>
      <c r="O11" s="17">
        <v>4.7374059369223898E-2</v>
      </c>
      <c r="P11" s="17">
        <v>5.3646448828184E-2</v>
      </c>
      <c r="Q11" s="17">
        <v>0.121462483204495</v>
      </c>
      <c r="R11" s="17"/>
      <c r="S11" s="17">
        <v>0</v>
      </c>
      <c r="T11" s="17">
        <v>3.6256970687094901E-2</v>
      </c>
      <c r="U11" s="17">
        <v>0</v>
      </c>
      <c r="V11" s="17">
        <v>5.6413622569513301E-2</v>
      </c>
      <c r="W11" s="17">
        <v>9.3061127300742799E-2</v>
      </c>
      <c r="X11" s="17">
        <v>2.9409448791812998E-2</v>
      </c>
      <c r="Y11" s="17">
        <v>0.13338421721892099</v>
      </c>
      <c r="Z11" s="17">
        <v>6.8456894729971907E-2</v>
      </c>
      <c r="AA11" s="17">
        <v>8.0290041092381498E-2</v>
      </c>
      <c r="AB11" s="17">
        <v>3.8524395357375799E-2</v>
      </c>
      <c r="AC11" s="17">
        <v>0.112030673843093</v>
      </c>
      <c r="AD11" s="17"/>
      <c r="AE11" s="17">
        <v>1.7576622265895701E-2</v>
      </c>
      <c r="AF11" s="17">
        <v>6.2229435499667703E-2</v>
      </c>
      <c r="AG11" s="17">
        <v>3.5232810229775598E-2</v>
      </c>
      <c r="AH11" s="17">
        <v>0.33259587910223398</v>
      </c>
      <c r="AI11" s="17">
        <v>6.2916315459019004E-2</v>
      </c>
      <c r="AJ11" s="17">
        <v>0</v>
      </c>
      <c r="AK11" s="17"/>
      <c r="AL11" s="17">
        <v>6.6525540252620197E-2</v>
      </c>
      <c r="AM11" s="17">
        <v>1.4687642579056699E-2</v>
      </c>
      <c r="AN11" s="17">
        <v>0</v>
      </c>
      <c r="AO11" s="17">
        <v>0</v>
      </c>
      <c r="AP11" s="17">
        <v>8.59826325890721E-2</v>
      </c>
      <c r="AQ11" s="17">
        <v>0.34087985153702299</v>
      </c>
      <c r="AR11" s="17" t="s">
        <v>116</v>
      </c>
      <c r="AS11" s="17"/>
      <c r="AT11" s="17">
        <v>4.6844212193000001E-2</v>
      </c>
      <c r="AU11" s="17" t="s">
        <v>116</v>
      </c>
      <c r="AV11" s="17"/>
      <c r="AW11" s="17">
        <v>6.8759779719059597E-2</v>
      </c>
      <c r="AX11" s="17">
        <v>0</v>
      </c>
      <c r="AY11" s="17">
        <v>0.11860332181328501</v>
      </c>
      <c r="AZ11" s="17">
        <v>7.7246118253436399E-2</v>
      </c>
      <c r="BA11" s="17">
        <v>0</v>
      </c>
      <c r="BB11" s="17">
        <v>4.7035392046931003E-2</v>
      </c>
      <c r="BC11" s="17">
        <v>1.63522560502092E-2</v>
      </c>
      <c r="BD11" s="17">
        <v>0.207588184174125</v>
      </c>
      <c r="BE11" s="17"/>
      <c r="BF11" s="17">
        <v>1.05702764762399E-2</v>
      </c>
      <c r="BG11" s="17">
        <v>4.4130203219555401E-2</v>
      </c>
      <c r="BH11" s="17">
        <v>0</v>
      </c>
      <c r="BI11" s="17">
        <v>0</v>
      </c>
      <c r="BJ11" s="17">
        <v>6.1780781691395198E-2</v>
      </c>
      <c r="BK11" s="17">
        <v>0.14122430248269599</v>
      </c>
      <c r="BL11" s="17">
        <v>0.183079832030977</v>
      </c>
      <c r="BM11" s="17"/>
      <c r="BN11" s="17">
        <v>0</v>
      </c>
      <c r="BO11" s="17">
        <v>0.107751863022018</v>
      </c>
      <c r="BP11" s="17">
        <v>0.30804585088818998</v>
      </c>
      <c r="BQ11" s="17">
        <v>0.13115076535848999</v>
      </c>
      <c r="BR11" s="17">
        <v>0.103347176912824</v>
      </c>
      <c r="BS11" s="17">
        <v>0.16196072178747001</v>
      </c>
      <c r="BT11" s="17">
        <v>3.8156512664912698E-2</v>
      </c>
      <c r="BU11" s="17">
        <v>0</v>
      </c>
      <c r="BV11" s="17">
        <v>0</v>
      </c>
      <c r="BW11" s="17">
        <v>4.4544258425429903E-2</v>
      </c>
      <c r="BX11" s="17">
        <v>0</v>
      </c>
      <c r="BY11" s="17">
        <v>9.4858914848512194E-2</v>
      </c>
      <c r="BZ11" s="17">
        <v>0</v>
      </c>
      <c r="CA11" s="17">
        <v>0</v>
      </c>
      <c r="CB11" s="17">
        <v>0</v>
      </c>
      <c r="CC11" s="17">
        <v>0</v>
      </c>
      <c r="CD11" s="17">
        <v>0</v>
      </c>
    </row>
    <row r="12" spans="2:82" x14ac:dyDescent="0.35">
      <c r="B12" s="18" t="s">
        <v>127</v>
      </c>
      <c r="C12" s="19">
        <v>3.4791369204320001E-2</v>
      </c>
      <c r="D12" s="19">
        <v>3.0836444517555701E-2</v>
      </c>
      <c r="E12" s="19">
        <v>4.1015046858302699E-2</v>
      </c>
      <c r="F12" s="19"/>
      <c r="G12" s="19">
        <v>5.4601457478137397E-2</v>
      </c>
      <c r="H12" s="19">
        <v>3.0541994302448701E-2</v>
      </c>
      <c r="I12" s="19">
        <v>1.39773178544193E-2</v>
      </c>
      <c r="J12" s="19">
        <v>0</v>
      </c>
      <c r="K12" s="19">
        <v>8.6346496985095306E-2</v>
      </c>
      <c r="L12" s="19">
        <v>4.1445051263887103E-2</v>
      </c>
      <c r="M12" s="19"/>
      <c r="N12" s="19">
        <v>1.49786148640945E-2</v>
      </c>
      <c r="O12" s="19">
        <v>2.04240265980275E-2</v>
      </c>
      <c r="P12" s="19">
        <v>7.5653026474001697E-2</v>
      </c>
      <c r="Q12" s="19">
        <v>6.0156105543130202E-2</v>
      </c>
      <c r="R12" s="19"/>
      <c r="S12" s="19">
        <v>3.2809476184896103E-2</v>
      </c>
      <c r="T12" s="19">
        <v>0</v>
      </c>
      <c r="U12" s="19">
        <v>8.5529704383423902E-2</v>
      </c>
      <c r="V12" s="19">
        <v>0</v>
      </c>
      <c r="W12" s="19">
        <v>0</v>
      </c>
      <c r="X12" s="19">
        <v>2.6797230311946901E-2</v>
      </c>
      <c r="Y12" s="19">
        <v>3.11059060043954E-2</v>
      </c>
      <c r="Z12" s="19">
        <v>8.1533134049237801E-2</v>
      </c>
      <c r="AA12" s="19">
        <v>6.3404086335680093E-2</v>
      </c>
      <c r="AB12" s="19">
        <v>3.9787630625975901E-2</v>
      </c>
      <c r="AC12" s="19">
        <v>5.5906654084897797E-2</v>
      </c>
      <c r="AD12" s="19"/>
      <c r="AE12" s="19">
        <v>3.5171847534432497E-2</v>
      </c>
      <c r="AF12" s="19">
        <v>2.08097016845308E-2</v>
      </c>
      <c r="AG12" s="19">
        <v>7.4117212536128199E-2</v>
      </c>
      <c r="AH12" s="19">
        <v>0</v>
      </c>
      <c r="AI12" s="19">
        <v>0</v>
      </c>
      <c r="AJ12" s="19">
        <v>0.33065041362723202</v>
      </c>
      <c r="AK12" s="19"/>
      <c r="AL12" s="19">
        <v>3.9291158356141997E-2</v>
      </c>
      <c r="AM12" s="19">
        <v>2.1527185565186999E-2</v>
      </c>
      <c r="AN12" s="19">
        <v>0</v>
      </c>
      <c r="AO12" s="19">
        <v>0</v>
      </c>
      <c r="AP12" s="19">
        <v>0</v>
      </c>
      <c r="AQ12" s="19">
        <v>0.10954694789064599</v>
      </c>
      <c r="AR12" s="19" t="s">
        <v>116</v>
      </c>
      <c r="AS12" s="19"/>
      <c r="AT12" s="19">
        <v>3.4791369204320001E-2</v>
      </c>
      <c r="AU12" s="19" t="s">
        <v>116</v>
      </c>
      <c r="AV12" s="19"/>
      <c r="AW12" s="19">
        <v>3.9525719839095502E-2</v>
      </c>
      <c r="AX12" s="19">
        <v>0.22531767194219801</v>
      </c>
      <c r="AY12" s="19">
        <v>5.9344145415516802E-2</v>
      </c>
      <c r="AZ12" s="19">
        <v>3.3808219011056399E-2</v>
      </c>
      <c r="BA12" s="19">
        <v>0</v>
      </c>
      <c r="BB12" s="19">
        <v>6.3201317098695697E-2</v>
      </c>
      <c r="BC12" s="19">
        <v>1.54589642024187E-2</v>
      </c>
      <c r="BD12" s="19">
        <v>0</v>
      </c>
      <c r="BE12" s="19"/>
      <c r="BF12" s="19">
        <v>0</v>
      </c>
      <c r="BG12" s="19">
        <v>2.42013312321324E-2</v>
      </c>
      <c r="BH12" s="19">
        <v>3.1612927057293003E-2</v>
      </c>
      <c r="BI12" s="19">
        <v>0.11969429043611</v>
      </c>
      <c r="BJ12" s="19">
        <v>7.5160929912727298E-2</v>
      </c>
      <c r="BK12" s="19">
        <v>6.5731880054266695E-2</v>
      </c>
      <c r="BL12" s="19">
        <v>8.8339205731501405E-2</v>
      </c>
      <c r="BM12" s="19"/>
      <c r="BN12" s="19">
        <v>0</v>
      </c>
      <c r="BO12" s="19">
        <v>0.182281994678335</v>
      </c>
      <c r="BP12" s="19">
        <v>9.9157610329712598E-2</v>
      </c>
      <c r="BQ12" s="19">
        <v>6.5750600401834003E-2</v>
      </c>
      <c r="BR12" s="19">
        <v>5.9881758287368997E-2</v>
      </c>
      <c r="BS12" s="19">
        <v>3.5012641496955099E-2</v>
      </c>
      <c r="BT12" s="19">
        <v>0</v>
      </c>
      <c r="BU12" s="19">
        <v>0.112868063237217</v>
      </c>
      <c r="BV12" s="19">
        <v>5.31191533213295E-2</v>
      </c>
      <c r="BW12" s="19">
        <v>0</v>
      </c>
      <c r="BX12" s="19">
        <v>0</v>
      </c>
      <c r="BY12" s="19">
        <v>0</v>
      </c>
      <c r="BZ12" s="19">
        <v>5.1605336139679402E-2</v>
      </c>
      <c r="CA12" s="19">
        <v>0</v>
      </c>
      <c r="CB12" s="19">
        <v>0</v>
      </c>
      <c r="CC12" s="19">
        <v>0</v>
      </c>
      <c r="CD12" s="19">
        <v>0</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CD17"/>
  <sheetViews>
    <sheetView showGridLines="0" workbookViewId="0">
      <pane xSplit="2" topLeftCell="Y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254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335</v>
      </c>
      <c r="D7" s="10">
        <v>181</v>
      </c>
      <c r="E7" s="10">
        <v>152</v>
      </c>
      <c r="F7" s="10"/>
      <c r="G7" s="10">
        <v>76</v>
      </c>
      <c r="H7" s="10">
        <v>98</v>
      </c>
      <c r="I7" s="10">
        <v>67</v>
      </c>
      <c r="J7" s="10">
        <v>38</v>
      </c>
      <c r="K7" s="10">
        <v>31</v>
      </c>
      <c r="L7" s="10">
        <v>25</v>
      </c>
      <c r="M7" s="10"/>
      <c r="N7" s="10">
        <v>157</v>
      </c>
      <c r="O7" s="10">
        <v>65</v>
      </c>
      <c r="P7" s="10">
        <v>68</v>
      </c>
      <c r="Q7" s="10">
        <v>44</v>
      </c>
      <c r="R7" s="10"/>
      <c r="S7" s="10">
        <v>93</v>
      </c>
      <c r="T7" s="10">
        <v>29</v>
      </c>
      <c r="U7" s="10">
        <v>23</v>
      </c>
      <c r="V7" s="10">
        <v>14</v>
      </c>
      <c r="W7" s="10">
        <v>24</v>
      </c>
      <c r="X7" s="10">
        <v>40</v>
      </c>
      <c r="Y7" s="10">
        <v>16</v>
      </c>
      <c r="Z7" s="10">
        <v>9</v>
      </c>
      <c r="AA7" s="10">
        <v>47</v>
      </c>
      <c r="AB7" s="10">
        <v>30</v>
      </c>
      <c r="AC7" s="10">
        <v>10</v>
      </c>
      <c r="AD7" s="10"/>
      <c r="AE7" s="10">
        <v>160</v>
      </c>
      <c r="AF7" s="10">
        <v>102</v>
      </c>
      <c r="AG7" s="10">
        <v>14</v>
      </c>
      <c r="AH7" s="10">
        <v>16</v>
      </c>
      <c r="AI7" s="10">
        <v>37</v>
      </c>
      <c r="AJ7" s="10">
        <v>5</v>
      </c>
      <c r="AK7" s="10"/>
      <c r="AL7" s="10">
        <v>143</v>
      </c>
      <c r="AM7" s="10">
        <v>113</v>
      </c>
      <c r="AN7" s="10">
        <v>49</v>
      </c>
      <c r="AO7" s="10">
        <v>6</v>
      </c>
      <c r="AP7" s="10">
        <v>3</v>
      </c>
      <c r="AQ7" s="10">
        <v>9</v>
      </c>
      <c r="AR7" s="10">
        <v>1</v>
      </c>
      <c r="AS7" s="10"/>
      <c r="AT7" s="10">
        <v>335</v>
      </c>
      <c r="AU7" s="10" t="s">
        <v>115</v>
      </c>
      <c r="AV7" s="10"/>
      <c r="AW7" s="10">
        <v>32</v>
      </c>
      <c r="AX7" s="10">
        <v>7</v>
      </c>
      <c r="AY7" s="10">
        <v>12</v>
      </c>
      <c r="AZ7" s="10">
        <v>64</v>
      </c>
      <c r="BA7" s="10">
        <v>23</v>
      </c>
      <c r="BB7" s="10">
        <v>65</v>
      </c>
      <c r="BC7" s="10">
        <v>124</v>
      </c>
      <c r="BD7" s="10">
        <v>8</v>
      </c>
      <c r="BE7" s="10"/>
      <c r="BF7" s="10">
        <v>63</v>
      </c>
      <c r="BG7" s="10">
        <v>137</v>
      </c>
      <c r="BH7" s="10">
        <v>32</v>
      </c>
      <c r="BI7" s="10">
        <v>22</v>
      </c>
      <c r="BJ7" s="10">
        <v>27</v>
      </c>
      <c r="BK7" s="10">
        <v>37</v>
      </c>
      <c r="BL7" s="10">
        <v>17</v>
      </c>
      <c r="BM7" s="10"/>
      <c r="BN7" s="10">
        <v>13</v>
      </c>
      <c r="BO7" s="10">
        <v>10</v>
      </c>
      <c r="BP7" s="10">
        <v>13</v>
      </c>
      <c r="BQ7" s="10">
        <v>23</v>
      </c>
      <c r="BR7" s="10">
        <v>18</v>
      </c>
      <c r="BS7" s="10">
        <v>24</v>
      </c>
      <c r="BT7" s="10">
        <v>19</v>
      </c>
      <c r="BU7" s="10">
        <v>29</v>
      </c>
      <c r="BV7" s="10">
        <v>13</v>
      </c>
      <c r="BW7" s="10">
        <v>35</v>
      </c>
      <c r="BX7" s="10">
        <v>15</v>
      </c>
      <c r="BY7" s="10">
        <v>24</v>
      </c>
      <c r="BZ7" s="10">
        <v>7</v>
      </c>
      <c r="CA7" s="10">
        <v>16</v>
      </c>
      <c r="CB7" s="10">
        <v>26</v>
      </c>
      <c r="CC7" s="10">
        <v>27</v>
      </c>
      <c r="CD7" s="10">
        <v>18</v>
      </c>
    </row>
    <row r="8" spans="2:82" ht="30" customHeight="1" x14ac:dyDescent="0.35">
      <c r="B8" s="11" t="s">
        <v>19</v>
      </c>
      <c r="C8" s="11">
        <v>339</v>
      </c>
      <c r="D8" s="11">
        <v>190</v>
      </c>
      <c r="E8" s="11">
        <v>147</v>
      </c>
      <c r="F8" s="11"/>
      <c r="G8" s="11">
        <v>80</v>
      </c>
      <c r="H8" s="11">
        <v>100</v>
      </c>
      <c r="I8" s="11">
        <v>69</v>
      </c>
      <c r="J8" s="11">
        <v>37</v>
      </c>
      <c r="K8" s="11">
        <v>29</v>
      </c>
      <c r="L8" s="11">
        <v>24</v>
      </c>
      <c r="M8" s="11"/>
      <c r="N8" s="11">
        <v>153</v>
      </c>
      <c r="O8" s="11">
        <v>66</v>
      </c>
      <c r="P8" s="11">
        <v>72</v>
      </c>
      <c r="Q8" s="11">
        <v>47</v>
      </c>
      <c r="R8" s="11"/>
      <c r="S8" s="11">
        <v>101</v>
      </c>
      <c r="T8" s="11">
        <v>28</v>
      </c>
      <c r="U8" s="11">
        <v>21</v>
      </c>
      <c r="V8" s="11">
        <v>14</v>
      </c>
      <c r="W8" s="11">
        <v>23</v>
      </c>
      <c r="X8" s="11">
        <v>38</v>
      </c>
      <c r="Y8" s="11">
        <v>17</v>
      </c>
      <c r="Z8" s="11">
        <v>10</v>
      </c>
      <c r="AA8" s="11">
        <v>46</v>
      </c>
      <c r="AB8" s="11">
        <v>31</v>
      </c>
      <c r="AC8" s="11">
        <v>10</v>
      </c>
      <c r="AD8" s="11"/>
      <c r="AE8" s="11">
        <v>161</v>
      </c>
      <c r="AF8" s="11">
        <v>102</v>
      </c>
      <c r="AG8" s="11">
        <v>15</v>
      </c>
      <c r="AH8" s="11">
        <v>16</v>
      </c>
      <c r="AI8" s="11">
        <v>39</v>
      </c>
      <c r="AJ8" s="11">
        <v>5</v>
      </c>
      <c r="AK8" s="11"/>
      <c r="AL8" s="11">
        <v>141</v>
      </c>
      <c r="AM8" s="11">
        <v>118</v>
      </c>
      <c r="AN8" s="11">
        <v>50</v>
      </c>
      <c r="AO8" s="11">
        <v>6</v>
      </c>
      <c r="AP8" s="11">
        <v>3</v>
      </c>
      <c r="AQ8" s="11">
        <v>9</v>
      </c>
      <c r="AR8" s="11">
        <v>1</v>
      </c>
      <c r="AS8" s="11"/>
      <c r="AT8" s="11">
        <v>339</v>
      </c>
      <c r="AU8" s="11" t="s">
        <v>115</v>
      </c>
      <c r="AV8" s="11"/>
      <c r="AW8" s="11">
        <v>33</v>
      </c>
      <c r="AX8" s="11">
        <v>7</v>
      </c>
      <c r="AY8" s="11">
        <v>13</v>
      </c>
      <c r="AZ8" s="11">
        <v>64</v>
      </c>
      <c r="BA8" s="11">
        <v>22</v>
      </c>
      <c r="BB8" s="11">
        <v>67</v>
      </c>
      <c r="BC8" s="11">
        <v>126</v>
      </c>
      <c r="BD8" s="11">
        <v>8</v>
      </c>
      <c r="BE8" s="11"/>
      <c r="BF8" s="11">
        <v>64</v>
      </c>
      <c r="BG8" s="11">
        <v>138</v>
      </c>
      <c r="BH8" s="11">
        <v>33</v>
      </c>
      <c r="BI8" s="11">
        <v>22</v>
      </c>
      <c r="BJ8" s="11">
        <v>27</v>
      </c>
      <c r="BK8" s="11">
        <v>37</v>
      </c>
      <c r="BL8" s="11">
        <v>18</v>
      </c>
      <c r="BM8" s="11"/>
      <c r="BN8" s="11">
        <v>14</v>
      </c>
      <c r="BO8" s="11">
        <v>10</v>
      </c>
      <c r="BP8" s="11">
        <v>13</v>
      </c>
      <c r="BQ8" s="11">
        <v>25</v>
      </c>
      <c r="BR8" s="11">
        <v>18</v>
      </c>
      <c r="BS8" s="11">
        <v>24</v>
      </c>
      <c r="BT8" s="11">
        <v>20</v>
      </c>
      <c r="BU8" s="11">
        <v>29</v>
      </c>
      <c r="BV8" s="11">
        <v>13</v>
      </c>
      <c r="BW8" s="11">
        <v>33</v>
      </c>
      <c r="BX8" s="11">
        <v>15</v>
      </c>
      <c r="BY8" s="11">
        <v>25</v>
      </c>
      <c r="BZ8" s="11">
        <v>7</v>
      </c>
      <c r="CA8" s="11">
        <v>16</v>
      </c>
      <c r="CB8" s="11">
        <v>26</v>
      </c>
      <c r="CC8" s="11">
        <v>27</v>
      </c>
      <c r="CD8" s="11">
        <v>18</v>
      </c>
    </row>
    <row r="9" spans="2:82" ht="29" x14ac:dyDescent="0.35">
      <c r="B9" s="18" t="s">
        <v>241</v>
      </c>
      <c r="C9" s="17">
        <v>0.59167473165561202</v>
      </c>
      <c r="D9" s="17">
        <v>0.65783958945935395</v>
      </c>
      <c r="E9" s="17">
        <v>0.51401940710730998</v>
      </c>
      <c r="F9" s="17"/>
      <c r="G9" s="17">
        <v>0.41805465142126402</v>
      </c>
      <c r="H9" s="17">
        <v>0.61911732989099799</v>
      </c>
      <c r="I9" s="17">
        <v>0.63592561084926502</v>
      </c>
      <c r="J9" s="17">
        <v>0.65816621375301598</v>
      </c>
      <c r="K9" s="17">
        <v>0.61464619545254595</v>
      </c>
      <c r="L9" s="17">
        <v>0.79637805757581503</v>
      </c>
      <c r="M9" s="17"/>
      <c r="N9" s="17">
        <v>0.75279671188088004</v>
      </c>
      <c r="O9" s="17">
        <v>0.45247139117041002</v>
      </c>
      <c r="P9" s="17">
        <v>0.50322613401336902</v>
      </c>
      <c r="Q9" s="17">
        <v>0.38841685478079802</v>
      </c>
      <c r="R9" s="17"/>
      <c r="S9" s="17">
        <v>0.63961219360490296</v>
      </c>
      <c r="T9" s="17">
        <v>0.61941553837254903</v>
      </c>
      <c r="U9" s="17">
        <v>0.60747634523698102</v>
      </c>
      <c r="V9" s="17">
        <v>0.570993200375709</v>
      </c>
      <c r="W9" s="17">
        <v>0.60552559634270298</v>
      </c>
      <c r="X9" s="17">
        <v>0.573902492816596</v>
      </c>
      <c r="Y9" s="17">
        <v>0.55105644973917201</v>
      </c>
      <c r="Z9" s="17">
        <v>0.54930229789114104</v>
      </c>
      <c r="AA9" s="17">
        <v>0.62545673281222702</v>
      </c>
      <c r="AB9" s="17">
        <v>0.46615950465102302</v>
      </c>
      <c r="AC9" s="17">
        <v>0.40725049468417701</v>
      </c>
      <c r="AD9" s="17"/>
      <c r="AE9" s="17">
        <v>0.69867551914928205</v>
      </c>
      <c r="AF9" s="17">
        <v>0.56963698060040002</v>
      </c>
      <c r="AG9" s="17">
        <v>0.51441661270632599</v>
      </c>
      <c r="AH9" s="17">
        <v>0.25631950806737103</v>
      </c>
      <c r="AI9" s="17">
        <v>0.44422325143573999</v>
      </c>
      <c r="AJ9" s="17">
        <v>0.19989982003544299</v>
      </c>
      <c r="AK9" s="17"/>
      <c r="AL9" s="17">
        <v>0.61352384800644399</v>
      </c>
      <c r="AM9" s="17">
        <v>0.57912745067462001</v>
      </c>
      <c r="AN9" s="17">
        <v>0.67510159439329598</v>
      </c>
      <c r="AO9" s="17">
        <v>0.49013966263186498</v>
      </c>
      <c r="AP9" s="17">
        <v>0</v>
      </c>
      <c r="AQ9" s="17">
        <v>0.77133327013080299</v>
      </c>
      <c r="AR9" s="17">
        <v>1</v>
      </c>
      <c r="AS9" s="17"/>
      <c r="AT9" s="17">
        <v>0.59167473165561202</v>
      </c>
      <c r="AU9" s="17" t="s">
        <v>116</v>
      </c>
      <c r="AV9" s="17"/>
      <c r="AW9" s="17">
        <v>0.43090094056094502</v>
      </c>
      <c r="AX9" s="17">
        <v>0.83205898325171002</v>
      </c>
      <c r="AY9" s="17">
        <v>0.58771012334838502</v>
      </c>
      <c r="AZ9" s="17">
        <v>0.51166903288319798</v>
      </c>
      <c r="BA9" s="17">
        <v>0.65387531157171597</v>
      </c>
      <c r="BB9" s="17">
        <v>0.53601020358953499</v>
      </c>
      <c r="BC9" s="17">
        <v>0.70964888109763502</v>
      </c>
      <c r="BD9" s="17">
        <v>0.118771996597114</v>
      </c>
      <c r="BE9" s="17"/>
      <c r="BF9" s="17">
        <v>0.67654317402433795</v>
      </c>
      <c r="BG9" s="17">
        <v>0.63777597583999102</v>
      </c>
      <c r="BH9" s="17">
        <v>0.616227880090914</v>
      </c>
      <c r="BI9" s="17">
        <v>0.50187628573184795</v>
      </c>
      <c r="BJ9" s="17">
        <v>0.42450352282973902</v>
      </c>
      <c r="BK9" s="17">
        <v>0.54199322195911703</v>
      </c>
      <c r="BL9" s="17">
        <v>0.34779111846328797</v>
      </c>
      <c r="BM9" s="17"/>
      <c r="BN9" s="17">
        <v>0.164510936256615</v>
      </c>
      <c r="BO9" s="17">
        <v>0.41502063426501501</v>
      </c>
      <c r="BP9" s="17">
        <v>0.30681563504577303</v>
      </c>
      <c r="BQ9" s="17">
        <v>0.35131854766467202</v>
      </c>
      <c r="BR9" s="17">
        <v>0.55165688507715005</v>
      </c>
      <c r="BS9" s="17">
        <v>0.33487578567151199</v>
      </c>
      <c r="BT9" s="17">
        <v>0.57750990518770895</v>
      </c>
      <c r="BU9" s="17">
        <v>0.68856135693025</v>
      </c>
      <c r="BV9" s="17">
        <v>0.40857236760839</v>
      </c>
      <c r="BW9" s="17">
        <v>0.66722805081065595</v>
      </c>
      <c r="BX9" s="17">
        <v>0.61210867933472901</v>
      </c>
      <c r="BY9" s="17">
        <v>0.60995041311541198</v>
      </c>
      <c r="BZ9" s="17">
        <v>0.69752336887508104</v>
      </c>
      <c r="CA9" s="17">
        <v>0.67548419378889801</v>
      </c>
      <c r="CB9" s="17">
        <v>0.88323048233100099</v>
      </c>
      <c r="CC9" s="17">
        <v>0.77029654246589696</v>
      </c>
      <c r="CD9" s="17">
        <v>0.94002320796029804</v>
      </c>
    </row>
    <row r="10" spans="2:82" ht="29" x14ac:dyDescent="0.35">
      <c r="B10" s="18" t="s">
        <v>242</v>
      </c>
      <c r="C10" s="17">
        <v>0.30197860378225599</v>
      </c>
      <c r="D10" s="17">
        <v>0.26149703548852399</v>
      </c>
      <c r="E10" s="17">
        <v>0.351576106773965</v>
      </c>
      <c r="F10" s="17"/>
      <c r="G10" s="17">
        <v>0.51056576344179905</v>
      </c>
      <c r="H10" s="17">
        <v>0.24575515450963201</v>
      </c>
      <c r="I10" s="17">
        <v>0.27338546243600498</v>
      </c>
      <c r="J10" s="17">
        <v>0.23764008694760599</v>
      </c>
      <c r="K10" s="17">
        <v>0.218284391521509</v>
      </c>
      <c r="L10" s="17">
        <v>0.12672190398406399</v>
      </c>
      <c r="M10" s="17"/>
      <c r="N10" s="17">
        <v>0.204317050608703</v>
      </c>
      <c r="O10" s="17">
        <v>0.35925441023821503</v>
      </c>
      <c r="P10" s="17">
        <v>0.40827429295984302</v>
      </c>
      <c r="Q10" s="17">
        <v>0.38352365201328298</v>
      </c>
      <c r="R10" s="17"/>
      <c r="S10" s="17">
        <v>0.28295008994849102</v>
      </c>
      <c r="T10" s="17">
        <v>0.34652238019415299</v>
      </c>
      <c r="U10" s="17">
        <v>0.16990935317091699</v>
      </c>
      <c r="V10" s="17">
        <v>0.28366591177115003</v>
      </c>
      <c r="W10" s="17">
        <v>0.39447440365729702</v>
      </c>
      <c r="X10" s="17">
        <v>0.30606573351813599</v>
      </c>
      <c r="Y10" s="17">
        <v>0.37758016678871797</v>
      </c>
      <c r="Z10" s="17">
        <v>0.112639296948933</v>
      </c>
      <c r="AA10" s="17">
        <v>0.24463242227860699</v>
      </c>
      <c r="AB10" s="17">
        <v>0.39360676324527499</v>
      </c>
      <c r="AC10" s="17">
        <v>0.495574819244255</v>
      </c>
      <c r="AD10" s="17"/>
      <c r="AE10" s="17">
        <v>0.18192687069668101</v>
      </c>
      <c r="AF10" s="17">
        <v>0.39283067161766499</v>
      </c>
      <c r="AG10" s="17">
        <v>0.48558338729367401</v>
      </c>
      <c r="AH10" s="17">
        <v>0.48611697074702298</v>
      </c>
      <c r="AI10" s="17">
        <v>0.44144989874802398</v>
      </c>
      <c r="AJ10" s="17">
        <v>0.17721863634728299</v>
      </c>
      <c r="AK10" s="17"/>
      <c r="AL10" s="17">
        <v>0.29574339292729601</v>
      </c>
      <c r="AM10" s="17">
        <v>0.35806191025686201</v>
      </c>
      <c r="AN10" s="17">
        <v>0.21799269991204401</v>
      </c>
      <c r="AO10" s="17">
        <v>0.16797956843885001</v>
      </c>
      <c r="AP10" s="17">
        <v>1</v>
      </c>
      <c r="AQ10" s="17">
        <v>0.102120141729463</v>
      </c>
      <c r="AR10" s="17">
        <v>0</v>
      </c>
      <c r="AS10" s="17"/>
      <c r="AT10" s="17">
        <v>0.30197860378225599</v>
      </c>
      <c r="AU10" s="17" t="s">
        <v>116</v>
      </c>
      <c r="AV10" s="17"/>
      <c r="AW10" s="17">
        <v>0.30945981626006902</v>
      </c>
      <c r="AX10" s="17">
        <v>0.16794101674829001</v>
      </c>
      <c r="AY10" s="17">
        <v>0.25829818590104903</v>
      </c>
      <c r="AZ10" s="17">
        <v>0.305163269827951</v>
      </c>
      <c r="BA10" s="17">
        <v>0.17598837221409699</v>
      </c>
      <c r="BB10" s="17">
        <v>0.42022232315809199</v>
      </c>
      <c r="BC10" s="17">
        <v>0.25720354690337199</v>
      </c>
      <c r="BD10" s="17">
        <v>0.49848935164825597</v>
      </c>
      <c r="BE10" s="17"/>
      <c r="BF10" s="17">
        <v>0.29042842462245699</v>
      </c>
      <c r="BG10" s="17">
        <v>0.28407361623521399</v>
      </c>
      <c r="BH10" s="17">
        <v>0.35498125366970801</v>
      </c>
      <c r="BI10" s="17">
        <v>0.31549704631456499</v>
      </c>
      <c r="BJ10" s="17">
        <v>0.34963892400551899</v>
      </c>
      <c r="BK10" s="17">
        <v>0.22684413358619901</v>
      </c>
      <c r="BL10" s="17">
        <v>0.45063871953811702</v>
      </c>
      <c r="BM10" s="17"/>
      <c r="BN10" s="17">
        <v>0.46063848363328003</v>
      </c>
      <c r="BO10" s="17">
        <v>0.38313773623818398</v>
      </c>
      <c r="BP10" s="17">
        <v>0.54242386370569196</v>
      </c>
      <c r="BQ10" s="17">
        <v>0.30251465479725598</v>
      </c>
      <c r="BR10" s="17">
        <v>0.338313169640233</v>
      </c>
      <c r="BS10" s="17">
        <v>0.49580024257209798</v>
      </c>
      <c r="BT10" s="17">
        <v>0.37521812902642199</v>
      </c>
      <c r="BU10" s="17">
        <v>0.31143864306975</v>
      </c>
      <c r="BV10" s="17">
        <v>0.51982191099550201</v>
      </c>
      <c r="BW10" s="17">
        <v>0.22271256651962701</v>
      </c>
      <c r="BX10" s="17">
        <v>0.38789132066527099</v>
      </c>
      <c r="BY10" s="17">
        <v>0.29078300858384398</v>
      </c>
      <c r="BZ10" s="17">
        <v>0.13201455361331499</v>
      </c>
      <c r="CA10" s="17">
        <v>0.32451580621110199</v>
      </c>
      <c r="CB10" s="17">
        <v>0.116769517668999</v>
      </c>
      <c r="CC10" s="17">
        <v>0.22970345753410301</v>
      </c>
      <c r="CD10" s="17">
        <v>0</v>
      </c>
    </row>
    <row r="11" spans="2:82" ht="29" x14ac:dyDescent="0.35">
      <c r="B11" s="18" t="s">
        <v>243</v>
      </c>
      <c r="C11" s="17">
        <v>7.0039407770668097E-2</v>
      </c>
      <c r="D11" s="17">
        <v>4.6399067659055798E-2</v>
      </c>
      <c r="E11" s="17">
        <v>9.4959585657379095E-2</v>
      </c>
      <c r="F11" s="17"/>
      <c r="G11" s="17">
        <v>7.1379585136936999E-2</v>
      </c>
      <c r="H11" s="17">
        <v>6.2103364489403901E-2</v>
      </c>
      <c r="I11" s="17">
        <v>3.1348603339920601E-2</v>
      </c>
      <c r="J11" s="17">
        <v>0.104193699299377</v>
      </c>
      <c r="K11" s="17">
        <v>0.167069413025945</v>
      </c>
      <c r="L11" s="17">
        <v>3.96609964662221E-2</v>
      </c>
      <c r="M11" s="17"/>
      <c r="N11" s="17">
        <v>2.3980860397706302E-2</v>
      </c>
      <c r="O11" s="17">
        <v>0.14544821424613699</v>
      </c>
      <c r="P11" s="17">
        <v>5.9501599443824403E-2</v>
      </c>
      <c r="Q11" s="17">
        <v>0.131973999088635</v>
      </c>
      <c r="R11" s="17"/>
      <c r="S11" s="17">
        <v>6.6629378800483502E-2</v>
      </c>
      <c r="T11" s="17">
        <v>0</v>
      </c>
      <c r="U11" s="17">
        <v>0.22261430159210199</v>
      </c>
      <c r="V11" s="17">
        <v>7.38693143472339E-2</v>
      </c>
      <c r="W11" s="17">
        <v>0</v>
      </c>
      <c r="X11" s="17">
        <v>4.5144235881638697E-2</v>
      </c>
      <c r="Y11" s="17">
        <v>7.1363383472110298E-2</v>
      </c>
      <c r="Z11" s="17">
        <v>0.21300249444075101</v>
      </c>
      <c r="AA11" s="17">
        <v>4.4582307755308498E-2</v>
      </c>
      <c r="AB11" s="17">
        <v>0.10134977466537901</v>
      </c>
      <c r="AC11" s="17">
        <v>9.71746860715684E-2</v>
      </c>
      <c r="AD11" s="17"/>
      <c r="AE11" s="17">
        <v>8.9635912396773307E-2</v>
      </c>
      <c r="AF11" s="17">
        <v>2.8209006909224999E-2</v>
      </c>
      <c r="AG11" s="17">
        <v>0</v>
      </c>
      <c r="AH11" s="17">
        <v>0.129211846654541</v>
      </c>
      <c r="AI11" s="17">
        <v>5.8212020923426602E-2</v>
      </c>
      <c r="AJ11" s="17">
        <v>0.38643316909860898</v>
      </c>
      <c r="AK11" s="17"/>
      <c r="AL11" s="17">
        <v>5.7289902551591103E-2</v>
      </c>
      <c r="AM11" s="17">
        <v>4.5668174490486199E-2</v>
      </c>
      <c r="AN11" s="17">
        <v>0.10690570569466</v>
      </c>
      <c r="AO11" s="17">
        <v>0.16741494097346599</v>
      </c>
      <c r="AP11" s="17">
        <v>0</v>
      </c>
      <c r="AQ11" s="17">
        <v>0</v>
      </c>
      <c r="AR11" s="17">
        <v>0</v>
      </c>
      <c r="AS11" s="17"/>
      <c r="AT11" s="17">
        <v>7.0039407770668097E-2</v>
      </c>
      <c r="AU11" s="17" t="s">
        <v>116</v>
      </c>
      <c r="AV11" s="17"/>
      <c r="AW11" s="17">
        <v>0.19462476143072099</v>
      </c>
      <c r="AX11" s="17">
        <v>0</v>
      </c>
      <c r="AY11" s="17">
        <v>0.15399169075056501</v>
      </c>
      <c r="AZ11" s="17">
        <v>0.13067902150986199</v>
      </c>
      <c r="BA11" s="17">
        <v>8.9984769816584306E-2</v>
      </c>
      <c r="BB11" s="17">
        <v>2.8933330539368501E-2</v>
      </c>
      <c r="BC11" s="17">
        <v>8.78615944638198E-3</v>
      </c>
      <c r="BD11" s="17">
        <v>0.25828129578769699</v>
      </c>
      <c r="BE11" s="17"/>
      <c r="BF11" s="17">
        <v>1.9309408950431099E-2</v>
      </c>
      <c r="BG11" s="17">
        <v>5.7031543805566798E-2</v>
      </c>
      <c r="BH11" s="17">
        <v>2.8790866239377499E-2</v>
      </c>
      <c r="BI11" s="17">
        <v>9.3330563152388205E-2</v>
      </c>
      <c r="BJ11" s="17">
        <v>0.18541529167552701</v>
      </c>
      <c r="BK11" s="17">
        <v>0.114819911197376</v>
      </c>
      <c r="BL11" s="17">
        <v>0.134808099851005</v>
      </c>
      <c r="BM11" s="17"/>
      <c r="BN11" s="17">
        <v>0.28666344595089999</v>
      </c>
      <c r="BO11" s="17">
        <v>0.20184162949680101</v>
      </c>
      <c r="BP11" s="17">
        <v>0</v>
      </c>
      <c r="BQ11" s="17">
        <v>0.25970162820531301</v>
      </c>
      <c r="BR11" s="17">
        <v>5.7462562746234902E-2</v>
      </c>
      <c r="BS11" s="17">
        <v>3.9733882587597399E-2</v>
      </c>
      <c r="BT11" s="17">
        <v>4.7271965785868501E-2</v>
      </c>
      <c r="BU11" s="17">
        <v>0</v>
      </c>
      <c r="BV11" s="17">
        <v>7.1605721396108601E-2</v>
      </c>
      <c r="BW11" s="17">
        <v>8.3309891857346399E-2</v>
      </c>
      <c r="BX11" s="17">
        <v>0</v>
      </c>
      <c r="BY11" s="17">
        <v>9.9266578300744104E-2</v>
      </c>
      <c r="BZ11" s="17">
        <v>0.170462077511605</v>
      </c>
      <c r="CA11" s="17">
        <v>0</v>
      </c>
      <c r="CB11" s="17">
        <v>0</v>
      </c>
      <c r="CC11" s="17">
        <v>0</v>
      </c>
      <c r="CD11" s="17">
        <v>0</v>
      </c>
    </row>
    <row r="12" spans="2:82" x14ac:dyDescent="0.35">
      <c r="B12" s="18" t="s">
        <v>127</v>
      </c>
      <c r="C12" s="19">
        <v>3.6307256791463897E-2</v>
      </c>
      <c r="D12" s="19">
        <v>3.4264307393065997E-2</v>
      </c>
      <c r="E12" s="19">
        <v>3.9444900461345599E-2</v>
      </c>
      <c r="F12" s="19"/>
      <c r="G12" s="19">
        <v>0</v>
      </c>
      <c r="H12" s="19">
        <v>7.3024151109966101E-2</v>
      </c>
      <c r="I12" s="19">
        <v>5.93403233748089E-2</v>
      </c>
      <c r="J12" s="19">
        <v>0</v>
      </c>
      <c r="K12" s="19">
        <v>0</v>
      </c>
      <c r="L12" s="19">
        <v>3.7239041973899503E-2</v>
      </c>
      <c r="M12" s="19"/>
      <c r="N12" s="19">
        <v>1.8905377112710502E-2</v>
      </c>
      <c r="O12" s="19">
        <v>4.2825984345238398E-2</v>
      </c>
      <c r="P12" s="19">
        <v>2.89979735829635E-2</v>
      </c>
      <c r="Q12" s="19">
        <v>9.6085494117284606E-2</v>
      </c>
      <c r="R12" s="19"/>
      <c r="S12" s="19">
        <v>1.0808337646122299E-2</v>
      </c>
      <c r="T12" s="19">
        <v>3.4062081433297503E-2</v>
      </c>
      <c r="U12" s="19">
        <v>0</v>
      </c>
      <c r="V12" s="19">
        <v>7.1471573505907507E-2</v>
      </c>
      <c r="W12" s="19">
        <v>0</v>
      </c>
      <c r="X12" s="19">
        <v>7.4887537783630206E-2</v>
      </c>
      <c r="Y12" s="19">
        <v>0</v>
      </c>
      <c r="Z12" s="19">
        <v>0.12505591071917499</v>
      </c>
      <c r="AA12" s="19">
        <v>8.5328537153858297E-2</v>
      </c>
      <c r="AB12" s="19">
        <v>3.8883957438323E-2</v>
      </c>
      <c r="AC12" s="19">
        <v>0</v>
      </c>
      <c r="AD12" s="19"/>
      <c r="AE12" s="19">
        <v>2.9761697757264598E-2</v>
      </c>
      <c r="AF12" s="19">
        <v>9.3233408727093903E-3</v>
      </c>
      <c r="AG12" s="19">
        <v>0</v>
      </c>
      <c r="AH12" s="19">
        <v>0.128351674531065</v>
      </c>
      <c r="AI12" s="19">
        <v>5.6114828892810102E-2</v>
      </c>
      <c r="AJ12" s="19">
        <v>0.23644837451866499</v>
      </c>
      <c r="AK12" s="19"/>
      <c r="AL12" s="19">
        <v>3.3442856514669002E-2</v>
      </c>
      <c r="AM12" s="19">
        <v>1.7142464578031799E-2</v>
      </c>
      <c r="AN12" s="19">
        <v>0</v>
      </c>
      <c r="AO12" s="19">
        <v>0.174465827955819</v>
      </c>
      <c r="AP12" s="19">
        <v>0</v>
      </c>
      <c r="AQ12" s="19">
        <v>0.12654658813973399</v>
      </c>
      <c r="AR12" s="19">
        <v>0</v>
      </c>
      <c r="AS12" s="19"/>
      <c r="AT12" s="19">
        <v>3.6307256791463897E-2</v>
      </c>
      <c r="AU12" s="19" t="s">
        <v>116</v>
      </c>
      <c r="AV12" s="19"/>
      <c r="AW12" s="19">
        <v>6.5014481748264505E-2</v>
      </c>
      <c r="AX12" s="19">
        <v>0</v>
      </c>
      <c r="AY12" s="19">
        <v>0</v>
      </c>
      <c r="AZ12" s="19">
        <v>5.24886757789889E-2</v>
      </c>
      <c r="BA12" s="19">
        <v>8.0151546397603204E-2</v>
      </c>
      <c r="BB12" s="19">
        <v>1.48341427130044E-2</v>
      </c>
      <c r="BC12" s="19">
        <v>2.43614125526108E-2</v>
      </c>
      <c r="BD12" s="19">
        <v>0.124457355966934</v>
      </c>
      <c r="BE12" s="19"/>
      <c r="BF12" s="19">
        <v>1.3718992402773999E-2</v>
      </c>
      <c r="BG12" s="19">
        <v>2.11188641192291E-2</v>
      </c>
      <c r="BH12" s="19">
        <v>0</v>
      </c>
      <c r="BI12" s="19">
        <v>8.9296104801198595E-2</v>
      </c>
      <c r="BJ12" s="19">
        <v>4.0442261489214898E-2</v>
      </c>
      <c r="BK12" s="19">
        <v>0.116342733257308</v>
      </c>
      <c r="BL12" s="19">
        <v>6.6762062147590298E-2</v>
      </c>
      <c r="BM12" s="19"/>
      <c r="BN12" s="19">
        <v>8.8187134159205094E-2</v>
      </c>
      <c r="BO12" s="19">
        <v>0</v>
      </c>
      <c r="BP12" s="19">
        <v>0.15076050124853499</v>
      </c>
      <c r="BQ12" s="19">
        <v>8.6465169332759301E-2</v>
      </c>
      <c r="BR12" s="19">
        <v>5.2567382536381997E-2</v>
      </c>
      <c r="BS12" s="19">
        <v>0.129590089168793</v>
      </c>
      <c r="BT12" s="19">
        <v>0</v>
      </c>
      <c r="BU12" s="19">
        <v>0</v>
      </c>
      <c r="BV12" s="19">
        <v>0</v>
      </c>
      <c r="BW12" s="19">
        <v>2.67494908123708E-2</v>
      </c>
      <c r="BX12" s="19">
        <v>0</v>
      </c>
      <c r="BY12" s="19">
        <v>0</v>
      </c>
      <c r="BZ12" s="19">
        <v>0</v>
      </c>
      <c r="CA12" s="19">
        <v>0</v>
      </c>
      <c r="CB12" s="19">
        <v>0</v>
      </c>
      <c r="CC12" s="19">
        <v>0</v>
      </c>
      <c r="CD12" s="19">
        <v>5.9976792039702201E-2</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CD17"/>
  <sheetViews>
    <sheetView showGridLines="0" workbookViewId="0">
      <pane xSplit="2" topLeftCell="AB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255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297</v>
      </c>
      <c r="D7" s="10">
        <v>182</v>
      </c>
      <c r="E7" s="10">
        <v>114</v>
      </c>
      <c r="F7" s="10"/>
      <c r="G7" s="10">
        <v>63</v>
      </c>
      <c r="H7" s="10">
        <v>98</v>
      </c>
      <c r="I7" s="10">
        <v>55</v>
      </c>
      <c r="J7" s="10">
        <v>32</v>
      </c>
      <c r="K7" s="10">
        <v>24</v>
      </c>
      <c r="L7" s="10">
        <v>25</v>
      </c>
      <c r="M7" s="10"/>
      <c r="N7" s="10">
        <v>131</v>
      </c>
      <c r="O7" s="10">
        <v>65</v>
      </c>
      <c r="P7" s="10">
        <v>64</v>
      </c>
      <c r="Q7" s="10">
        <v>37</v>
      </c>
      <c r="R7" s="10"/>
      <c r="S7" s="10">
        <v>77</v>
      </c>
      <c r="T7" s="10">
        <v>30</v>
      </c>
      <c r="U7" s="10">
        <v>16</v>
      </c>
      <c r="V7" s="10">
        <v>20</v>
      </c>
      <c r="W7" s="10">
        <v>26</v>
      </c>
      <c r="X7" s="10">
        <v>31</v>
      </c>
      <c r="Y7" s="10">
        <v>21</v>
      </c>
      <c r="Z7" s="10">
        <v>12</v>
      </c>
      <c r="AA7" s="10">
        <v>30</v>
      </c>
      <c r="AB7" s="10">
        <v>23</v>
      </c>
      <c r="AC7" s="10">
        <v>11</v>
      </c>
      <c r="AD7" s="10"/>
      <c r="AE7" s="10">
        <v>131</v>
      </c>
      <c r="AF7" s="10">
        <v>98</v>
      </c>
      <c r="AG7" s="10">
        <v>22</v>
      </c>
      <c r="AH7" s="10">
        <v>12</v>
      </c>
      <c r="AI7" s="10">
        <v>28</v>
      </c>
      <c r="AJ7" s="10">
        <v>6</v>
      </c>
      <c r="AK7" s="10"/>
      <c r="AL7" s="10">
        <v>120</v>
      </c>
      <c r="AM7" s="10">
        <v>100</v>
      </c>
      <c r="AN7" s="10">
        <v>39</v>
      </c>
      <c r="AO7" s="10">
        <v>9</v>
      </c>
      <c r="AP7" s="10">
        <v>4</v>
      </c>
      <c r="AQ7" s="10">
        <v>16</v>
      </c>
      <c r="AR7" s="10">
        <v>1</v>
      </c>
      <c r="AS7" s="10"/>
      <c r="AT7" s="10">
        <v>297</v>
      </c>
      <c r="AU7" s="10" t="s">
        <v>115</v>
      </c>
      <c r="AV7" s="10"/>
      <c r="AW7" s="10">
        <v>24</v>
      </c>
      <c r="AX7" s="10">
        <v>4</v>
      </c>
      <c r="AY7" s="10">
        <v>6</v>
      </c>
      <c r="AZ7" s="10">
        <v>62</v>
      </c>
      <c r="BA7" s="10">
        <v>20</v>
      </c>
      <c r="BB7" s="10">
        <v>67</v>
      </c>
      <c r="BC7" s="10">
        <v>106</v>
      </c>
      <c r="BD7" s="10">
        <v>8</v>
      </c>
      <c r="BE7" s="10"/>
      <c r="BF7" s="10">
        <v>51</v>
      </c>
      <c r="BG7" s="10">
        <v>130</v>
      </c>
      <c r="BH7" s="10">
        <v>32</v>
      </c>
      <c r="BI7" s="10">
        <v>16</v>
      </c>
      <c r="BJ7" s="10">
        <v>29</v>
      </c>
      <c r="BK7" s="10">
        <v>26</v>
      </c>
      <c r="BL7" s="10">
        <v>13</v>
      </c>
      <c r="BM7" s="10"/>
      <c r="BN7" s="10">
        <v>8</v>
      </c>
      <c r="BO7" s="10">
        <v>14</v>
      </c>
      <c r="BP7" s="10">
        <v>13</v>
      </c>
      <c r="BQ7" s="10">
        <v>15</v>
      </c>
      <c r="BR7" s="10">
        <v>23</v>
      </c>
      <c r="BS7" s="10">
        <v>14</v>
      </c>
      <c r="BT7" s="10">
        <v>18</v>
      </c>
      <c r="BU7" s="10">
        <v>23</v>
      </c>
      <c r="BV7" s="10">
        <v>14</v>
      </c>
      <c r="BW7" s="10">
        <v>22</v>
      </c>
      <c r="BX7" s="10">
        <v>23</v>
      </c>
      <c r="BY7" s="10">
        <v>15</v>
      </c>
      <c r="BZ7" s="10">
        <v>11</v>
      </c>
      <c r="CA7" s="10">
        <v>17</v>
      </c>
      <c r="CB7" s="10">
        <v>19</v>
      </c>
      <c r="CC7" s="10">
        <v>20</v>
      </c>
      <c r="CD7" s="10">
        <v>21</v>
      </c>
    </row>
    <row r="8" spans="2:82" ht="30" customHeight="1" x14ac:dyDescent="0.35">
      <c r="B8" s="11" t="s">
        <v>19</v>
      </c>
      <c r="C8" s="11">
        <v>306</v>
      </c>
      <c r="D8" s="11">
        <v>193</v>
      </c>
      <c r="E8" s="11">
        <v>112</v>
      </c>
      <c r="F8" s="11"/>
      <c r="G8" s="11">
        <v>70</v>
      </c>
      <c r="H8" s="11">
        <v>103</v>
      </c>
      <c r="I8" s="11">
        <v>56</v>
      </c>
      <c r="J8" s="11">
        <v>31</v>
      </c>
      <c r="K8" s="11">
        <v>22</v>
      </c>
      <c r="L8" s="11">
        <v>25</v>
      </c>
      <c r="M8" s="11"/>
      <c r="N8" s="11">
        <v>129</v>
      </c>
      <c r="O8" s="11">
        <v>66</v>
      </c>
      <c r="P8" s="11">
        <v>70</v>
      </c>
      <c r="Q8" s="11">
        <v>40</v>
      </c>
      <c r="R8" s="11"/>
      <c r="S8" s="11">
        <v>85</v>
      </c>
      <c r="T8" s="11">
        <v>29</v>
      </c>
      <c r="U8" s="11">
        <v>15</v>
      </c>
      <c r="V8" s="11">
        <v>20</v>
      </c>
      <c r="W8" s="11">
        <v>25</v>
      </c>
      <c r="X8" s="11">
        <v>30</v>
      </c>
      <c r="Y8" s="11">
        <v>22</v>
      </c>
      <c r="Z8" s="11">
        <v>14</v>
      </c>
      <c r="AA8" s="11">
        <v>29</v>
      </c>
      <c r="AB8" s="11">
        <v>25</v>
      </c>
      <c r="AC8" s="11">
        <v>11</v>
      </c>
      <c r="AD8" s="11"/>
      <c r="AE8" s="11">
        <v>134</v>
      </c>
      <c r="AF8" s="11">
        <v>99</v>
      </c>
      <c r="AG8" s="11">
        <v>24</v>
      </c>
      <c r="AH8" s="11">
        <v>13</v>
      </c>
      <c r="AI8" s="11">
        <v>29</v>
      </c>
      <c r="AJ8" s="11">
        <v>6</v>
      </c>
      <c r="AK8" s="11"/>
      <c r="AL8" s="11">
        <v>120</v>
      </c>
      <c r="AM8" s="11">
        <v>106</v>
      </c>
      <c r="AN8" s="11">
        <v>42</v>
      </c>
      <c r="AO8" s="11">
        <v>10</v>
      </c>
      <c r="AP8" s="11">
        <v>4</v>
      </c>
      <c r="AQ8" s="11">
        <v>16</v>
      </c>
      <c r="AR8" s="11">
        <v>1</v>
      </c>
      <c r="AS8" s="11"/>
      <c r="AT8" s="11">
        <v>306</v>
      </c>
      <c r="AU8" s="11" t="s">
        <v>115</v>
      </c>
      <c r="AV8" s="11"/>
      <c r="AW8" s="11">
        <v>25</v>
      </c>
      <c r="AX8" s="11">
        <v>4</v>
      </c>
      <c r="AY8" s="11">
        <v>6</v>
      </c>
      <c r="AZ8" s="11">
        <v>63</v>
      </c>
      <c r="BA8" s="11">
        <v>19</v>
      </c>
      <c r="BB8" s="11">
        <v>71</v>
      </c>
      <c r="BC8" s="11">
        <v>109</v>
      </c>
      <c r="BD8" s="11">
        <v>8</v>
      </c>
      <c r="BE8" s="11"/>
      <c r="BF8" s="11">
        <v>52</v>
      </c>
      <c r="BG8" s="11">
        <v>134</v>
      </c>
      <c r="BH8" s="11">
        <v>34</v>
      </c>
      <c r="BI8" s="11">
        <v>17</v>
      </c>
      <c r="BJ8" s="11">
        <v>30</v>
      </c>
      <c r="BK8" s="11">
        <v>25</v>
      </c>
      <c r="BL8" s="11">
        <v>14</v>
      </c>
      <c r="BM8" s="11"/>
      <c r="BN8" s="11">
        <v>9</v>
      </c>
      <c r="BO8" s="11">
        <v>16</v>
      </c>
      <c r="BP8" s="11">
        <v>14</v>
      </c>
      <c r="BQ8" s="11">
        <v>15</v>
      </c>
      <c r="BR8" s="11">
        <v>24</v>
      </c>
      <c r="BS8" s="11">
        <v>15</v>
      </c>
      <c r="BT8" s="11">
        <v>19</v>
      </c>
      <c r="BU8" s="11">
        <v>23</v>
      </c>
      <c r="BV8" s="11">
        <v>14</v>
      </c>
      <c r="BW8" s="11">
        <v>23</v>
      </c>
      <c r="BX8" s="11">
        <v>23</v>
      </c>
      <c r="BY8" s="11">
        <v>15</v>
      </c>
      <c r="BZ8" s="11">
        <v>11</v>
      </c>
      <c r="CA8" s="11">
        <v>17</v>
      </c>
      <c r="CB8" s="11">
        <v>20</v>
      </c>
      <c r="CC8" s="11">
        <v>21</v>
      </c>
      <c r="CD8" s="11">
        <v>22</v>
      </c>
    </row>
    <row r="9" spans="2:82" ht="29" x14ac:dyDescent="0.35">
      <c r="B9" s="18" t="s">
        <v>241</v>
      </c>
      <c r="C9" s="17">
        <v>0.61958303138730897</v>
      </c>
      <c r="D9" s="17">
        <v>0.64504702755017496</v>
      </c>
      <c r="E9" s="17">
        <v>0.58170066874057202</v>
      </c>
      <c r="F9" s="17"/>
      <c r="G9" s="17">
        <v>0.54461136978756497</v>
      </c>
      <c r="H9" s="17">
        <v>0.61557646124951504</v>
      </c>
      <c r="I9" s="17">
        <v>0.65993071644583901</v>
      </c>
      <c r="J9" s="17">
        <v>0.74525404047009802</v>
      </c>
      <c r="K9" s="17">
        <v>0.58271151694038903</v>
      </c>
      <c r="L9" s="17">
        <v>0.63483420120295098</v>
      </c>
      <c r="M9" s="17"/>
      <c r="N9" s="17">
        <v>0.69543607066471702</v>
      </c>
      <c r="O9" s="17">
        <v>0.60087961348983898</v>
      </c>
      <c r="P9" s="17">
        <v>0.52101586037639502</v>
      </c>
      <c r="Q9" s="17">
        <v>0.58050352569678898</v>
      </c>
      <c r="R9" s="17"/>
      <c r="S9" s="17">
        <v>0.73520575187373305</v>
      </c>
      <c r="T9" s="17">
        <v>0.69554486453948705</v>
      </c>
      <c r="U9" s="17">
        <v>0.85803955140391397</v>
      </c>
      <c r="V9" s="17">
        <v>0.59738342121982002</v>
      </c>
      <c r="W9" s="17">
        <v>0.54914258242146996</v>
      </c>
      <c r="X9" s="17">
        <v>0.61295308219655098</v>
      </c>
      <c r="Y9" s="17">
        <v>0.52940826488265702</v>
      </c>
      <c r="Z9" s="17">
        <v>0.23015988518869901</v>
      </c>
      <c r="AA9" s="17">
        <v>0.64127845577882203</v>
      </c>
      <c r="AB9" s="17">
        <v>0.40123330179634298</v>
      </c>
      <c r="AC9" s="17">
        <v>0.53051803204645498</v>
      </c>
      <c r="AD9" s="17"/>
      <c r="AE9" s="17">
        <v>0.74133156313676196</v>
      </c>
      <c r="AF9" s="17">
        <v>0.51631562159739597</v>
      </c>
      <c r="AG9" s="17">
        <v>0.50741147521182495</v>
      </c>
      <c r="AH9" s="17">
        <v>0.433439590293974</v>
      </c>
      <c r="AI9" s="17">
        <v>0.61255499948844205</v>
      </c>
      <c r="AJ9" s="17">
        <v>0.50370353785344602</v>
      </c>
      <c r="AK9" s="17"/>
      <c r="AL9" s="17">
        <v>0.62124033349332397</v>
      </c>
      <c r="AM9" s="17">
        <v>0.69559432865276005</v>
      </c>
      <c r="AN9" s="17">
        <v>0.51290676720107897</v>
      </c>
      <c r="AO9" s="17">
        <v>0.51733426426488105</v>
      </c>
      <c r="AP9" s="17">
        <v>0.77182909476366901</v>
      </c>
      <c r="AQ9" s="17">
        <v>0.67977547924496495</v>
      </c>
      <c r="AR9" s="17">
        <v>0</v>
      </c>
      <c r="AS9" s="17"/>
      <c r="AT9" s="17">
        <v>0.61958303138730897</v>
      </c>
      <c r="AU9" s="17" t="s">
        <v>116</v>
      </c>
      <c r="AV9" s="17"/>
      <c r="AW9" s="17">
        <v>0.60160363200794698</v>
      </c>
      <c r="AX9" s="17">
        <v>0.77712836073681901</v>
      </c>
      <c r="AY9" s="17">
        <v>0.17452490515452701</v>
      </c>
      <c r="AZ9" s="17">
        <v>0.53151742470850705</v>
      </c>
      <c r="BA9" s="17">
        <v>0.68784983212694795</v>
      </c>
      <c r="BB9" s="17">
        <v>0.530411712846101</v>
      </c>
      <c r="BC9" s="17">
        <v>0.72284728136693499</v>
      </c>
      <c r="BD9" s="17">
        <v>0.84124027748399299</v>
      </c>
      <c r="BE9" s="17"/>
      <c r="BF9" s="17">
        <v>0.60168562234520195</v>
      </c>
      <c r="BG9" s="17">
        <v>0.68123072649858496</v>
      </c>
      <c r="BH9" s="17">
        <v>0.537942405954835</v>
      </c>
      <c r="BI9" s="17">
        <v>0.75426889995920998</v>
      </c>
      <c r="BJ9" s="17">
        <v>0.54023087793507096</v>
      </c>
      <c r="BK9" s="17">
        <v>0.64813901460150602</v>
      </c>
      <c r="BL9" s="17">
        <v>0.23730918558588501</v>
      </c>
      <c r="BM9" s="17"/>
      <c r="BN9" s="17">
        <v>0.48462665829178497</v>
      </c>
      <c r="BO9" s="17">
        <v>0.494617619879749</v>
      </c>
      <c r="BP9" s="17">
        <v>0.45744559249899902</v>
      </c>
      <c r="BQ9" s="17">
        <v>0.55044241273888705</v>
      </c>
      <c r="BR9" s="17">
        <v>0.61826900395649798</v>
      </c>
      <c r="BS9" s="17">
        <v>0.50894515117282302</v>
      </c>
      <c r="BT9" s="17">
        <v>0.559584386435515</v>
      </c>
      <c r="BU9" s="17">
        <v>0.55811126944576706</v>
      </c>
      <c r="BV9" s="17">
        <v>0.55987223454603596</v>
      </c>
      <c r="BW9" s="17">
        <v>0.48678332018272402</v>
      </c>
      <c r="BX9" s="17">
        <v>0.782279367059315</v>
      </c>
      <c r="BY9" s="17">
        <v>0.67233746144526896</v>
      </c>
      <c r="BZ9" s="17">
        <v>0.71647217336477798</v>
      </c>
      <c r="CA9" s="17">
        <v>0.75492210443195196</v>
      </c>
      <c r="CB9" s="17">
        <v>0.62385922035941699</v>
      </c>
      <c r="CC9" s="17">
        <v>0.85005904648237895</v>
      </c>
      <c r="CD9" s="17">
        <v>0.798717311204307</v>
      </c>
    </row>
    <row r="10" spans="2:82" ht="29" x14ac:dyDescent="0.35">
      <c r="B10" s="18" t="s">
        <v>242</v>
      </c>
      <c r="C10" s="17">
        <v>0.30755178692283802</v>
      </c>
      <c r="D10" s="17">
        <v>0.285441157213633</v>
      </c>
      <c r="E10" s="17">
        <v>0.34881243192940697</v>
      </c>
      <c r="F10" s="17"/>
      <c r="G10" s="17">
        <v>0.37450666400918298</v>
      </c>
      <c r="H10" s="17">
        <v>0.31293559538922999</v>
      </c>
      <c r="I10" s="17">
        <v>0.26646711450590099</v>
      </c>
      <c r="J10" s="17">
        <v>0.192735879996905</v>
      </c>
      <c r="K10" s="17">
        <v>0.37227760557971601</v>
      </c>
      <c r="L10" s="17">
        <v>0.272468110021092</v>
      </c>
      <c r="M10" s="17"/>
      <c r="N10" s="17">
        <v>0.26019273543564297</v>
      </c>
      <c r="O10" s="17">
        <v>0.35303342102662799</v>
      </c>
      <c r="P10" s="17">
        <v>0.39672779286221899</v>
      </c>
      <c r="Q10" s="17">
        <v>0.228091577302555</v>
      </c>
      <c r="R10" s="17"/>
      <c r="S10" s="17">
        <v>0.209865831427335</v>
      </c>
      <c r="T10" s="17">
        <v>0.235473354700484</v>
      </c>
      <c r="U10" s="17">
        <v>7.4158382496139E-2</v>
      </c>
      <c r="V10" s="17">
        <v>0.35603984960429902</v>
      </c>
      <c r="W10" s="17">
        <v>0.40795507673921499</v>
      </c>
      <c r="X10" s="17">
        <v>0.21906347060809001</v>
      </c>
      <c r="Y10" s="17">
        <v>0.420383985244078</v>
      </c>
      <c r="Z10" s="17">
        <v>0.76984011481130099</v>
      </c>
      <c r="AA10" s="17">
        <v>0.324623393266878</v>
      </c>
      <c r="AB10" s="17">
        <v>0.42018336668089501</v>
      </c>
      <c r="AC10" s="17">
        <v>0.38692927146010397</v>
      </c>
      <c r="AD10" s="17"/>
      <c r="AE10" s="17">
        <v>0.208267795532976</v>
      </c>
      <c r="AF10" s="17">
        <v>0.42590082192669998</v>
      </c>
      <c r="AG10" s="17">
        <v>0.31171616150692599</v>
      </c>
      <c r="AH10" s="17">
        <v>0.40047144431106402</v>
      </c>
      <c r="AI10" s="17">
        <v>0.31339987436722699</v>
      </c>
      <c r="AJ10" s="17">
        <v>0.320678357351733</v>
      </c>
      <c r="AK10" s="17"/>
      <c r="AL10" s="17">
        <v>0.32698443829646501</v>
      </c>
      <c r="AM10" s="17">
        <v>0.261112977811847</v>
      </c>
      <c r="AN10" s="17">
        <v>0.40495743475891099</v>
      </c>
      <c r="AO10" s="17">
        <v>0.36275132539963401</v>
      </c>
      <c r="AP10" s="17">
        <v>0.22817090523633099</v>
      </c>
      <c r="AQ10" s="17">
        <v>0.25638651310534599</v>
      </c>
      <c r="AR10" s="17">
        <v>0</v>
      </c>
      <c r="AS10" s="17"/>
      <c r="AT10" s="17">
        <v>0.30755178692283802</v>
      </c>
      <c r="AU10" s="17" t="s">
        <v>116</v>
      </c>
      <c r="AV10" s="17"/>
      <c r="AW10" s="17">
        <v>0.30345525123210598</v>
      </c>
      <c r="AX10" s="17">
        <v>0.22287163926317999</v>
      </c>
      <c r="AY10" s="17">
        <v>0.66510376436518803</v>
      </c>
      <c r="AZ10" s="17">
        <v>0.32427604130034299</v>
      </c>
      <c r="BA10" s="17">
        <v>0.25201681713720298</v>
      </c>
      <c r="BB10" s="17">
        <v>0.45563437132491402</v>
      </c>
      <c r="BC10" s="17">
        <v>0.21891382223604</v>
      </c>
      <c r="BD10" s="17">
        <v>0</v>
      </c>
      <c r="BE10" s="17"/>
      <c r="BF10" s="17">
        <v>0.30938572478106602</v>
      </c>
      <c r="BG10" s="17">
        <v>0.26598228516630501</v>
      </c>
      <c r="BH10" s="17">
        <v>0.37002397976856999</v>
      </c>
      <c r="BI10" s="17">
        <v>0.24573110004078999</v>
      </c>
      <c r="BJ10" s="17">
        <v>0.38182560797529402</v>
      </c>
      <c r="BK10" s="17">
        <v>0.23484182704329901</v>
      </c>
      <c r="BL10" s="17">
        <v>0.60355619479207701</v>
      </c>
      <c r="BM10" s="17"/>
      <c r="BN10" s="17">
        <v>0.24763885559344601</v>
      </c>
      <c r="BO10" s="17">
        <v>0.37768112878930898</v>
      </c>
      <c r="BP10" s="17">
        <v>0.379869624247201</v>
      </c>
      <c r="BQ10" s="17">
        <v>0.31716428611039399</v>
      </c>
      <c r="BR10" s="17">
        <v>0.197205579402526</v>
      </c>
      <c r="BS10" s="17">
        <v>0.49105484882717698</v>
      </c>
      <c r="BT10" s="17">
        <v>0.27763554086703701</v>
      </c>
      <c r="BU10" s="17">
        <v>0.441888730554234</v>
      </c>
      <c r="BV10" s="17">
        <v>0.44012776545396398</v>
      </c>
      <c r="BW10" s="17">
        <v>0.51321667981727603</v>
      </c>
      <c r="BX10" s="17">
        <v>0.217720632940685</v>
      </c>
      <c r="BY10" s="17">
        <v>0.32766253855473099</v>
      </c>
      <c r="BZ10" s="17">
        <v>0.28352782663522202</v>
      </c>
      <c r="CA10" s="17">
        <v>0.24507789556804799</v>
      </c>
      <c r="CB10" s="17">
        <v>0.214184578556639</v>
      </c>
      <c r="CC10" s="17">
        <v>0.14994095351762099</v>
      </c>
      <c r="CD10" s="17">
        <v>0.15133626727170901</v>
      </c>
    </row>
    <row r="11" spans="2:82" ht="29" x14ac:dyDescent="0.35">
      <c r="B11" s="18" t="s">
        <v>243</v>
      </c>
      <c r="C11" s="17">
        <v>3.6446449546086099E-2</v>
      </c>
      <c r="D11" s="17">
        <v>2.76312492707569E-2</v>
      </c>
      <c r="E11" s="17">
        <v>5.20438002458566E-2</v>
      </c>
      <c r="F11" s="17"/>
      <c r="G11" s="17">
        <v>1.1888450574826299E-2</v>
      </c>
      <c r="H11" s="17">
        <v>4.0215762710811599E-2</v>
      </c>
      <c r="I11" s="17">
        <v>7.3602169048259294E-2</v>
      </c>
      <c r="J11" s="17">
        <v>2.9508880449067999E-2</v>
      </c>
      <c r="K11" s="17">
        <v>0</v>
      </c>
      <c r="L11" s="17">
        <v>4.7617689752903203E-2</v>
      </c>
      <c r="M11" s="17"/>
      <c r="N11" s="17">
        <v>3.6637926778795703E-2</v>
      </c>
      <c r="O11" s="17">
        <v>1.5392290402992099E-2</v>
      </c>
      <c r="P11" s="17">
        <v>3.11242112839012E-2</v>
      </c>
      <c r="Q11" s="17">
        <v>7.9766017542236806E-2</v>
      </c>
      <c r="R11" s="17"/>
      <c r="S11" s="17">
        <v>1.3663444777372699E-2</v>
      </c>
      <c r="T11" s="17">
        <v>3.5663224368364298E-2</v>
      </c>
      <c r="U11" s="17">
        <v>6.7802066099947406E-2</v>
      </c>
      <c r="V11" s="17">
        <v>4.6576729175881099E-2</v>
      </c>
      <c r="W11" s="17">
        <v>4.2902340839314698E-2</v>
      </c>
      <c r="X11" s="17">
        <v>6.0070156026531998E-2</v>
      </c>
      <c r="Y11" s="17">
        <v>0</v>
      </c>
      <c r="Z11" s="17">
        <v>0</v>
      </c>
      <c r="AA11" s="17">
        <v>0</v>
      </c>
      <c r="AB11" s="17">
        <v>0.127744614584651</v>
      </c>
      <c r="AC11" s="17">
        <v>8.2552696493441199E-2</v>
      </c>
      <c r="AD11" s="17"/>
      <c r="AE11" s="17">
        <v>2.3453018523742101E-2</v>
      </c>
      <c r="AF11" s="17">
        <v>3.8159929197910003E-2</v>
      </c>
      <c r="AG11" s="17">
        <v>8.2445657016872301E-2</v>
      </c>
      <c r="AH11" s="17">
        <v>8.0833725535931697E-2</v>
      </c>
      <c r="AI11" s="17">
        <v>3.96323687437143E-2</v>
      </c>
      <c r="AJ11" s="17">
        <v>0</v>
      </c>
      <c r="AK11" s="17"/>
      <c r="AL11" s="17">
        <v>4.2265257020785499E-2</v>
      </c>
      <c r="AM11" s="17">
        <v>9.6322967786237595E-3</v>
      </c>
      <c r="AN11" s="17">
        <v>0</v>
      </c>
      <c r="AO11" s="17">
        <v>0.119914410335486</v>
      </c>
      <c r="AP11" s="17">
        <v>0</v>
      </c>
      <c r="AQ11" s="17">
        <v>6.3838007649689096E-2</v>
      </c>
      <c r="AR11" s="17">
        <v>1</v>
      </c>
      <c r="AS11" s="17"/>
      <c r="AT11" s="17">
        <v>3.6446449546086099E-2</v>
      </c>
      <c r="AU11" s="17" t="s">
        <v>116</v>
      </c>
      <c r="AV11" s="17"/>
      <c r="AW11" s="17">
        <v>4.49366715468522E-2</v>
      </c>
      <c r="AX11" s="17">
        <v>0</v>
      </c>
      <c r="AY11" s="17">
        <v>0</v>
      </c>
      <c r="AZ11" s="17">
        <v>6.0536051238857601E-2</v>
      </c>
      <c r="BA11" s="17">
        <v>6.0133350735848301E-2</v>
      </c>
      <c r="BB11" s="17">
        <v>1.3953915828984999E-2</v>
      </c>
      <c r="BC11" s="17">
        <v>3.7190553039184199E-2</v>
      </c>
      <c r="BD11" s="17">
        <v>0</v>
      </c>
      <c r="BE11" s="17"/>
      <c r="BF11" s="17">
        <v>4.2428844459980103E-2</v>
      </c>
      <c r="BG11" s="17">
        <v>2.8617173423359302E-2</v>
      </c>
      <c r="BH11" s="17">
        <v>6.3043283788236704E-2</v>
      </c>
      <c r="BI11" s="17">
        <v>0</v>
      </c>
      <c r="BJ11" s="17">
        <v>0</v>
      </c>
      <c r="BK11" s="17">
        <v>7.5122327711138095E-2</v>
      </c>
      <c r="BL11" s="17">
        <v>7.7449119724499693E-2</v>
      </c>
      <c r="BM11" s="17"/>
      <c r="BN11" s="17">
        <v>0.114256493709195</v>
      </c>
      <c r="BO11" s="17">
        <v>5.7248807233415397E-2</v>
      </c>
      <c r="BP11" s="17">
        <v>0.16268478325380001</v>
      </c>
      <c r="BQ11" s="17">
        <v>5.6879515319986501E-2</v>
      </c>
      <c r="BR11" s="17">
        <v>8.8699222967470404E-2</v>
      </c>
      <c r="BS11" s="17">
        <v>0</v>
      </c>
      <c r="BT11" s="17">
        <v>5.6172549463662902E-2</v>
      </c>
      <c r="BU11" s="17">
        <v>0</v>
      </c>
      <c r="BV11" s="17">
        <v>0</v>
      </c>
      <c r="BW11" s="17">
        <v>0</v>
      </c>
      <c r="BX11" s="17">
        <v>0</v>
      </c>
      <c r="BY11" s="17">
        <v>0</v>
      </c>
      <c r="BZ11" s="17">
        <v>0</v>
      </c>
      <c r="CA11" s="17">
        <v>0</v>
      </c>
      <c r="CB11" s="17">
        <v>0.100894386346809</v>
      </c>
      <c r="CC11" s="17">
        <v>0</v>
      </c>
      <c r="CD11" s="17">
        <v>0</v>
      </c>
    </row>
    <row r="12" spans="2:82" x14ac:dyDescent="0.35">
      <c r="B12" s="18" t="s">
        <v>127</v>
      </c>
      <c r="C12" s="19">
        <v>3.6418732143767403E-2</v>
      </c>
      <c r="D12" s="19">
        <v>4.18805659654354E-2</v>
      </c>
      <c r="E12" s="19">
        <v>1.74430990841648E-2</v>
      </c>
      <c r="F12" s="19"/>
      <c r="G12" s="19">
        <v>6.8993515628425803E-2</v>
      </c>
      <c r="H12" s="19">
        <v>3.1272180650443099E-2</v>
      </c>
      <c r="I12" s="19">
        <v>0</v>
      </c>
      <c r="J12" s="19">
        <v>3.25011990839294E-2</v>
      </c>
      <c r="K12" s="19">
        <v>4.5010877479894199E-2</v>
      </c>
      <c r="L12" s="19">
        <v>4.5079999023053999E-2</v>
      </c>
      <c r="M12" s="19"/>
      <c r="N12" s="19">
        <v>7.7332671208448604E-3</v>
      </c>
      <c r="O12" s="19">
        <v>3.06946750805407E-2</v>
      </c>
      <c r="P12" s="19">
        <v>5.1132135477483902E-2</v>
      </c>
      <c r="Q12" s="19">
        <v>0.11163887945842001</v>
      </c>
      <c r="R12" s="19"/>
      <c r="S12" s="19">
        <v>4.1264971921559E-2</v>
      </c>
      <c r="T12" s="19">
        <v>3.3318556391665199E-2</v>
      </c>
      <c r="U12" s="19">
        <v>0</v>
      </c>
      <c r="V12" s="19">
        <v>0</v>
      </c>
      <c r="W12" s="19">
        <v>0</v>
      </c>
      <c r="X12" s="19">
        <v>0.107913291168827</v>
      </c>
      <c r="Y12" s="19">
        <v>5.0207749873264998E-2</v>
      </c>
      <c r="Z12" s="19">
        <v>0</v>
      </c>
      <c r="AA12" s="19">
        <v>3.4098150954300702E-2</v>
      </c>
      <c r="AB12" s="19">
        <v>5.0838716938111497E-2</v>
      </c>
      <c r="AC12" s="19">
        <v>0</v>
      </c>
      <c r="AD12" s="19"/>
      <c r="AE12" s="19">
        <v>2.6947622806520501E-2</v>
      </c>
      <c r="AF12" s="19">
        <v>1.9623627277994202E-2</v>
      </c>
      <c r="AG12" s="19">
        <v>9.8426706264376801E-2</v>
      </c>
      <c r="AH12" s="19">
        <v>8.52552398590294E-2</v>
      </c>
      <c r="AI12" s="19">
        <v>3.44127574006165E-2</v>
      </c>
      <c r="AJ12" s="19">
        <v>0.17561810479482101</v>
      </c>
      <c r="AK12" s="19"/>
      <c r="AL12" s="19">
        <v>9.5099711894251603E-3</v>
      </c>
      <c r="AM12" s="19">
        <v>3.3660396756769601E-2</v>
      </c>
      <c r="AN12" s="19">
        <v>8.2135798040009506E-2</v>
      </c>
      <c r="AO12" s="19">
        <v>0</v>
      </c>
      <c r="AP12" s="19">
        <v>0</v>
      </c>
      <c r="AQ12" s="19">
        <v>0</v>
      </c>
      <c r="AR12" s="19">
        <v>0</v>
      </c>
      <c r="AS12" s="19"/>
      <c r="AT12" s="19">
        <v>3.6418732143767403E-2</v>
      </c>
      <c r="AU12" s="19" t="s">
        <v>116</v>
      </c>
      <c r="AV12" s="19"/>
      <c r="AW12" s="19">
        <v>5.0004445213094897E-2</v>
      </c>
      <c r="AX12" s="19">
        <v>0</v>
      </c>
      <c r="AY12" s="19">
        <v>0.16037133048028501</v>
      </c>
      <c r="AZ12" s="19">
        <v>8.3670482752292594E-2</v>
      </c>
      <c r="BA12" s="19">
        <v>0</v>
      </c>
      <c r="BB12" s="19">
        <v>0</v>
      </c>
      <c r="BC12" s="19">
        <v>2.1048343357841101E-2</v>
      </c>
      <c r="BD12" s="19">
        <v>0.15875972251600701</v>
      </c>
      <c r="BE12" s="19"/>
      <c r="BF12" s="19">
        <v>4.6499808413751502E-2</v>
      </c>
      <c r="BG12" s="19">
        <v>2.4169814911750499E-2</v>
      </c>
      <c r="BH12" s="19">
        <v>2.89903304883578E-2</v>
      </c>
      <c r="BI12" s="19">
        <v>0</v>
      </c>
      <c r="BJ12" s="19">
        <v>7.7943514089634805E-2</v>
      </c>
      <c r="BK12" s="19">
        <v>4.18968306440567E-2</v>
      </c>
      <c r="BL12" s="19">
        <v>8.1685499897537303E-2</v>
      </c>
      <c r="BM12" s="19"/>
      <c r="BN12" s="19">
        <v>0.153477992405574</v>
      </c>
      <c r="BO12" s="19">
        <v>7.0452444097527406E-2</v>
      </c>
      <c r="BP12" s="19">
        <v>0</v>
      </c>
      <c r="BQ12" s="19">
        <v>7.5513785830732802E-2</v>
      </c>
      <c r="BR12" s="19">
        <v>9.5826193673504798E-2</v>
      </c>
      <c r="BS12" s="19">
        <v>0</v>
      </c>
      <c r="BT12" s="19">
        <v>0.106607523233785</v>
      </c>
      <c r="BU12" s="19">
        <v>0</v>
      </c>
      <c r="BV12" s="19">
        <v>0</v>
      </c>
      <c r="BW12" s="19">
        <v>0</v>
      </c>
      <c r="BX12" s="19">
        <v>0</v>
      </c>
      <c r="BY12" s="19">
        <v>0</v>
      </c>
      <c r="BZ12" s="19">
        <v>0</v>
      </c>
      <c r="CA12" s="19">
        <v>0</v>
      </c>
      <c r="CB12" s="19">
        <v>6.1061814737134797E-2</v>
      </c>
      <c r="CC12" s="19">
        <v>0</v>
      </c>
      <c r="CD12" s="19">
        <v>4.9946421523984E-2</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CD17"/>
  <sheetViews>
    <sheetView showGridLines="0" workbookViewId="0">
      <pane xSplit="2" topLeftCell="X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256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300</v>
      </c>
      <c r="D7" s="10">
        <v>169</v>
      </c>
      <c r="E7" s="10">
        <v>129</v>
      </c>
      <c r="F7" s="10"/>
      <c r="G7" s="10">
        <v>53</v>
      </c>
      <c r="H7" s="10">
        <v>102</v>
      </c>
      <c r="I7" s="10">
        <v>68</v>
      </c>
      <c r="J7" s="10">
        <v>31</v>
      </c>
      <c r="K7" s="10">
        <v>29</v>
      </c>
      <c r="L7" s="10">
        <v>17</v>
      </c>
      <c r="M7" s="10"/>
      <c r="N7" s="10">
        <v>149</v>
      </c>
      <c r="O7" s="10">
        <v>62</v>
      </c>
      <c r="P7" s="10">
        <v>56</v>
      </c>
      <c r="Q7" s="10">
        <v>33</v>
      </c>
      <c r="R7" s="10"/>
      <c r="S7" s="10">
        <v>72</v>
      </c>
      <c r="T7" s="10">
        <v>29</v>
      </c>
      <c r="U7" s="10">
        <v>22</v>
      </c>
      <c r="V7" s="10">
        <v>12</v>
      </c>
      <c r="W7" s="10">
        <v>29</v>
      </c>
      <c r="X7" s="10">
        <v>33</v>
      </c>
      <c r="Y7" s="10">
        <v>20</v>
      </c>
      <c r="Z7" s="10">
        <v>11</v>
      </c>
      <c r="AA7" s="10">
        <v>30</v>
      </c>
      <c r="AB7" s="10">
        <v>25</v>
      </c>
      <c r="AC7" s="10">
        <v>17</v>
      </c>
      <c r="AD7" s="10"/>
      <c r="AE7" s="10">
        <v>130</v>
      </c>
      <c r="AF7" s="10">
        <v>114</v>
      </c>
      <c r="AG7" s="10">
        <v>15</v>
      </c>
      <c r="AH7" s="10">
        <v>11</v>
      </c>
      <c r="AI7" s="10">
        <v>24</v>
      </c>
      <c r="AJ7" s="10">
        <v>6</v>
      </c>
      <c r="AK7" s="10"/>
      <c r="AL7" s="10">
        <v>125</v>
      </c>
      <c r="AM7" s="10">
        <v>112</v>
      </c>
      <c r="AN7" s="10">
        <v>39</v>
      </c>
      <c r="AO7" s="10">
        <v>4</v>
      </c>
      <c r="AP7" s="10">
        <v>6</v>
      </c>
      <c r="AQ7" s="10">
        <v>8</v>
      </c>
      <c r="AR7" s="10">
        <v>1</v>
      </c>
      <c r="AS7" s="10"/>
      <c r="AT7" s="10">
        <v>300</v>
      </c>
      <c r="AU7" s="10" t="s">
        <v>115</v>
      </c>
      <c r="AV7" s="10"/>
      <c r="AW7" s="10">
        <v>26</v>
      </c>
      <c r="AX7" s="10">
        <v>3</v>
      </c>
      <c r="AY7" s="10">
        <v>11</v>
      </c>
      <c r="AZ7" s="10">
        <v>52</v>
      </c>
      <c r="BA7" s="10">
        <v>16</v>
      </c>
      <c r="BB7" s="10">
        <v>64</v>
      </c>
      <c r="BC7" s="10">
        <v>118</v>
      </c>
      <c r="BD7" s="10">
        <v>10</v>
      </c>
      <c r="BE7" s="10"/>
      <c r="BF7" s="10">
        <v>55</v>
      </c>
      <c r="BG7" s="10">
        <v>147</v>
      </c>
      <c r="BH7" s="10">
        <v>26</v>
      </c>
      <c r="BI7" s="10">
        <v>14</v>
      </c>
      <c r="BJ7" s="10">
        <v>18</v>
      </c>
      <c r="BK7" s="10">
        <v>30</v>
      </c>
      <c r="BL7" s="10">
        <v>10</v>
      </c>
      <c r="BM7" s="10"/>
      <c r="BN7" s="10">
        <v>6</v>
      </c>
      <c r="BO7" s="10">
        <v>11</v>
      </c>
      <c r="BP7" s="10">
        <v>7</v>
      </c>
      <c r="BQ7" s="10">
        <v>13</v>
      </c>
      <c r="BR7" s="10">
        <v>21</v>
      </c>
      <c r="BS7" s="10">
        <v>21</v>
      </c>
      <c r="BT7" s="10">
        <v>19</v>
      </c>
      <c r="BU7" s="10">
        <v>20</v>
      </c>
      <c r="BV7" s="10">
        <v>13</v>
      </c>
      <c r="BW7" s="10">
        <v>28</v>
      </c>
      <c r="BX7" s="10">
        <v>19</v>
      </c>
      <c r="BY7" s="10">
        <v>22</v>
      </c>
      <c r="BZ7" s="10">
        <v>14</v>
      </c>
      <c r="CA7" s="10">
        <v>16</v>
      </c>
      <c r="CB7" s="10">
        <v>21</v>
      </c>
      <c r="CC7" s="10">
        <v>23</v>
      </c>
      <c r="CD7" s="10">
        <v>23</v>
      </c>
    </row>
    <row r="8" spans="2:82" ht="30" customHeight="1" x14ac:dyDescent="0.35">
      <c r="B8" s="11" t="s">
        <v>19</v>
      </c>
      <c r="C8" s="11">
        <v>304</v>
      </c>
      <c r="D8" s="11">
        <v>177</v>
      </c>
      <c r="E8" s="11">
        <v>125</v>
      </c>
      <c r="F8" s="11"/>
      <c r="G8" s="11">
        <v>56</v>
      </c>
      <c r="H8" s="11">
        <v>106</v>
      </c>
      <c r="I8" s="11">
        <v>69</v>
      </c>
      <c r="J8" s="11">
        <v>30</v>
      </c>
      <c r="K8" s="11">
        <v>27</v>
      </c>
      <c r="L8" s="11">
        <v>16</v>
      </c>
      <c r="M8" s="11"/>
      <c r="N8" s="11">
        <v>145</v>
      </c>
      <c r="O8" s="11">
        <v>63</v>
      </c>
      <c r="P8" s="11">
        <v>60</v>
      </c>
      <c r="Q8" s="11">
        <v>35</v>
      </c>
      <c r="R8" s="11"/>
      <c r="S8" s="11">
        <v>79</v>
      </c>
      <c r="T8" s="11">
        <v>28</v>
      </c>
      <c r="U8" s="11">
        <v>21</v>
      </c>
      <c r="V8" s="11">
        <v>12</v>
      </c>
      <c r="W8" s="11">
        <v>27</v>
      </c>
      <c r="X8" s="11">
        <v>31</v>
      </c>
      <c r="Y8" s="11">
        <v>21</v>
      </c>
      <c r="Z8" s="11">
        <v>13</v>
      </c>
      <c r="AA8" s="11">
        <v>30</v>
      </c>
      <c r="AB8" s="11">
        <v>26</v>
      </c>
      <c r="AC8" s="11">
        <v>16</v>
      </c>
      <c r="AD8" s="11"/>
      <c r="AE8" s="11">
        <v>131</v>
      </c>
      <c r="AF8" s="11">
        <v>114</v>
      </c>
      <c r="AG8" s="11">
        <v>16</v>
      </c>
      <c r="AH8" s="11">
        <v>12</v>
      </c>
      <c r="AI8" s="11">
        <v>25</v>
      </c>
      <c r="AJ8" s="11">
        <v>6</v>
      </c>
      <c r="AK8" s="11"/>
      <c r="AL8" s="11">
        <v>124</v>
      </c>
      <c r="AM8" s="11">
        <v>115</v>
      </c>
      <c r="AN8" s="11">
        <v>40</v>
      </c>
      <c r="AO8" s="11">
        <v>4</v>
      </c>
      <c r="AP8" s="11">
        <v>6</v>
      </c>
      <c r="AQ8" s="11">
        <v>8</v>
      </c>
      <c r="AR8" s="11">
        <v>1</v>
      </c>
      <c r="AS8" s="11"/>
      <c r="AT8" s="11">
        <v>304</v>
      </c>
      <c r="AU8" s="11" t="s">
        <v>115</v>
      </c>
      <c r="AV8" s="11"/>
      <c r="AW8" s="11">
        <v>27</v>
      </c>
      <c r="AX8" s="11">
        <v>3</v>
      </c>
      <c r="AY8" s="11">
        <v>11</v>
      </c>
      <c r="AZ8" s="11">
        <v>52</v>
      </c>
      <c r="BA8" s="11">
        <v>15</v>
      </c>
      <c r="BB8" s="11">
        <v>66</v>
      </c>
      <c r="BC8" s="11">
        <v>120</v>
      </c>
      <c r="BD8" s="11">
        <v>10</v>
      </c>
      <c r="BE8" s="11"/>
      <c r="BF8" s="11">
        <v>55</v>
      </c>
      <c r="BG8" s="11">
        <v>149</v>
      </c>
      <c r="BH8" s="11">
        <v>27</v>
      </c>
      <c r="BI8" s="11">
        <v>15</v>
      </c>
      <c r="BJ8" s="11">
        <v>18</v>
      </c>
      <c r="BK8" s="11">
        <v>30</v>
      </c>
      <c r="BL8" s="11">
        <v>10</v>
      </c>
      <c r="BM8" s="11"/>
      <c r="BN8" s="11">
        <v>6</v>
      </c>
      <c r="BO8" s="11">
        <v>12</v>
      </c>
      <c r="BP8" s="11">
        <v>7</v>
      </c>
      <c r="BQ8" s="11">
        <v>13</v>
      </c>
      <c r="BR8" s="11">
        <v>21</v>
      </c>
      <c r="BS8" s="11">
        <v>20</v>
      </c>
      <c r="BT8" s="11">
        <v>19</v>
      </c>
      <c r="BU8" s="11">
        <v>20</v>
      </c>
      <c r="BV8" s="11">
        <v>14</v>
      </c>
      <c r="BW8" s="11">
        <v>28</v>
      </c>
      <c r="BX8" s="11">
        <v>19</v>
      </c>
      <c r="BY8" s="11">
        <v>22</v>
      </c>
      <c r="BZ8" s="11">
        <v>14</v>
      </c>
      <c r="CA8" s="11">
        <v>16</v>
      </c>
      <c r="CB8" s="11">
        <v>21</v>
      </c>
      <c r="CC8" s="11">
        <v>23</v>
      </c>
      <c r="CD8" s="11">
        <v>24</v>
      </c>
    </row>
    <row r="9" spans="2:82" ht="29" x14ac:dyDescent="0.35">
      <c r="B9" s="18" t="s">
        <v>241</v>
      </c>
      <c r="C9" s="17">
        <v>0.45491386698393999</v>
      </c>
      <c r="D9" s="17">
        <v>0.456098932696125</v>
      </c>
      <c r="E9" s="17">
        <v>0.45268337331706399</v>
      </c>
      <c r="F9" s="17"/>
      <c r="G9" s="17">
        <v>0.44302942533383199</v>
      </c>
      <c r="H9" s="17">
        <v>0.51040001685250902</v>
      </c>
      <c r="I9" s="17">
        <v>0.48112488114819801</v>
      </c>
      <c r="J9" s="17">
        <v>0.41066688928495199</v>
      </c>
      <c r="K9" s="17">
        <v>0.24461200778098999</v>
      </c>
      <c r="L9" s="17">
        <v>0.45419871753554297</v>
      </c>
      <c r="M9" s="17"/>
      <c r="N9" s="17">
        <v>0.57714042404721899</v>
      </c>
      <c r="O9" s="17">
        <v>0.35176131605738498</v>
      </c>
      <c r="P9" s="17">
        <v>0.33850322617144601</v>
      </c>
      <c r="Q9" s="17">
        <v>0.33316252155512199</v>
      </c>
      <c r="R9" s="17"/>
      <c r="S9" s="17">
        <v>0.51313260933826399</v>
      </c>
      <c r="T9" s="17">
        <v>0.47325463806770901</v>
      </c>
      <c r="U9" s="17">
        <v>0.59257326138996902</v>
      </c>
      <c r="V9" s="17">
        <v>0.51102309979851601</v>
      </c>
      <c r="W9" s="17">
        <v>0.33213302860282801</v>
      </c>
      <c r="X9" s="17">
        <v>0.44935212050732498</v>
      </c>
      <c r="Y9" s="17">
        <v>0.19325271681337799</v>
      </c>
      <c r="Z9" s="17">
        <v>0.55139821673427902</v>
      </c>
      <c r="AA9" s="17">
        <v>0.46713861023081898</v>
      </c>
      <c r="AB9" s="17">
        <v>0.39685264317710101</v>
      </c>
      <c r="AC9" s="17">
        <v>0.47438199895488498</v>
      </c>
      <c r="AD9" s="17"/>
      <c r="AE9" s="17">
        <v>0.50426042381672598</v>
      </c>
      <c r="AF9" s="17">
        <v>0.424619793021486</v>
      </c>
      <c r="AG9" s="17">
        <v>0.38113562877943802</v>
      </c>
      <c r="AH9" s="17">
        <v>0.34409067618164602</v>
      </c>
      <c r="AI9" s="17">
        <v>0.50739592500964503</v>
      </c>
      <c r="AJ9" s="17">
        <v>0.16822801377511401</v>
      </c>
      <c r="AK9" s="17"/>
      <c r="AL9" s="17">
        <v>0.36524580705996901</v>
      </c>
      <c r="AM9" s="17">
        <v>0.55270625512799798</v>
      </c>
      <c r="AN9" s="17">
        <v>0.50797556448084302</v>
      </c>
      <c r="AO9" s="17">
        <v>0.71962676470402098</v>
      </c>
      <c r="AP9" s="17">
        <v>0.64991779670938798</v>
      </c>
      <c r="AQ9" s="17">
        <v>0.235669111789991</v>
      </c>
      <c r="AR9" s="17">
        <v>0</v>
      </c>
      <c r="AS9" s="17"/>
      <c r="AT9" s="17">
        <v>0.45491386698393999</v>
      </c>
      <c r="AU9" s="17" t="s">
        <v>116</v>
      </c>
      <c r="AV9" s="17"/>
      <c r="AW9" s="17">
        <v>0.42575363758241902</v>
      </c>
      <c r="AX9" s="17">
        <v>0</v>
      </c>
      <c r="AY9" s="17">
        <v>0.48494755005615903</v>
      </c>
      <c r="AZ9" s="17">
        <v>0.24415570609783799</v>
      </c>
      <c r="BA9" s="17">
        <v>0.540767505411622</v>
      </c>
      <c r="BB9" s="17">
        <v>0.51310202879991496</v>
      </c>
      <c r="BC9" s="17">
        <v>0.52378519624536701</v>
      </c>
      <c r="BD9" s="17">
        <v>0.387519463305661</v>
      </c>
      <c r="BE9" s="17"/>
      <c r="BF9" s="17">
        <v>0.51457269536512695</v>
      </c>
      <c r="BG9" s="17">
        <v>0.45830328995306902</v>
      </c>
      <c r="BH9" s="17">
        <v>0.57194469365230405</v>
      </c>
      <c r="BI9" s="17">
        <v>0.34826523987186703</v>
      </c>
      <c r="BJ9" s="17">
        <v>0.50606118885416695</v>
      </c>
      <c r="BK9" s="17">
        <v>0.362443408065862</v>
      </c>
      <c r="BL9" s="17">
        <v>9.0204961594148397E-2</v>
      </c>
      <c r="BM9" s="17"/>
      <c r="BN9" s="17">
        <v>0</v>
      </c>
      <c r="BO9" s="17">
        <v>0.54223027624152798</v>
      </c>
      <c r="BP9" s="17">
        <v>0</v>
      </c>
      <c r="BQ9" s="17">
        <v>0.38550832322635598</v>
      </c>
      <c r="BR9" s="17">
        <v>0.248871490933878</v>
      </c>
      <c r="BS9" s="17">
        <v>0.22238874928754401</v>
      </c>
      <c r="BT9" s="17">
        <v>0.38150884438258598</v>
      </c>
      <c r="BU9" s="17">
        <v>0.39672572009381002</v>
      </c>
      <c r="BV9" s="17">
        <v>0.44812262330946201</v>
      </c>
      <c r="BW9" s="17">
        <v>0.44773107701274301</v>
      </c>
      <c r="BX9" s="17">
        <v>0.52040047411601198</v>
      </c>
      <c r="BY9" s="17">
        <v>0.53551491635895798</v>
      </c>
      <c r="BZ9" s="17">
        <v>0.48343226224935998</v>
      </c>
      <c r="CA9" s="17">
        <v>0.50166184033949002</v>
      </c>
      <c r="CB9" s="17">
        <v>0.51169714055609405</v>
      </c>
      <c r="CC9" s="17">
        <v>0.63533283162814302</v>
      </c>
      <c r="CD9" s="17">
        <v>0.82518363122184901</v>
      </c>
    </row>
    <row r="10" spans="2:82" ht="29" x14ac:dyDescent="0.35">
      <c r="B10" s="18" t="s">
        <v>242</v>
      </c>
      <c r="C10" s="17">
        <v>0.39576405587194802</v>
      </c>
      <c r="D10" s="17">
        <v>0.447896846298735</v>
      </c>
      <c r="E10" s="17">
        <v>0.32031564560888798</v>
      </c>
      <c r="F10" s="17"/>
      <c r="G10" s="17">
        <v>0.36327794022784199</v>
      </c>
      <c r="H10" s="17">
        <v>0.35033751775548599</v>
      </c>
      <c r="I10" s="17">
        <v>0.41676697080820102</v>
      </c>
      <c r="J10" s="17">
        <v>0.35921447479567897</v>
      </c>
      <c r="K10" s="17">
        <v>0.57487933918101497</v>
      </c>
      <c r="L10" s="17">
        <v>0.48550563625804299</v>
      </c>
      <c r="M10" s="17"/>
      <c r="N10" s="17">
        <v>0.351816334526108</v>
      </c>
      <c r="O10" s="17">
        <v>0.47442500383219599</v>
      </c>
      <c r="P10" s="17">
        <v>0.45365740265531801</v>
      </c>
      <c r="Q10" s="17">
        <v>0.33601476352571202</v>
      </c>
      <c r="R10" s="17"/>
      <c r="S10" s="17">
        <v>0.35860508230268001</v>
      </c>
      <c r="T10" s="17">
        <v>0.37846914949026</v>
      </c>
      <c r="U10" s="17">
        <v>0.317036136525366</v>
      </c>
      <c r="V10" s="17">
        <v>0.41072121509915199</v>
      </c>
      <c r="W10" s="17">
        <v>0.53530275507309499</v>
      </c>
      <c r="X10" s="17">
        <v>0.43144586539353103</v>
      </c>
      <c r="Y10" s="17">
        <v>0.65840431237999597</v>
      </c>
      <c r="Z10" s="17">
        <v>0.44860178326572098</v>
      </c>
      <c r="AA10" s="17">
        <v>0.23132623227479901</v>
      </c>
      <c r="AB10" s="17">
        <v>0.40709118538067901</v>
      </c>
      <c r="AC10" s="17">
        <v>0.29441735473644898</v>
      </c>
      <c r="AD10" s="17"/>
      <c r="AE10" s="17">
        <v>0.39319867218353899</v>
      </c>
      <c r="AF10" s="17">
        <v>0.42281089857582899</v>
      </c>
      <c r="AG10" s="17">
        <v>0.41502908712333503</v>
      </c>
      <c r="AH10" s="17">
        <v>0.38407093719478202</v>
      </c>
      <c r="AI10" s="17">
        <v>0.37558345976573199</v>
      </c>
      <c r="AJ10" s="17">
        <v>0</v>
      </c>
      <c r="AK10" s="17"/>
      <c r="AL10" s="17">
        <v>0.49157344913239098</v>
      </c>
      <c r="AM10" s="17">
        <v>0.315081429259569</v>
      </c>
      <c r="AN10" s="17">
        <v>0.35795184909044803</v>
      </c>
      <c r="AO10" s="17">
        <v>0</v>
      </c>
      <c r="AP10" s="17">
        <v>0.165001563279813</v>
      </c>
      <c r="AQ10" s="17">
        <v>0.76433088821000905</v>
      </c>
      <c r="AR10" s="17">
        <v>0</v>
      </c>
      <c r="AS10" s="17"/>
      <c r="AT10" s="17">
        <v>0.39576405587194802</v>
      </c>
      <c r="AU10" s="17" t="s">
        <v>116</v>
      </c>
      <c r="AV10" s="17"/>
      <c r="AW10" s="17">
        <v>0.38331136451855102</v>
      </c>
      <c r="AX10" s="17">
        <v>1</v>
      </c>
      <c r="AY10" s="17">
        <v>0.42656056654188002</v>
      </c>
      <c r="AZ10" s="17">
        <v>0.43873665747397</v>
      </c>
      <c r="BA10" s="17">
        <v>0.39563964890672698</v>
      </c>
      <c r="BB10" s="17">
        <v>0.36199591920940499</v>
      </c>
      <c r="BC10" s="17">
        <v>0.37937424818441201</v>
      </c>
      <c r="BD10" s="17">
        <v>0.42269222993980898</v>
      </c>
      <c r="BE10" s="17"/>
      <c r="BF10" s="17">
        <v>0.447413579769259</v>
      </c>
      <c r="BG10" s="17">
        <v>0.39256810870942599</v>
      </c>
      <c r="BH10" s="17">
        <v>0.42805530634769601</v>
      </c>
      <c r="BI10" s="17">
        <v>0.52133411636351301</v>
      </c>
      <c r="BJ10" s="17">
        <v>0.215636949864835</v>
      </c>
      <c r="BK10" s="17">
        <v>0.267372800084752</v>
      </c>
      <c r="BL10" s="17">
        <v>0.59342015013917504</v>
      </c>
      <c r="BM10" s="17"/>
      <c r="BN10" s="17">
        <v>0.48515386284747303</v>
      </c>
      <c r="BO10" s="17">
        <v>0.20855130468156099</v>
      </c>
      <c r="BP10" s="17">
        <v>0.73331494639489803</v>
      </c>
      <c r="BQ10" s="17">
        <v>0.39554341496940398</v>
      </c>
      <c r="BR10" s="17">
        <v>0.51934926587996399</v>
      </c>
      <c r="BS10" s="17">
        <v>0.53131032864593997</v>
      </c>
      <c r="BT10" s="17">
        <v>0.37063800818963499</v>
      </c>
      <c r="BU10" s="17">
        <v>0.45675635387004898</v>
      </c>
      <c r="BV10" s="17">
        <v>0.46373569580998802</v>
      </c>
      <c r="BW10" s="17">
        <v>0.450290385671128</v>
      </c>
      <c r="BX10" s="17">
        <v>0.47959952588398802</v>
      </c>
      <c r="BY10" s="17">
        <v>0.31412529390277</v>
      </c>
      <c r="BZ10" s="17">
        <v>0.36795772479894501</v>
      </c>
      <c r="CA10" s="17">
        <v>0.43911486116343001</v>
      </c>
      <c r="CB10" s="17">
        <v>0.387672831340659</v>
      </c>
      <c r="CC10" s="17">
        <v>0.31803460576054399</v>
      </c>
      <c r="CD10" s="17">
        <v>0.13504816591772301</v>
      </c>
    </row>
    <row r="11" spans="2:82" ht="29" x14ac:dyDescent="0.35">
      <c r="B11" s="18" t="s">
        <v>243</v>
      </c>
      <c r="C11" s="17">
        <v>0.13562580582473199</v>
      </c>
      <c r="D11" s="17">
        <v>8.9255217589726196E-2</v>
      </c>
      <c r="E11" s="17">
        <v>0.20327499736788299</v>
      </c>
      <c r="F11" s="17"/>
      <c r="G11" s="17">
        <v>0.19369263443832599</v>
      </c>
      <c r="H11" s="17">
        <v>9.9839563450332597E-2</v>
      </c>
      <c r="I11" s="17">
        <v>0.10210814804360099</v>
      </c>
      <c r="J11" s="17">
        <v>0.23011863591936901</v>
      </c>
      <c r="K11" s="17">
        <v>0.18050865303799499</v>
      </c>
      <c r="L11" s="17">
        <v>6.0295646206414401E-2</v>
      </c>
      <c r="M11" s="17"/>
      <c r="N11" s="17">
        <v>6.4897917714730399E-2</v>
      </c>
      <c r="O11" s="17">
        <v>0.14102742002730501</v>
      </c>
      <c r="P11" s="17">
        <v>0.18806788368451499</v>
      </c>
      <c r="Q11" s="17">
        <v>0.33082271491916598</v>
      </c>
      <c r="R11" s="17"/>
      <c r="S11" s="17">
        <v>0.11309274939856299</v>
      </c>
      <c r="T11" s="17">
        <v>0.14827621244203101</v>
      </c>
      <c r="U11" s="17">
        <v>9.03906020846654E-2</v>
      </c>
      <c r="V11" s="17">
        <v>7.8255685102331607E-2</v>
      </c>
      <c r="W11" s="17">
        <v>9.9642058395857505E-2</v>
      </c>
      <c r="X11" s="17">
        <v>0.11920201409914399</v>
      </c>
      <c r="Y11" s="17">
        <v>0.14834297080662601</v>
      </c>
      <c r="Z11" s="17">
        <v>0</v>
      </c>
      <c r="AA11" s="17">
        <v>0.30153515749438198</v>
      </c>
      <c r="AB11" s="17">
        <v>0.11639718323045101</v>
      </c>
      <c r="AC11" s="17">
        <v>0.23120064630866599</v>
      </c>
      <c r="AD11" s="17"/>
      <c r="AE11" s="17">
        <v>9.3405583504998196E-2</v>
      </c>
      <c r="AF11" s="17">
        <v>0.14476175300373301</v>
      </c>
      <c r="AG11" s="17">
        <v>0.20383528409722701</v>
      </c>
      <c r="AH11" s="17">
        <v>0.18344988315616101</v>
      </c>
      <c r="AI11" s="17">
        <v>0.117020615224623</v>
      </c>
      <c r="AJ11" s="17">
        <v>0.66354397244977203</v>
      </c>
      <c r="AK11" s="17"/>
      <c r="AL11" s="17">
        <v>0.14318074380764001</v>
      </c>
      <c r="AM11" s="17">
        <v>0.112894448509527</v>
      </c>
      <c r="AN11" s="17">
        <v>0.13407258642870901</v>
      </c>
      <c r="AO11" s="17">
        <v>0.28037323529597902</v>
      </c>
      <c r="AP11" s="17">
        <v>0</v>
      </c>
      <c r="AQ11" s="17">
        <v>0</v>
      </c>
      <c r="AR11" s="17">
        <v>1</v>
      </c>
      <c r="AS11" s="17"/>
      <c r="AT11" s="17">
        <v>0.13562580582473199</v>
      </c>
      <c r="AU11" s="17" t="s">
        <v>116</v>
      </c>
      <c r="AV11" s="17"/>
      <c r="AW11" s="17">
        <v>0.19093499789903001</v>
      </c>
      <c r="AX11" s="17">
        <v>0</v>
      </c>
      <c r="AY11" s="17">
        <v>8.8491883401961E-2</v>
      </c>
      <c r="AZ11" s="17">
        <v>0.277375835513618</v>
      </c>
      <c r="BA11" s="17">
        <v>6.3592845681650106E-2</v>
      </c>
      <c r="BB11" s="17">
        <v>9.3387995192657502E-2</v>
      </c>
      <c r="BC11" s="17">
        <v>9.6840555570221407E-2</v>
      </c>
      <c r="BD11" s="17">
        <v>0.18978830675453001</v>
      </c>
      <c r="BE11" s="17"/>
      <c r="BF11" s="17">
        <v>3.8013724865613399E-2</v>
      </c>
      <c r="BG11" s="17">
        <v>0.14113292061145899</v>
      </c>
      <c r="BH11" s="17">
        <v>0</v>
      </c>
      <c r="BI11" s="17">
        <v>0.13040064376461999</v>
      </c>
      <c r="BJ11" s="17">
        <v>0.169996572424856</v>
      </c>
      <c r="BK11" s="17">
        <v>0.37018379184938599</v>
      </c>
      <c r="BL11" s="17">
        <v>0.21112541550328401</v>
      </c>
      <c r="BM11" s="17"/>
      <c r="BN11" s="17">
        <v>0.51484613715252703</v>
      </c>
      <c r="BO11" s="17">
        <v>0.249218419076911</v>
      </c>
      <c r="BP11" s="17">
        <v>0.26668505360510197</v>
      </c>
      <c r="BQ11" s="17">
        <v>6.2722948512021898E-2</v>
      </c>
      <c r="BR11" s="17">
        <v>0.231779243186159</v>
      </c>
      <c r="BS11" s="17">
        <v>0.202479488962577</v>
      </c>
      <c r="BT11" s="17">
        <v>0.247853147427779</v>
      </c>
      <c r="BU11" s="17">
        <v>0.14651792603614</v>
      </c>
      <c r="BV11" s="17">
        <v>8.8141680880550799E-2</v>
      </c>
      <c r="BW11" s="17">
        <v>0.10197853731612901</v>
      </c>
      <c r="BX11" s="17">
        <v>0</v>
      </c>
      <c r="BY11" s="17">
        <v>0.15035978973827099</v>
      </c>
      <c r="BZ11" s="17">
        <v>6.5248909224318002E-2</v>
      </c>
      <c r="CA11" s="17">
        <v>5.9223298497080398E-2</v>
      </c>
      <c r="CB11" s="17">
        <v>0.100630028103247</v>
      </c>
      <c r="CC11" s="17">
        <v>4.6632562611313301E-2</v>
      </c>
      <c r="CD11" s="17">
        <v>3.9768202860427697E-2</v>
      </c>
    </row>
    <row r="12" spans="2:82" x14ac:dyDescent="0.35">
      <c r="B12" s="18" t="s">
        <v>127</v>
      </c>
      <c r="C12" s="19">
        <v>1.3696271319380299E-2</v>
      </c>
      <c r="D12" s="19">
        <v>6.7490034154144103E-3</v>
      </c>
      <c r="E12" s="19">
        <v>2.37259837061654E-2</v>
      </c>
      <c r="F12" s="19"/>
      <c r="G12" s="19">
        <v>0</v>
      </c>
      <c r="H12" s="19">
        <v>3.9422901941672299E-2</v>
      </c>
      <c r="I12" s="19">
        <v>0</v>
      </c>
      <c r="J12" s="19">
        <v>0</v>
      </c>
      <c r="K12" s="19">
        <v>0</v>
      </c>
      <c r="L12" s="19">
        <v>0</v>
      </c>
      <c r="M12" s="19"/>
      <c r="N12" s="19">
        <v>6.14532371194269E-3</v>
      </c>
      <c r="O12" s="19">
        <v>3.2786260083114499E-2</v>
      </c>
      <c r="P12" s="19">
        <v>1.9771487488720301E-2</v>
      </c>
      <c r="Q12" s="19">
        <v>0</v>
      </c>
      <c r="R12" s="19"/>
      <c r="S12" s="19">
        <v>1.5169558960493301E-2</v>
      </c>
      <c r="T12" s="19">
        <v>0</v>
      </c>
      <c r="U12" s="19">
        <v>0</v>
      </c>
      <c r="V12" s="19">
        <v>0</v>
      </c>
      <c r="W12" s="19">
        <v>3.2922157928219203E-2</v>
      </c>
      <c r="X12" s="19">
        <v>0</v>
      </c>
      <c r="Y12" s="19">
        <v>0</v>
      </c>
      <c r="Z12" s="19">
        <v>0</v>
      </c>
      <c r="AA12" s="19">
        <v>0</v>
      </c>
      <c r="AB12" s="19">
        <v>7.9658988211768395E-2</v>
      </c>
      <c r="AC12" s="19">
        <v>0</v>
      </c>
      <c r="AD12" s="19"/>
      <c r="AE12" s="19">
        <v>9.1353204947367192E-3</v>
      </c>
      <c r="AF12" s="19">
        <v>7.8075553989517101E-3</v>
      </c>
      <c r="AG12" s="19">
        <v>0</v>
      </c>
      <c r="AH12" s="19">
        <v>8.8388503467411103E-2</v>
      </c>
      <c r="AI12" s="19">
        <v>0</v>
      </c>
      <c r="AJ12" s="19">
        <v>0.16822801377511401</v>
      </c>
      <c r="AK12" s="19"/>
      <c r="AL12" s="19">
        <v>0</v>
      </c>
      <c r="AM12" s="19">
        <v>1.9317867102905999E-2</v>
      </c>
      <c r="AN12" s="19">
        <v>0</v>
      </c>
      <c r="AO12" s="19">
        <v>0</v>
      </c>
      <c r="AP12" s="19">
        <v>0.18508064001079899</v>
      </c>
      <c r="AQ12" s="19">
        <v>0</v>
      </c>
      <c r="AR12" s="19">
        <v>0</v>
      </c>
      <c r="AS12" s="19"/>
      <c r="AT12" s="19">
        <v>1.3696271319380299E-2</v>
      </c>
      <c r="AU12" s="19" t="s">
        <v>116</v>
      </c>
      <c r="AV12" s="19"/>
      <c r="AW12" s="19">
        <v>0</v>
      </c>
      <c r="AX12" s="19">
        <v>0</v>
      </c>
      <c r="AY12" s="19">
        <v>0</v>
      </c>
      <c r="AZ12" s="19">
        <v>3.9731800914574997E-2</v>
      </c>
      <c r="BA12" s="19">
        <v>0</v>
      </c>
      <c r="BB12" s="19">
        <v>3.1514056798022501E-2</v>
      </c>
      <c r="BC12" s="19">
        <v>0</v>
      </c>
      <c r="BD12" s="19">
        <v>0</v>
      </c>
      <c r="BE12" s="19"/>
      <c r="BF12" s="19">
        <v>0</v>
      </c>
      <c r="BG12" s="19">
        <v>7.9956807260458708E-3</v>
      </c>
      <c r="BH12" s="19">
        <v>0</v>
      </c>
      <c r="BI12" s="19">
        <v>0</v>
      </c>
      <c r="BJ12" s="19">
        <v>0.108305288856143</v>
      </c>
      <c r="BK12" s="19">
        <v>0</v>
      </c>
      <c r="BL12" s="19">
        <v>0.105249472763392</v>
      </c>
      <c r="BM12" s="19"/>
      <c r="BN12" s="19">
        <v>0</v>
      </c>
      <c r="BO12" s="19">
        <v>0</v>
      </c>
      <c r="BP12" s="19">
        <v>0</v>
      </c>
      <c r="BQ12" s="19">
        <v>0.156225313292219</v>
      </c>
      <c r="BR12" s="19">
        <v>0</v>
      </c>
      <c r="BS12" s="19">
        <v>4.3821433103937699E-2</v>
      </c>
      <c r="BT12" s="19">
        <v>0</v>
      </c>
      <c r="BU12" s="19">
        <v>0</v>
      </c>
      <c r="BV12" s="19">
        <v>0</v>
      </c>
      <c r="BW12" s="19">
        <v>0</v>
      </c>
      <c r="BX12" s="19">
        <v>0</v>
      </c>
      <c r="BY12" s="19">
        <v>0</v>
      </c>
      <c r="BZ12" s="19">
        <v>8.3361103727377206E-2</v>
      </c>
      <c r="CA12" s="19">
        <v>0</v>
      </c>
      <c r="CB12" s="19">
        <v>0</v>
      </c>
      <c r="CC12" s="19">
        <v>0</v>
      </c>
      <c r="CD12" s="19">
        <v>0</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D30"/>
  <sheetViews>
    <sheetView showGridLines="0" topLeftCell="A2" workbookViewId="0">
      <pane xSplit="2" topLeftCell="E1" activePane="topRight" state="frozen"/>
      <selection pane="topRight" activeCell="AX7" sqref="AX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117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98</v>
      </c>
      <c r="C9" s="17">
        <v>0.62327160426439898</v>
      </c>
      <c r="D9" s="17">
        <v>0.580615815454535</v>
      </c>
      <c r="E9" s="17">
        <v>0.66580004963025996</v>
      </c>
      <c r="F9" s="17"/>
      <c r="G9" s="17">
        <v>0.65415269327264303</v>
      </c>
      <c r="H9" s="17">
        <v>0.679150939004877</v>
      </c>
      <c r="I9" s="17">
        <v>0.68916162124913705</v>
      </c>
      <c r="J9" s="17">
        <v>0.68016435019053501</v>
      </c>
      <c r="K9" s="17">
        <v>0.57766836306440805</v>
      </c>
      <c r="L9" s="17">
        <v>0.48817364476178099</v>
      </c>
      <c r="M9" s="17"/>
      <c r="N9" s="17">
        <v>0.56359633700469203</v>
      </c>
      <c r="O9" s="17">
        <v>0.64678681648952197</v>
      </c>
      <c r="P9" s="17">
        <v>0.62943842994591404</v>
      </c>
      <c r="Q9" s="17">
        <v>0.65753784584519004</v>
      </c>
      <c r="R9" s="17"/>
      <c r="S9" s="17">
        <v>0.60907842627766395</v>
      </c>
      <c r="T9" s="17">
        <v>0.59753463509553695</v>
      </c>
      <c r="U9" s="17">
        <v>0.62009565498202202</v>
      </c>
      <c r="V9" s="17">
        <v>0.64074392850062201</v>
      </c>
      <c r="W9" s="17">
        <v>0.63364365459933403</v>
      </c>
      <c r="X9" s="17">
        <v>0.620954812323949</v>
      </c>
      <c r="Y9" s="17">
        <v>0.621444056511815</v>
      </c>
      <c r="Z9" s="17">
        <v>0.64477999544737297</v>
      </c>
      <c r="AA9" s="17">
        <v>0.634433680842998</v>
      </c>
      <c r="AB9" s="17">
        <v>0.64262562967743597</v>
      </c>
      <c r="AC9" s="17">
        <v>0.61849194120972795</v>
      </c>
      <c r="AD9" s="17"/>
      <c r="AE9" s="17">
        <v>0.51623826379288396</v>
      </c>
      <c r="AF9" s="17">
        <v>0.65726761472093798</v>
      </c>
      <c r="AG9" s="17">
        <v>0.66883689294448501</v>
      </c>
      <c r="AH9" s="17">
        <v>0.69638373767228501</v>
      </c>
      <c r="AI9" s="17">
        <v>0.71751364958735897</v>
      </c>
      <c r="AJ9" s="17">
        <v>0.71832081633410105</v>
      </c>
      <c r="AK9" s="17"/>
      <c r="AL9" s="17">
        <v>0.62556600539733198</v>
      </c>
      <c r="AM9" s="17">
        <v>0.64661686658280604</v>
      </c>
      <c r="AN9" s="17">
        <v>0.57022645590738796</v>
      </c>
      <c r="AO9" s="17">
        <v>0.54624034966164503</v>
      </c>
      <c r="AP9" s="17">
        <v>0.56017136840691095</v>
      </c>
      <c r="AQ9" s="17">
        <v>0.577978957959704</v>
      </c>
      <c r="AR9" s="17">
        <v>0.66075032642151599</v>
      </c>
      <c r="AS9" s="17"/>
      <c r="AT9" s="17">
        <v>0.49544075195881099</v>
      </c>
      <c r="AU9" s="17">
        <v>0.64128001092395404</v>
      </c>
      <c r="AV9" s="17"/>
      <c r="AW9" s="17">
        <v>0.656571578243348</v>
      </c>
      <c r="AX9" s="17">
        <v>0.54217614925055102</v>
      </c>
      <c r="AY9" s="17">
        <v>0.63868321257175897</v>
      </c>
      <c r="AZ9" s="17">
        <v>0.64542197845684202</v>
      </c>
      <c r="BA9" s="17">
        <v>0.48168263240575898</v>
      </c>
      <c r="BB9" s="17">
        <v>0.67256543749446795</v>
      </c>
      <c r="BC9" s="17">
        <v>0.66256881267430301</v>
      </c>
      <c r="BD9" s="17">
        <v>0.74338250238706804</v>
      </c>
      <c r="BE9" s="17"/>
      <c r="BF9" s="17">
        <v>0.64209580326223903</v>
      </c>
      <c r="BG9" s="17">
        <v>0.64606425614718699</v>
      </c>
      <c r="BH9" s="17">
        <v>0.57776215301762601</v>
      </c>
      <c r="BI9" s="17">
        <v>0.61327198921369397</v>
      </c>
      <c r="BJ9" s="17">
        <v>0.65469584444444395</v>
      </c>
      <c r="BK9" s="17">
        <v>0.56676717094349605</v>
      </c>
      <c r="BL9" s="17">
        <v>0.679342926019738</v>
      </c>
      <c r="BM9" s="17"/>
      <c r="BN9" s="17">
        <v>0.70439849328989002</v>
      </c>
      <c r="BO9" s="17">
        <v>0.66564065135434303</v>
      </c>
      <c r="BP9" s="17">
        <v>0.64755445578985105</v>
      </c>
      <c r="BQ9" s="17">
        <v>0.63167245946364403</v>
      </c>
      <c r="BR9" s="17">
        <v>0.65297956337599605</v>
      </c>
      <c r="BS9" s="17">
        <v>0.64226107792885201</v>
      </c>
      <c r="BT9" s="17">
        <v>0.59801517659172998</v>
      </c>
      <c r="BU9" s="17">
        <v>0.63754513419683401</v>
      </c>
      <c r="BV9" s="17">
        <v>0.62343303855829801</v>
      </c>
      <c r="BW9" s="17">
        <v>0.60408259411730603</v>
      </c>
      <c r="BX9" s="17">
        <v>0.58480512508264504</v>
      </c>
      <c r="BY9" s="17">
        <v>0.57837099760648802</v>
      </c>
      <c r="BZ9" s="17">
        <v>0.60624181287256096</v>
      </c>
      <c r="CA9" s="17">
        <v>0.54758057176442698</v>
      </c>
      <c r="CB9" s="17">
        <v>0.496809223261163</v>
      </c>
      <c r="CC9" s="17">
        <v>0.55540187896173299</v>
      </c>
      <c r="CD9" s="17">
        <v>0.52103999206296903</v>
      </c>
    </row>
    <row r="10" spans="2:82" x14ac:dyDescent="0.35">
      <c r="B10" s="18" t="s">
        <v>99</v>
      </c>
      <c r="C10" s="17">
        <v>0.46707105686573602</v>
      </c>
      <c r="D10" s="17">
        <v>0.41317789665725702</v>
      </c>
      <c r="E10" s="17">
        <v>0.52020834244439795</v>
      </c>
      <c r="F10" s="17"/>
      <c r="G10" s="17">
        <v>0.32443419007903701</v>
      </c>
      <c r="H10" s="17">
        <v>0.36822831758344499</v>
      </c>
      <c r="I10" s="17">
        <v>0.44559508444657703</v>
      </c>
      <c r="J10" s="17">
        <v>0.48128666785482399</v>
      </c>
      <c r="K10" s="17">
        <v>0.53382426289527696</v>
      </c>
      <c r="L10" s="17">
        <v>0.60309876496542303</v>
      </c>
      <c r="M10" s="17"/>
      <c r="N10" s="17">
        <v>0.46575553638710099</v>
      </c>
      <c r="O10" s="17">
        <v>0.50015993844750395</v>
      </c>
      <c r="P10" s="17">
        <v>0.43152238172882301</v>
      </c>
      <c r="Q10" s="17">
        <v>0.465643212062192</v>
      </c>
      <c r="R10" s="17"/>
      <c r="S10" s="17">
        <v>0.364011171831228</v>
      </c>
      <c r="T10" s="17">
        <v>0.49004050929502802</v>
      </c>
      <c r="U10" s="17">
        <v>0.47362734714722698</v>
      </c>
      <c r="V10" s="17">
        <v>0.50998296008330501</v>
      </c>
      <c r="W10" s="17">
        <v>0.464895813912022</v>
      </c>
      <c r="X10" s="17">
        <v>0.45278910989920401</v>
      </c>
      <c r="Y10" s="17">
        <v>0.45903579819516299</v>
      </c>
      <c r="Z10" s="17">
        <v>0.445781126636278</v>
      </c>
      <c r="AA10" s="17">
        <v>0.50398261562072999</v>
      </c>
      <c r="AB10" s="17">
        <v>0.49913823041726302</v>
      </c>
      <c r="AC10" s="17">
        <v>0.55445461310428601</v>
      </c>
      <c r="AD10" s="17"/>
      <c r="AE10" s="17">
        <v>0.53349042992127804</v>
      </c>
      <c r="AF10" s="17">
        <v>0.47187946647429002</v>
      </c>
      <c r="AG10" s="17">
        <v>0.39661579289822901</v>
      </c>
      <c r="AH10" s="17">
        <v>0.43906553951663302</v>
      </c>
      <c r="AI10" s="17">
        <v>0.40520299316792502</v>
      </c>
      <c r="AJ10" s="17">
        <v>0.356479281869301</v>
      </c>
      <c r="AK10" s="17"/>
      <c r="AL10" s="17">
        <v>0.51149478510337898</v>
      </c>
      <c r="AM10" s="17">
        <v>0.37812366381644802</v>
      </c>
      <c r="AN10" s="17">
        <v>0.37060203637734901</v>
      </c>
      <c r="AO10" s="17">
        <v>0.48800822950238099</v>
      </c>
      <c r="AP10" s="17">
        <v>0.48695387203701002</v>
      </c>
      <c r="AQ10" s="17">
        <v>0.418185617708562</v>
      </c>
      <c r="AR10" s="17">
        <v>0.30860335978188502</v>
      </c>
      <c r="AS10" s="17"/>
      <c r="AT10" s="17">
        <v>0.35816280708592502</v>
      </c>
      <c r="AU10" s="17">
        <v>0.48271027405439199</v>
      </c>
      <c r="AV10" s="17"/>
      <c r="AW10" s="17">
        <v>0.42400697599062098</v>
      </c>
      <c r="AX10" s="17">
        <v>0.59950688248023498</v>
      </c>
      <c r="AY10" s="17">
        <v>0.41187561278588197</v>
      </c>
      <c r="AZ10" s="17">
        <v>0.46766188334603997</v>
      </c>
      <c r="BA10" s="17">
        <v>0.593286296597336</v>
      </c>
      <c r="BB10" s="17">
        <v>0.418590368814723</v>
      </c>
      <c r="BC10" s="17">
        <v>0.38643684832206598</v>
      </c>
      <c r="BD10" s="17">
        <v>0.45927828899296902</v>
      </c>
      <c r="BE10" s="17"/>
      <c r="BF10" s="17">
        <v>0.42798752136930202</v>
      </c>
      <c r="BG10" s="17">
        <v>0.41279038940190499</v>
      </c>
      <c r="BH10" s="17">
        <v>0.52417928600340802</v>
      </c>
      <c r="BI10" s="17">
        <v>0.434721874641534</v>
      </c>
      <c r="BJ10" s="17">
        <v>0.48280600931461098</v>
      </c>
      <c r="BK10" s="17">
        <v>0.55312530341428001</v>
      </c>
      <c r="BL10" s="17">
        <v>0.43601455198502198</v>
      </c>
      <c r="BM10" s="17"/>
      <c r="BN10" s="17">
        <v>0.39753718311048802</v>
      </c>
      <c r="BO10" s="17">
        <v>0.48935105736422002</v>
      </c>
      <c r="BP10" s="17">
        <v>0.46766846752319402</v>
      </c>
      <c r="BQ10" s="17">
        <v>0.47503343087567002</v>
      </c>
      <c r="BR10" s="17">
        <v>0.47292683603475699</v>
      </c>
      <c r="BS10" s="17">
        <v>0.48399386154427598</v>
      </c>
      <c r="BT10" s="17">
        <v>0.48009720424718599</v>
      </c>
      <c r="BU10" s="17">
        <v>0.46564004345376198</v>
      </c>
      <c r="BV10" s="17">
        <v>0.508994050792</v>
      </c>
      <c r="BW10" s="17">
        <v>0.484671973716997</v>
      </c>
      <c r="BX10" s="17">
        <v>0.47653094268902102</v>
      </c>
      <c r="BY10" s="17">
        <v>0.511332814631004</v>
      </c>
      <c r="BZ10" s="17">
        <v>0.49031407892557199</v>
      </c>
      <c r="CA10" s="17">
        <v>0.44226971604764098</v>
      </c>
      <c r="CB10" s="17">
        <v>0.39551257276532198</v>
      </c>
      <c r="CC10" s="17">
        <v>0.343295635368838</v>
      </c>
      <c r="CD10" s="17">
        <v>0.27034325630832501</v>
      </c>
    </row>
    <row r="11" spans="2:82" x14ac:dyDescent="0.35">
      <c r="B11" s="18" t="s">
        <v>100</v>
      </c>
      <c r="C11" s="17">
        <v>0.336475195888289</v>
      </c>
      <c r="D11" s="17">
        <v>0.35539460457954303</v>
      </c>
      <c r="E11" s="17">
        <v>0.31869335010208799</v>
      </c>
      <c r="F11" s="17"/>
      <c r="G11" s="17">
        <v>0.290694661526816</v>
      </c>
      <c r="H11" s="17">
        <v>0.32284876647159999</v>
      </c>
      <c r="I11" s="17">
        <v>0.34448220255098999</v>
      </c>
      <c r="J11" s="17">
        <v>0.35214660428292099</v>
      </c>
      <c r="K11" s="17">
        <v>0.33743087544116901</v>
      </c>
      <c r="L11" s="17">
        <v>0.35798190084215298</v>
      </c>
      <c r="M11" s="17"/>
      <c r="N11" s="17">
        <v>0.39424320427849202</v>
      </c>
      <c r="O11" s="17">
        <v>0.35167900322812901</v>
      </c>
      <c r="P11" s="17">
        <v>0.29714288209919598</v>
      </c>
      <c r="Q11" s="17">
        <v>0.29338974924609401</v>
      </c>
      <c r="R11" s="17"/>
      <c r="S11" s="17">
        <v>0.33758527569922497</v>
      </c>
      <c r="T11" s="17">
        <v>0.35750685869395199</v>
      </c>
      <c r="U11" s="17">
        <v>0.28841484545148</v>
      </c>
      <c r="V11" s="17">
        <v>0.320589996024994</v>
      </c>
      <c r="W11" s="17">
        <v>0.32455726425313902</v>
      </c>
      <c r="X11" s="17">
        <v>0.31521239155457798</v>
      </c>
      <c r="Y11" s="17">
        <v>0.36762655471487299</v>
      </c>
      <c r="Z11" s="17">
        <v>0.33240738595369901</v>
      </c>
      <c r="AA11" s="17">
        <v>0.346653142597518</v>
      </c>
      <c r="AB11" s="17">
        <v>0.33036270298832499</v>
      </c>
      <c r="AC11" s="17">
        <v>0.37552594076984502</v>
      </c>
      <c r="AD11" s="17"/>
      <c r="AE11" s="17">
        <v>0.35980978368901001</v>
      </c>
      <c r="AF11" s="17">
        <v>0.364363343686116</v>
      </c>
      <c r="AG11" s="17">
        <v>0.27890104235500501</v>
      </c>
      <c r="AH11" s="17">
        <v>0.30264133105062802</v>
      </c>
      <c r="AI11" s="17">
        <v>0.31515895051655102</v>
      </c>
      <c r="AJ11" s="17">
        <v>0.26657076307314198</v>
      </c>
      <c r="AK11" s="17"/>
      <c r="AL11" s="17">
        <v>0.34865008109468398</v>
      </c>
      <c r="AM11" s="17">
        <v>0.31994028573790601</v>
      </c>
      <c r="AN11" s="17">
        <v>0.32742577886179902</v>
      </c>
      <c r="AO11" s="17">
        <v>0.35491985021685601</v>
      </c>
      <c r="AP11" s="17">
        <v>0.38552310322648398</v>
      </c>
      <c r="AQ11" s="17">
        <v>0.302528191098696</v>
      </c>
      <c r="AR11" s="17">
        <v>0.301076397218211</v>
      </c>
      <c r="AS11" s="17"/>
      <c r="AT11" s="17">
        <v>0.337239477458813</v>
      </c>
      <c r="AU11" s="17">
        <v>0.33868332133079698</v>
      </c>
      <c r="AV11" s="17"/>
      <c r="AW11" s="17">
        <v>0.31874476306203797</v>
      </c>
      <c r="AX11" s="17">
        <v>0.36060413648026801</v>
      </c>
      <c r="AY11" s="17">
        <v>0.286209872865405</v>
      </c>
      <c r="AZ11" s="17">
        <v>0.33529811199821602</v>
      </c>
      <c r="BA11" s="17">
        <v>0.34948623539760398</v>
      </c>
      <c r="BB11" s="17">
        <v>0.31346987416466598</v>
      </c>
      <c r="BC11" s="17">
        <v>0.36552003316375598</v>
      </c>
      <c r="BD11" s="17">
        <v>0.28577801847388701</v>
      </c>
      <c r="BE11" s="17"/>
      <c r="BF11" s="17">
        <v>0.36424421713084199</v>
      </c>
      <c r="BG11" s="17">
        <v>0.36012484088672098</v>
      </c>
      <c r="BH11" s="17">
        <v>0.31021227013349001</v>
      </c>
      <c r="BI11" s="17">
        <v>0.31210671946746998</v>
      </c>
      <c r="BJ11" s="17">
        <v>0.30017838107121703</v>
      </c>
      <c r="BK11" s="17">
        <v>0.33362397916698999</v>
      </c>
      <c r="BL11" s="17">
        <v>0.31672089610634102</v>
      </c>
      <c r="BM11" s="17"/>
      <c r="BN11" s="17">
        <v>0.25596244280999197</v>
      </c>
      <c r="BO11" s="17">
        <v>0.26872094318087902</v>
      </c>
      <c r="BP11" s="17">
        <v>0.29390192605507498</v>
      </c>
      <c r="BQ11" s="17">
        <v>0.31512246702380597</v>
      </c>
      <c r="BR11" s="17">
        <v>0.35809535547957599</v>
      </c>
      <c r="BS11" s="17">
        <v>0.32091037948721801</v>
      </c>
      <c r="BT11" s="17">
        <v>0.34957486944750199</v>
      </c>
      <c r="BU11" s="17">
        <v>0.338927204680813</v>
      </c>
      <c r="BV11" s="17">
        <v>0.34524657211007198</v>
      </c>
      <c r="BW11" s="17">
        <v>0.363719606817829</v>
      </c>
      <c r="BX11" s="17">
        <v>0.38455453155393599</v>
      </c>
      <c r="BY11" s="17">
        <v>0.32595335698345401</v>
      </c>
      <c r="BZ11" s="17">
        <v>0.41869078635732998</v>
      </c>
      <c r="CA11" s="17">
        <v>0.35947948816576297</v>
      </c>
      <c r="CB11" s="17">
        <v>0.39800054273322799</v>
      </c>
      <c r="CC11" s="17">
        <v>0.41379024586882401</v>
      </c>
      <c r="CD11" s="17">
        <v>0.50107365710834795</v>
      </c>
    </row>
    <row r="12" spans="2:82" x14ac:dyDescent="0.35">
      <c r="B12" s="18" t="s">
        <v>101</v>
      </c>
      <c r="C12" s="17">
        <v>0.31326555166581399</v>
      </c>
      <c r="D12" s="17">
        <v>0.337829691142158</v>
      </c>
      <c r="E12" s="17">
        <v>0.29029175844993099</v>
      </c>
      <c r="F12" s="17"/>
      <c r="G12" s="17">
        <v>0.15370905872679999</v>
      </c>
      <c r="H12" s="17">
        <v>0.1944230381973</v>
      </c>
      <c r="I12" s="17">
        <v>0.258696683456344</v>
      </c>
      <c r="J12" s="17">
        <v>0.34455491892629098</v>
      </c>
      <c r="K12" s="17">
        <v>0.41575838383633101</v>
      </c>
      <c r="L12" s="17">
        <v>0.46585786749191299</v>
      </c>
      <c r="M12" s="17"/>
      <c r="N12" s="17">
        <v>0.26894339571714798</v>
      </c>
      <c r="O12" s="17">
        <v>0.29650224960267402</v>
      </c>
      <c r="P12" s="17">
        <v>0.33791730595348701</v>
      </c>
      <c r="Q12" s="17">
        <v>0.35544344132843297</v>
      </c>
      <c r="R12" s="17"/>
      <c r="S12" s="17">
        <v>0.245171395552264</v>
      </c>
      <c r="T12" s="17">
        <v>0.32228769639363303</v>
      </c>
      <c r="U12" s="17">
        <v>0.32074563459875599</v>
      </c>
      <c r="V12" s="17">
        <v>0.36026840649511699</v>
      </c>
      <c r="W12" s="17">
        <v>0.36370372998912898</v>
      </c>
      <c r="X12" s="17">
        <v>0.322014919582155</v>
      </c>
      <c r="Y12" s="17">
        <v>0.33494854046191203</v>
      </c>
      <c r="Z12" s="17">
        <v>0.34030376200118301</v>
      </c>
      <c r="AA12" s="17">
        <v>0.30395586300131</v>
      </c>
      <c r="AB12" s="17">
        <v>0.29340211697097601</v>
      </c>
      <c r="AC12" s="17">
        <v>0.30137379382780199</v>
      </c>
      <c r="AD12" s="17"/>
      <c r="AE12" s="17">
        <v>0.39634625836946102</v>
      </c>
      <c r="AF12" s="17">
        <v>0.26735249141127498</v>
      </c>
      <c r="AG12" s="17">
        <v>0.32748808536556301</v>
      </c>
      <c r="AH12" s="17">
        <v>0.290961359431266</v>
      </c>
      <c r="AI12" s="17">
        <v>0.24132593405292299</v>
      </c>
      <c r="AJ12" s="17">
        <v>0.195728639440508</v>
      </c>
      <c r="AK12" s="17"/>
      <c r="AL12" s="17">
        <v>0.35158592376733</v>
      </c>
      <c r="AM12" s="17">
        <v>0.23913923165249901</v>
      </c>
      <c r="AN12" s="17">
        <v>0.21659908360532501</v>
      </c>
      <c r="AO12" s="17">
        <v>0.29655891227251102</v>
      </c>
      <c r="AP12" s="17">
        <v>0.33700078321944699</v>
      </c>
      <c r="AQ12" s="17">
        <v>0.34414924294453603</v>
      </c>
      <c r="AR12" s="17">
        <v>0.345081682062301</v>
      </c>
      <c r="AS12" s="17"/>
      <c r="AT12" s="17">
        <v>0.22049098663737299</v>
      </c>
      <c r="AU12" s="17">
        <v>0.32717056789085902</v>
      </c>
      <c r="AV12" s="17"/>
      <c r="AW12" s="17">
        <v>0.31812302184702801</v>
      </c>
      <c r="AX12" s="17">
        <v>0.43286529094454401</v>
      </c>
      <c r="AY12" s="17">
        <v>0.28615374596128001</v>
      </c>
      <c r="AZ12" s="17">
        <v>0.292225760609366</v>
      </c>
      <c r="BA12" s="17">
        <v>0.46735334207774998</v>
      </c>
      <c r="BB12" s="17">
        <v>0.249356720928743</v>
      </c>
      <c r="BC12" s="17">
        <v>0.23179164261261501</v>
      </c>
      <c r="BD12" s="17">
        <v>0.22154376176912999</v>
      </c>
      <c r="BE12" s="17"/>
      <c r="BF12" s="17">
        <v>0.26665013961029299</v>
      </c>
      <c r="BG12" s="17">
        <v>0.29176289929975602</v>
      </c>
      <c r="BH12" s="17">
        <v>0.31965717257887</v>
      </c>
      <c r="BI12" s="17">
        <v>0.29515427466059801</v>
      </c>
      <c r="BJ12" s="17">
        <v>0.29759382354855402</v>
      </c>
      <c r="BK12" s="17">
        <v>0.39818377220617102</v>
      </c>
      <c r="BL12" s="17">
        <v>0.27973707896695599</v>
      </c>
      <c r="BM12" s="17"/>
      <c r="BN12" s="17">
        <v>0.24075711301518199</v>
      </c>
      <c r="BO12" s="17">
        <v>0.34676832122279799</v>
      </c>
      <c r="BP12" s="17">
        <v>0.35084256713606699</v>
      </c>
      <c r="BQ12" s="17">
        <v>0.32143210895542002</v>
      </c>
      <c r="BR12" s="17">
        <v>0.33038237827841099</v>
      </c>
      <c r="BS12" s="17">
        <v>0.34209001464057998</v>
      </c>
      <c r="BT12" s="17">
        <v>0.37545310270300802</v>
      </c>
      <c r="BU12" s="17">
        <v>0.30564289323333299</v>
      </c>
      <c r="BV12" s="17">
        <v>0.33891875465397198</v>
      </c>
      <c r="BW12" s="17">
        <v>0.27955716600466102</v>
      </c>
      <c r="BX12" s="17">
        <v>0.284585126689538</v>
      </c>
      <c r="BY12" s="17">
        <v>0.26485296407648301</v>
      </c>
      <c r="BZ12" s="17">
        <v>0.26868230044493402</v>
      </c>
      <c r="CA12" s="17">
        <v>0.25511949698051101</v>
      </c>
      <c r="CB12" s="17">
        <v>0.24601935811740799</v>
      </c>
      <c r="CC12" s="17">
        <v>0.26844128966122899</v>
      </c>
      <c r="CD12" s="17">
        <v>0.171082255150104</v>
      </c>
    </row>
    <row r="13" spans="2:82" x14ac:dyDescent="0.35">
      <c r="B13" s="18" t="s">
        <v>102</v>
      </c>
      <c r="C13" s="17">
        <v>0.16461691589039101</v>
      </c>
      <c r="D13" s="17">
        <v>0.16585805049660701</v>
      </c>
      <c r="E13" s="17">
        <v>0.163237890280204</v>
      </c>
      <c r="F13" s="17"/>
      <c r="G13" s="17">
        <v>0.14206078960184601</v>
      </c>
      <c r="H13" s="17">
        <v>0.16395656771199901</v>
      </c>
      <c r="I13" s="17">
        <v>0.164533626981378</v>
      </c>
      <c r="J13" s="17">
        <v>0.158489549596107</v>
      </c>
      <c r="K13" s="17">
        <v>0.18749897796394599</v>
      </c>
      <c r="L13" s="17">
        <v>0.16979273442022899</v>
      </c>
      <c r="M13" s="17"/>
      <c r="N13" s="17">
        <v>0.21418586542013299</v>
      </c>
      <c r="O13" s="17">
        <v>0.17387062719402999</v>
      </c>
      <c r="P13" s="17">
        <v>0.13192350235821601</v>
      </c>
      <c r="Q13" s="17">
        <v>0.130916428214469</v>
      </c>
      <c r="R13" s="17"/>
      <c r="S13" s="17">
        <v>0.148432577285112</v>
      </c>
      <c r="T13" s="17">
        <v>0.184326668994133</v>
      </c>
      <c r="U13" s="17">
        <v>0.18818950432755999</v>
      </c>
      <c r="V13" s="17">
        <v>0.17026087197414599</v>
      </c>
      <c r="W13" s="17">
        <v>0.14703210610128101</v>
      </c>
      <c r="X13" s="17">
        <v>0.17143570713988199</v>
      </c>
      <c r="Y13" s="17">
        <v>0.14264077964949401</v>
      </c>
      <c r="Z13" s="17">
        <v>0.134934224778854</v>
      </c>
      <c r="AA13" s="17">
        <v>0.14657276560193999</v>
      </c>
      <c r="AB13" s="17">
        <v>0.172258938192141</v>
      </c>
      <c r="AC13" s="17">
        <v>0.22152662278340499</v>
      </c>
      <c r="AD13" s="17"/>
      <c r="AE13" s="17">
        <v>0.19400961623246499</v>
      </c>
      <c r="AF13" s="17">
        <v>0.174164672573734</v>
      </c>
      <c r="AG13" s="17">
        <v>0.10951418402268399</v>
      </c>
      <c r="AH13" s="17">
        <v>0.116696625596045</v>
      </c>
      <c r="AI13" s="17">
        <v>0.14491710719987699</v>
      </c>
      <c r="AJ13" s="17">
        <v>0.17976949695543201</v>
      </c>
      <c r="AK13" s="17"/>
      <c r="AL13" s="17">
        <v>0.166513008341899</v>
      </c>
      <c r="AM13" s="17">
        <v>0.161920399872333</v>
      </c>
      <c r="AN13" s="17">
        <v>0.166245276611064</v>
      </c>
      <c r="AO13" s="17">
        <v>0.15975399765263901</v>
      </c>
      <c r="AP13" s="17">
        <v>0.21438603416261201</v>
      </c>
      <c r="AQ13" s="17">
        <v>0.176389041560542</v>
      </c>
      <c r="AR13" s="17">
        <v>0.21686595582719401</v>
      </c>
      <c r="AS13" s="17"/>
      <c r="AT13" s="17">
        <v>0.17728100244741801</v>
      </c>
      <c r="AU13" s="17">
        <v>0.16343799394186201</v>
      </c>
      <c r="AV13" s="17"/>
      <c r="AW13" s="17">
        <v>0.168032522440765</v>
      </c>
      <c r="AX13" s="17">
        <v>0.18669505139355799</v>
      </c>
      <c r="AY13" s="17">
        <v>0.150298820552456</v>
      </c>
      <c r="AZ13" s="17">
        <v>0.16480843027039799</v>
      </c>
      <c r="BA13" s="17">
        <v>0.174091847212722</v>
      </c>
      <c r="BB13" s="17">
        <v>0.145326400803554</v>
      </c>
      <c r="BC13" s="17">
        <v>0.17246467992602799</v>
      </c>
      <c r="BD13" s="17">
        <v>9.2462193731324804E-2</v>
      </c>
      <c r="BE13" s="17"/>
      <c r="BF13" s="17">
        <v>0.186684855890699</v>
      </c>
      <c r="BG13" s="17">
        <v>0.158630696092388</v>
      </c>
      <c r="BH13" s="17">
        <v>0.19310521174877801</v>
      </c>
      <c r="BI13" s="17">
        <v>0.165028296549322</v>
      </c>
      <c r="BJ13" s="17">
        <v>0.14092470576435301</v>
      </c>
      <c r="BK13" s="17">
        <v>0.16801734414126701</v>
      </c>
      <c r="BL13" s="17">
        <v>0.13432307442494501</v>
      </c>
      <c r="BM13" s="17"/>
      <c r="BN13" s="28">
        <v>0.153273759055883</v>
      </c>
      <c r="BO13" s="28">
        <v>0.13550170263299799</v>
      </c>
      <c r="BP13" s="28">
        <v>0.15999669445061901</v>
      </c>
      <c r="BQ13" s="28">
        <v>0.15052174179139599</v>
      </c>
      <c r="BR13" s="28">
        <v>0.15981471162893501</v>
      </c>
      <c r="BS13" s="28">
        <v>0.128691320932252</v>
      </c>
      <c r="BT13" s="28">
        <v>0.16112661980632401</v>
      </c>
      <c r="BU13" s="28">
        <v>0.14647777021557901</v>
      </c>
      <c r="BV13" s="28">
        <v>0.163199860006284</v>
      </c>
      <c r="BW13" s="28">
        <v>0.18511832767237699</v>
      </c>
      <c r="BX13" s="28">
        <v>0.18640241437581401</v>
      </c>
      <c r="BY13" s="28">
        <v>0.18887393081181</v>
      </c>
      <c r="BZ13" s="28">
        <v>0.213962124072301</v>
      </c>
      <c r="CA13" s="28">
        <v>0.230211599781906</v>
      </c>
      <c r="CB13" s="28">
        <v>0.27164646787735702</v>
      </c>
      <c r="CC13" s="28">
        <v>0.261601017570674</v>
      </c>
      <c r="CD13" s="28">
        <v>0.21266849624579501</v>
      </c>
    </row>
    <row r="14" spans="2:82" x14ac:dyDescent="0.35">
      <c r="B14" s="18" t="s">
        <v>103</v>
      </c>
      <c r="C14" s="17">
        <v>0.16393143606743901</v>
      </c>
      <c r="D14" s="17">
        <v>0.17032154518186801</v>
      </c>
      <c r="E14" s="17">
        <v>0.15773311942058099</v>
      </c>
      <c r="F14" s="17"/>
      <c r="G14" s="17">
        <v>0.21425966183019499</v>
      </c>
      <c r="H14" s="17">
        <v>0.17923897581401901</v>
      </c>
      <c r="I14" s="17">
        <v>0.14646210738078699</v>
      </c>
      <c r="J14" s="17">
        <v>0.16863346497017001</v>
      </c>
      <c r="K14" s="17">
        <v>0.15721144062159301</v>
      </c>
      <c r="L14" s="17">
        <v>0.13305415492105599</v>
      </c>
      <c r="M14" s="17"/>
      <c r="N14" s="17">
        <v>0.15068564444058799</v>
      </c>
      <c r="O14" s="17">
        <v>0.147851310625493</v>
      </c>
      <c r="P14" s="17">
        <v>0.17886302679843399</v>
      </c>
      <c r="Q14" s="17">
        <v>0.181262182965757</v>
      </c>
      <c r="R14" s="17"/>
      <c r="S14" s="17">
        <v>0.22782832173778</v>
      </c>
      <c r="T14" s="17">
        <v>0.16442803024118799</v>
      </c>
      <c r="U14" s="17">
        <v>0.15086241641141299</v>
      </c>
      <c r="V14" s="17">
        <v>0.138556762957322</v>
      </c>
      <c r="W14" s="17">
        <v>0.14166325227347201</v>
      </c>
      <c r="X14" s="17">
        <v>0.19286107777970601</v>
      </c>
      <c r="Y14" s="17">
        <v>0.170023286176536</v>
      </c>
      <c r="Z14" s="17">
        <v>0.19640108768523201</v>
      </c>
      <c r="AA14" s="17">
        <v>0.15274680376914601</v>
      </c>
      <c r="AB14" s="17">
        <v>0.11216180010794401</v>
      </c>
      <c r="AC14" s="17">
        <v>9.0940620541002104E-2</v>
      </c>
      <c r="AD14" s="17"/>
      <c r="AE14" s="17">
        <v>0.153588660021727</v>
      </c>
      <c r="AF14" s="17">
        <v>0.158634677606345</v>
      </c>
      <c r="AG14" s="17">
        <v>0.212289332436396</v>
      </c>
      <c r="AH14" s="17">
        <v>0.17999592007597501</v>
      </c>
      <c r="AI14" s="17">
        <v>0.161352469441607</v>
      </c>
      <c r="AJ14" s="17">
        <v>0.17695475816846601</v>
      </c>
      <c r="AK14" s="17"/>
      <c r="AL14" s="17">
        <v>0.15765256568976599</v>
      </c>
      <c r="AM14" s="17">
        <v>0.17961047313021</v>
      </c>
      <c r="AN14" s="17">
        <v>0.19897695456884601</v>
      </c>
      <c r="AO14" s="17">
        <v>0.122637055121478</v>
      </c>
      <c r="AP14" s="17">
        <v>0.140411712425417</v>
      </c>
      <c r="AQ14" s="17">
        <v>0.10479061033794999</v>
      </c>
      <c r="AR14" s="17">
        <v>0.328371002231096</v>
      </c>
      <c r="AS14" s="17"/>
      <c r="AT14" s="17">
        <v>0.16358230221725001</v>
      </c>
      <c r="AU14" s="17">
        <v>0.16380543576860199</v>
      </c>
      <c r="AV14" s="17"/>
      <c r="AW14" s="17">
        <v>0.17260851404358701</v>
      </c>
      <c r="AX14" s="17">
        <v>0.1151755850553</v>
      </c>
      <c r="AY14" s="17">
        <v>0.18004921171813501</v>
      </c>
      <c r="AZ14" s="17">
        <v>0.172288463323442</v>
      </c>
      <c r="BA14" s="17">
        <v>0.14727269980623001</v>
      </c>
      <c r="BB14" s="17">
        <v>0.173626646307634</v>
      </c>
      <c r="BC14" s="17">
        <v>0.162830655269565</v>
      </c>
      <c r="BD14" s="17">
        <v>0.154528743888106</v>
      </c>
      <c r="BE14" s="17"/>
      <c r="BF14" s="17">
        <v>0.17629076315318501</v>
      </c>
      <c r="BG14" s="17">
        <v>0.16035074602832999</v>
      </c>
      <c r="BH14" s="17">
        <v>0.162639318857631</v>
      </c>
      <c r="BI14" s="17">
        <v>0.15362263612725199</v>
      </c>
      <c r="BJ14" s="17">
        <v>0.17545800398114</v>
      </c>
      <c r="BK14" s="17">
        <v>0.15405350516791899</v>
      </c>
      <c r="BL14" s="17">
        <v>0.175489921719059</v>
      </c>
      <c r="BM14" s="17"/>
      <c r="BN14" s="17">
        <v>0.166338892924699</v>
      </c>
      <c r="BO14" s="17">
        <v>0.161878516796782</v>
      </c>
      <c r="BP14" s="17">
        <v>0.17083101592835501</v>
      </c>
      <c r="BQ14" s="17">
        <v>0.18149435977617301</v>
      </c>
      <c r="BR14" s="17">
        <v>0.15612021923088701</v>
      </c>
      <c r="BS14" s="17">
        <v>0.155118800597567</v>
      </c>
      <c r="BT14" s="17">
        <v>0.16950404768775801</v>
      </c>
      <c r="BU14" s="17">
        <v>0.17033314372019301</v>
      </c>
      <c r="BV14" s="17">
        <v>0.165371104667732</v>
      </c>
      <c r="BW14" s="17">
        <v>0.151882311377322</v>
      </c>
      <c r="BX14" s="17">
        <v>0.190244311435802</v>
      </c>
      <c r="BY14" s="17">
        <v>0.12488968608948101</v>
      </c>
      <c r="BZ14" s="17">
        <v>0.13063796194518701</v>
      </c>
      <c r="CA14" s="17">
        <v>0.18342935754856701</v>
      </c>
      <c r="CB14" s="17">
        <v>0.13260617819734</v>
      </c>
      <c r="CC14" s="17">
        <v>0.16826641899099401</v>
      </c>
      <c r="CD14" s="17">
        <v>0.18668084722985001</v>
      </c>
    </row>
    <row r="15" spans="2:82" x14ac:dyDescent="0.35">
      <c r="B15" s="18" t="s">
        <v>104</v>
      </c>
      <c r="C15" s="17">
        <v>0.16253689364232701</v>
      </c>
      <c r="D15" s="17">
        <v>0.15478340549323899</v>
      </c>
      <c r="E15" s="17">
        <v>0.16994799825065801</v>
      </c>
      <c r="F15" s="17"/>
      <c r="G15" s="17">
        <v>0.20093706703278599</v>
      </c>
      <c r="H15" s="17">
        <v>0.210568966309472</v>
      </c>
      <c r="I15" s="17">
        <v>0.17417325163059599</v>
      </c>
      <c r="J15" s="17">
        <v>0.15240363669156101</v>
      </c>
      <c r="K15" s="17">
        <v>0.14473399430155201</v>
      </c>
      <c r="L15" s="17">
        <v>0.10872331051079</v>
      </c>
      <c r="M15" s="17"/>
      <c r="N15" s="17">
        <v>0.149211063101131</v>
      </c>
      <c r="O15" s="17">
        <v>0.16790276390711301</v>
      </c>
      <c r="P15" s="17">
        <v>0.17290879207011101</v>
      </c>
      <c r="Q15" s="17">
        <v>0.162489270545252</v>
      </c>
      <c r="R15" s="17"/>
      <c r="S15" s="17">
        <v>0.22106235867742799</v>
      </c>
      <c r="T15" s="17">
        <v>0.12804451559916899</v>
      </c>
      <c r="U15" s="17">
        <v>0.175678157718415</v>
      </c>
      <c r="V15" s="17">
        <v>0.142223573952341</v>
      </c>
      <c r="W15" s="17">
        <v>0.163447910599468</v>
      </c>
      <c r="X15" s="17">
        <v>0.16412966036809601</v>
      </c>
      <c r="Y15" s="17">
        <v>0.139583938574322</v>
      </c>
      <c r="Z15" s="17">
        <v>0.15001684808169999</v>
      </c>
      <c r="AA15" s="17">
        <v>0.16343076845124299</v>
      </c>
      <c r="AB15" s="17">
        <v>0.15022624323853301</v>
      </c>
      <c r="AC15" s="17">
        <v>0.16202981432959901</v>
      </c>
      <c r="AD15" s="17"/>
      <c r="AE15" s="17">
        <v>0.11089683414176001</v>
      </c>
      <c r="AF15" s="17">
        <v>0.12353487911078399</v>
      </c>
      <c r="AG15" s="17">
        <v>0.20389226834292201</v>
      </c>
      <c r="AH15" s="17">
        <v>0.21265753061655501</v>
      </c>
      <c r="AI15" s="17">
        <v>0.25690959911866101</v>
      </c>
      <c r="AJ15" s="17">
        <v>0.21121567984756101</v>
      </c>
      <c r="AK15" s="17"/>
      <c r="AL15" s="17">
        <v>0.153611358607043</v>
      </c>
      <c r="AM15" s="17">
        <v>0.188048028553854</v>
      </c>
      <c r="AN15" s="17">
        <v>0.19738638945837</v>
      </c>
      <c r="AO15" s="17">
        <v>0.182274623087816</v>
      </c>
      <c r="AP15" s="17">
        <v>0.115155448037986</v>
      </c>
      <c r="AQ15" s="17">
        <v>0.11368415701774599</v>
      </c>
      <c r="AR15" s="17">
        <v>0.137235227108951</v>
      </c>
      <c r="AS15" s="17"/>
      <c r="AT15" s="17">
        <v>0.16848894842335399</v>
      </c>
      <c r="AU15" s="17">
        <v>0.16181014077279701</v>
      </c>
      <c r="AV15" s="17"/>
      <c r="AW15" s="17">
        <v>0.171802925763888</v>
      </c>
      <c r="AX15" s="17">
        <v>0.12771392190794101</v>
      </c>
      <c r="AY15" s="17">
        <v>0.216599055826805</v>
      </c>
      <c r="AZ15" s="17">
        <v>0.17185274808220699</v>
      </c>
      <c r="BA15" s="17">
        <v>0.10442970465116</v>
      </c>
      <c r="BB15" s="17">
        <v>0.18170514824760201</v>
      </c>
      <c r="BC15" s="17">
        <v>0.17532240941424301</v>
      </c>
      <c r="BD15" s="17">
        <v>0.20961721767498201</v>
      </c>
      <c r="BE15" s="17"/>
      <c r="BF15" s="17">
        <v>0.17571507538967401</v>
      </c>
      <c r="BG15" s="17">
        <v>0.170065528418751</v>
      </c>
      <c r="BH15" s="17">
        <v>0.15089806106870601</v>
      </c>
      <c r="BI15" s="17">
        <v>0.165434549168157</v>
      </c>
      <c r="BJ15" s="17">
        <v>0.16344398710639799</v>
      </c>
      <c r="BK15" s="17">
        <v>0.13736027143936999</v>
      </c>
      <c r="BL15" s="17">
        <v>0.18686647247781801</v>
      </c>
      <c r="BM15" s="17"/>
      <c r="BN15" s="17">
        <v>0.17714310630253599</v>
      </c>
      <c r="BO15" s="17">
        <v>0.16142154095442299</v>
      </c>
      <c r="BP15" s="17">
        <v>0.16287843771022001</v>
      </c>
      <c r="BQ15" s="17">
        <v>0.15844561214039399</v>
      </c>
      <c r="BR15" s="17">
        <v>0.16509652068039801</v>
      </c>
      <c r="BS15" s="17">
        <v>0.18239941146171401</v>
      </c>
      <c r="BT15" s="17">
        <v>0.13054698147430399</v>
      </c>
      <c r="BU15" s="17">
        <v>0.198502679565387</v>
      </c>
      <c r="BV15" s="17">
        <v>0.133149013837188</v>
      </c>
      <c r="BW15" s="17">
        <v>0.161154627525326</v>
      </c>
      <c r="BX15" s="17">
        <v>0.13560710060033099</v>
      </c>
      <c r="BY15" s="17">
        <v>0.18421803874565401</v>
      </c>
      <c r="BZ15" s="17">
        <v>0.17213071496962501</v>
      </c>
      <c r="CA15" s="17">
        <v>0.15922417312578999</v>
      </c>
      <c r="CB15" s="17">
        <v>0.18683355518210601</v>
      </c>
      <c r="CC15" s="17">
        <v>0.245892407672721</v>
      </c>
      <c r="CD15" s="17">
        <v>0.104823184624922</v>
      </c>
    </row>
    <row r="16" spans="2:82" x14ac:dyDescent="0.35">
      <c r="B16" s="18" t="s">
        <v>105</v>
      </c>
      <c r="C16" s="17">
        <v>0.13690985802972699</v>
      </c>
      <c r="D16" s="17">
        <v>0.167850908032114</v>
      </c>
      <c r="E16" s="17">
        <v>0.107422685495489</v>
      </c>
      <c r="F16" s="17"/>
      <c r="G16" s="17">
        <v>0.180590735415222</v>
      </c>
      <c r="H16" s="17">
        <v>0.19073541463149901</v>
      </c>
      <c r="I16" s="17">
        <v>0.16115330663996</v>
      </c>
      <c r="J16" s="17">
        <v>0.114869065749514</v>
      </c>
      <c r="K16" s="17">
        <v>8.1880414162398094E-2</v>
      </c>
      <c r="L16" s="17">
        <v>9.9238707539827095E-2</v>
      </c>
      <c r="M16" s="17"/>
      <c r="N16" s="17">
        <v>0.16624263961571101</v>
      </c>
      <c r="O16" s="17">
        <v>0.12287223088303</v>
      </c>
      <c r="P16" s="17">
        <v>0.15260931127894101</v>
      </c>
      <c r="Q16" s="17">
        <v>0.107409840189443</v>
      </c>
      <c r="R16" s="17"/>
      <c r="S16" s="17">
        <v>0.17178331713237599</v>
      </c>
      <c r="T16" s="17">
        <v>0.13971798327697499</v>
      </c>
      <c r="U16" s="17">
        <v>0.133032040326693</v>
      </c>
      <c r="V16" s="17">
        <v>0.137410130130701</v>
      </c>
      <c r="W16" s="17">
        <v>0.11147422245062399</v>
      </c>
      <c r="X16" s="17">
        <v>0.13913605094887899</v>
      </c>
      <c r="Y16" s="17">
        <v>0.131606702945365</v>
      </c>
      <c r="Z16" s="17">
        <v>0.14975632511042899</v>
      </c>
      <c r="AA16" s="17">
        <v>0.120103129004078</v>
      </c>
      <c r="AB16" s="17">
        <v>0.12597836439106999</v>
      </c>
      <c r="AC16" s="17">
        <v>0.115203574835322</v>
      </c>
      <c r="AD16" s="17"/>
      <c r="AE16" s="17">
        <v>0.122220448145667</v>
      </c>
      <c r="AF16" s="17">
        <v>0.162243697961998</v>
      </c>
      <c r="AG16" s="17">
        <v>0.100816459756337</v>
      </c>
      <c r="AH16" s="17">
        <v>0.131604748701138</v>
      </c>
      <c r="AI16" s="17">
        <v>0.1506949452187</v>
      </c>
      <c r="AJ16" s="17">
        <v>0.15559479024791401</v>
      </c>
      <c r="AK16" s="17"/>
      <c r="AL16" s="17">
        <v>0.11975921334815</v>
      </c>
      <c r="AM16" s="17">
        <v>0.18458597239931601</v>
      </c>
      <c r="AN16" s="17">
        <v>0.17396348224104299</v>
      </c>
      <c r="AO16" s="17">
        <v>0.130534144264876</v>
      </c>
      <c r="AP16" s="17">
        <v>0.128667202896938</v>
      </c>
      <c r="AQ16" s="17">
        <v>0.20966328707392001</v>
      </c>
      <c r="AR16" s="17">
        <v>0.25413803470724899</v>
      </c>
      <c r="AS16" s="17"/>
      <c r="AT16" s="17">
        <v>0.20870619319383299</v>
      </c>
      <c r="AU16" s="17">
        <v>0.129642893497569</v>
      </c>
      <c r="AV16" s="17"/>
      <c r="AW16" s="17">
        <v>0.101813469446647</v>
      </c>
      <c r="AX16" s="17">
        <v>9.2253498588773006E-2</v>
      </c>
      <c r="AY16" s="17">
        <v>0.15776042760704501</v>
      </c>
      <c r="AZ16" s="17">
        <v>0.126494673780118</v>
      </c>
      <c r="BA16" s="17">
        <v>0.102787097663503</v>
      </c>
      <c r="BB16" s="17">
        <v>0.15284081990975501</v>
      </c>
      <c r="BC16" s="17">
        <v>0.20993795592567399</v>
      </c>
      <c r="BD16" s="17">
        <v>0.15647273755323901</v>
      </c>
      <c r="BE16" s="17"/>
      <c r="BF16" s="17">
        <v>0.165068393253579</v>
      </c>
      <c r="BG16" s="17">
        <v>0.168894300838485</v>
      </c>
      <c r="BH16" s="17">
        <v>0.125476850818385</v>
      </c>
      <c r="BI16" s="17">
        <v>0.14412296239050101</v>
      </c>
      <c r="BJ16" s="17">
        <v>0.11008487052254699</v>
      </c>
      <c r="BK16" s="17">
        <v>9.7376961543662405E-2</v>
      </c>
      <c r="BL16" s="17">
        <v>0.122568635539204</v>
      </c>
      <c r="BM16" s="17"/>
      <c r="BN16" s="17">
        <v>7.8697896016128199E-2</v>
      </c>
      <c r="BO16" s="17">
        <v>0.107293256742188</v>
      </c>
      <c r="BP16" s="17">
        <v>9.7842951506136602E-2</v>
      </c>
      <c r="BQ16" s="17">
        <v>0.113886832159742</v>
      </c>
      <c r="BR16" s="17">
        <v>0.131429636736066</v>
      </c>
      <c r="BS16" s="17">
        <v>0.13345597997553499</v>
      </c>
      <c r="BT16" s="17">
        <v>0.141326075972565</v>
      </c>
      <c r="BU16" s="17">
        <v>0.12926774779851699</v>
      </c>
      <c r="BV16" s="17">
        <v>0.16983709580887499</v>
      </c>
      <c r="BW16" s="17">
        <v>0.180740858506932</v>
      </c>
      <c r="BX16" s="17">
        <v>0.17701195711881701</v>
      </c>
      <c r="BY16" s="17">
        <v>0.166277775165494</v>
      </c>
      <c r="BZ16" s="17">
        <v>0.12347809225668401</v>
      </c>
      <c r="CA16" s="17">
        <v>0.17509494936262199</v>
      </c>
      <c r="CB16" s="17">
        <v>0.184364336434229</v>
      </c>
      <c r="CC16" s="17">
        <v>0.19671088604018</v>
      </c>
      <c r="CD16" s="17">
        <v>0.27436054179599201</v>
      </c>
    </row>
    <row r="17" spans="2:82" x14ac:dyDescent="0.35">
      <c r="B17" s="18" t="s">
        <v>106</v>
      </c>
      <c r="C17" s="17">
        <v>9.8533339821090998E-2</v>
      </c>
      <c r="D17" s="17">
        <v>0.1077496756786</v>
      </c>
      <c r="E17" s="17">
        <v>8.9240242521087199E-2</v>
      </c>
      <c r="F17" s="17"/>
      <c r="G17" s="17">
        <v>0.10940760873624</v>
      </c>
      <c r="H17" s="17">
        <v>0.10849293403769</v>
      </c>
      <c r="I17" s="17">
        <v>9.0694498169680601E-2</v>
      </c>
      <c r="J17" s="17">
        <v>9.8007716349490195E-2</v>
      </c>
      <c r="K17" s="17">
        <v>9.6794937217291502E-2</v>
      </c>
      <c r="L17" s="17">
        <v>9.1189452780356201E-2</v>
      </c>
      <c r="M17" s="17"/>
      <c r="N17" s="17">
        <v>0.126168832665186</v>
      </c>
      <c r="O17" s="17">
        <v>9.8614328461030007E-2</v>
      </c>
      <c r="P17" s="17">
        <v>9.0443004926543905E-2</v>
      </c>
      <c r="Q17" s="17">
        <v>7.4918326964852899E-2</v>
      </c>
      <c r="R17" s="17"/>
      <c r="S17" s="17">
        <v>0.111868563590171</v>
      </c>
      <c r="T17" s="17">
        <v>0.106690845323597</v>
      </c>
      <c r="U17" s="17">
        <v>9.4918473330698902E-2</v>
      </c>
      <c r="V17" s="17">
        <v>8.8188080193731005E-2</v>
      </c>
      <c r="W17" s="17">
        <v>8.7514956139431693E-2</v>
      </c>
      <c r="X17" s="17">
        <v>9.0346372056531399E-2</v>
      </c>
      <c r="Y17" s="17">
        <v>9.2599108518566897E-2</v>
      </c>
      <c r="Z17" s="17">
        <v>6.3882684591323999E-2</v>
      </c>
      <c r="AA17" s="17">
        <v>0.102567292685284</v>
      </c>
      <c r="AB17" s="17">
        <v>0.12357415376835899</v>
      </c>
      <c r="AC17" s="17">
        <v>8.3268259037081099E-2</v>
      </c>
      <c r="AD17" s="17"/>
      <c r="AE17" s="17">
        <v>0.101828083845464</v>
      </c>
      <c r="AF17" s="17">
        <v>0.10831374654577899</v>
      </c>
      <c r="AG17" s="17">
        <v>8.5903375333025597E-2</v>
      </c>
      <c r="AH17" s="17">
        <v>8.2718355957588405E-2</v>
      </c>
      <c r="AI17" s="17">
        <v>9.69707256731039E-2</v>
      </c>
      <c r="AJ17" s="17">
        <v>9.5042838536777599E-2</v>
      </c>
      <c r="AK17" s="17"/>
      <c r="AL17" s="17">
        <v>9.5598241839198406E-2</v>
      </c>
      <c r="AM17" s="17">
        <v>0.109754873902998</v>
      </c>
      <c r="AN17" s="17">
        <v>9.6362037981515505E-2</v>
      </c>
      <c r="AO17" s="17">
        <v>0.112680961436623</v>
      </c>
      <c r="AP17" s="17">
        <v>9.6820571518459894E-2</v>
      </c>
      <c r="AQ17" s="17">
        <v>6.4488203491563895E-2</v>
      </c>
      <c r="AR17" s="17">
        <v>8.9168028091530294E-2</v>
      </c>
      <c r="AS17" s="17"/>
      <c r="AT17" s="17">
        <v>0.122034591774489</v>
      </c>
      <c r="AU17" s="17">
        <v>9.6347063600304997E-2</v>
      </c>
      <c r="AV17" s="17"/>
      <c r="AW17" s="17">
        <v>0.119214202108996</v>
      </c>
      <c r="AX17" s="17">
        <v>8.0332908124027894E-2</v>
      </c>
      <c r="AY17" s="17">
        <v>9.2304634825458004E-2</v>
      </c>
      <c r="AZ17" s="17">
        <v>0.105127839374151</v>
      </c>
      <c r="BA17" s="17">
        <v>9.4659376569619896E-2</v>
      </c>
      <c r="BB17" s="17">
        <v>9.5435529340996694E-2</v>
      </c>
      <c r="BC17" s="17">
        <v>8.6267441839544795E-2</v>
      </c>
      <c r="BD17" s="17">
        <v>7.6850273913081205E-2</v>
      </c>
      <c r="BE17" s="17"/>
      <c r="BF17" s="17">
        <v>9.4374164293670001E-2</v>
      </c>
      <c r="BG17" s="17">
        <v>0.102192290624337</v>
      </c>
      <c r="BH17" s="17">
        <v>0.12596152866048299</v>
      </c>
      <c r="BI17" s="17">
        <v>0.109353431198751</v>
      </c>
      <c r="BJ17" s="17">
        <v>8.5243265614500505E-2</v>
      </c>
      <c r="BK17" s="17">
        <v>8.7514000561195598E-2</v>
      </c>
      <c r="BL17" s="17">
        <v>8.9991615253816395E-2</v>
      </c>
      <c r="BM17" s="17"/>
      <c r="BN17" s="17">
        <v>8.8386321972343099E-2</v>
      </c>
      <c r="BO17" s="17">
        <v>6.0780879883938203E-2</v>
      </c>
      <c r="BP17" s="17">
        <v>0.104671675482554</v>
      </c>
      <c r="BQ17" s="17">
        <v>8.3219191233196002E-2</v>
      </c>
      <c r="BR17" s="17">
        <v>8.5756991780537695E-2</v>
      </c>
      <c r="BS17" s="17">
        <v>9.9922754829171803E-2</v>
      </c>
      <c r="BT17" s="17">
        <v>9.6461206715884304E-2</v>
      </c>
      <c r="BU17" s="17">
        <v>0.107164277371759</v>
      </c>
      <c r="BV17" s="17">
        <v>8.9221839393798102E-2</v>
      </c>
      <c r="BW17" s="17">
        <v>0.109667813368249</v>
      </c>
      <c r="BX17" s="17">
        <v>0.11352099306319099</v>
      </c>
      <c r="BY17" s="17">
        <v>0.16109931670331501</v>
      </c>
      <c r="BZ17" s="17">
        <v>0.11799734909780001</v>
      </c>
      <c r="CA17" s="17">
        <v>0.106716619515815</v>
      </c>
      <c r="CB17" s="17">
        <v>0.124776169627176</v>
      </c>
      <c r="CC17" s="17">
        <v>0.114689698655029</v>
      </c>
      <c r="CD17" s="17">
        <v>0.108061367489813</v>
      </c>
    </row>
    <row r="18" spans="2:82" x14ac:dyDescent="0.35">
      <c r="B18" s="18" t="s">
        <v>107</v>
      </c>
      <c r="C18" s="17">
        <v>8.6582775583490201E-2</v>
      </c>
      <c r="D18" s="17">
        <v>8.2401366987881405E-2</v>
      </c>
      <c r="E18" s="17">
        <v>9.0897976859634397E-2</v>
      </c>
      <c r="F18" s="17"/>
      <c r="G18" s="17">
        <v>4.9342032121661397E-2</v>
      </c>
      <c r="H18" s="17">
        <v>6.3028081317771101E-2</v>
      </c>
      <c r="I18" s="17">
        <v>8.1049530126304004E-2</v>
      </c>
      <c r="J18" s="17">
        <v>8.0920516866904907E-2</v>
      </c>
      <c r="K18" s="17">
        <v>0.11073230768304999</v>
      </c>
      <c r="L18" s="17">
        <v>0.12331374561127099</v>
      </c>
      <c r="M18" s="17"/>
      <c r="N18" s="17">
        <v>9.1738823935097802E-2</v>
      </c>
      <c r="O18" s="17">
        <v>8.5859698156512995E-2</v>
      </c>
      <c r="P18" s="17">
        <v>8.3772111144983799E-2</v>
      </c>
      <c r="Q18" s="17">
        <v>8.4417040168614496E-2</v>
      </c>
      <c r="R18" s="17"/>
      <c r="S18" s="17">
        <v>5.8600444482478101E-2</v>
      </c>
      <c r="T18" s="17">
        <v>0.100148034204979</v>
      </c>
      <c r="U18" s="17">
        <v>9.3336828261044794E-2</v>
      </c>
      <c r="V18" s="17">
        <v>8.4482841759419794E-2</v>
      </c>
      <c r="W18" s="17">
        <v>9.9668740421648902E-2</v>
      </c>
      <c r="X18" s="17">
        <v>8.3013612962954397E-2</v>
      </c>
      <c r="Y18" s="17">
        <v>8.6437034108253596E-2</v>
      </c>
      <c r="Z18" s="17">
        <v>0.105830579158079</v>
      </c>
      <c r="AA18" s="17">
        <v>8.2333583119538006E-2</v>
      </c>
      <c r="AB18" s="17">
        <v>9.4977559591087696E-2</v>
      </c>
      <c r="AC18" s="17">
        <v>9.1583951462104102E-2</v>
      </c>
      <c r="AD18" s="17"/>
      <c r="AE18" s="17">
        <v>0.11775159806268699</v>
      </c>
      <c r="AF18" s="17">
        <v>8.6585328971894499E-2</v>
      </c>
      <c r="AG18" s="17">
        <v>6.1274988690270003E-2</v>
      </c>
      <c r="AH18" s="17">
        <v>6.4524415194397305E-2</v>
      </c>
      <c r="AI18" s="17">
        <v>5.3979114678459297E-2</v>
      </c>
      <c r="AJ18" s="17">
        <v>7.2222475912994494E-2</v>
      </c>
      <c r="AK18" s="17"/>
      <c r="AL18" s="17">
        <v>9.4000730036348706E-2</v>
      </c>
      <c r="AM18" s="17">
        <v>6.83311374528357E-2</v>
      </c>
      <c r="AN18" s="17">
        <v>8.5333965229816594E-2</v>
      </c>
      <c r="AO18" s="17">
        <v>6.0611968593614202E-2</v>
      </c>
      <c r="AP18" s="17">
        <v>9.1122364591157495E-2</v>
      </c>
      <c r="AQ18" s="17">
        <v>0.122406094555607</v>
      </c>
      <c r="AR18" s="17">
        <v>9.1781105657248299E-2</v>
      </c>
      <c r="AS18" s="17"/>
      <c r="AT18" s="17">
        <v>9.5485259161215502E-2</v>
      </c>
      <c r="AU18" s="17">
        <v>8.6274323595321001E-2</v>
      </c>
      <c r="AV18" s="17"/>
      <c r="AW18" s="17">
        <v>8.0431544083861897E-2</v>
      </c>
      <c r="AX18" s="17">
        <v>0.127147707102993</v>
      </c>
      <c r="AY18" s="17">
        <v>7.6088564620775095E-2</v>
      </c>
      <c r="AZ18" s="17">
        <v>7.8662026930154699E-2</v>
      </c>
      <c r="BA18" s="17">
        <v>0.115697898092446</v>
      </c>
      <c r="BB18" s="17">
        <v>7.7090565636190697E-2</v>
      </c>
      <c r="BC18" s="17">
        <v>7.5001714050505194E-2</v>
      </c>
      <c r="BD18" s="17">
        <v>8.7641673897655897E-2</v>
      </c>
      <c r="BE18" s="17"/>
      <c r="BF18" s="17">
        <v>8.7075044037802807E-2</v>
      </c>
      <c r="BG18" s="17">
        <v>7.9029453249928105E-2</v>
      </c>
      <c r="BH18" s="17">
        <v>9.4521942235531703E-2</v>
      </c>
      <c r="BI18" s="17">
        <v>0.105364175291733</v>
      </c>
      <c r="BJ18" s="17">
        <v>8.0062158249130794E-2</v>
      </c>
      <c r="BK18" s="17">
        <v>9.3615564255417699E-2</v>
      </c>
      <c r="BL18" s="17">
        <v>7.8769823377293699E-2</v>
      </c>
      <c r="BM18" s="17"/>
      <c r="BN18" s="17">
        <v>8.8508744388412205E-2</v>
      </c>
      <c r="BO18" s="17">
        <v>6.4464644352003206E-2</v>
      </c>
      <c r="BP18" s="17">
        <v>8.9065599029904893E-2</v>
      </c>
      <c r="BQ18" s="17">
        <v>9.0940744693398495E-2</v>
      </c>
      <c r="BR18" s="17">
        <v>8.52724316366507E-2</v>
      </c>
      <c r="BS18" s="17">
        <v>9.3239862132973694E-2</v>
      </c>
      <c r="BT18" s="17">
        <v>9.23860646793917E-2</v>
      </c>
      <c r="BU18" s="17">
        <v>9.2128680931320303E-2</v>
      </c>
      <c r="BV18" s="17">
        <v>8.9746679939447502E-2</v>
      </c>
      <c r="BW18" s="17">
        <v>7.7997390040460607E-2</v>
      </c>
      <c r="BX18" s="17">
        <v>8.7836842463226303E-2</v>
      </c>
      <c r="BY18" s="17">
        <v>7.9903463780474998E-2</v>
      </c>
      <c r="BZ18" s="17">
        <v>0.11480312940160101</v>
      </c>
      <c r="CA18" s="17">
        <v>0.111315869548805</v>
      </c>
      <c r="CB18" s="17">
        <v>6.3180316961177596E-2</v>
      </c>
      <c r="CC18" s="17">
        <v>4.80817852025517E-2</v>
      </c>
      <c r="CD18" s="17">
        <v>7.9219942182598299E-2</v>
      </c>
    </row>
    <row r="19" spans="2:82" x14ac:dyDescent="0.35">
      <c r="B19" s="18" t="s">
        <v>108</v>
      </c>
      <c r="C19" s="17">
        <v>5.9539419423479102E-2</v>
      </c>
      <c r="D19" s="17">
        <v>5.8584830479912697E-2</v>
      </c>
      <c r="E19" s="17">
        <v>6.0552562563764199E-2</v>
      </c>
      <c r="F19" s="17"/>
      <c r="G19" s="17">
        <v>5.7942861535569698E-2</v>
      </c>
      <c r="H19" s="17">
        <v>6.9424865058394694E-2</v>
      </c>
      <c r="I19" s="17">
        <v>5.8536335372368402E-2</v>
      </c>
      <c r="J19" s="17">
        <v>4.1330282374831898E-2</v>
      </c>
      <c r="K19" s="17">
        <v>6.9162365351339794E-2</v>
      </c>
      <c r="L19" s="17">
        <v>6.1699564240046099E-2</v>
      </c>
      <c r="M19" s="17"/>
      <c r="N19" s="17">
        <v>5.3735811607320598E-2</v>
      </c>
      <c r="O19" s="17">
        <v>5.1186372955508E-2</v>
      </c>
      <c r="P19" s="17">
        <v>6.3186878753050693E-2</v>
      </c>
      <c r="Q19" s="17">
        <v>7.1438455609522902E-2</v>
      </c>
      <c r="R19" s="17"/>
      <c r="S19" s="17">
        <v>6.1024536504900799E-2</v>
      </c>
      <c r="T19" s="17">
        <v>6.3125734687577595E-2</v>
      </c>
      <c r="U19" s="17">
        <v>6.5385253733545201E-2</v>
      </c>
      <c r="V19" s="17">
        <v>5.8238765122304401E-2</v>
      </c>
      <c r="W19" s="17">
        <v>5.5840051944404501E-2</v>
      </c>
      <c r="X19" s="17">
        <v>5.4579076390973202E-2</v>
      </c>
      <c r="Y19" s="17">
        <v>5.9779145234739803E-2</v>
      </c>
      <c r="Z19" s="17">
        <v>6.29539519491156E-2</v>
      </c>
      <c r="AA19" s="17">
        <v>6.3991374741828103E-2</v>
      </c>
      <c r="AB19" s="17">
        <v>4.4526862506491099E-2</v>
      </c>
      <c r="AC19" s="17">
        <v>6.6220484728879106E-2</v>
      </c>
      <c r="AD19" s="17"/>
      <c r="AE19" s="17">
        <v>5.8463809861832298E-2</v>
      </c>
      <c r="AF19" s="17">
        <v>5.8500171266943998E-2</v>
      </c>
      <c r="AG19" s="17">
        <v>9.3287067759093706E-2</v>
      </c>
      <c r="AH19" s="17">
        <v>6.4074810257123999E-2</v>
      </c>
      <c r="AI19" s="17">
        <v>4.6986870270061903E-2</v>
      </c>
      <c r="AJ19" s="17">
        <v>3.6196857089866398E-2</v>
      </c>
      <c r="AK19" s="17"/>
      <c r="AL19" s="17">
        <v>5.6775452508287701E-2</v>
      </c>
      <c r="AM19" s="17">
        <v>6.2484244850866302E-2</v>
      </c>
      <c r="AN19" s="17">
        <v>4.3946804318841598E-2</v>
      </c>
      <c r="AO19" s="17">
        <v>9.6344425898205799E-2</v>
      </c>
      <c r="AP19" s="17">
        <v>7.7105883804276298E-2</v>
      </c>
      <c r="AQ19" s="17">
        <v>7.3424022323943905E-2</v>
      </c>
      <c r="AR19" s="17">
        <v>0</v>
      </c>
      <c r="AS19" s="17"/>
      <c r="AT19" s="17">
        <v>6.3629280763231502E-2</v>
      </c>
      <c r="AU19" s="17">
        <v>5.8761088135210998E-2</v>
      </c>
      <c r="AV19" s="17"/>
      <c r="AW19" s="17">
        <v>6.1237233329451697E-2</v>
      </c>
      <c r="AX19" s="17">
        <v>4.3838176510027901E-2</v>
      </c>
      <c r="AY19" s="17">
        <v>6.3372405697895498E-2</v>
      </c>
      <c r="AZ19" s="17">
        <v>5.6741040063834403E-2</v>
      </c>
      <c r="BA19" s="17">
        <v>6.7914676428792897E-2</v>
      </c>
      <c r="BB19" s="17">
        <v>6.2359800679519399E-2</v>
      </c>
      <c r="BC19" s="17">
        <v>5.4716895919270397E-2</v>
      </c>
      <c r="BD19" s="17">
        <v>8.2144876209789594E-2</v>
      </c>
      <c r="BE19" s="17"/>
      <c r="BF19" s="17">
        <v>4.6123013959614802E-2</v>
      </c>
      <c r="BG19" s="17">
        <v>6.1362410297058197E-2</v>
      </c>
      <c r="BH19" s="17">
        <v>5.1222447476709398E-2</v>
      </c>
      <c r="BI19" s="17">
        <v>6.5560286918283001E-2</v>
      </c>
      <c r="BJ19" s="17">
        <v>6.3745617452053496E-2</v>
      </c>
      <c r="BK19" s="17">
        <v>6.6088973391124906E-2</v>
      </c>
      <c r="BL19" s="17">
        <v>6.0431186790069903E-2</v>
      </c>
      <c r="BM19" s="17"/>
      <c r="BN19" s="17">
        <v>6.6588862960334505E-2</v>
      </c>
      <c r="BO19" s="17">
        <v>6.9486629068554698E-2</v>
      </c>
      <c r="BP19" s="17">
        <v>4.9308571288055499E-2</v>
      </c>
      <c r="BQ19" s="17">
        <v>7.4567732740330198E-2</v>
      </c>
      <c r="BR19" s="17">
        <v>5.2668175799922202E-2</v>
      </c>
      <c r="BS19" s="17">
        <v>5.59112013513582E-2</v>
      </c>
      <c r="BT19" s="17">
        <v>7.4389262533020695E-2</v>
      </c>
      <c r="BU19" s="17">
        <v>5.5887314403697902E-2</v>
      </c>
      <c r="BV19" s="17">
        <v>5.9407763859598402E-2</v>
      </c>
      <c r="BW19" s="17">
        <v>6.1161489201902702E-2</v>
      </c>
      <c r="BX19" s="17">
        <v>5.5989431098379699E-2</v>
      </c>
      <c r="BY19" s="17">
        <v>3.5928987541969701E-2</v>
      </c>
      <c r="BZ19" s="17">
        <v>2.8489259606358199E-2</v>
      </c>
      <c r="CA19" s="17">
        <v>4.7276636897928298E-2</v>
      </c>
      <c r="CB19" s="17">
        <v>5.7539688849135698E-2</v>
      </c>
      <c r="CC19" s="17">
        <v>7.6267130754394993E-2</v>
      </c>
      <c r="CD19" s="17">
        <v>5.0831019342891297E-2</v>
      </c>
    </row>
    <row r="20" spans="2:82" ht="29" x14ac:dyDescent="0.35">
      <c r="B20" s="18" t="s">
        <v>109</v>
      </c>
      <c r="C20" s="17">
        <v>5.74881425653814E-2</v>
      </c>
      <c r="D20" s="17">
        <v>6.2691911846773904E-2</v>
      </c>
      <c r="E20" s="17">
        <v>5.2502056505230897E-2</v>
      </c>
      <c r="F20" s="17"/>
      <c r="G20" s="17">
        <v>0.11593601485577899</v>
      </c>
      <c r="H20" s="17">
        <v>8.0026614534575102E-2</v>
      </c>
      <c r="I20" s="17">
        <v>6.3405300121297595E-2</v>
      </c>
      <c r="J20" s="17">
        <v>4.0117643084250899E-2</v>
      </c>
      <c r="K20" s="17">
        <v>4.27697103356987E-2</v>
      </c>
      <c r="L20" s="17">
        <v>1.9631289808831401E-2</v>
      </c>
      <c r="M20" s="17"/>
      <c r="N20" s="17">
        <v>5.8453991818853697E-2</v>
      </c>
      <c r="O20" s="17">
        <v>5.6962459962636103E-2</v>
      </c>
      <c r="P20" s="17">
        <v>5.6404004994996502E-2</v>
      </c>
      <c r="Q20" s="17">
        <v>5.8510028557273101E-2</v>
      </c>
      <c r="R20" s="17"/>
      <c r="S20" s="17">
        <v>8.7495268669951207E-2</v>
      </c>
      <c r="T20" s="17">
        <v>5.4018364507509797E-2</v>
      </c>
      <c r="U20" s="17">
        <v>4.9878447091007097E-2</v>
      </c>
      <c r="V20" s="17">
        <v>5.1734283599357403E-2</v>
      </c>
      <c r="W20" s="17">
        <v>4.8176467937853198E-2</v>
      </c>
      <c r="X20" s="17">
        <v>5.4411637971192098E-2</v>
      </c>
      <c r="Y20" s="17">
        <v>5.96720116912881E-2</v>
      </c>
      <c r="Z20" s="17">
        <v>4.3375973616613099E-2</v>
      </c>
      <c r="AA20" s="17">
        <v>5.5677832455431397E-2</v>
      </c>
      <c r="AB20" s="17">
        <v>5.4053083745663102E-2</v>
      </c>
      <c r="AC20" s="17">
        <v>3.7931600292000898E-2</v>
      </c>
      <c r="AD20" s="17"/>
      <c r="AE20" s="17">
        <v>4.6608627060848597E-2</v>
      </c>
      <c r="AF20" s="17">
        <v>5.3219518873628503E-2</v>
      </c>
      <c r="AG20" s="17">
        <v>7.1435174652549102E-2</v>
      </c>
      <c r="AH20" s="17">
        <v>5.3125768518896603E-2</v>
      </c>
      <c r="AI20" s="17">
        <v>6.9485053701334704E-2</v>
      </c>
      <c r="AJ20" s="17">
        <v>0.103108569801429</v>
      </c>
      <c r="AK20" s="17"/>
      <c r="AL20" s="17">
        <v>4.2901933487115899E-2</v>
      </c>
      <c r="AM20" s="17">
        <v>8.3356708243757793E-2</v>
      </c>
      <c r="AN20" s="17">
        <v>0.124474733953918</v>
      </c>
      <c r="AO20" s="17">
        <v>7.0152657140527597E-2</v>
      </c>
      <c r="AP20" s="17">
        <v>3.3455493634181703E-2</v>
      </c>
      <c r="AQ20" s="17">
        <v>7.7022597957386404E-2</v>
      </c>
      <c r="AR20" s="17">
        <v>2.86395805666179E-2</v>
      </c>
      <c r="AS20" s="17"/>
      <c r="AT20" s="17">
        <v>9.24706251817589E-2</v>
      </c>
      <c r="AU20" s="17">
        <v>5.2520973556235799E-2</v>
      </c>
      <c r="AV20" s="17"/>
      <c r="AW20" s="17">
        <v>7.0660489459966003E-2</v>
      </c>
      <c r="AX20" s="17">
        <v>2.0950391032070401E-2</v>
      </c>
      <c r="AY20" s="17">
        <v>7.77542238650972E-2</v>
      </c>
      <c r="AZ20" s="17">
        <v>6.4486995158653096E-2</v>
      </c>
      <c r="BA20" s="17">
        <v>2.2212387777892299E-2</v>
      </c>
      <c r="BB20" s="17">
        <v>6.6884917357204504E-2</v>
      </c>
      <c r="BC20" s="17">
        <v>6.6711597901958505E-2</v>
      </c>
      <c r="BD20" s="17">
        <v>7.8540310468613594E-2</v>
      </c>
      <c r="BE20" s="17"/>
      <c r="BF20" s="17">
        <v>6.8257365676943099E-2</v>
      </c>
      <c r="BG20" s="17">
        <v>6.1713492955002502E-2</v>
      </c>
      <c r="BH20" s="17">
        <v>4.8594727244238398E-2</v>
      </c>
      <c r="BI20" s="17">
        <v>6.2884276830948396E-2</v>
      </c>
      <c r="BJ20" s="17">
        <v>7.1190439424401605E-2</v>
      </c>
      <c r="BK20" s="17">
        <v>3.5706453129247299E-2</v>
      </c>
      <c r="BL20" s="17">
        <v>7.0242026149679698E-2</v>
      </c>
      <c r="BM20" s="17"/>
      <c r="BN20" s="17">
        <v>8.2876029051257294E-2</v>
      </c>
      <c r="BO20" s="17">
        <v>6.3369424541996705E-2</v>
      </c>
      <c r="BP20" s="17">
        <v>4.0850925954394497E-2</v>
      </c>
      <c r="BQ20" s="17">
        <v>5.4880082347412498E-2</v>
      </c>
      <c r="BR20" s="17">
        <v>5.2722568909323697E-2</v>
      </c>
      <c r="BS20" s="17">
        <v>5.1592442914533097E-2</v>
      </c>
      <c r="BT20" s="17">
        <v>5.9725965699690402E-2</v>
      </c>
      <c r="BU20" s="17">
        <v>5.9983835590850097E-2</v>
      </c>
      <c r="BV20" s="17">
        <v>4.23109525316121E-2</v>
      </c>
      <c r="BW20" s="17">
        <v>5.3587218207163501E-2</v>
      </c>
      <c r="BX20" s="17">
        <v>6.22859874263939E-2</v>
      </c>
      <c r="BY20" s="17">
        <v>4.8170576074681802E-2</v>
      </c>
      <c r="BZ20" s="17">
        <v>7.9347792344383494E-2</v>
      </c>
      <c r="CA20" s="17">
        <v>6.5816822206684306E-2</v>
      </c>
      <c r="CB20" s="17">
        <v>5.7888062494881598E-2</v>
      </c>
      <c r="CC20" s="17">
        <v>5.7095009565946098E-2</v>
      </c>
      <c r="CD20" s="17">
        <v>0.141805964222983</v>
      </c>
    </row>
    <row r="21" spans="2:82" ht="29" x14ac:dyDescent="0.35">
      <c r="B21" s="18" t="s">
        <v>110</v>
      </c>
      <c r="C21" s="17">
        <v>5.7264920079621598E-2</v>
      </c>
      <c r="D21" s="17">
        <v>5.74760761734293E-2</v>
      </c>
      <c r="E21" s="17">
        <v>5.6743915761646002E-2</v>
      </c>
      <c r="F21" s="17"/>
      <c r="G21" s="17">
        <v>6.48191177625531E-2</v>
      </c>
      <c r="H21" s="17">
        <v>6.4021872248735096E-2</v>
      </c>
      <c r="I21" s="17">
        <v>6.0202699169345002E-2</v>
      </c>
      <c r="J21" s="17">
        <v>5.0641695263230403E-2</v>
      </c>
      <c r="K21" s="17">
        <v>4.8937633674530398E-2</v>
      </c>
      <c r="L21" s="17">
        <v>5.5333130162559398E-2</v>
      </c>
      <c r="M21" s="17"/>
      <c r="N21" s="17">
        <v>5.9615636135257999E-2</v>
      </c>
      <c r="O21" s="17">
        <v>5.0564709170566997E-2</v>
      </c>
      <c r="P21" s="17">
        <v>5.4260861248049901E-2</v>
      </c>
      <c r="Q21" s="17">
        <v>6.4477600197412804E-2</v>
      </c>
      <c r="R21" s="17"/>
      <c r="S21" s="17">
        <v>5.4068842205164197E-2</v>
      </c>
      <c r="T21" s="17">
        <v>4.6042564632809597E-2</v>
      </c>
      <c r="U21" s="17">
        <v>5.9174575677994098E-2</v>
      </c>
      <c r="V21" s="17">
        <v>5.3375143278354097E-2</v>
      </c>
      <c r="W21" s="17">
        <v>5.1947434698618802E-2</v>
      </c>
      <c r="X21" s="17">
        <v>5.6980004789586598E-2</v>
      </c>
      <c r="Y21" s="17">
        <v>6.6574843128352601E-2</v>
      </c>
      <c r="Z21" s="17">
        <v>7.3047830936869201E-2</v>
      </c>
      <c r="AA21" s="17">
        <v>5.1870720530780901E-2</v>
      </c>
      <c r="AB21" s="17">
        <v>7.2936609559131393E-2</v>
      </c>
      <c r="AC21" s="17">
        <v>5.9064176278490997E-2</v>
      </c>
      <c r="AD21" s="17"/>
      <c r="AE21" s="17">
        <v>5.0511938979223202E-2</v>
      </c>
      <c r="AF21" s="17">
        <v>5.0539265237684997E-2</v>
      </c>
      <c r="AG21" s="17">
        <v>9.5734774526074207E-2</v>
      </c>
      <c r="AH21" s="17">
        <v>7.2755587597242599E-2</v>
      </c>
      <c r="AI21" s="17">
        <v>5.6202465047344899E-2</v>
      </c>
      <c r="AJ21" s="17">
        <v>2.47449381564518E-2</v>
      </c>
      <c r="AK21" s="17"/>
      <c r="AL21" s="17">
        <v>5.2828890821706401E-2</v>
      </c>
      <c r="AM21" s="17">
        <v>6.7850935392219799E-2</v>
      </c>
      <c r="AN21" s="17">
        <v>7.7595578926854397E-2</v>
      </c>
      <c r="AO21" s="17">
        <v>4.8968922831299902E-2</v>
      </c>
      <c r="AP21" s="17">
        <v>5.7290852986475099E-2</v>
      </c>
      <c r="AQ21" s="17">
        <v>6.4899537519425995E-2</v>
      </c>
      <c r="AR21" s="17">
        <v>6.2337567551145598E-2</v>
      </c>
      <c r="AS21" s="17"/>
      <c r="AT21" s="17">
        <v>7.4096974682154704E-2</v>
      </c>
      <c r="AU21" s="17">
        <v>5.5184156459473901E-2</v>
      </c>
      <c r="AV21" s="17"/>
      <c r="AW21" s="17">
        <v>5.5566128956289797E-2</v>
      </c>
      <c r="AX21" s="17">
        <v>6.0037227770152399E-2</v>
      </c>
      <c r="AY21" s="17">
        <v>0.105817599291666</v>
      </c>
      <c r="AZ21" s="17">
        <v>5.2099047661204399E-2</v>
      </c>
      <c r="BA21" s="17">
        <v>5.5782292532802397E-2</v>
      </c>
      <c r="BB21" s="17">
        <v>5.9563547621139398E-2</v>
      </c>
      <c r="BC21" s="17">
        <v>6.0618651985106499E-2</v>
      </c>
      <c r="BD21" s="17">
        <v>3.85327929518594E-2</v>
      </c>
      <c r="BE21" s="17"/>
      <c r="BF21" s="17">
        <v>5.6572547542218798E-2</v>
      </c>
      <c r="BG21" s="17">
        <v>5.7933886390868702E-2</v>
      </c>
      <c r="BH21" s="17">
        <v>6.3544314455725906E-2</v>
      </c>
      <c r="BI21" s="17">
        <v>6.4323614757886005E-2</v>
      </c>
      <c r="BJ21" s="17">
        <v>4.9913838196435502E-2</v>
      </c>
      <c r="BK21" s="17">
        <v>5.7916235251916602E-2</v>
      </c>
      <c r="BL21" s="17">
        <v>5.0115438181246301E-2</v>
      </c>
      <c r="BM21" s="17"/>
      <c r="BN21" s="17">
        <v>8.5150527185969799E-2</v>
      </c>
      <c r="BO21" s="17">
        <v>8.1831014798527099E-2</v>
      </c>
      <c r="BP21" s="17">
        <v>6.6630829339185099E-2</v>
      </c>
      <c r="BQ21" s="17">
        <v>6.10093521665847E-2</v>
      </c>
      <c r="BR21" s="17">
        <v>5.3109760019387997E-2</v>
      </c>
      <c r="BS21" s="17">
        <v>4.8835286709270703E-2</v>
      </c>
      <c r="BT21" s="17">
        <v>5.5255481406949102E-2</v>
      </c>
      <c r="BU21" s="17">
        <v>4.8234867141912101E-2</v>
      </c>
      <c r="BV21" s="17">
        <v>5.5113295026565701E-2</v>
      </c>
      <c r="BW21" s="17">
        <v>4.1088523129668798E-2</v>
      </c>
      <c r="BX21" s="17">
        <v>6.07875765418023E-2</v>
      </c>
      <c r="BY21" s="17">
        <v>6.1620307099744899E-2</v>
      </c>
      <c r="BZ21" s="17">
        <v>2.8615764885609799E-2</v>
      </c>
      <c r="CA21" s="17">
        <v>5.7929587085998699E-2</v>
      </c>
      <c r="CB21" s="17">
        <v>4.8590393360233901E-2</v>
      </c>
      <c r="CC21" s="17">
        <v>5.32342370901824E-2</v>
      </c>
      <c r="CD21" s="17">
        <v>8.0146292914074893E-2</v>
      </c>
    </row>
    <row r="22" spans="2:82" ht="29" x14ac:dyDescent="0.35">
      <c r="B22" s="18" t="s">
        <v>111</v>
      </c>
      <c r="C22" s="17">
        <v>5.1966344600574699E-2</v>
      </c>
      <c r="D22" s="17">
        <v>6.6293269674259706E-2</v>
      </c>
      <c r="E22" s="17">
        <v>3.8034488029058303E-2</v>
      </c>
      <c r="F22" s="17"/>
      <c r="G22" s="17">
        <v>4.2657269672153997E-2</v>
      </c>
      <c r="H22" s="17">
        <v>2.6458959697981399E-2</v>
      </c>
      <c r="I22" s="17">
        <v>3.3728804439790601E-2</v>
      </c>
      <c r="J22" s="17">
        <v>3.7524021322503098E-2</v>
      </c>
      <c r="K22" s="17">
        <v>5.3205694316611402E-2</v>
      </c>
      <c r="L22" s="17">
        <v>0.10460211428784801</v>
      </c>
      <c r="M22" s="17"/>
      <c r="N22" s="17">
        <v>4.6425976674535303E-2</v>
      </c>
      <c r="O22" s="17">
        <v>5.89219347339923E-2</v>
      </c>
      <c r="P22" s="17">
        <v>5.1801080946135301E-2</v>
      </c>
      <c r="Q22" s="17">
        <v>5.0511963677182997E-2</v>
      </c>
      <c r="R22" s="17"/>
      <c r="S22" s="17">
        <v>3.7121799005120103E-2</v>
      </c>
      <c r="T22" s="17">
        <v>5.9813373985937099E-2</v>
      </c>
      <c r="U22" s="17">
        <v>6.7713098637665003E-2</v>
      </c>
      <c r="V22" s="17">
        <v>5.4952746487534801E-2</v>
      </c>
      <c r="W22" s="17">
        <v>5.5159971955165303E-2</v>
      </c>
      <c r="X22" s="17">
        <v>3.8959159319273802E-2</v>
      </c>
      <c r="Y22" s="17">
        <v>4.9141509677647001E-2</v>
      </c>
      <c r="Z22" s="17">
        <v>5.4729549181487501E-2</v>
      </c>
      <c r="AA22" s="17">
        <v>5.6678285933448702E-2</v>
      </c>
      <c r="AB22" s="17">
        <v>5.4044894296391997E-2</v>
      </c>
      <c r="AC22" s="17">
        <v>5.2671809445793499E-2</v>
      </c>
      <c r="AD22" s="17"/>
      <c r="AE22" s="17">
        <v>7.3370592911990801E-2</v>
      </c>
      <c r="AF22" s="17">
        <v>4.1119247303765399E-2</v>
      </c>
      <c r="AG22" s="17">
        <v>3.7508381894767601E-2</v>
      </c>
      <c r="AH22" s="17">
        <v>4.92210603581738E-2</v>
      </c>
      <c r="AI22" s="17">
        <v>3.5508477200611302E-2</v>
      </c>
      <c r="AJ22" s="17">
        <v>4.1065442331485201E-2</v>
      </c>
      <c r="AK22" s="17"/>
      <c r="AL22" s="17">
        <v>5.7255260032584798E-2</v>
      </c>
      <c r="AM22" s="17">
        <v>3.9012015536549302E-2</v>
      </c>
      <c r="AN22" s="17">
        <v>3.9181781591570902E-2</v>
      </c>
      <c r="AO22" s="17">
        <v>6.11595349176575E-2</v>
      </c>
      <c r="AP22" s="17">
        <v>8.1931276381068494E-2</v>
      </c>
      <c r="AQ22" s="17">
        <v>5.7871071041363902E-2</v>
      </c>
      <c r="AR22" s="17">
        <v>0</v>
      </c>
      <c r="AS22" s="17"/>
      <c r="AT22" s="17">
        <v>5.5713934995388799E-2</v>
      </c>
      <c r="AU22" s="17">
        <v>5.1947429916912799E-2</v>
      </c>
      <c r="AV22" s="17"/>
      <c r="AW22" s="17">
        <v>4.7407922487491198E-2</v>
      </c>
      <c r="AX22" s="17">
        <v>0.104082237311674</v>
      </c>
      <c r="AY22" s="17">
        <v>2.4991644404967001E-2</v>
      </c>
      <c r="AZ22" s="17">
        <v>4.0958927349744802E-2</v>
      </c>
      <c r="BA22" s="17">
        <v>9.7057435967324607E-2</v>
      </c>
      <c r="BB22" s="17">
        <v>3.9560467722764503E-2</v>
      </c>
      <c r="BC22" s="17">
        <v>3.4459866627038802E-2</v>
      </c>
      <c r="BD22" s="17">
        <v>1.8552952073778699E-2</v>
      </c>
      <c r="BE22" s="17"/>
      <c r="BF22" s="17">
        <v>4.6273968666539302E-2</v>
      </c>
      <c r="BG22" s="17">
        <v>4.09277657803397E-2</v>
      </c>
      <c r="BH22" s="17">
        <v>6.8149399371137898E-2</v>
      </c>
      <c r="BI22" s="17">
        <v>3.2022321151364302E-2</v>
      </c>
      <c r="BJ22" s="17">
        <v>4.3339315608304001E-2</v>
      </c>
      <c r="BK22" s="17">
        <v>7.6194310289324801E-2</v>
      </c>
      <c r="BL22" s="17">
        <v>4.2875140608525202E-2</v>
      </c>
      <c r="BM22" s="17"/>
      <c r="BN22" s="17">
        <v>2.7300387724670899E-2</v>
      </c>
      <c r="BO22" s="17">
        <v>7.7101316555234806E-2</v>
      </c>
      <c r="BP22" s="17">
        <v>6.4830058216002295E-2</v>
      </c>
      <c r="BQ22" s="17">
        <v>6.0578030259161898E-2</v>
      </c>
      <c r="BR22" s="17">
        <v>5.6471680672645401E-2</v>
      </c>
      <c r="BS22" s="17">
        <v>5.50653623030345E-2</v>
      </c>
      <c r="BT22" s="17">
        <v>5.2687849596530702E-2</v>
      </c>
      <c r="BU22" s="17">
        <v>5.23884030191651E-2</v>
      </c>
      <c r="BV22" s="17">
        <v>5.84993304733335E-2</v>
      </c>
      <c r="BW22" s="17">
        <v>3.14373987237603E-2</v>
      </c>
      <c r="BX22" s="17">
        <v>3.7023374785743898E-2</v>
      </c>
      <c r="BY22" s="17">
        <v>5.8939820053741598E-2</v>
      </c>
      <c r="BZ22" s="17">
        <v>4.5969405527043802E-2</v>
      </c>
      <c r="CA22" s="17">
        <v>5.6621091496497598E-2</v>
      </c>
      <c r="CB22" s="17">
        <v>2.3677610689787101E-2</v>
      </c>
      <c r="CC22" s="17">
        <v>4.5345943465188499E-2</v>
      </c>
      <c r="CD22" s="17">
        <v>4.5970479734960802E-2</v>
      </c>
    </row>
    <row r="23" spans="2:82" ht="29" x14ac:dyDescent="0.35">
      <c r="B23" s="18" t="s">
        <v>112</v>
      </c>
      <c r="C23" s="17">
        <v>3.4967415697810297E-2</v>
      </c>
      <c r="D23" s="17">
        <v>3.5557605448285498E-2</v>
      </c>
      <c r="E23" s="17">
        <v>3.3979682015510999E-2</v>
      </c>
      <c r="F23" s="17"/>
      <c r="G23" s="17">
        <v>6.1660639811512499E-2</v>
      </c>
      <c r="H23" s="17">
        <v>4.7454824197174297E-2</v>
      </c>
      <c r="I23" s="17">
        <v>4.5016915249494201E-2</v>
      </c>
      <c r="J23" s="17">
        <v>2.55060271658526E-2</v>
      </c>
      <c r="K23" s="17">
        <v>1.95295460080042E-2</v>
      </c>
      <c r="L23" s="17">
        <v>1.7000347589940502E-2</v>
      </c>
      <c r="M23" s="17"/>
      <c r="N23" s="17">
        <v>4.37704353098144E-2</v>
      </c>
      <c r="O23" s="17">
        <v>3.0247232900989698E-2</v>
      </c>
      <c r="P23" s="17">
        <v>4.39368333210442E-2</v>
      </c>
      <c r="Q23" s="17">
        <v>2.1855503612419599E-2</v>
      </c>
      <c r="R23" s="17"/>
      <c r="S23" s="17">
        <v>4.2302903301014098E-2</v>
      </c>
      <c r="T23" s="17">
        <v>3.65949536528642E-2</v>
      </c>
      <c r="U23" s="17">
        <v>3.46450796842009E-2</v>
      </c>
      <c r="V23" s="17">
        <v>3.1470851067657402E-2</v>
      </c>
      <c r="W23" s="17">
        <v>3.1975648803790301E-2</v>
      </c>
      <c r="X23" s="17">
        <v>3.6389781663461303E-2</v>
      </c>
      <c r="Y23" s="17">
        <v>2.9692393323341101E-2</v>
      </c>
      <c r="Z23" s="17">
        <v>2.3105178854672798E-2</v>
      </c>
      <c r="AA23" s="17">
        <v>3.4058470817985097E-2</v>
      </c>
      <c r="AB23" s="17">
        <v>4.3884723752903303E-2</v>
      </c>
      <c r="AC23" s="17">
        <v>2.4471075857434601E-2</v>
      </c>
      <c r="AD23" s="17"/>
      <c r="AE23" s="17">
        <v>2.7284433123919899E-2</v>
      </c>
      <c r="AF23" s="17">
        <v>4.5665378984877401E-2</v>
      </c>
      <c r="AG23" s="17">
        <v>3.32157739357863E-2</v>
      </c>
      <c r="AH23" s="17">
        <v>2.9672879392453701E-2</v>
      </c>
      <c r="AI23" s="17">
        <v>3.7155101171853999E-2</v>
      </c>
      <c r="AJ23" s="17">
        <v>5.6544895801911299E-2</v>
      </c>
      <c r="AK23" s="17"/>
      <c r="AL23" s="17">
        <v>2.9955136065136601E-2</v>
      </c>
      <c r="AM23" s="17">
        <v>4.1031892025451197E-2</v>
      </c>
      <c r="AN23" s="17">
        <v>6.6692091801609399E-2</v>
      </c>
      <c r="AO23" s="17">
        <v>7.2699611587291005E-2</v>
      </c>
      <c r="AP23" s="17">
        <v>3.5425098198467203E-2</v>
      </c>
      <c r="AQ23" s="17">
        <v>3.3981387155556299E-2</v>
      </c>
      <c r="AR23" s="17">
        <v>0</v>
      </c>
      <c r="AS23" s="17"/>
      <c r="AT23" s="17">
        <v>6.4555728281472893E-2</v>
      </c>
      <c r="AU23" s="17">
        <v>3.1021362066418701E-2</v>
      </c>
      <c r="AV23" s="17"/>
      <c r="AW23" s="17">
        <v>2.6902527910939899E-2</v>
      </c>
      <c r="AX23" s="17">
        <v>1.4068204390451399E-2</v>
      </c>
      <c r="AY23" s="17">
        <v>3.52505730067054E-2</v>
      </c>
      <c r="AZ23" s="17">
        <v>2.8787524146250801E-2</v>
      </c>
      <c r="BA23" s="17">
        <v>1.27794232949489E-2</v>
      </c>
      <c r="BB23" s="17">
        <v>6.0270751779785997E-2</v>
      </c>
      <c r="BC23" s="17">
        <v>5.70324046841778E-2</v>
      </c>
      <c r="BD23" s="17">
        <v>4.3978632156481297E-2</v>
      </c>
      <c r="BE23" s="17"/>
      <c r="BF23" s="17">
        <v>3.31538127102824E-2</v>
      </c>
      <c r="BG23" s="17">
        <v>3.5686900362023599E-2</v>
      </c>
      <c r="BH23" s="17">
        <v>3.8593803070182203E-2</v>
      </c>
      <c r="BI23" s="17">
        <v>3.8335926433414998E-2</v>
      </c>
      <c r="BJ23" s="17">
        <v>4.7518706849048402E-2</v>
      </c>
      <c r="BK23" s="17">
        <v>1.93638885656633E-2</v>
      </c>
      <c r="BL23" s="17">
        <v>4.9524770071093599E-2</v>
      </c>
      <c r="BM23" s="17"/>
      <c r="BN23" s="17">
        <v>4.0351315969049797E-2</v>
      </c>
      <c r="BO23" s="17">
        <v>1.9946899729996501E-2</v>
      </c>
      <c r="BP23" s="17">
        <v>2.80685544587428E-2</v>
      </c>
      <c r="BQ23" s="17">
        <v>4.3571725557877902E-2</v>
      </c>
      <c r="BR23" s="17">
        <v>1.81271812939095E-2</v>
      </c>
      <c r="BS23" s="17">
        <v>2.7469839160888802E-2</v>
      </c>
      <c r="BT23" s="17">
        <v>3.5978593571259897E-2</v>
      </c>
      <c r="BU23" s="17">
        <v>2.6877795841284299E-2</v>
      </c>
      <c r="BV23" s="17">
        <v>2.6976898607705E-2</v>
      </c>
      <c r="BW23" s="17">
        <v>4.6230464433584702E-2</v>
      </c>
      <c r="BX23" s="17">
        <v>4.1844209132280603E-2</v>
      </c>
      <c r="BY23" s="17">
        <v>4.32919471562127E-2</v>
      </c>
      <c r="BZ23" s="17">
        <v>6.8069899220138896E-2</v>
      </c>
      <c r="CA23" s="17">
        <v>3.7954587423335497E-2</v>
      </c>
      <c r="CB23" s="17">
        <v>8.6465113890060494E-2</v>
      </c>
      <c r="CC23" s="17">
        <v>5.2040636845008099E-2</v>
      </c>
      <c r="CD23" s="17">
        <v>4.8154450014927103E-2</v>
      </c>
    </row>
    <row r="24" spans="2:82" x14ac:dyDescent="0.35">
      <c r="B24" s="18" t="s">
        <v>113</v>
      </c>
      <c r="C24" s="17">
        <v>3.3262120961253902E-2</v>
      </c>
      <c r="D24" s="17">
        <v>3.2191103814659998E-2</v>
      </c>
      <c r="E24" s="17">
        <v>3.4255497450252401E-2</v>
      </c>
      <c r="F24" s="17"/>
      <c r="G24" s="17">
        <v>3.91797332738291E-2</v>
      </c>
      <c r="H24" s="17">
        <v>3.11738423836194E-2</v>
      </c>
      <c r="I24" s="17">
        <v>2.8660783923171802E-2</v>
      </c>
      <c r="J24" s="17">
        <v>2.5260412206630799E-2</v>
      </c>
      <c r="K24" s="17">
        <v>2.7116082823093999E-2</v>
      </c>
      <c r="L24" s="17">
        <v>4.5397729081179602E-2</v>
      </c>
      <c r="M24" s="17"/>
      <c r="N24" s="17">
        <v>2.86130301498814E-2</v>
      </c>
      <c r="O24" s="17">
        <v>3.1022983586569599E-2</v>
      </c>
      <c r="P24" s="17">
        <v>3.8393805294761697E-2</v>
      </c>
      <c r="Q24" s="17">
        <v>3.6644771503979101E-2</v>
      </c>
      <c r="R24" s="17"/>
      <c r="S24" s="17">
        <v>3.6964213530248299E-2</v>
      </c>
      <c r="T24" s="17">
        <v>2.69984021059704E-2</v>
      </c>
      <c r="U24" s="17">
        <v>3.0328553141814599E-2</v>
      </c>
      <c r="V24" s="17">
        <v>2.62768767508453E-2</v>
      </c>
      <c r="W24" s="17">
        <v>3.9573619945892799E-2</v>
      </c>
      <c r="X24" s="17">
        <v>3.0065146665037901E-2</v>
      </c>
      <c r="Y24" s="17">
        <v>2.6594027387748902E-2</v>
      </c>
      <c r="Z24" s="17">
        <v>4.0441724939596801E-2</v>
      </c>
      <c r="AA24" s="17">
        <v>4.64211278091562E-2</v>
      </c>
      <c r="AB24" s="17">
        <v>2.65501226333511E-2</v>
      </c>
      <c r="AC24" s="17">
        <v>4.0585142026229599E-2</v>
      </c>
      <c r="AD24" s="17"/>
      <c r="AE24" s="17">
        <v>3.9736975359971699E-2</v>
      </c>
      <c r="AF24" s="17">
        <v>3.0146958509241699E-2</v>
      </c>
      <c r="AG24" s="17">
        <v>2.6626929879584801E-2</v>
      </c>
      <c r="AH24" s="17">
        <v>3.4364367435920203E-2</v>
      </c>
      <c r="AI24" s="17">
        <v>2.8053014704802998E-2</v>
      </c>
      <c r="AJ24" s="17">
        <v>3.6313340415291599E-2</v>
      </c>
      <c r="AK24" s="17"/>
      <c r="AL24" s="17">
        <v>3.0390343996907598E-2</v>
      </c>
      <c r="AM24" s="17">
        <v>3.59055666682042E-2</v>
      </c>
      <c r="AN24" s="17">
        <v>3.5689384542249597E-2</v>
      </c>
      <c r="AO24" s="17">
        <v>6.0349864240882199E-2</v>
      </c>
      <c r="AP24" s="17">
        <v>3.8536399710597399E-2</v>
      </c>
      <c r="AQ24" s="17">
        <v>5.8030412863536301E-2</v>
      </c>
      <c r="AR24" s="17">
        <v>5.9877205802635301E-2</v>
      </c>
      <c r="AS24" s="17"/>
      <c r="AT24" s="17">
        <v>5.1920014345532603E-2</v>
      </c>
      <c r="AU24" s="17">
        <v>3.0743209755350699E-2</v>
      </c>
      <c r="AV24" s="17"/>
      <c r="AW24" s="17">
        <v>3.5354150741795203E-2</v>
      </c>
      <c r="AX24" s="17">
        <v>3.18157225057479E-2</v>
      </c>
      <c r="AY24" s="17">
        <v>4.07371831089672E-2</v>
      </c>
      <c r="AZ24" s="17">
        <v>2.9143558947707E-2</v>
      </c>
      <c r="BA24" s="17">
        <v>5.1348068923942697E-2</v>
      </c>
      <c r="BB24" s="17">
        <v>2.8981645634496799E-2</v>
      </c>
      <c r="BC24" s="17">
        <v>2.7398380047901901E-2</v>
      </c>
      <c r="BD24" s="17">
        <v>6.1555763385373798E-3</v>
      </c>
      <c r="BE24" s="17"/>
      <c r="BF24" s="17">
        <v>3.3341165632941802E-2</v>
      </c>
      <c r="BG24" s="17">
        <v>3.4228050056424097E-2</v>
      </c>
      <c r="BH24" s="17">
        <v>2.83689391089646E-2</v>
      </c>
      <c r="BI24" s="17">
        <v>2.6924179282582901E-2</v>
      </c>
      <c r="BJ24" s="17">
        <v>3.4560629825967297E-2</v>
      </c>
      <c r="BK24" s="17">
        <v>3.3823998143166202E-2</v>
      </c>
      <c r="BL24" s="17">
        <v>3.76353042360838E-2</v>
      </c>
      <c r="BM24" s="17"/>
      <c r="BN24" s="17">
        <v>3.1269389587160898E-2</v>
      </c>
      <c r="BO24" s="17">
        <v>3.53354111496713E-2</v>
      </c>
      <c r="BP24" s="17">
        <v>4.6308870925672201E-2</v>
      </c>
      <c r="BQ24" s="17">
        <v>3.8744227317446797E-2</v>
      </c>
      <c r="BR24" s="17">
        <v>3.4234118104421299E-2</v>
      </c>
      <c r="BS24" s="17">
        <v>3.6102145673576197E-2</v>
      </c>
      <c r="BT24" s="17">
        <v>2.4927002767558298E-2</v>
      </c>
      <c r="BU24" s="17">
        <v>3.5690593210088703E-2</v>
      </c>
      <c r="BV24" s="17">
        <v>2.1179846175805199E-2</v>
      </c>
      <c r="BW24" s="17">
        <v>2.47667318103135E-2</v>
      </c>
      <c r="BX24" s="17">
        <v>2.6130126612427602E-2</v>
      </c>
      <c r="BY24" s="17">
        <v>2.53158221953944E-2</v>
      </c>
      <c r="BZ24" s="17">
        <v>2.2209626214913101E-2</v>
      </c>
      <c r="CA24" s="17">
        <v>3.7240547250078297E-2</v>
      </c>
      <c r="CB24" s="17">
        <v>4.2909798455148099E-2</v>
      </c>
      <c r="CC24" s="17">
        <v>1.24710206386544E-2</v>
      </c>
      <c r="CD24" s="17">
        <v>4.78860010384492E-2</v>
      </c>
    </row>
    <row r="25" spans="2:82" x14ac:dyDescent="0.35">
      <c r="B25" s="18" t="s">
        <v>114</v>
      </c>
      <c r="C25" s="19">
        <v>8.9842858290031993E-3</v>
      </c>
      <c r="D25" s="19">
        <v>8.5473077028358404E-3</v>
      </c>
      <c r="E25" s="19">
        <v>8.8408846454184307E-3</v>
      </c>
      <c r="F25" s="19"/>
      <c r="G25" s="19">
        <v>1.1327395526064399E-2</v>
      </c>
      <c r="H25" s="19">
        <v>1.31108828371653E-2</v>
      </c>
      <c r="I25" s="19">
        <v>1.19067992761854E-2</v>
      </c>
      <c r="J25" s="19">
        <v>1.33285039148994E-2</v>
      </c>
      <c r="K25" s="19">
        <v>3.3828624465235299E-3</v>
      </c>
      <c r="L25" s="19">
        <v>1.9243614364381999E-3</v>
      </c>
      <c r="M25" s="19"/>
      <c r="N25" s="19">
        <v>4.4145737194332202E-3</v>
      </c>
      <c r="O25" s="19">
        <v>1.02723435401358E-2</v>
      </c>
      <c r="P25" s="19">
        <v>8.5193583895149892E-3</v>
      </c>
      <c r="Q25" s="19">
        <v>1.2222512324807E-2</v>
      </c>
      <c r="R25" s="19"/>
      <c r="S25" s="19">
        <v>8.4249689572790595E-3</v>
      </c>
      <c r="T25" s="19">
        <v>7.5984557518967103E-3</v>
      </c>
      <c r="U25" s="19">
        <v>5.2891175272268701E-3</v>
      </c>
      <c r="V25" s="19">
        <v>1.1299391559321E-2</v>
      </c>
      <c r="W25" s="19">
        <v>9.6952130348163593E-3</v>
      </c>
      <c r="X25" s="19">
        <v>6.89382032857082E-3</v>
      </c>
      <c r="Y25" s="19">
        <v>1.1914452370238301E-2</v>
      </c>
      <c r="Z25" s="19">
        <v>7.2924476894989697E-3</v>
      </c>
      <c r="AA25" s="19">
        <v>8.3279920265867599E-3</v>
      </c>
      <c r="AB25" s="19">
        <v>1.21646093438274E-2</v>
      </c>
      <c r="AC25" s="19">
        <v>1.0921568198175399E-2</v>
      </c>
      <c r="AD25" s="19"/>
      <c r="AE25" s="19">
        <v>4.3676388296280903E-3</v>
      </c>
      <c r="AF25" s="19">
        <v>7.6361950864881796E-3</v>
      </c>
      <c r="AG25" s="19">
        <v>8.6529008242585501E-3</v>
      </c>
      <c r="AH25" s="19">
        <v>1.06744751532935E-2</v>
      </c>
      <c r="AI25" s="19">
        <v>9.4901401923915604E-3</v>
      </c>
      <c r="AJ25" s="19">
        <v>1.8357013135104801E-2</v>
      </c>
      <c r="AK25" s="19"/>
      <c r="AL25" s="19">
        <v>3.4523604205019399E-3</v>
      </c>
      <c r="AM25" s="19">
        <v>5.6883929851231198E-3</v>
      </c>
      <c r="AN25" s="19">
        <v>0</v>
      </c>
      <c r="AO25" s="19">
        <v>0</v>
      </c>
      <c r="AP25" s="19">
        <v>0</v>
      </c>
      <c r="AQ25" s="19">
        <v>0</v>
      </c>
      <c r="AR25" s="19">
        <v>0</v>
      </c>
      <c r="AS25" s="19"/>
      <c r="AT25" s="19">
        <v>1.3195311039457199E-2</v>
      </c>
      <c r="AU25" s="19">
        <v>5.5848580592069604E-3</v>
      </c>
      <c r="AV25" s="19"/>
      <c r="AW25" s="19">
        <v>1.3100122334458101E-2</v>
      </c>
      <c r="AX25" s="19">
        <v>6.2561056344204299E-3</v>
      </c>
      <c r="AY25" s="19">
        <v>1.1878523040456701E-2</v>
      </c>
      <c r="AZ25" s="19">
        <v>1.17309406432465E-2</v>
      </c>
      <c r="BA25" s="19">
        <v>2.4149920275887901E-3</v>
      </c>
      <c r="BB25" s="19">
        <v>7.8333265516057592E-3</v>
      </c>
      <c r="BC25" s="19">
        <v>8.9297459743947708E-3</v>
      </c>
      <c r="BD25" s="19">
        <v>6.2550836883791799E-3</v>
      </c>
      <c r="BE25" s="19"/>
      <c r="BF25" s="19">
        <v>7.2484286209016603E-3</v>
      </c>
      <c r="BG25" s="19">
        <v>9.2461228601966108E-3</v>
      </c>
      <c r="BH25" s="19">
        <v>2.4896126744262501E-3</v>
      </c>
      <c r="BI25" s="19">
        <v>9.7190752270279197E-3</v>
      </c>
      <c r="BJ25" s="19">
        <v>1.3717288571829101E-2</v>
      </c>
      <c r="BK25" s="19">
        <v>1.20192678278381E-2</v>
      </c>
      <c r="BL25" s="19">
        <v>6.7741254242065603E-3</v>
      </c>
      <c r="BM25" s="19"/>
      <c r="BN25" s="19">
        <v>2.9121676838967901E-2</v>
      </c>
      <c r="BO25" s="19">
        <v>4.22319469625646E-3</v>
      </c>
      <c r="BP25" s="19">
        <v>9.9079513276503408E-3</v>
      </c>
      <c r="BQ25" s="19">
        <v>8.1405054671808696E-3</v>
      </c>
      <c r="BR25" s="19">
        <v>7.0382418406078904E-3</v>
      </c>
      <c r="BS25" s="19">
        <v>5.8641333051153398E-3</v>
      </c>
      <c r="BT25" s="19">
        <v>1.4160543940648499E-3</v>
      </c>
      <c r="BU25" s="19">
        <v>4.5728066877966404E-3</v>
      </c>
      <c r="BV25" s="19">
        <v>4.2937019349104499E-3</v>
      </c>
      <c r="BW25" s="19">
        <v>5.4664256657656497E-3</v>
      </c>
      <c r="BX25" s="19">
        <v>5.1088451305560702E-3</v>
      </c>
      <c r="BY25" s="19">
        <v>2.5819697858504701E-3</v>
      </c>
      <c r="BZ25" s="19">
        <v>0</v>
      </c>
      <c r="CA25" s="19">
        <v>9.8433548487330703E-3</v>
      </c>
      <c r="CB25" s="19">
        <v>1.18850896550689E-2</v>
      </c>
      <c r="CC25" s="19">
        <v>1.24885317193236E-2</v>
      </c>
      <c r="CD25" s="19">
        <v>0</v>
      </c>
    </row>
    <row r="26" spans="2:82" x14ac:dyDescent="0.35">
      <c r="B26" s="16"/>
    </row>
    <row r="27" spans="2:82" x14ac:dyDescent="0.35">
      <c r="B27" t="s">
        <v>119</v>
      </c>
    </row>
    <row r="28" spans="2:82" x14ac:dyDescent="0.35">
      <c r="B28" t="s">
        <v>120</v>
      </c>
    </row>
    <row r="30" spans="2:82" x14ac:dyDescent="0.35">
      <c r="B30"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CD17"/>
  <sheetViews>
    <sheetView showGridLines="0" workbookViewId="0">
      <pane xSplit="2" topLeftCell="AO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257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240</v>
      </c>
      <c r="D7" s="10">
        <v>138</v>
      </c>
      <c r="E7" s="10">
        <v>102</v>
      </c>
      <c r="F7" s="10"/>
      <c r="G7" s="10">
        <v>55</v>
      </c>
      <c r="H7" s="10">
        <v>67</v>
      </c>
      <c r="I7" s="10">
        <v>50</v>
      </c>
      <c r="J7" s="10">
        <v>22</v>
      </c>
      <c r="K7" s="10">
        <v>19</v>
      </c>
      <c r="L7" s="10">
        <v>27</v>
      </c>
      <c r="M7" s="10"/>
      <c r="N7" s="10">
        <v>113</v>
      </c>
      <c r="O7" s="10">
        <v>42</v>
      </c>
      <c r="P7" s="10">
        <v>48</v>
      </c>
      <c r="Q7" s="10">
        <v>37</v>
      </c>
      <c r="R7" s="10"/>
      <c r="S7" s="10">
        <v>58</v>
      </c>
      <c r="T7" s="10">
        <v>22</v>
      </c>
      <c r="U7" s="10">
        <v>8</v>
      </c>
      <c r="V7" s="10">
        <v>13</v>
      </c>
      <c r="W7" s="10">
        <v>17</v>
      </c>
      <c r="X7" s="10">
        <v>29</v>
      </c>
      <c r="Y7" s="10">
        <v>25</v>
      </c>
      <c r="Z7" s="10">
        <v>10</v>
      </c>
      <c r="AA7" s="10">
        <v>32</v>
      </c>
      <c r="AB7" s="10">
        <v>21</v>
      </c>
      <c r="AC7" s="10">
        <v>5</v>
      </c>
      <c r="AD7" s="10"/>
      <c r="AE7" s="10">
        <v>125</v>
      </c>
      <c r="AF7" s="10">
        <v>65</v>
      </c>
      <c r="AG7" s="10">
        <v>9</v>
      </c>
      <c r="AH7" s="10">
        <v>10</v>
      </c>
      <c r="AI7" s="10">
        <v>23</v>
      </c>
      <c r="AJ7" s="10">
        <v>6</v>
      </c>
      <c r="AK7" s="10"/>
      <c r="AL7" s="10">
        <v>93</v>
      </c>
      <c r="AM7" s="10">
        <v>84</v>
      </c>
      <c r="AN7" s="10">
        <v>33</v>
      </c>
      <c r="AO7" s="10">
        <v>4</v>
      </c>
      <c r="AP7" s="10">
        <v>6</v>
      </c>
      <c r="AQ7" s="10">
        <v>11</v>
      </c>
      <c r="AR7" s="10" t="s">
        <v>115</v>
      </c>
      <c r="AS7" s="10"/>
      <c r="AT7" s="10">
        <v>240</v>
      </c>
      <c r="AU7" s="10" t="s">
        <v>115</v>
      </c>
      <c r="AV7" s="10"/>
      <c r="AW7" s="10">
        <v>19</v>
      </c>
      <c r="AX7" s="10">
        <v>4</v>
      </c>
      <c r="AY7" s="10">
        <v>6</v>
      </c>
      <c r="AZ7" s="10">
        <v>53</v>
      </c>
      <c r="BA7" s="10">
        <v>25</v>
      </c>
      <c r="BB7" s="10">
        <v>40</v>
      </c>
      <c r="BC7" s="10">
        <v>89</v>
      </c>
      <c r="BD7" s="10">
        <v>4</v>
      </c>
      <c r="BE7" s="10"/>
      <c r="BF7" s="10">
        <v>51</v>
      </c>
      <c r="BG7" s="10">
        <v>86</v>
      </c>
      <c r="BH7" s="10">
        <v>29</v>
      </c>
      <c r="BI7" s="10">
        <v>12</v>
      </c>
      <c r="BJ7" s="10">
        <v>20</v>
      </c>
      <c r="BK7" s="10">
        <v>30</v>
      </c>
      <c r="BL7" s="10">
        <v>12</v>
      </c>
      <c r="BM7" s="10"/>
      <c r="BN7" s="10">
        <v>12</v>
      </c>
      <c r="BO7" s="10">
        <v>12</v>
      </c>
      <c r="BP7" s="10">
        <v>12</v>
      </c>
      <c r="BQ7" s="10">
        <v>11</v>
      </c>
      <c r="BR7" s="10">
        <v>18</v>
      </c>
      <c r="BS7" s="10">
        <v>11</v>
      </c>
      <c r="BT7" s="10">
        <v>13</v>
      </c>
      <c r="BU7" s="10">
        <v>20</v>
      </c>
      <c r="BV7" s="10">
        <v>6</v>
      </c>
      <c r="BW7" s="10">
        <v>22</v>
      </c>
      <c r="BX7" s="10">
        <v>12</v>
      </c>
      <c r="BY7" s="10">
        <v>15</v>
      </c>
      <c r="BZ7" s="10">
        <v>11</v>
      </c>
      <c r="CA7" s="10">
        <v>10</v>
      </c>
      <c r="CB7" s="10">
        <v>18</v>
      </c>
      <c r="CC7" s="10">
        <v>19</v>
      </c>
      <c r="CD7" s="10">
        <v>11</v>
      </c>
    </row>
    <row r="8" spans="2:82" ht="30" customHeight="1" x14ac:dyDescent="0.35">
      <c r="B8" s="11" t="s">
        <v>19</v>
      </c>
      <c r="C8" s="11">
        <v>245</v>
      </c>
      <c r="D8" s="11">
        <v>145</v>
      </c>
      <c r="E8" s="11">
        <v>100</v>
      </c>
      <c r="F8" s="11"/>
      <c r="G8" s="11">
        <v>59</v>
      </c>
      <c r="H8" s="11">
        <v>70</v>
      </c>
      <c r="I8" s="11">
        <v>51</v>
      </c>
      <c r="J8" s="11">
        <v>22</v>
      </c>
      <c r="K8" s="11">
        <v>18</v>
      </c>
      <c r="L8" s="11">
        <v>26</v>
      </c>
      <c r="M8" s="11"/>
      <c r="N8" s="11">
        <v>110</v>
      </c>
      <c r="O8" s="11">
        <v>43</v>
      </c>
      <c r="P8" s="11">
        <v>52</v>
      </c>
      <c r="Q8" s="11">
        <v>40</v>
      </c>
      <c r="R8" s="11"/>
      <c r="S8" s="11">
        <v>64</v>
      </c>
      <c r="T8" s="11">
        <v>21</v>
      </c>
      <c r="U8" s="11">
        <v>7</v>
      </c>
      <c r="V8" s="11">
        <v>13</v>
      </c>
      <c r="W8" s="11">
        <v>16</v>
      </c>
      <c r="X8" s="11">
        <v>28</v>
      </c>
      <c r="Y8" s="11">
        <v>26</v>
      </c>
      <c r="Z8" s="11">
        <v>11</v>
      </c>
      <c r="AA8" s="11">
        <v>32</v>
      </c>
      <c r="AB8" s="11">
        <v>22</v>
      </c>
      <c r="AC8" s="11">
        <v>5</v>
      </c>
      <c r="AD8" s="11"/>
      <c r="AE8" s="11">
        <v>127</v>
      </c>
      <c r="AF8" s="11">
        <v>65</v>
      </c>
      <c r="AG8" s="11">
        <v>10</v>
      </c>
      <c r="AH8" s="11">
        <v>11</v>
      </c>
      <c r="AI8" s="11">
        <v>24</v>
      </c>
      <c r="AJ8" s="11">
        <v>6</v>
      </c>
      <c r="AK8" s="11"/>
      <c r="AL8" s="11">
        <v>92</v>
      </c>
      <c r="AM8" s="11">
        <v>88</v>
      </c>
      <c r="AN8" s="11">
        <v>34</v>
      </c>
      <c r="AO8" s="11">
        <v>4</v>
      </c>
      <c r="AP8" s="11">
        <v>6</v>
      </c>
      <c r="AQ8" s="11">
        <v>11</v>
      </c>
      <c r="AR8" s="11" t="s">
        <v>115</v>
      </c>
      <c r="AS8" s="11"/>
      <c r="AT8" s="11">
        <v>245</v>
      </c>
      <c r="AU8" s="11" t="s">
        <v>115</v>
      </c>
      <c r="AV8" s="11"/>
      <c r="AW8" s="11">
        <v>20</v>
      </c>
      <c r="AX8" s="11">
        <v>4</v>
      </c>
      <c r="AY8" s="11">
        <v>6</v>
      </c>
      <c r="AZ8" s="11">
        <v>55</v>
      </c>
      <c r="BA8" s="11">
        <v>24</v>
      </c>
      <c r="BB8" s="11">
        <v>41</v>
      </c>
      <c r="BC8" s="11">
        <v>90</v>
      </c>
      <c r="BD8" s="11">
        <v>4</v>
      </c>
      <c r="BE8" s="11"/>
      <c r="BF8" s="11">
        <v>52</v>
      </c>
      <c r="BG8" s="11">
        <v>89</v>
      </c>
      <c r="BH8" s="11">
        <v>30</v>
      </c>
      <c r="BI8" s="11">
        <v>12</v>
      </c>
      <c r="BJ8" s="11">
        <v>19</v>
      </c>
      <c r="BK8" s="11">
        <v>30</v>
      </c>
      <c r="BL8" s="11">
        <v>13</v>
      </c>
      <c r="BM8" s="11"/>
      <c r="BN8" s="11">
        <v>13</v>
      </c>
      <c r="BO8" s="11">
        <v>13</v>
      </c>
      <c r="BP8" s="11">
        <v>12</v>
      </c>
      <c r="BQ8" s="11">
        <v>11</v>
      </c>
      <c r="BR8" s="11">
        <v>19</v>
      </c>
      <c r="BS8" s="11">
        <v>11</v>
      </c>
      <c r="BT8" s="11">
        <v>14</v>
      </c>
      <c r="BU8" s="11">
        <v>20</v>
      </c>
      <c r="BV8" s="11">
        <v>6</v>
      </c>
      <c r="BW8" s="11">
        <v>22</v>
      </c>
      <c r="BX8" s="11">
        <v>12</v>
      </c>
      <c r="BY8" s="11">
        <v>15</v>
      </c>
      <c r="BZ8" s="11">
        <v>11</v>
      </c>
      <c r="CA8" s="11">
        <v>10</v>
      </c>
      <c r="CB8" s="11">
        <v>19</v>
      </c>
      <c r="CC8" s="11">
        <v>19</v>
      </c>
      <c r="CD8" s="11">
        <v>11</v>
      </c>
    </row>
    <row r="9" spans="2:82" ht="29" x14ac:dyDescent="0.35">
      <c r="B9" s="18" t="s">
        <v>241</v>
      </c>
      <c r="C9" s="17">
        <v>0.38640536180942198</v>
      </c>
      <c r="D9" s="17">
        <v>0.39734136479624399</v>
      </c>
      <c r="E9" s="17">
        <v>0.370472594953835</v>
      </c>
      <c r="F9" s="17"/>
      <c r="G9" s="17">
        <v>0.35209302075276999</v>
      </c>
      <c r="H9" s="17">
        <v>0.39539300989418502</v>
      </c>
      <c r="I9" s="17">
        <v>0.41626194941908201</v>
      </c>
      <c r="J9" s="17">
        <v>0.32387779679395101</v>
      </c>
      <c r="K9" s="17">
        <v>0.20616410005778801</v>
      </c>
      <c r="L9" s="17">
        <v>0.55320742814840695</v>
      </c>
      <c r="M9" s="17"/>
      <c r="N9" s="17">
        <v>0.48836692855241798</v>
      </c>
      <c r="O9" s="17">
        <v>0.337183716836994</v>
      </c>
      <c r="P9" s="17">
        <v>0.38491639651327098</v>
      </c>
      <c r="Q9" s="17">
        <v>0.159580612002517</v>
      </c>
      <c r="R9" s="17"/>
      <c r="S9" s="17">
        <v>0.48864905494690097</v>
      </c>
      <c r="T9" s="17">
        <v>0.27954685981273603</v>
      </c>
      <c r="U9" s="17">
        <v>0.496367467778843</v>
      </c>
      <c r="V9" s="17">
        <v>0.45693117000196998</v>
      </c>
      <c r="W9" s="17">
        <v>0.22577133028617499</v>
      </c>
      <c r="X9" s="17">
        <v>0.29905376241541398</v>
      </c>
      <c r="Y9" s="17">
        <v>0.367985527170756</v>
      </c>
      <c r="Z9" s="17">
        <v>0.29423217232808302</v>
      </c>
      <c r="AA9" s="17">
        <v>0.46472170729957601</v>
      </c>
      <c r="AB9" s="17">
        <v>0.33885288179799</v>
      </c>
      <c r="AC9" s="17">
        <v>0.19423095297489701</v>
      </c>
      <c r="AD9" s="17"/>
      <c r="AE9" s="17">
        <v>0.55116084936246301</v>
      </c>
      <c r="AF9" s="17">
        <v>0.19688893378835101</v>
      </c>
      <c r="AG9" s="17">
        <v>0.202035416844114</v>
      </c>
      <c r="AH9" s="17">
        <v>0.124890119885809</v>
      </c>
      <c r="AI9" s="17">
        <v>0.35551969877934703</v>
      </c>
      <c r="AJ9" s="17">
        <v>0</v>
      </c>
      <c r="AK9" s="17"/>
      <c r="AL9" s="17">
        <v>0.29015075151930803</v>
      </c>
      <c r="AM9" s="17">
        <v>0.43964736878692501</v>
      </c>
      <c r="AN9" s="17">
        <v>0.42139916219568502</v>
      </c>
      <c r="AO9" s="17">
        <v>0.45563955172641402</v>
      </c>
      <c r="AP9" s="17">
        <v>0.67589261754941898</v>
      </c>
      <c r="AQ9" s="17">
        <v>0.71541907379792802</v>
      </c>
      <c r="AR9" s="17" t="s">
        <v>116</v>
      </c>
      <c r="AS9" s="17"/>
      <c r="AT9" s="17">
        <v>0.38640536180942198</v>
      </c>
      <c r="AU9" s="17" t="s">
        <v>116</v>
      </c>
      <c r="AV9" s="17"/>
      <c r="AW9" s="17">
        <v>0.35633787474926198</v>
      </c>
      <c r="AX9" s="17">
        <v>0.46557941392970897</v>
      </c>
      <c r="AY9" s="17">
        <v>0.159147617670959</v>
      </c>
      <c r="AZ9" s="17">
        <v>0.33247912129139301</v>
      </c>
      <c r="BA9" s="17">
        <v>0.48134129001144499</v>
      </c>
      <c r="BB9" s="17">
        <v>0.31649330744966903</v>
      </c>
      <c r="BC9" s="17">
        <v>0.46144308071449502</v>
      </c>
      <c r="BD9" s="17">
        <v>0</v>
      </c>
      <c r="BE9" s="17"/>
      <c r="BF9" s="17">
        <v>0.42464756030106798</v>
      </c>
      <c r="BG9" s="17">
        <v>0.44460984465314202</v>
      </c>
      <c r="BH9" s="17">
        <v>0.35014486491966601</v>
      </c>
      <c r="BI9" s="17">
        <v>0.33539288363956699</v>
      </c>
      <c r="BJ9" s="17">
        <v>0.33730632920473202</v>
      </c>
      <c r="BK9" s="17">
        <v>0.36994561100645801</v>
      </c>
      <c r="BL9" s="17">
        <v>7.8167248915537405E-2</v>
      </c>
      <c r="BM9" s="17"/>
      <c r="BN9" s="17">
        <v>0.519607366858162</v>
      </c>
      <c r="BO9" s="17">
        <v>0.23821184375457699</v>
      </c>
      <c r="BP9" s="17">
        <v>7.8620431255131296E-2</v>
      </c>
      <c r="BQ9" s="17">
        <v>0.16063190750073</v>
      </c>
      <c r="BR9" s="17">
        <v>9.5334829348470193E-2</v>
      </c>
      <c r="BS9" s="17">
        <v>0.18172424856068001</v>
      </c>
      <c r="BT9" s="17">
        <v>0.40855486701183602</v>
      </c>
      <c r="BU9" s="17">
        <v>0.15065484885752201</v>
      </c>
      <c r="BV9" s="17">
        <v>0.54482253870973996</v>
      </c>
      <c r="BW9" s="17">
        <v>0.39072431791399298</v>
      </c>
      <c r="BX9" s="17">
        <v>0.40751348582980401</v>
      </c>
      <c r="BY9" s="17">
        <v>0.39488080594460301</v>
      </c>
      <c r="BZ9" s="17">
        <v>0.197287553565624</v>
      </c>
      <c r="CA9" s="17">
        <v>0.61877609010948398</v>
      </c>
      <c r="CB9" s="17">
        <v>0.66455076347616604</v>
      </c>
      <c r="CC9" s="17">
        <v>0.72590725310103299</v>
      </c>
      <c r="CD9" s="17">
        <v>0.81571447732695601</v>
      </c>
    </row>
    <row r="10" spans="2:82" ht="29" x14ac:dyDescent="0.35">
      <c r="B10" s="18" t="s">
        <v>242</v>
      </c>
      <c r="C10" s="17">
        <v>0.41696408802592999</v>
      </c>
      <c r="D10" s="17">
        <v>0.41417025407482499</v>
      </c>
      <c r="E10" s="17">
        <v>0.42103445130489298</v>
      </c>
      <c r="F10" s="17"/>
      <c r="G10" s="17">
        <v>0.42522550010439297</v>
      </c>
      <c r="H10" s="17">
        <v>0.437187470569249</v>
      </c>
      <c r="I10" s="17">
        <v>0.38020759241428398</v>
      </c>
      <c r="J10" s="17">
        <v>0.35357251581240301</v>
      </c>
      <c r="K10" s="17">
        <v>0.57329176767242696</v>
      </c>
      <c r="L10" s="17">
        <v>0.36354825251023298</v>
      </c>
      <c r="M10" s="17"/>
      <c r="N10" s="17">
        <v>0.43327907936357202</v>
      </c>
      <c r="O10" s="17">
        <v>0.40091976866937001</v>
      </c>
      <c r="P10" s="17">
        <v>0.43752118415250801</v>
      </c>
      <c r="Q10" s="17">
        <v>0.362307183092694</v>
      </c>
      <c r="R10" s="17"/>
      <c r="S10" s="17">
        <v>0.42178422959783202</v>
      </c>
      <c r="T10" s="17">
        <v>0.62370262478799998</v>
      </c>
      <c r="U10" s="17">
        <v>0.25185351231813602</v>
      </c>
      <c r="V10" s="17">
        <v>0.30828149463645299</v>
      </c>
      <c r="W10" s="17">
        <v>0.59262190708497597</v>
      </c>
      <c r="X10" s="17">
        <v>0.34412322592793299</v>
      </c>
      <c r="Y10" s="17">
        <v>0.46674531855093399</v>
      </c>
      <c r="Z10" s="17">
        <v>0.18719448890534901</v>
      </c>
      <c r="AA10" s="17">
        <v>0.340663225741767</v>
      </c>
      <c r="AB10" s="17">
        <v>0.46840366387288301</v>
      </c>
      <c r="AC10" s="17">
        <v>0.39012456091584602</v>
      </c>
      <c r="AD10" s="17"/>
      <c r="AE10" s="17">
        <v>0.35010336845874701</v>
      </c>
      <c r="AF10" s="17">
        <v>0.59687023208211898</v>
      </c>
      <c r="AG10" s="17">
        <v>0.44670485349608302</v>
      </c>
      <c r="AH10" s="17">
        <v>0.40074973013290999</v>
      </c>
      <c r="AI10" s="17">
        <v>0.37829885064218799</v>
      </c>
      <c r="AJ10" s="17">
        <v>0</v>
      </c>
      <c r="AK10" s="17"/>
      <c r="AL10" s="17">
        <v>0.46053312716295303</v>
      </c>
      <c r="AM10" s="17">
        <v>0.47024964885244103</v>
      </c>
      <c r="AN10" s="17">
        <v>0.35261430864594601</v>
      </c>
      <c r="AO10" s="17">
        <v>0.265718128235722</v>
      </c>
      <c r="AP10" s="17">
        <v>0.32410738245058102</v>
      </c>
      <c r="AQ10" s="17">
        <v>9.6849615789744395E-2</v>
      </c>
      <c r="AR10" s="17" t="s">
        <v>116</v>
      </c>
      <c r="AS10" s="17"/>
      <c r="AT10" s="17">
        <v>0.41696408802592999</v>
      </c>
      <c r="AU10" s="17" t="s">
        <v>116</v>
      </c>
      <c r="AV10" s="17"/>
      <c r="AW10" s="17">
        <v>0.41822003659875101</v>
      </c>
      <c r="AX10" s="17">
        <v>0.24168769415025701</v>
      </c>
      <c r="AY10" s="17">
        <v>0.174148019084789</v>
      </c>
      <c r="AZ10" s="17">
        <v>0.41282085284318398</v>
      </c>
      <c r="BA10" s="17">
        <v>0.43778844629179198</v>
      </c>
      <c r="BB10" s="17">
        <v>0.48111019585901499</v>
      </c>
      <c r="BC10" s="17">
        <v>0.42690916296097597</v>
      </c>
      <c r="BD10" s="17">
        <v>0</v>
      </c>
      <c r="BE10" s="17"/>
      <c r="BF10" s="17">
        <v>0.47417653990278402</v>
      </c>
      <c r="BG10" s="17">
        <v>0.434424120086425</v>
      </c>
      <c r="BH10" s="17">
        <v>0.44339313490197402</v>
      </c>
      <c r="BI10" s="17">
        <v>0.402699661600805</v>
      </c>
      <c r="BJ10" s="17">
        <v>0.298541336367669</v>
      </c>
      <c r="BK10" s="17">
        <v>0.28245540486406501</v>
      </c>
      <c r="BL10" s="17">
        <v>0.51316919668484196</v>
      </c>
      <c r="BM10" s="17"/>
      <c r="BN10" s="17">
        <v>6.9561209945432703E-2</v>
      </c>
      <c r="BO10" s="17">
        <v>0.33612564647866899</v>
      </c>
      <c r="BP10" s="17">
        <v>0.343317406299252</v>
      </c>
      <c r="BQ10" s="17">
        <v>0.55071343950472496</v>
      </c>
      <c r="BR10" s="17">
        <v>0.61710004611445801</v>
      </c>
      <c r="BS10" s="17">
        <v>0.36274602920567101</v>
      </c>
      <c r="BT10" s="17">
        <v>0.35965733068886102</v>
      </c>
      <c r="BU10" s="17">
        <v>0.74323908514568804</v>
      </c>
      <c r="BV10" s="17">
        <v>0.30852817513884401</v>
      </c>
      <c r="BW10" s="17">
        <v>0.42151739120547799</v>
      </c>
      <c r="BX10" s="17">
        <v>0.41741770143527002</v>
      </c>
      <c r="BY10" s="17">
        <v>0.53351754965012599</v>
      </c>
      <c r="BZ10" s="17">
        <v>0.802712446434376</v>
      </c>
      <c r="CA10" s="17">
        <v>0.28882194435788</v>
      </c>
      <c r="CB10" s="17">
        <v>0.26728116338941998</v>
      </c>
      <c r="CC10" s="17">
        <v>0.27409274689896701</v>
      </c>
      <c r="CD10" s="17">
        <v>9.4929021173496705E-2</v>
      </c>
    </row>
    <row r="11" spans="2:82" ht="29" x14ac:dyDescent="0.35">
      <c r="B11" s="18" t="s">
        <v>243</v>
      </c>
      <c r="C11" s="17">
        <v>0.165323941784974</v>
      </c>
      <c r="D11" s="17">
        <v>0.149688806159473</v>
      </c>
      <c r="E11" s="17">
        <v>0.188102919714731</v>
      </c>
      <c r="F11" s="17"/>
      <c r="G11" s="17">
        <v>0.20426615771566101</v>
      </c>
      <c r="H11" s="17">
        <v>0.10526269550768901</v>
      </c>
      <c r="I11" s="17">
        <v>0.17870796105061099</v>
      </c>
      <c r="J11" s="17">
        <v>0.27638037428915102</v>
      </c>
      <c r="K11" s="17">
        <v>0.220544132269785</v>
      </c>
      <c r="L11" s="17">
        <v>8.3244319341360201E-2</v>
      </c>
      <c r="M11" s="17"/>
      <c r="N11" s="17">
        <v>5.9464753811428697E-2</v>
      </c>
      <c r="O11" s="17">
        <v>0.26189651449363599</v>
      </c>
      <c r="P11" s="17">
        <v>0.17756241933422101</v>
      </c>
      <c r="Q11" s="17">
        <v>0.33722391085861703</v>
      </c>
      <c r="R11" s="17"/>
      <c r="S11" s="17">
        <v>5.48196793473575E-2</v>
      </c>
      <c r="T11" s="17">
        <v>9.6750515399264603E-2</v>
      </c>
      <c r="U11" s="17">
        <v>0.25177901990301998</v>
      </c>
      <c r="V11" s="17">
        <v>0.234787335361577</v>
      </c>
      <c r="W11" s="17">
        <v>0.18160676262884901</v>
      </c>
      <c r="X11" s="17">
        <v>0.28269783518956898</v>
      </c>
      <c r="Y11" s="17">
        <v>0.16526915427830999</v>
      </c>
      <c r="Z11" s="17">
        <v>0.40772299839357501</v>
      </c>
      <c r="AA11" s="17">
        <v>0.127949889319455</v>
      </c>
      <c r="AB11" s="17">
        <v>0.19274345432912701</v>
      </c>
      <c r="AC11" s="17">
        <v>0.41564448610925703</v>
      </c>
      <c r="AD11" s="17"/>
      <c r="AE11" s="17">
        <v>9.0238776627165604E-2</v>
      </c>
      <c r="AF11" s="17">
        <v>0.19084010564100901</v>
      </c>
      <c r="AG11" s="17">
        <v>0.35125972965980301</v>
      </c>
      <c r="AH11" s="17">
        <v>0.38138586113753897</v>
      </c>
      <c r="AI11" s="17">
        <v>0.26618145057846598</v>
      </c>
      <c r="AJ11" s="17">
        <v>0.43485848901639801</v>
      </c>
      <c r="AK11" s="17"/>
      <c r="AL11" s="17">
        <v>0.237581777887061</v>
      </c>
      <c r="AM11" s="17">
        <v>9.0102982360634201E-2</v>
      </c>
      <c r="AN11" s="17">
        <v>0.16055393114343999</v>
      </c>
      <c r="AO11" s="17">
        <v>0.27864232003786399</v>
      </c>
      <c r="AP11" s="17">
        <v>0</v>
      </c>
      <c r="AQ11" s="17">
        <v>0.18773131041232799</v>
      </c>
      <c r="AR11" s="17" t="s">
        <v>116</v>
      </c>
      <c r="AS11" s="17"/>
      <c r="AT11" s="17">
        <v>0.165323941784974</v>
      </c>
      <c r="AU11" s="17" t="s">
        <v>116</v>
      </c>
      <c r="AV11" s="17"/>
      <c r="AW11" s="17">
        <v>0.225442088651987</v>
      </c>
      <c r="AX11" s="17">
        <v>0.29273289192003399</v>
      </c>
      <c r="AY11" s="17">
        <v>0.50102371895022202</v>
      </c>
      <c r="AZ11" s="17">
        <v>0.189624633539697</v>
      </c>
      <c r="BA11" s="17">
        <v>8.0870263696762604E-2</v>
      </c>
      <c r="BB11" s="17">
        <v>0.20239649669131601</v>
      </c>
      <c r="BC11" s="17">
        <v>8.8200920558471493E-2</v>
      </c>
      <c r="BD11" s="17">
        <v>0.75753663435153196</v>
      </c>
      <c r="BE11" s="17"/>
      <c r="BF11" s="17">
        <v>7.7538331494913598E-2</v>
      </c>
      <c r="BG11" s="17">
        <v>0.12096603526043399</v>
      </c>
      <c r="BH11" s="17">
        <v>0.173045154752766</v>
      </c>
      <c r="BI11" s="17">
        <v>0.17757788597492299</v>
      </c>
      <c r="BJ11" s="17">
        <v>0.36415233442759898</v>
      </c>
      <c r="BK11" s="17">
        <v>0.20274291228652999</v>
      </c>
      <c r="BL11" s="17">
        <v>0.40866355439962099</v>
      </c>
      <c r="BM11" s="17"/>
      <c r="BN11" s="17">
        <v>0.232945158779409</v>
      </c>
      <c r="BO11" s="17">
        <v>0.42566250976675402</v>
      </c>
      <c r="BP11" s="17">
        <v>0.49610320758507198</v>
      </c>
      <c r="BQ11" s="17">
        <v>0.28865465299454501</v>
      </c>
      <c r="BR11" s="17">
        <v>0.230641964009309</v>
      </c>
      <c r="BS11" s="17">
        <v>0.36222518152129402</v>
      </c>
      <c r="BT11" s="17">
        <v>7.1687212990783095E-2</v>
      </c>
      <c r="BU11" s="17">
        <v>0.10610606599679</v>
      </c>
      <c r="BV11" s="17">
        <v>0.14664928615141601</v>
      </c>
      <c r="BW11" s="17">
        <v>0.18775829088052901</v>
      </c>
      <c r="BX11" s="17">
        <v>0.175068812734926</v>
      </c>
      <c r="BY11" s="17">
        <v>7.1601644405271295E-2</v>
      </c>
      <c r="BZ11" s="17">
        <v>0</v>
      </c>
      <c r="CA11" s="17">
        <v>9.2401965532635799E-2</v>
      </c>
      <c r="CB11" s="17">
        <v>6.8168073134414697E-2</v>
      </c>
      <c r="CC11" s="17">
        <v>0</v>
      </c>
      <c r="CD11" s="17">
        <v>8.9356501499547297E-2</v>
      </c>
    </row>
    <row r="12" spans="2:82" x14ac:dyDescent="0.35">
      <c r="B12" s="18" t="s">
        <v>127</v>
      </c>
      <c r="C12" s="19">
        <v>3.1306608379673799E-2</v>
      </c>
      <c r="D12" s="19">
        <v>3.8799574969458302E-2</v>
      </c>
      <c r="E12" s="19">
        <v>2.03900340265404E-2</v>
      </c>
      <c r="F12" s="19"/>
      <c r="G12" s="19">
        <v>1.8415321427176602E-2</v>
      </c>
      <c r="H12" s="19">
        <v>6.2156824028876803E-2</v>
      </c>
      <c r="I12" s="19">
        <v>2.48224971160231E-2</v>
      </c>
      <c r="J12" s="19">
        <v>4.6169313104494299E-2</v>
      </c>
      <c r="K12" s="19">
        <v>0</v>
      </c>
      <c r="L12" s="19">
        <v>0</v>
      </c>
      <c r="M12" s="19"/>
      <c r="N12" s="19">
        <v>1.8889238272581502E-2</v>
      </c>
      <c r="O12" s="19">
        <v>0</v>
      </c>
      <c r="P12" s="19">
        <v>0</v>
      </c>
      <c r="Q12" s="19">
        <v>0.14088829404617201</v>
      </c>
      <c r="R12" s="19"/>
      <c r="S12" s="19">
        <v>3.47470361079096E-2</v>
      </c>
      <c r="T12" s="19">
        <v>0</v>
      </c>
      <c r="U12" s="19">
        <v>0</v>
      </c>
      <c r="V12" s="19">
        <v>0</v>
      </c>
      <c r="W12" s="19">
        <v>0</v>
      </c>
      <c r="X12" s="19">
        <v>7.4125176467084206E-2</v>
      </c>
      <c r="Y12" s="19">
        <v>0</v>
      </c>
      <c r="Z12" s="19">
        <v>0.110850340372993</v>
      </c>
      <c r="AA12" s="19">
        <v>6.6665177639202294E-2</v>
      </c>
      <c r="AB12" s="19">
        <v>0</v>
      </c>
      <c r="AC12" s="19">
        <v>0</v>
      </c>
      <c r="AD12" s="19"/>
      <c r="AE12" s="19">
        <v>8.4970055516241302E-3</v>
      </c>
      <c r="AF12" s="19">
        <v>1.5400728488519999E-2</v>
      </c>
      <c r="AG12" s="19">
        <v>0</v>
      </c>
      <c r="AH12" s="19">
        <v>9.2974288843742203E-2</v>
      </c>
      <c r="AI12" s="19">
        <v>0</v>
      </c>
      <c r="AJ12" s="19">
        <v>0.56514151098360199</v>
      </c>
      <c r="AK12" s="19"/>
      <c r="AL12" s="19">
        <v>1.1734343430677901E-2</v>
      </c>
      <c r="AM12" s="19">
        <v>0</v>
      </c>
      <c r="AN12" s="19">
        <v>6.5432598014929899E-2</v>
      </c>
      <c r="AO12" s="19">
        <v>0</v>
      </c>
      <c r="AP12" s="19">
        <v>0</v>
      </c>
      <c r="AQ12" s="19">
        <v>0</v>
      </c>
      <c r="AR12" s="19" t="s">
        <v>116</v>
      </c>
      <c r="AS12" s="19"/>
      <c r="AT12" s="19">
        <v>3.1306608379673799E-2</v>
      </c>
      <c r="AU12" s="19" t="s">
        <v>116</v>
      </c>
      <c r="AV12" s="19"/>
      <c r="AW12" s="19">
        <v>0</v>
      </c>
      <c r="AX12" s="19">
        <v>0</v>
      </c>
      <c r="AY12" s="19">
        <v>0.16568064429403001</v>
      </c>
      <c r="AZ12" s="19">
        <v>6.50753923257259E-2</v>
      </c>
      <c r="BA12" s="19">
        <v>0</v>
      </c>
      <c r="BB12" s="19">
        <v>0</v>
      </c>
      <c r="BC12" s="19">
        <v>2.3446835766058102E-2</v>
      </c>
      <c r="BD12" s="19">
        <v>0.24246336564846799</v>
      </c>
      <c r="BE12" s="19"/>
      <c r="BF12" s="19">
        <v>2.3637568301234799E-2</v>
      </c>
      <c r="BG12" s="19">
        <v>0</v>
      </c>
      <c r="BH12" s="19">
        <v>3.3416845425594699E-2</v>
      </c>
      <c r="BI12" s="19">
        <v>8.4329568784705197E-2</v>
      </c>
      <c r="BJ12" s="19">
        <v>0</v>
      </c>
      <c r="BK12" s="19">
        <v>0.14485607184294699</v>
      </c>
      <c r="BL12" s="19">
        <v>0</v>
      </c>
      <c r="BM12" s="19"/>
      <c r="BN12" s="19">
        <v>0.17788626441699601</v>
      </c>
      <c r="BO12" s="19">
        <v>0</v>
      </c>
      <c r="BP12" s="19">
        <v>8.1958954860545094E-2</v>
      </c>
      <c r="BQ12" s="19">
        <v>0</v>
      </c>
      <c r="BR12" s="19">
        <v>5.6923160527762501E-2</v>
      </c>
      <c r="BS12" s="19">
        <v>9.3304540712354694E-2</v>
      </c>
      <c r="BT12" s="19">
        <v>0.160100589308519</v>
      </c>
      <c r="BU12" s="19">
        <v>0</v>
      </c>
      <c r="BV12" s="19">
        <v>0</v>
      </c>
      <c r="BW12" s="19">
        <v>0</v>
      </c>
      <c r="BX12" s="19">
        <v>0</v>
      </c>
      <c r="BY12" s="19">
        <v>0</v>
      </c>
      <c r="BZ12" s="19">
        <v>0</v>
      </c>
      <c r="CA12" s="19">
        <v>0</v>
      </c>
      <c r="CB12" s="19">
        <v>0</v>
      </c>
      <c r="CC12" s="19">
        <v>0</v>
      </c>
      <c r="CD12" s="19">
        <v>0</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CD17"/>
  <sheetViews>
    <sheetView showGridLines="0" workbookViewId="0">
      <pane xSplit="2" topLeftCell="V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258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270</v>
      </c>
      <c r="D7" s="10">
        <v>152</v>
      </c>
      <c r="E7" s="10">
        <v>117</v>
      </c>
      <c r="F7" s="10"/>
      <c r="G7" s="10">
        <v>59</v>
      </c>
      <c r="H7" s="10">
        <v>82</v>
      </c>
      <c r="I7" s="10">
        <v>51</v>
      </c>
      <c r="J7" s="10">
        <v>32</v>
      </c>
      <c r="K7" s="10">
        <v>28</v>
      </c>
      <c r="L7" s="10">
        <v>18</v>
      </c>
      <c r="M7" s="10"/>
      <c r="N7" s="10">
        <v>118</v>
      </c>
      <c r="O7" s="10">
        <v>53</v>
      </c>
      <c r="P7" s="10">
        <v>60</v>
      </c>
      <c r="Q7" s="10">
        <v>37</v>
      </c>
      <c r="R7" s="10"/>
      <c r="S7" s="10">
        <v>85</v>
      </c>
      <c r="T7" s="10">
        <v>21</v>
      </c>
      <c r="U7" s="10">
        <v>15</v>
      </c>
      <c r="V7" s="10">
        <v>16</v>
      </c>
      <c r="W7" s="10">
        <v>28</v>
      </c>
      <c r="X7" s="10">
        <v>27</v>
      </c>
      <c r="Y7" s="10">
        <v>16</v>
      </c>
      <c r="Z7" s="10">
        <v>9</v>
      </c>
      <c r="AA7" s="10">
        <v>27</v>
      </c>
      <c r="AB7" s="10">
        <v>16</v>
      </c>
      <c r="AC7" s="10">
        <v>10</v>
      </c>
      <c r="AD7" s="10"/>
      <c r="AE7" s="10">
        <v>116</v>
      </c>
      <c r="AF7" s="10">
        <v>84</v>
      </c>
      <c r="AG7" s="10">
        <v>24</v>
      </c>
      <c r="AH7" s="10">
        <v>10</v>
      </c>
      <c r="AI7" s="10">
        <v>31</v>
      </c>
      <c r="AJ7" s="10">
        <v>5</v>
      </c>
      <c r="AK7" s="10"/>
      <c r="AL7" s="10">
        <v>111</v>
      </c>
      <c r="AM7" s="10">
        <v>89</v>
      </c>
      <c r="AN7" s="10">
        <v>41</v>
      </c>
      <c r="AO7" s="10">
        <v>8</v>
      </c>
      <c r="AP7" s="10">
        <v>4</v>
      </c>
      <c r="AQ7" s="10">
        <v>10</v>
      </c>
      <c r="AR7" s="10" t="s">
        <v>115</v>
      </c>
      <c r="AS7" s="10"/>
      <c r="AT7" s="10">
        <v>270</v>
      </c>
      <c r="AU7" s="10" t="s">
        <v>115</v>
      </c>
      <c r="AV7" s="10"/>
      <c r="AW7" s="10">
        <v>22</v>
      </c>
      <c r="AX7" s="10">
        <v>5</v>
      </c>
      <c r="AY7" s="10">
        <v>13</v>
      </c>
      <c r="AZ7" s="10">
        <v>61</v>
      </c>
      <c r="BA7" s="10">
        <v>12</v>
      </c>
      <c r="BB7" s="10">
        <v>63</v>
      </c>
      <c r="BC7" s="10">
        <v>90</v>
      </c>
      <c r="BD7" s="10">
        <v>4</v>
      </c>
      <c r="BE7" s="10"/>
      <c r="BF7" s="10">
        <v>58</v>
      </c>
      <c r="BG7" s="10">
        <v>101</v>
      </c>
      <c r="BH7" s="10">
        <v>31</v>
      </c>
      <c r="BI7" s="10">
        <v>11</v>
      </c>
      <c r="BJ7" s="10">
        <v>29</v>
      </c>
      <c r="BK7" s="10">
        <v>20</v>
      </c>
      <c r="BL7" s="10">
        <v>20</v>
      </c>
      <c r="BM7" s="10"/>
      <c r="BN7" s="10">
        <v>9</v>
      </c>
      <c r="BO7" s="10">
        <v>15</v>
      </c>
      <c r="BP7" s="10">
        <v>12</v>
      </c>
      <c r="BQ7" s="10">
        <v>14</v>
      </c>
      <c r="BR7" s="10">
        <v>15</v>
      </c>
      <c r="BS7" s="10">
        <v>19</v>
      </c>
      <c r="BT7" s="10">
        <v>19</v>
      </c>
      <c r="BU7" s="10">
        <v>19</v>
      </c>
      <c r="BV7" s="10">
        <v>13</v>
      </c>
      <c r="BW7" s="10">
        <v>17</v>
      </c>
      <c r="BX7" s="10">
        <v>21</v>
      </c>
      <c r="BY7" s="10">
        <v>11</v>
      </c>
      <c r="BZ7" s="10">
        <v>11</v>
      </c>
      <c r="CA7" s="10">
        <v>15</v>
      </c>
      <c r="CB7" s="10">
        <v>23</v>
      </c>
      <c r="CC7" s="10">
        <v>17</v>
      </c>
      <c r="CD7" s="10">
        <v>14</v>
      </c>
    </row>
    <row r="8" spans="2:82" ht="30" customHeight="1" x14ac:dyDescent="0.35">
      <c r="B8" s="11" t="s">
        <v>19</v>
      </c>
      <c r="C8" s="11">
        <v>278</v>
      </c>
      <c r="D8" s="11">
        <v>164</v>
      </c>
      <c r="E8" s="11">
        <v>114</v>
      </c>
      <c r="F8" s="11"/>
      <c r="G8" s="11">
        <v>65</v>
      </c>
      <c r="H8" s="11">
        <v>85</v>
      </c>
      <c r="I8" s="11">
        <v>52</v>
      </c>
      <c r="J8" s="11">
        <v>31</v>
      </c>
      <c r="K8" s="11">
        <v>26</v>
      </c>
      <c r="L8" s="11">
        <v>18</v>
      </c>
      <c r="M8" s="11"/>
      <c r="N8" s="11">
        <v>117</v>
      </c>
      <c r="O8" s="11">
        <v>54</v>
      </c>
      <c r="P8" s="11">
        <v>65</v>
      </c>
      <c r="Q8" s="11">
        <v>41</v>
      </c>
      <c r="R8" s="11"/>
      <c r="S8" s="11">
        <v>94</v>
      </c>
      <c r="T8" s="11">
        <v>20</v>
      </c>
      <c r="U8" s="11">
        <v>15</v>
      </c>
      <c r="V8" s="11">
        <v>16</v>
      </c>
      <c r="W8" s="11">
        <v>28</v>
      </c>
      <c r="X8" s="11">
        <v>26</v>
      </c>
      <c r="Y8" s="11">
        <v>17</v>
      </c>
      <c r="Z8" s="11">
        <v>11</v>
      </c>
      <c r="AA8" s="11">
        <v>26</v>
      </c>
      <c r="AB8" s="11">
        <v>17</v>
      </c>
      <c r="AC8" s="11">
        <v>10</v>
      </c>
      <c r="AD8" s="11"/>
      <c r="AE8" s="11">
        <v>117</v>
      </c>
      <c r="AF8" s="11">
        <v>87</v>
      </c>
      <c r="AG8" s="11">
        <v>26</v>
      </c>
      <c r="AH8" s="11">
        <v>10</v>
      </c>
      <c r="AI8" s="11">
        <v>34</v>
      </c>
      <c r="AJ8" s="11">
        <v>5</v>
      </c>
      <c r="AK8" s="11"/>
      <c r="AL8" s="11">
        <v>111</v>
      </c>
      <c r="AM8" s="11">
        <v>94</v>
      </c>
      <c r="AN8" s="11">
        <v>43</v>
      </c>
      <c r="AO8" s="11">
        <v>9</v>
      </c>
      <c r="AP8" s="11">
        <v>4</v>
      </c>
      <c r="AQ8" s="11">
        <v>11</v>
      </c>
      <c r="AR8" s="11" t="s">
        <v>115</v>
      </c>
      <c r="AS8" s="11"/>
      <c r="AT8" s="11">
        <v>278</v>
      </c>
      <c r="AU8" s="11" t="s">
        <v>115</v>
      </c>
      <c r="AV8" s="11"/>
      <c r="AW8" s="11">
        <v>23</v>
      </c>
      <c r="AX8" s="11">
        <v>5</v>
      </c>
      <c r="AY8" s="11">
        <v>14</v>
      </c>
      <c r="AZ8" s="11">
        <v>62</v>
      </c>
      <c r="BA8" s="11">
        <v>12</v>
      </c>
      <c r="BB8" s="11">
        <v>66</v>
      </c>
      <c r="BC8" s="11">
        <v>94</v>
      </c>
      <c r="BD8" s="11">
        <v>4</v>
      </c>
      <c r="BE8" s="11"/>
      <c r="BF8" s="11">
        <v>60</v>
      </c>
      <c r="BG8" s="11">
        <v>103</v>
      </c>
      <c r="BH8" s="11">
        <v>32</v>
      </c>
      <c r="BI8" s="11">
        <v>12</v>
      </c>
      <c r="BJ8" s="11">
        <v>31</v>
      </c>
      <c r="BK8" s="11">
        <v>19</v>
      </c>
      <c r="BL8" s="11">
        <v>21</v>
      </c>
      <c r="BM8" s="11"/>
      <c r="BN8" s="11">
        <v>10</v>
      </c>
      <c r="BO8" s="11">
        <v>16</v>
      </c>
      <c r="BP8" s="11">
        <v>13</v>
      </c>
      <c r="BQ8" s="11">
        <v>15</v>
      </c>
      <c r="BR8" s="11">
        <v>16</v>
      </c>
      <c r="BS8" s="11">
        <v>20</v>
      </c>
      <c r="BT8" s="11">
        <v>19</v>
      </c>
      <c r="BU8" s="11">
        <v>19</v>
      </c>
      <c r="BV8" s="11">
        <v>14</v>
      </c>
      <c r="BW8" s="11">
        <v>17</v>
      </c>
      <c r="BX8" s="11">
        <v>21</v>
      </c>
      <c r="BY8" s="11">
        <v>11</v>
      </c>
      <c r="BZ8" s="11">
        <v>11</v>
      </c>
      <c r="CA8" s="11">
        <v>15</v>
      </c>
      <c r="CB8" s="11">
        <v>24</v>
      </c>
      <c r="CC8" s="11">
        <v>17</v>
      </c>
      <c r="CD8" s="11">
        <v>15</v>
      </c>
    </row>
    <row r="9" spans="2:82" ht="29" x14ac:dyDescent="0.35">
      <c r="B9" s="18" t="s">
        <v>241</v>
      </c>
      <c r="C9" s="17">
        <v>0.33289499028471697</v>
      </c>
      <c r="D9" s="17">
        <v>0.38606493083482002</v>
      </c>
      <c r="E9" s="17">
        <v>0.25942225479064501</v>
      </c>
      <c r="F9" s="17"/>
      <c r="G9" s="17">
        <v>0.29287930281464802</v>
      </c>
      <c r="H9" s="17">
        <v>0.394718463527583</v>
      </c>
      <c r="I9" s="17">
        <v>0.35797995237527802</v>
      </c>
      <c r="J9" s="17">
        <v>0.27685604794794899</v>
      </c>
      <c r="K9" s="17">
        <v>0.20947128330769099</v>
      </c>
      <c r="L9" s="17">
        <v>0.39074682377840397</v>
      </c>
      <c r="M9" s="17"/>
      <c r="N9" s="17">
        <v>0.40992129579511799</v>
      </c>
      <c r="O9" s="17">
        <v>0.28018262296532498</v>
      </c>
      <c r="P9" s="17">
        <v>0.224444025509942</v>
      </c>
      <c r="Q9" s="17">
        <v>0.34621166290396899</v>
      </c>
      <c r="R9" s="17"/>
      <c r="S9" s="17">
        <v>0.48406336025290497</v>
      </c>
      <c r="T9" s="17">
        <v>0.32939343009902</v>
      </c>
      <c r="U9" s="17">
        <v>5.6836706222272E-2</v>
      </c>
      <c r="V9" s="17">
        <v>0.18931114328718299</v>
      </c>
      <c r="W9" s="17">
        <v>0.32410787930757401</v>
      </c>
      <c r="X9" s="17">
        <v>0.25964786484839503</v>
      </c>
      <c r="Y9" s="17">
        <v>0.18994055578167399</v>
      </c>
      <c r="Z9" s="17">
        <v>0.55905916860907301</v>
      </c>
      <c r="AA9" s="17">
        <v>0.33170678972198903</v>
      </c>
      <c r="AB9" s="17">
        <v>0.137111982454656</v>
      </c>
      <c r="AC9" s="17">
        <v>9.4909093663703203E-2</v>
      </c>
      <c r="AD9" s="17"/>
      <c r="AE9" s="17">
        <v>0.36896900474521199</v>
      </c>
      <c r="AF9" s="17">
        <v>0.30032041180123098</v>
      </c>
      <c r="AG9" s="17">
        <v>0.35707113810341901</v>
      </c>
      <c r="AH9" s="17">
        <v>0.215021505187621</v>
      </c>
      <c r="AI9" s="17">
        <v>0.32687259273677799</v>
      </c>
      <c r="AJ9" s="17">
        <v>0.205690171338966</v>
      </c>
      <c r="AK9" s="17"/>
      <c r="AL9" s="17">
        <v>0.28952779993171002</v>
      </c>
      <c r="AM9" s="17">
        <v>0.41909689141273199</v>
      </c>
      <c r="AN9" s="17">
        <v>0.30429614102824598</v>
      </c>
      <c r="AO9" s="17">
        <v>0.53702073999752298</v>
      </c>
      <c r="AP9" s="17">
        <v>0.51849217127356495</v>
      </c>
      <c r="AQ9" s="17">
        <v>0.11098757033085201</v>
      </c>
      <c r="AR9" s="17" t="s">
        <v>116</v>
      </c>
      <c r="AS9" s="17"/>
      <c r="AT9" s="17">
        <v>0.33289499028471697</v>
      </c>
      <c r="AU9" s="17" t="s">
        <v>116</v>
      </c>
      <c r="AV9" s="17"/>
      <c r="AW9" s="17">
        <v>0.17728377358116401</v>
      </c>
      <c r="AX9" s="17">
        <v>0.40312711449614502</v>
      </c>
      <c r="AY9" s="17">
        <v>0.51569199878154703</v>
      </c>
      <c r="AZ9" s="17">
        <v>0.234943492125542</v>
      </c>
      <c r="BA9" s="17">
        <v>0.25084359021011199</v>
      </c>
      <c r="BB9" s="17">
        <v>0.32952187570751301</v>
      </c>
      <c r="BC9" s="17">
        <v>0.41122966470585498</v>
      </c>
      <c r="BD9" s="17">
        <v>0.48972083627232299</v>
      </c>
      <c r="BE9" s="17"/>
      <c r="BF9" s="17">
        <v>0.319956214326238</v>
      </c>
      <c r="BG9" s="17">
        <v>0.340688189231174</v>
      </c>
      <c r="BH9" s="17">
        <v>0.33784188982580998</v>
      </c>
      <c r="BI9" s="17">
        <v>0.31419099233838599</v>
      </c>
      <c r="BJ9" s="17">
        <v>0.29167440131248201</v>
      </c>
      <c r="BK9" s="17">
        <v>0.44154840880418</v>
      </c>
      <c r="BL9" s="17">
        <v>0.29753486199258899</v>
      </c>
      <c r="BM9" s="17"/>
      <c r="BN9" s="17">
        <v>0.38408707476510101</v>
      </c>
      <c r="BO9" s="17">
        <v>0.29335995993278702</v>
      </c>
      <c r="BP9" s="17">
        <v>7.4133885615415604E-2</v>
      </c>
      <c r="BQ9" s="17">
        <v>0.35966063557276001</v>
      </c>
      <c r="BR9" s="17">
        <v>6.9166149250551395E-2</v>
      </c>
      <c r="BS9" s="17">
        <v>0.280135749254179</v>
      </c>
      <c r="BT9" s="17">
        <v>0.32451000708328798</v>
      </c>
      <c r="BU9" s="17">
        <v>0.52960588490975802</v>
      </c>
      <c r="BV9" s="17">
        <v>0.23579479428077599</v>
      </c>
      <c r="BW9" s="17">
        <v>0.230248131426806</v>
      </c>
      <c r="BX9" s="17">
        <v>0.34738289361472802</v>
      </c>
      <c r="BY9" s="17">
        <v>0.37191135940879899</v>
      </c>
      <c r="BZ9" s="17">
        <v>0.192804490356176</v>
      </c>
      <c r="CA9" s="17">
        <v>0.470024521605795</v>
      </c>
      <c r="CB9" s="17">
        <v>0.52637260792753404</v>
      </c>
      <c r="CC9" s="17">
        <v>0.371385686250986</v>
      </c>
      <c r="CD9" s="17">
        <v>0.48117288525137403</v>
      </c>
    </row>
    <row r="10" spans="2:82" ht="29" x14ac:dyDescent="0.35">
      <c r="B10" s="18" t="s">
        <v>242</v>
      </c>
      <c r="C10" s="17">
        <v>0.39798309589689901</v>
      </c>
      <c r="D10" s="17">
        <v>0.38900225792170801</v>
      </c>
      <c r="E10" s="17">
        <v>0.40571613381906402</v>
      </c>
      <c r="F10" s="17"/>
      <c r="G10" s="17">
        <v>0.42700920548409099</v>
      </c>
      <c r="H10" s="17">
        <v>0.383737553286154</v>
      </c>
      <c r="I10" s="17">
        <v>0.42438736302702001</v>
      </c>
      <c r="J10" s="17">
        <v>0.36524501153104899</v>
      </c>
      <c r="K10" s="17">
        <v>0.476656888184259</v>
      </c>
      <c r="L10" s="17">
        <v>0.219812046238757</v>
      </c>
      <c r="M10" s="17"/>
      <c r="N10" s="17">
        <v>0.41420577279620602</v>
      </c>
      <c r="O10" s="17">
        <v>0.35148198093109601</v>
      </c>
      <c r="P10" s="17">
        <v>0.52785432878382599</v>
      </c>
      <c r="Q10" s="17">
        <v>0.201973773621624</v>
      </c>
      <c r="R10" s="17"/>
      <c r="S10" s="17">
        <v>0.26593887477153699</v>
      </c>
      <c r="T10" s="17">
        <v>0.34599238662165199</v>
      </c>
      <c r="U10" s="17">
        <v>0.40712608384835802</v>
      </c>
      <c r="V10" s="17">
        <v>0.61206294099687797</v>
      </c>
      <c r="W10" s="17">
        <v>0.48865948020299299</v>
      </c>
      <c r="X10" s="17">
        <v>0.37573121837686502</v>
      </c>
      <c r="Y10" s="17">
        <v>0.61402118685080997</v>
      </c>
      <c r="Z10" s="17">
        <v>0.2352203522439</v>
      </c>
      <c r="AA10" s="17">
        <v>0.49084339490007201</v>
      </c>
      <c r="AB10" s="17">
        <v>0.50480550966396098</v>
      </c>
      <c r="AC10" s="17">
        <v>0.58859447723208402</v>
      </c>
      <c r="AD10" s="17"/>
      <c r="AE10" s="17">
        <v>0.35882197541020699</v>
      </c>
      <c r="AF10" s="17">
        <v>0.46389140684083002</v>
      </c>
      <c r="AG10" s="17">
        <v>0.31686499328892398</v>
      </c>
      <c r="AH10" s="17">
        <v>0.39587861533044499</v>
      </c>
      <c r="AI10" s="17">
        <v>0.432208317255109</v>
      </c>
      <c r="AJ10" s="17">
        <v>0.37035096784562099</v>
      </c>
      <c r="AK10" s="17"/>
      <c r="AL10" s="17">
        <v>0.41172615655239497</v>
      </c>
      <c r="AM10" s="17">
        <v>0.36608024388370097</v>
      </c>
      <c r="AN10" s="17">
        <v>0.54762428992694001</v>
      </c>
      <c r="AO10" s="17">
        <v>0.36533235901716299</v>
      </c>
      <c r="AP10" s="17">
        <v>0</v>
      </c>
      <c r="AQ10" s="17">
        <v>0.19848963116589299</v>
      </c>
      <c r="AR10" s="17" t="s">
        <v>116</v>
      </c>
      <c r="AS10" s="17"/>
      <c r="AT10" s="17">
        <v>0.39798309589689901</v>
      </c>
      <c r="AU10" s="17" t="s">
        <v>116</v>
      </c>
      <c r="AV10" s="17"/>
      <c r="AW10" s="17">
        <v>0.450288316218242</v>
      </c>
      <c r="AX10" s="17">
        <v>0.411636654273419</v>
      </c>
      <c r="AY10" s="17">
        <v>0.155892676509087</v>
      </c>
      <c r="AZ10" s="17">
        <v>0.33616999357345101</v>
      </c>
      <c r="BA10" s="17">
        <v>0.24802089056514101</v>
      </c>
      <c r="BB10" s="17">
        <v>0.40420429896022297</v>
      </c>
      <c r="BC10" s="17">
        <v>0.481535533059327</v>
      </c>
      <c r="BD10" s="17">
        <v>0.25160509276000997</v>
      </c>
      <c r="BE10" s="17"/>
      <c r="BF10" s="17">
        <v>0.43592923072169798</v>
      </c>
      <c r="BG10" s="17">
        <v>0.486020975622455</v>
      </c>
      <c r="BH10" s="17">
        <v>0.34047431131818501</v>
      </c>
      <c r="BI10" s="17">
        <v>0.35217445703723399</v>
      </c>
      <c r="BJ10" s="17">
        <v>0.292178594687591</v>
      </c>
      <c r="BK10" s="17">
        <v>0.36463327207378199</v>
      </c>
      <c r="BL10" s="17">
        <v>0.15632192128212499</v>
      </c>
      <c r="BM10" s="17"/>
      <c r="BN10" s="17">
        <v>0.41713152484493499</v>
      </c>
      <c r="BO10" s="17">
        <v>0.34168954886332098</v>
      </c>
      <c r="BP10" s="17">
        <v>0.31348478962957999</v>
      </c>
      <c r="BQ10" s="17">
        <v>0.135470405261541</v>
      </c>
      <c r="BR10" s="17">
        <v>0.55124770664935996</v>
      </c>
      <c r="BS10" s="17">
        <v>0.51146725457201603</v>
      </c>
      <c r="BT10" s="17">
        <v>0.34325929210038097</v>
      </c>
      <c r="BU10" s="17">
        <v>0.25930661928924498</v>
      </c>
      <c r="BV10" s="17">
        <v>0.37935903109115299</v>
      </c>
      <c r="BW10" s="17">
        <v>0.54229253017476897</v>
      </c>
      <c r="BX10" s="17">
        <v>0.41936096929333599</v>
      </c>
      <c r="BY10" s="17">
        <v>0.44612008030894401</v>
      </c>
      <c r="BZ10" s="17">
        <v>0.71955592503286903</v>
      </c>
      <c r="CA10" s="17">
        <v>0.39099758252468098</v>
      </c>
      <c r="CB10" s="17">
        <v>0.30971274275678401</v>
      </c>
      <c r="CC10" s="17">
        <v>0.46056567993670999</v>
      </c>
      <c r="CD10" s="17">
        <v>0.36884922099661799</v>
      </c>
    </row>
    <row r="11" spans="2:82" ht="29" x14ac:dyDescent="0.35">
      <c r="B11" s="18" t="s">
        <v>243</v>
      </c>
      <c r="C11" s="17">
        <v>0.21505041899272001</v>
      </c>
      <c r="D11" s="17">
        <v>0.18562209142067701</v>
      </c>
      <c r="E11" s="17">
        <v>0.259137656609288</v>
      </c>
      <c r="F11" s="17"/>
      <c r="G11" s="17">
        <v>0.21805489247125401</v>
      </c>
      <c r="H11" s="17">
        <v>0.17156638276511499</v>
      </c>
      <c r="I11" s="17">
        <v>0.14300888839183301</v>
      </c>
      <c r="J11" s="17">
        <v>0.32379853101584599</v>
      </c>
      <c r="K11" s="17">
        <v>0.28162175063860501</v>
      </c>
      <c r="L11" s="17">
        <v>0.33851196462157401</v>
      </c>
      <c r="M11" s="17"/>
      <c r="N11" s="17">
        <v>0.142551538564202</v>
      </c>
      <c r="O11" s="17">
        <v>0.29697870725654901</v>
      </c>
      <c r="P11" s="17">
        <v>0.19903383540480399</v>
      </c>
      <c r="Q11" s="17">
        <v>0.35006812544283</v>
      </c>
      <c r="R11" s="17"/>
      <c r="S11" s="17">
        <v>0.23839479503653499</v>
      </c>
      <c r="T11" s="17">
        <v>0.27697243163296498</v>
      </c>
      <c r="U11" s="17">
        <v>0.46736511860325802</v>
      </c>
      <c r="V11" s="17">
        <v>0.13388007906649099</v>
      </c>
      <c r="W11" s="17">
        <v>0.115764293215134</v>
      </c>
      <c r="X11" s="17">
        <v>0.21176979206414201</v>
      </c>
      <c r="Y11" s="17">
        <v>0.19603825736751601</v>
      </c>
      <c r="Z11" s="17">
        <v>0.107179970396555</v>
      </c>
      <c r="AA11" s="17">
        <v>0.108605278357012</v>
      </c>
      <c r="AB11" s="17">
        <v>0.28691868437229001</v>
      </c>
      <c r="AC11" s="17">
        <v>0.21704424177869</v>
      </c>
      <c r="AD11" s="17"/>
      <c r="AE11" s="17">
        <v>0.19647553337489801</v>
      </c>
      <c r="AF11" s="17">
        <v>0.21316422633229801</v>
      </c>
      <c r="AG11" s="17">
        <v>0.24401727450185701</v>
      </c>
      <c r="AH11" s="17">
        <v>0.29573587082278902</v>
      </c>
      <c r="AI11" s="17">
        <v>0.20544677109597101</v>
      </c>
      <c r="AJ11" s="17">
        <v>0.42395886081541401</v>
      </c>
      <c r="AK11" s="17"/>
      <c r="AL11" s="17">
        <v>0.23703219865639499</v>
      </c>
      <c r="AM11" s="17">
        <v>0.203183042345736</v>
      </c>
      <c r="AN11" s="17">
        <v>0.10099460890317701</v>
      </c>
      <c r="AO11" s="17">
        <v>9.7646900985313603E-2</v>
      </c>
      <c r="AP11" s="17">
        <v>0.48150782872643499</v>
      </c>
      <c r="AQ11" s="17">
        <v>0.48901411515037801</v>
      </c>
      <c r="AR11" s="17" t="s">
        <v>116</v>
      </c>
      <c r="AS11" s="17"/>
      <c r="AT11" s="17">
        <v>0.21505041899272001</v>
      </c>
      <c r="AU11" s="17" t="s">
        <v>116</v>
      </c>
      <c r="AV11" s="17"/>
      <c r="AW11" s="17">
        <v>0.27986158954030599</v>
      </c>
      <c r="AX11" s="17">
        <v>0.185236231230437</v>
      </c>
      <c r="AY11" s="17">
        <v>0.18315518927541999</v>
      </c>
      <c r="AZ11" s="17">
        <v>0.34830824259430698</v>
      </c>
      <c r="BA11" s="17">
        <v>0.34753207418479398</v>
      </c>
      <c r="BB11" s="17">
        <v>0.25014261174403202</v>
      </c>
      <c r="BC11" s="17">
        <v>7.3818476133979904E-2</v>
      </c>
      <c r="BD11" s="17">
        <v>0.25867407096766698</v>
      </c>
      <c r="BE11" s="17"/>
      <c r="BF11" s="17">
        <v>0.210660635436942</v>
      </c>
      <c r="BG11" s="17">
        <v>0.144746985865365</v>
      </c>
      <c r="BH11" s="17">
        <v>0.29060479126803701</v>
      </c>
      <c r="BI11" s="17">
        <v>0.25687967991835903</v>
      </c>
      <c r="BJ11" s="17">
        <v>0.31641389276620302</v>
      </c>
      <c r="BK11" s="17">
        <v>0.14885167019863399</v>
      </c>
      <c r="BL11" s="17">
        <v>0.34274361802981301</v>
      </c>
      <c r="BM11" s="17"/>
      <c r="BN11" s="17">
        <v>0.198781400389964</v>
      </c>
      <c r="BO11" s="17">
        <v>0.18022754610412101</v>
      </c>
      <c r="BP11" s="17">
        <v>0.53184380584867497</v>
      </c>
      <c r="BQ11" s="17">
        <v>0.35423891012171899</v>
      </c>
      <c r="BR11" s="17">
        <v>0.37958614410008801</v>
      </c>
      <c r="BS11" s="17">
        <v>0.208396996173805</v>
      </c>
      <c r="BT11" s="17">
        <v>0.33223070081633099</v>
      </c>
      <c r="BU11" s="17">
        <v>0.211087495800997</v>
      </c>
      <c r="BV11" s="17">
        <v>0.32365106049939601</v>
      </c>
      <c r="BW11" s="17">
        <v>0.17455326626673401</v>
      </c>
      <c r="BX11" s="17">
        <v>0.23325613709193599</v>
      </c>
      <c r="BY11" s="17">
        <v>0.181968560282256</v>
      </c>
      <c r="BZ11" s="17">
        <v>0</v>
      </c>
      <c r="CA11" s="17">
        <v>7.0426391387831994E-2</v>
      </c>
      <c r="CB11" s="17">
        <v>0.163914649315682</v>
      </c>
      <c r="CC11" s="17">
        <v>0.168048633812304</v>
      </c>
      <c r="CD11" s="17">
        <v>0</v>
      </c>
    </row>
    <row r="12" spans="2:82" x14ac:dyDescent="0.35">
      <c r="B12" s="18" t="s">
        <v>127</v>
      </c>
      <c r="C12" s="19">
        <v>5.4071494825663403E-2</v>
      </c>
      <c r="D12" s="19">
        <v>3.9310719822795201E-2</v>
      </c>
      <c r="E12" s="19">
        <v>7.5723954781002398E-2</v>
      </c>
      <c r="F12" s="19"/>
      <c r="G12" s="19">
        <v>6.2056599230007503E-2</v>
      </c>
      <c r="H12" s="19">
        <v>4.9977600421148002E-2</v>
      </c>
      <c r="I12" s="19">
        <v>7.4623796205869106E-2</v>
      </c>
      <c r="J12" s="19">
        <v>3.4100409505156103E-2</v>
      </c>
      <c r="K12" s="19">
        <v>3.2250077869445601E-2</v>
      </c>
      <c r="L12" s="19">
        <v>5.0929165361265002E-2</v>
      </c>
      <c r="M12" s="19"/>
      <c r="N12" s="19">
        <v>3.3321392844473503E-2</v>
      </c>
      <c r="O12" s="19">
        <v>7.13566888470306E-2</v>
      </c>
      <c r="P12" s="19">
        <v>4.86678103014287E-2</v>
      </c>
      <c r="Q12" s="19">
        <v>0.101746438031577</v>
      </c>
      <c r="R12" s="19"/>
      <c r="S12" s="19">
        <v>1.16029699390228E-2</v>
      </c>
      <c r="T12" s="19">
        <v>4.7641751646362203E-2</v>
      </c>
      <c r="U12" s="19">
        <v>6.86720913261121E-2</v>
      </c>
      <c r="V12" s="19">
        <v>6.4745836649447497E-2</v>
      </c>
      <c r="W12" s="19">
        <v>7.1468347274298696E-2</v>
      </c>
      <c r="X12" s="19">
        <v>0.152851124710598</v>
      </c>
      <c r="Y12" s="19">
        <v>0</v>
      </c>
      <c r="Z12" s="19">
        <v>9.85405087504721E-2</v>
      </c>
      <c r="AA12" s="19">
        <v>6.8844537020928201E-2</v>
      </c>
      <c r="AB12" s="19">
        <v>7.1163823509092797E-2</v>
      </c>
      <c r="AC12" s="19">
        <v>9.9452187325523106E-2</v>
      </c>
      <c r="AD12" s="19"/>
      <c r="AE12" s="19">
        <v>7.5733486469683406E-2</v>
      </c>
      <c r="AF12" s="19">
        <v>2.2623955025641199E-2</v>
      </c>
      <c r="AG12" s="19">
        <v>8.2046594105800702E-2</v>
      </c>
      <c r="AH12" s="19">
        <v>9.3364008659145598E-2</v>
      </c>
      <c r="AI12" s="19">
        <v>3.5472318912142101E-2</v>
      </c>
      <c r="AJ12" s="19">
        <v>0</v>
      </c>
      <c r="AK12" s="19"/>
      <c r="AL12" s="19">
        <v>6.1713844859500502E-2</v>
      </c>
      <c r="AM12" s="19">
        <v>1.16398223578315E-2</v>
      </c>
      <c r="AN12" s="19">
        <v>4.7084960141637801E-2</v>
      </c>
      <c r="AO12" s="19">
        <v>0</v>
      </c>
      <c r="AP12" s="19">
        <v>0</v>
      </c>
      <c r="AQ12" s="19">
        <v>0.201508683352876</v>
      </c>
      <c r="AR12" s="19" t="s">
        <v>116</v>
      </c>
      <c r="AS12" s="19"/>
      <c r="AT12" s="19">
        <v>5.4071494825663403E-2</v>
      </c>
      <c r="AU12" s="19" t="s">
        <v>116</v>
      </c>
      <c r="AV12" s="19"/>
      <c r="AW12" s="19">
        <v>9.2566320660286999E-2</v>
      </c>
      <c r="AX12" s="19">
        <v>0</v>
      </c>
      <c r="AY12" s="19">
        <v>0.145260135433946</v>
      </c>
      <c r="AZ12" s="19">
        <v>8.05782717066999E-2</v>
      </c>
      <c r="BA12" s="19">
        <v>0.15360344503995399</v>
      </c>
      <c r="BB12" s="19">
        <v>1.6131213588231198E-2</v>
      </c>
      <c r="BC12" s="19">
        <v>3.3416326100838598E-2</v>
      </c>
      <c r="BD12" s="19">
        <v>0</v>
      </c>
      <c r="BE12" s="19"/>
      <c r="BF12" s="19">
        <v>3.3453919515121597E-2</v>
      </c>
      <c r="BG12" s="19">
        <v>2.85438492810061E-2</v>
      </c>
      <c r="BH12" s="19">
        <v>3.10790075879669E-2</v>
      </c>
      <c r="BI12" s="19">
        <v>7.6754870706021494E-2</v>
      </c>
      <c r="BJ12" s="19">
        <v>9.9733111233723498E-2</v>
      </c>
      <c r="BK12" s="19">
        <v>4.4966648923404899E-2</v>
      </c>
      <c r="BL12" s="19">
        <v>0.203399598695473</v>
      </c>
      <c r="BM12" s="19"/>
      <c r="BN12" s="19">
        <v>0</v>
      </c>
      <c r="BO12" s="19">
        <v>0.184722945099772</v>
      </c>
      <c r="BP12" s="19">
        <v>8.0537518906328903E-2</v>
      </c>
      <c r="BQ12" s="19">
        <v>0.150630049043979</v>
      </c>
      <c r="BR12" s="19">
        <v>0</v>
      </c>
      <c r="BS12" s="19">
        <v>0</v>
      </c>
      <c r="BT12" s="19">
        <v>0</v>
      </c>
      <c r="BU12" s="19">
        <v>0</v>
      </c>
      <c r="BV12" s="19">
        <v>6.1195114128675197E-2</v>
      </c>
      <c r="BW12" s="19">
        <v>5.2906072131691601E-2</v>
      </c>
      <c r="BX12" s="19">
        <v>0</v>
      </c>
      <c r="BY12" s="19">
        <v>0</v>
      </c>
      <c r="BZ12" s="19">
        <v>8.7639584610954793E-2</v>
      </c>
      <c r="CA12" s="19">
        <v>6.8551504481692005E-2</v>
      </c>
      <c r="CB12" s="19">
        <v>0</v>
      </c>
      <c r="CC12" s="19">
        <v>0</v>
      </c>
      <c r="CD12" s="19">
        <v>0.14997789375200801</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CD17"/>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259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271</v>
      </c>
      <c r="D7" s="10">
        <v>149</v>
      </c>
      <c r="E7" s="10">
        <v>121</v>
      </c>
      <c r="F7" s="10"/>
      <c r="G7" s="10">
        <v>49</v>
      </c>
      <c r="H7" s="10">
        <v>86</v>
      </c>
      <c r="I7" s="10">
        <v>69</v>
      </c>
      <c r="J7" s="10">
        <v>29</v>
      </c>
      <c r="K7" s="10">
        <v>25</v>
      </c>
      <c r="L7" s="10">
        <v>13</v>
      </c>
      <c r="M7" s="10"/>
      <c r="N7" s="10">
        <v>133</v>
      </c>
      <c r="O7" s="10">
        <v>57</v>
      </c>
      <c r="P7" s="10">
        <v>49</v>
      </c>
      <c r="Q7" s="10">
        <v>30</v>
      </c>
      <c r="R7" s="10"/>
      <c r="S7" s="10">
        <v>78</v>
      </c>
      <c r="T7" s="10">
        <v>21</v>
      </c>
      <c r="U7" s="10">
        <v>15</v>
      </c>
      <c r="V7" s="10">
        <v>14</v>
      </c>
      <c r="W7" s="10">
        <v>25</v>
      </c>
      <c r="X7" s="10">
        <v>31</v>
      </c>
      <c r="Y7" s="10">
        <v>20</v>
      </c>
      <c r="Z7" s="10">
        <v>13</v>
      </c>
      <c r="AA7" s="10">
        <v>31</v>
      </c>
      <c r="AB7" s="10">
        <v>13</v>
      </c>
      <c r="AC7" s="10">
        <v>10</v>
      </c>
      <c r="AD7" s="10"/>
      <c r="AE7" s="10">
        <v>132</v>
      </c>
      <c r="AF7" s="10">
        <v>81</v>
      </c>
      <c r="AG7" s="10">
        <v>16</v>
      </c>
      <c r="AH7" s="10">
        <v>13</v>
      </c>
      <c r="AI7" s="10">
        <v>25</v>
      </c>
      <c r="AJ7" s="10">
        <v>4</v>
      </c>
      <c r="AK7" s="10"/>
      <c r="AL7" s="10">
        <v>105</v>
      </c>
      <c r="AM7" s="10">
        <v>98</v>
      </c>
      <c r="AN7" s="10">
        <v>41</v>
      </c>
      <c r="AO7" s="10">
        <v>8</v>
      </c>
      <c r="AP7" s="10">
        <v>4</v>
      </c>
      <c r="AQ7" s="10">
        <v>7</v>
      </c>
      <c r="AR7" s="10" t="s">
        <v>115</v>
      </c>
      <c r="AS7" s="10"/>
      <c r="AT7" s="10">
        <v>271</v>
      </c>
      <c r="AU7" s="10" t="s">
        <v>115</v>
      </c>
      <c r="AV7" s="10"/>
      <c r="AW7" s="10">
        <v>30</v>
      </c>
      <c r="AX7" s="10">
        <v>4</v>
      </c>
      <c r="AY7" s="10">
        <v>8</v>
      </c>
      <c r="AZ7" s="10">
        <v>57</v>
      </c>
      <c r="BA7" s="10">
        <v>7</v>
      </c>
      <c r="BB7" s="10">
        <v>52</v>
      </c>
      <c r="BC7" s="10">
        <v>109</v>
      </c>
      <c r="BD7" s="10">
        <v>4</v>
      </c>
      <c r="BE7" s="10"/>
      <c r="BF7" s="10">
        <v>53</v>
      </c>
      <c r="BG7" s="10">
        <v>120</v>
      </c>
      <c r="BH7" s="10">
        <v>30</v>
      </c>
      <c r="BI7" s="10">
        <v>15</v>
      </c>
      <c r="BJ7" s="10">
        <v>24</v>
      </c>
      <c r="BK7" s="10">
        <v>17</v>
      </c>
      <c r="BL7" s="10">
        <v>12</v>
      </c>
      <c r="BM7" s="10"/>
      <c r="BN7" s="10">
        <v>9</v>
      </c>
      <c r="BO7" s="10">
        <v>13</v>
      </c>
      <c r="BP7" s="10">
        <v>15</v>
      </c>
      <c r="BQ7" s="10">
        <v>8</v>
      </c>
      <c r="BR7" s="10">
        <v>15</v>
      </c>
      <c r="BS7" s="10">
        <v>16</v>
      </c>
      <c r="BT7" s="10">
        <v>13</v>
      </c>
      <c r="BU7" s="10">
        <v>21</v>
      </c>
      <c r="BV7" s="10">
        <v>10</v>
      </c>
      <c r="BW7" s="10">
        <v>23</v>
      </c>
      <c r="BX7" s="10">
        <v>22</v>
      </c>
      <c r="BY7" s="10">
        <v>15</v>
      </c>
      <c r="BZ7" s="10">
        <v>11</v>
      </c>
      <c r="CA7" s="10">
        <v>12</v>
      </c>
      <c r="CB7" s="10">
        <v>21</v>
      </c>
      <c r="CC7" s="10">
        <v>25</v>
      </c>
      <c r="CD7" s="10">
        <v>17</v>
      </c>
    </row>
    <row r="8" spans="2:82" ht="30" customHeight="1" x14ac:dyDescent="0.35">
      <c r="B8" s="11" t="s">
        <v>19</v>
      </c>
      <c r="C8" s="11">
        <v>277</v>
      </c>
      <c r="D8" s="11">
        <v>158</v>
      </c>
      <c r="E8" s="11">
        <v>118</v>
      </c>
      <c r="F8" s="11"/>
      <c r="G8" s="11">
        <v>54</v>
      </c>
      <c r="H8" s="11">
        <v>89</v>
      </c>
      <c r="I8" s="11">
        <v>70</v>
      </c>
      <c r="J8" s="11">
        <v>28</v>
      </c>
      <c r="K8" s="11">
        <v>23</v>
      </c>
      <c r="L8" s="11">
        <v>13</v>
      </c>
      <c r="M8" s="11"/>
      <c r="N8" s="11">
        <v>132</v>
      </c>
      <c r="O8" s="11">
        <v>57</v>
      </c>
      <c r="P8" s="11">
        <v>54</v>
      </c>
      <c r="Q8" s="11">
        <v>32</v>
      </c>
      <c r="R8" s="11"/>
      <c r="S8" s="11">
        <v>86</v>
      </c>
      <c r="T8" s="11">
        <v>20</v>
      </c>
      <c r="U8" s="11">
        <v>14</v>
      </c>
      <c r="V8" s="11">
        <v>14</v>
      </c>
      <c r="W8" s="11">
        <v>23</v>
      </c>
      <c r="X8" s="11">
        <v>30</v>
      </c>
      <c r="Y8" s="11">
        <v>21</v>
      </c>
      <c r="Z8" s="11">
        <v>15</v>
      </c>
      <c r="AA8" s="11">
        <v>30</v>
      </c>
      <c r="AB8" s="11">
        <v>14</v>
      </c>
      <c r="AC8" s="11">
        <v>10</v>
      </c>
      <c r="AD8" s="11"/>
      <c r="AE8" s="11">
        <v>134</v>
      </c>
      <c r="AF8" s="11">
        <v>81</v>
      </c>
      <c r="AG8" s="11">
        <v>17</v>
      </c>
      <c r="AH8" s="11">
        <v>14</v>
      </c>
      <c r="AI8" s="11">
        <v>27</v>
      </c>
      <c r="AJ8" s="11">
        <v>4</v>
      </c>
      <c r="AK8" s="11"/>
      <c r="AL8" s="11">
        <v>104</v>
      </c>
      <c r="AM8" s="11">
        <v>103</v>
      </c>
      <c r="AN8" s="11">
        <v>43</v>
      </c>
      <c r="AO8" s="11">
        <v>9</v>
      </c>
      <c r="AP8" s="11">
        <v>4</v>
      </c>
      <c r="AQ8" s="11">
        <v>7</v>
      </c>
      <c r="AR8" s="11" t="s">
        <v>115</v>
      </c>
      <c r="AS8" s="11"/>
      <c r="AT8" s="11">
        <v>277</v>
      </c>
      <c r="AU8" s="11" t="s">
        <v>115</v>
      </c>
      <c r="AV8" s="11"/>
      <c r="AW8" s="11">
        <v>31</v>
      </c>
      <c r="AX8" s="11">
        <v>4</v>
      </c>
      <c r="AY8" s="11">
        <v>8</v>
      </c>
      <c r="AZ8" s="11">
        <v>59</v>
      </c>
      <c r="BA8" s="11">
        <v>7</v>
      </c>
      <c r="BB8" s="11">
        <v>53</v>
      </c>
      <c r="BC8" s="11">
        <v>112</v>
      </c>
      <c r="BD8" s="11">
        <v>4</v>
      </c>
      <c r="BE8" s="11"/>
      <c r="BF8" s="11">
        <v>53</v>
      </c>
      <c r="BG8" s="11">
        <v>122</v>
      </c>
      <c r="BH8" s="11">
        <v>31</v>
      </c>
      <c r="BI8" s="11">
        <v>16</v>
      </c>
      <c r="BJ8" s="11">
        <v>25</v>
      </c>
      <c r="BK8" s="11">
        <v>17</v>
      </c>
      <c r="BL8" s="11">
        <v>13</v>
      </c>
      <c r="BM8" s="11"/>
      <c r="BN8" s="11">
        <v>10</v>
      </c>
      <c r="BO8" s="11">
        <v>14</v>
      </c>
      <c r="BP8" s="11">
        <v>15</v>
      </c>
      <c r="BQ8" s="11">
        <v>8</v>
      </c>
      <c r="BR8" s="11">
        <v>16</v>
      </c>
      <c r="BS8" s="11">
        <v>16</v>
      </c>
      <c r="BT8" s="11">
        <v>13</v>
      </c>
      <c r="BU8" s="11">
        <v>21</v>
      </c>
      <c r="BV8" s="11">
        <v>10</v>
      </c>
      <c r="BW8" s="11">
        <v>23</v>
      </c>
      <c r="BX8" s="11">
        <v>22</v>
      </c>
      <c r="BY8" s="11">
        <v>16</v>
      </c>
      <c r="BZ8" s="11">
        <v>11</v>
      </c>
      <c r="CA8" s="11">
        <v>12</v>
      </c>
      <c r="CB8" s="11">
        <v>21</v>
      </c>
      <c r="CC8" s="11">
        <v>26</v>
      </c>
      <c r="CD8" s="11">
        <v>18</v>
      </c>
    </row>
    <row r="9" spans="2:82" ht="29" x14ac:dyDescent="0.35">
      <c r="B9" s="18" t="s">
        <v>241</v>
      </c>
      <c r="C9" s="17">
        <v>0.26370418934209</v>
      </c>
      <c r="D9" s="17">
        <v>0.27653076102028601</v>
      </c>
      <c r="E9" s="17">
        <v>0.24862489796513701</v>
      </c>
      <c r="F9" s="17"/>
      <c r="G9" s="17">
        <v>0.25509424309311501</v>
      </c>
      <c r="H9" s="17">
        <v>0.27319977482042601</v>
      </c>
      <c r="I9" s="17">
        <v>0.30937659829562603</v>
      </c>
      <c r="J9" s="17">
        <v>0.13156109600529101</v>
      </c>
      <c r="K9" s="17">
        <v>0.32786210437483398</v>
      </c>
      <c r="L9" s="17">
        <v>0.154517959362927</v>
      </c>
      <c r="M9" s="17"/>
      <c r="N9" s="17">
        <v>0.338351436582424</v>
      </c>
      <c r="O9" s="17">
        <v>0.15057455693341701</v>
      </c>
      <c r="P9" s="17">
        <v>0.20760489312615399</v>
      </c>
      <c r="Q9" s="17">
        <v>0.23764076768277101</v>
      </c>
      <c r="R9" s="17"/>
      <c r="S9" s="17">
        <v>0.27855408549669902</v>
      </c>
      <c r="T9" s="17">
        <v>0.28387478931418703</v>
      </c>
      <c r="U9" s="17">
        <v>0.22949406187357901</v>
      </c>
      <c r="V9" s="17">
        <v>0.28738741181349903</v>
      </c>
      <c r="W9" s="17">
        <v>0.27608479042276302</v>
      </c>
      <c r="X9" s="17">
        <v>0.25248889098738903</v>
      </c>
      <c r="Y9" s="17">
        <v>0.304683663379133</v>
      </c>
      <c r="Z9" s="17">
        <v>0.31752454642258299</v>
      </c>
      <c r="AA9" s="17">
        <v>0.25949948373306803</v>
      </c>
      <c r="AB9" s="17">
        <v>0.154383493598442</v>
      </c>
      <c r="AC9" s="17">
        <v>0.115362680302352</v>
      </c>
      <c r="AD9" s="17"/>
      <c r="AE9" s="17">
        <v>0.36979576374351802</v>
      </c>
      <c r="AF9" s="17">
        <v>0.14933280030314899</v>
      </c>
      <c r="AG9" s="17">
        <v>0.25606220410957098</v>
      </c>
      <c r="AH9" s="17">
        <v>0.259542923366477</v>
      </c>
      <c r="AI9" s="17">
        <v>0.126832393334921</v>
      </c>
      <c r="AJ9" s="17">
        <v>0</v>
      </c>
      <c r="AK9" s="17"/>
      <c r="AL9" s="17">
        <v>0.21016409371622499</v>
      </c>
      <c r="AM9" s="17">
        <v>0.27862995902003401</v>
      </c>
      <c r="AN9" s="17">
        <v>0.32323796939487698</v>
      </c>
      <c r="AO9" s="17">
        <v>0.29657211170866399</v>
      </c>
      <c r="AP9" s="17">
        <v>0.51966709429331603</v>
      </c>
      <c r="AQ9" s="17">
        <v>0.308035863642316</v>
      </c>
      <c r="AR9" s="17" t="s">
        <v>116</v>
      </c>
      <c r="AS9" s="17"/>
      <c r="AT9" s="17">
        <v>0.26370418934209</v>
      </c>
      <c r="AU9" s="17" t="s">
        <v>116</v>
      </c>
      <c r="AV9" s="17"/>
      <c r="AW9" s="17">
        <v>0.30180289407794503</v>
      </c>
      <c r="AX9" s="17">
        <v>0.51211013411293005</v>
      </c>
      <c r="AY9" s="17">
        <v>0.51440403834472803</v>
      </c>
      <c r="AZ9" s="17">
        <v>0.16101203970159</v>
      </c>
      <c r="BA9" s="17">
        <v>0.1373168630769</v>
      </c>
      <c r="BB9" s="17">
        <v>0.23428041838630401</v>
      </c>
      <c r="BC9" s="17">
        <v>0.303285368118551</v>
      </c>
      <c r="BD9" s="17">
        <v>0.25386416283454699</v>
      </c>
      <c r="BE9" s="17"/>
      <c r="BF9" s="17">
        <v>0.26252791918302398</v>
      </c>
      <c r="BG9" s="17">
        <v>0.260392160630949</v>
      </c>
      <c r="BH9" s="17">
        <v>0.37209617142883999</v>
      </c>
      <c r="BI9" s="17">
        <v>0.211842176005233</v>
      </c>
      <c r="BJ9" s="17">
        <v>0.12523064185664801</v>
      </c>
      <c r="BK9" s="17">
        <v>0.35397797994754299</v>
      </c>
      <c r="BL9" s="17">
        <v>0.24876121349267299</v>
      </c>
      <c r="BM9" s="17"/>
      <c r="BN9" s="17">
        <v>0.27257277914457001</v>
      </c>
      <c r="BO9" s="17">
        <v>0.241120975006343</v>
      </c>
      <c r="BP9" s="17">
        <v>6.2841428731158097E-2</v>
      </c>
      <c r="BQ9" s="17">
        <v>0.39473371519033601</v>
      </c>
      <c r="BR9" s="17">
        <v>0.18535547269914801</v>
      </c>
      <c r="BS9" s="17">
        <v>0</v>
      </c>
      <c r="BT9" s="17">
        <v>0.30519582940312401</v>
      </c>
      <c r="BU9" s="17">
        <v>0.20201545995815301</v>
      </c>
      <c r="BV9" s="17">
        <v>0.19763730693638801</v>
      </c>
      <c r="BW9" s="17">
        <v>0.118976875739174</v>
      </c>
      <c r="BX9" s="17">
        <v>0.22596159214662001</v>
      </c>
      <c r="BY9" s="17">
        <v>0.255291314559912</v>
      </c>
      <c r="BZ9" s="17">
        <v>0.19282690234746599</v>
      </c>
      <c r="CA9" s="17">
        <v>0.60104434921007699</v>
      </c>
      <c r="CB9" s="17">
        <v>0.43642704964636603</v>
      </c>
      <c r="CC9" s="17">
        <v>0.314707400223325</v>
      </c>
      <c r="CD9" s="17">
        <v>0.51329171026522202</v>
      </c>
    </row>
    <row r="10" spans="2:82" ht="29" x14ac:dyDescent="0.35">
      <c r="B10" s="18" t="s">
        <v>242</v>
      </c>
      <c r="C10" s="17">
        <v>0.38583057725363801</v>
      </c>
      <c r="D10" s="17">
        <v>0.43925942547298102</v>
      </c>
      <c r="E10" s="17">
        <v>0.30880924600093002</v>
      </c>
      <c r="F10" s="17"/>
      <c r="G10" s="17">
        <v>0.38167374669388798</v>
      </c>
      <c r="H10" s="17">
        <v>0.449680973807003</v>
      </c>
      <c r="I10" s="17">
        <v>0.373826601130133</v>
      </c>
      <c r="J10" s="17">
        <v>0.342830734309511</v>
      </c>
      <c r="K10" s="17">
        <v>0.16030956164582699</v>
      </c>
      <c r="L10" s="17">
        <v>0.52764539086393103</v>
      </c>
      <c r="M10" s="17"/>
      <c r="N10" s="17">
        <v>0.40267015343717399</v>
      </c>
      <c r="O10" s="17">
        <v>0.47431238893591798</v>
      </c>
      <c r="P10" s="17">
        <v>0.33965053382961702</v>
      </c>
      <c r="Q10" s="17">
        <v>0.229943692568674</v>
      </c>
      <c r="R10" s="17"/>
      <c r="S10" s="17">
        <v>0.45278824529926198</v>
      </c>
      <c r="T10" s="17">
        <v>0.19551151807936901</v>
      </c>
      <c r="U10" s="17">
        <v>0.31716764272327502</v>
      </c>
      <c r="V10" s="17">
        <v>0.28187689413881301</v>
      </c>
      <c r="W10" s="17">
        <v>0.29739578350176599</v>
      </c>
      <c r="X10" s="17">
        <v>0.35585879035060303</v>
      </c>
      <c r="Y10" s="17">
        <v>0.344713699739294</v>
      </c>
      <c r="Z10" s="17">
        <v>0.59814421045972999</v>
      </c>
      <c r="AA10" s="17">
        <v>0.450190825493818</v>
      </c>
      <c r="AB10" s="17">
        <v>0.54501027916624201</v>
      </c>
      <c r="AC10" s="17">
        <v>9.8813749025041697E-2</v>
      </c>
      <c r="AD10" s="17"/>
      <c r="AE10" s="17">
        <v>0.38098374537038299</v>
      </c>
      <c r="AF10" s="17">
        <v>0.446748776697657</v>
      </c>
      <c r="AG10" s="17">
        <v>0.33398031513000498</v>
      </c>
      <c r="AH10" s="17">
        <v>0.226749016154941</v>
      </c>
      <c r="AI10" s="17">
        <v>0.40430350859043301</v>
      </c>
      <c r="AJ10" s="17">
        <v>0</v>
      </c>
      <c r="AK10" s="17"/>
      <c r="AL10" s="17">
        <v>0.32647054882429399</v>
      </c>
      <c r="AM10" s="17">
        <v>0.49891434001756102</v>
      </c>
      <c r="AN10" s="17">
        <v>0.352348362044761</v>
      </c>
      <c r="AO10" s="17">
        <v>0.46171207473027598</v>
      </c>
      <c r="AP10" s="17">
        <v>0</v>
      </c>
      <c r="AQ10" s="17">
        <v>0.25368021953587699</v>
      </c>
      <c r="AR10" s="17" t="s">
        <v>116</v>
      </c>
      <c r="AS10" s="17"/>
      <c r="AT10" s="17">
        <v>0.38583057725363801</v>
      </c>
      <c r="AU10" s="17" t="s">
        <v>116</v>
      </c>
      <c r="AV10" s="17"/>
      <c r="AW10" s="17">
        <v>0.340519365625302</v>
      </c>
      <c r="AX10" s="17">
        <v>0.25257612040369598</v>
      </c>
      <c r="AY10" s="17">
        <v>0.24950680241312601</v>
      </c>
      <c r="AZ10" s="17">
        <v>0.32888956368674399</v>
      </c>
      <c r="BA10" s="17">
        <v>0.54588097525087098</v>
      </c>
      <c r="BB10" s="17">
        <v>0.28749841738870602</v>
      </c>
      <c r="BC10" s="17">
        <v>0.47515685223432802</v>
      </c>
      <c r="BD10" s="17">
        <v>0.50589987748179799</v>
      </c>
      <c r="BE10" s="17"/>
      <c r="BF10" s="17">
        <v>0.46754972748553902</v>
      </c>
      <c r="BG10" s="17">
        <v>0.38317993493026198</v>
      </c>
      <c r="BH10" s="17">
        <v>0.28495368430468399</v>
      </c>
      <c r="BI10" s="17">
        <v>0.50773865745325697</v>
      </c>
      <c r="BJ10" s="17">
        <v>0.38783583432327101</v>
      </c>
      <c r="BK10" s="17">
        <v>0.17352934075128301</v>
      </c>
      <c r="BL10" s="17">
        <v>0.44410956015766401</v>
      </c>
      <c r="BM10" s="17"/>
      <c r="BN10" s="17">
        <v>0.21215742455682701</v>
      </c>
      <c r="BO10" s="17">
        <v>0.24045541531873199</v>
      </c>
      <c r="BP10" s="17">
        <v>0.211261001396226</v>
      </c>
      <c r="BQ10" s="17">
        <v>0.120346644749426</v>
      </c>
      <c r="BR10" s="17">
        <v>0.34063222096414197</v>
      </c>
      <c r="BS10" s="17">
        <v>0.53547115021038305</v>
      </c>
      <c r="BT10" s="17">
        <v>0.238963826268214</v>
      </c>
      <c r="BU10" s="17">
        <v>0.513315012945598</v>
      </c>
      <c r="BV10" s="17">
        <v>0.49832875136494498</v>
      </c>
      <c r="BW10" s="17">
        <v>0.58792217919491496</v>
      </c>
      <c r="BX10" s="17">
        <v>0.40040797103269099</v>
      </c>
      <c r="BY10" s="17">
        <v>0.34506730844113997</v>
      </c>
      <c r="BZ10" s="17">
        <v>0.265171507938674</v>
      </c>
      <c r="CA10" s="17">
        <v>0.242278005105455</v>
      </c>
      <c r="CB10" s="17">
        <v>0.29302224918790298</v>
      </c>
      <c r="CC10" s="17">
        <v>0.60584551842205303</v>
      </c>
      <c r="CD10" s="17">
        <v>0.43038750946526599</v>
      </c>
    </row>
    <row r="11" spans="2:82" ht="29" x14ac:dyDescent="0.35">
      <c r="B11" s="18" t="s">
        <v>243</v>
      </c>
      <c r="C11" s="17">
        <v>0.328635549868659</v>
      </c>
      <c r="D11" s="17">
        <v>0.26312747107241702</v>
      </c>
      <c r="E11" s="17">
        <v>0.41954899225814801</v>
      </c>
      <c r="F11" s="17"/>
      <c r="G11" s="17">
        <v>0.34652229338089702</v>
      </c>
      <c r="H11" s="17">
        <v>0.25413255095727499</v>
      </c>
      <c r="I11" s="17">
        <v>0.29869932203548399</v>
      </c>
      <c r="J11" s="17">
        <v>0.49035598789310197</v>
      </c>
      <c r="K11" s="17">
        <v>0.47524452804670902</v>
      </c>
      <c r="L11" s="17">
        <v>0.31783664977314202</v>
      </c>
      <c r="M11" s="17"/>
      <c r="N11" s="17">
        <v>0.24422768989884899</v>
      </c>
      <c r="O11" s="17">
        <v>0.34281990522352301</v>
      </c>
      <c r="P11" s="17">
        <v>0.43448215657911399</v>
      </c>
      <c r="Q11" s="17">
        <v>0.49299612325474501</v>
      </c>
      <c r="R11" s="17"/>
      <c r="S11" s="17">
        <v>0.25589501817811899</v>
      </c>
      <c r="T11" s="17">
        <v>0.47364660091105498</v>
      </c>
      <c r="U11" s="17">
        <v>0.45333829540314602</v>
      </c>
      <c r="V11" s="17">
        <v>0.43073569404768802</v>
      </c>
      <c r="W11" s="17">
        <v>0.426519426075471</v>
      </c>
      <c r="X11" s="17">
        <v>0.36290664620530899</v>
      </c>
      <c r="Y11" s="17">
        <v>0.350602636881573</v>
      </c>
      <c r="Z11" s="17">
        <v>0</v>
      </c>
      <c r="AA11" s="17">
        <v>0.26029849660420601</v>
      </c>
      <c r="AB11" s="17">
        <v>0.30060622723531599</v>
      </c>
      <c r="AC11" s="17">
        <v>0.68964087367305005</v>
      </c>
      <c r="AD11" s="17"/>
      <c r="AE11" s="17">
        <v>0.24286083532795799</v>
      </c>
      <c r="AF11" s="17">
        <v>0.38003298399713098</v>
      </c>
      <c r="AG11" s="17">
        <v>0.40995748076042399</v>
      </c>
      <c r="AH11" s="17">
        <v>0.44923066519232302</v>
      </c>
      <c r="AI11" s="17">
        <v>0.42775118582812899</v>
      </c>
      <c r="AJ11" s="17">
        <v>0.703492754647703</v>
      </c>
      <c r="AK11" s="17"/>
      <c r="AL11" s="17">
        <v>0.445814013942051</v>
      </c>
      <c r="AM11" s="17">
        <v>0.222455700962404</v>
      </c>
      <c r="AN11" s="17">
        <v>0.29882344413324602</v>
      </c>
      <c r="AO11" s="17">
        <v>0.24171581356106001</v>
      </c>
      <c r="AP11" s="17">
        <v>0.48033290570668402</v>
      </c>
      <c r="AQ11" s="17">
        <v>0.43828391682180701</v>
      </c>
      <c r="AR11" s="17" t="s">
        <v>116</v>
      </c>
      <c r="AS11" s="17"/>
      <c r="AT11" s="17">
        <v>0.328635549868659</v>
      </c>
      <c r="AU11" s="17" t="s">
        <v>116</v>
      </c>
      <c r="AV11" s="17"/>
      <c r="AW11" s="17">
        <v>0.32846718614437698</v>
      </c>
      <c r="AX11" s="17">
        <v>0.235313745483374</v>
      </c>
      <c r="AY11" s="17">
        <v>0.23608915924214599</v>
      </c>
      <c r="AZ11" s="17">
        <v>0.44135974546088802</v>
      </c>
      <c r="BA11" s="17">
        <v>0.31680216167222902</v>
      </c>
      <c r="BB11" s="17">
        <v>0.457623143513467</v>
      </c>
      <c r="BC11" s="17">
        <v>0.22155777964712101</v>
      </c>
      <c r="BD11" s="17">
        <v>0.24023595968365499</v>
      </c>
      <c r="BE11" s="17"/>
      <c r="BF11" s="17">
        <v>0.25156917060620798</v>
      </c>
      <c r="BG11" s="17">
        <v>0.341210121258544</v>
      </c>
      <c r="BH11" s="17">
        <v>0.34295014426647602</v>
      </c>
      <c r="BI11" s="17">
        <v>0.28041916654151</v>
      </c>
      <c r="BJ11" s="17">
        <v>0.44263333320213999</v>
      </c>
      <c r="BK11" s="17">
        <v>0.35056688830969901</v>
      </c>
      <c r="BL11" s="17">
        <v>0.307129226349663</v>
      </c>
      <c r="BM11" s="17"/>
      <c r="BN11" s="17">
        <v>0.38782846874077198</v>
      </c>
      <c r="BO11" s="17">
        <v>0.45302423981408402</v>
      </c>
      <c r="BP11" s="17">
        <v>0.725897569872616</v>
      </c>
      <c r="BQ11" s="17">
        <v>0.48491964006023802</v>
      </c>
      <c r="BR11" s="17">
        <v>0.40650293784638802</v>
      </c>
      <c r="BS11" s="17">
        <v>0.464528849789617</v>
      </c>
      <c r="BT11" s="17">
        <v>0.455840344328661</v>
      </c>
      <c r="BU11" s="17">
        <v>0.28466952709624899</v>
      </c>
      <c r="BV11" s="17">
        <v>0.21894303818219699</v>
      </c>
      <c r="BW11" s="17">
        <v>0.293100945065911</v>
      </c>
      <c r="BX11" s="17">
        <v>0.37363043682068903</v>
      </c>
      <c r="BY11" s="17">
        <v>0.39964137699894797</v>
      </c>
      <c r="BZ11" s="17">
        <v>0.44970202614961102</v>
      </c>
      <c r="CA11" s="17">
        <v>0.15667764568446799</v>
      </c>
      <c r="CB11" s="17">
        <v>0.27055070116573099</v>
      </c>
      <c r="CC11" s="17">
        <v>7.9447081354621502E-2</v>
      </c>
      <c r="CD11" s="17">
        <v>5.6320780269511699E-2</v>
      </c>
    </row>
    <row r="12" spans="2:82" x14ac:dyDescent="0.35">
      <c r="B12" s="18" t="s">
        <v>127</v>
      </c>
      <c r="C12" s="19">
        <v>2.1829683535612401E-2</v>
      </c>
      <c r="D12" s="19">
        <v>2.1082342434315601E-2</v>
      </c>
      <c r="E12" s="19">
        <v>2.3016863775785198E-2</v>
      </c>
      <c r="F12" s="19"/>
      <c r="G12" s="19">
        <v>1.6709716832100398E-2</v>
      </c>
      <c r="H12" s="19">
        <v>2.2986700415296001E-2</v>
      </c>
      <c r="I12" s="19">
        <v>1.8097478538756699E-2</v>
      </c>
      <c r="J12" s="19">
        <v>3.5252181792096798E-2</v>
      </c>
      <c r="K12" s="19">
        <v>3.65838059326304E-2</v>
      </c>
      <c r="L12" s="19">
        <v>0</v>
      </c>
      <c r="M12" s="19"/>
      <c r="N12" s="19">
        <v>1.47507200815532E-2</v>
      </c>
      <c r="O12" s="19">
        <v>3.2293148907141501E-2</v>
      </c>
      <c r="P12" s="19">
        <v>1.8262416465115301E-2</v>
      </c>
      <c r="Q12" s="19">
        <v>3.9419416493809402E-2</v>
      </c>
      <c r="R12" s="19"/>
      <c r="S12" s="19">
        <v>1.27626510259194E-2</v>
      </c>
      <c r="T12" s="19">
        <v>4.6967091695388999E-2</v>
      </c>
      <c r="U12" s="19">
        <v>0</v>
      </c>
      <c r="V12" s="19">
        <v>0</v>
      </c>
      <c r="W12" s="19">
        <v>0</v>
      </c>
      <c r="X12" s="19">
        <v>2.87456724566994E-2</v>
      </c>
      <c r="Y12" s="19">
        <v>0</v>
      </c>
      <c r="Z12" s="19">
        <v>8.4331243117686097E-2</v>
      </c>
      <c r="AA12" s="19">
        <v>3.0011194168907799E-2</v>
      </c>
      <c r="AB12" s="19">
        <v>0</v>
      </c>
      <c r="AC12" s="19">
        <v>9.6182696999556005E-2</v>
      </c>
      <c r="AD12" s="19"/>
      <c r="AE12" s="19">
        <v>6.35965555814138E-3</v>
      </c>
      <c r="AF12" s="19">
        <v>2.3885439002062799E-2</v>
      </c>
      <c r="AG12" s="19">
        <v>0</v>
      </c>
      <c r="AH12" s="19">
        <v>6.44773952862603E-2</v>
      </c>
      <c r="AI12" s="19">
        <v>4.1112912246517398E-2</v>
      </c>
      <c r="AJ12" s="19">
        <v>0.296507245352297</v>
      </c>
      <c r="AK12" s="19"/>
      <c r="AL12" s="19">
        <v>1.7551343517430099E-2</v>
      </c>
      <c r="AM12" s="19">
        <v>0</v>
      </c>
      <c r="AN12" s="19">
        <v>2.5590224427115602E-2</v>
      </c>
      <c r="AO12" s="19">
        <v>0</v>
      </c>
      <c r="AP12" s="19">
        <v>0</v>
      </c>
      <c r="AQ12" s="19">
        <v>0</v>
      </c>
      <c r="AR12" s="19" t="s">
        <v>116</v>
      </c>
      <c r="AS12" s="19"/>
      <c r="AT12" s="19">
        <v>2.1829683535612401E-2</v>
      </c>
      <c r="AU12" s="19" t="s">
        <v>116</v>
      </c>
      <c r="AV12" s="19"/>
      <c r="AW12" s="19">
        <v>2.9210554152375799E-2</v>
      </c>
      <c r="AX12" s="19">
        <v>0</v>
      </c>
      <c r="AY12" s="19">
        <v>0</v>
      </c>
      <c r="AZ12" s="19">
        <v>6.8738651150777999E-2</v>
      </c>
      <c r="BA12" s="19">
        <v>0</v>
      </c>
      <c r="BB12" s="19">
        <v>2.0598020711523099E-2</v>
      </c>
      <c r="BC12" s="19">
        <v>0</v>
      </c>
      <c r="BD12" s="19">
        <v>0</v>
      </c>
      <c r="BE12" s="19"/>
      <c r="BF12" s="19">
        <v>1.83531827252289E-2</v>
      </c>
      <c r="BG12" s="19">
        <v>1.52177831802451E-2</v>
      </c>
      <c r="BH12" s="19">
        <v>0</v>
      </c>
      <c r="BI12" s="19">
        <v>0</v>
      </c>
      <c r="BJ12" s="19">
        <v>4.4300190617941403E-2</v>
      </c>
      <c r="BK12" s="19">
        <v>0.12192579099147501</v>
      </c>
      <c r="BL12" s="19">
        <v>0</v>
      </c>
      <c r="BM12" s="19"/>
      <c r="BN12" s="19">
        <v>0.127441327557831</v>
      </c>
      <c r="BO12" s="19">
        <v>6.5399369860841106E-2</v>
      </c>
      <c r="BP12" s="19">
        <v>0</v>
      </c>
      <c r="BQ12" s="19">
        <v>0</v>
      </c>
      <c r="BR12" s="19">
        <v>6.7509368490322005E-2</v>
      </c>
      <c r="BS12" s="19">
        <v>0</v>
      </c>
      <c r="BT12" s="19">
        <v>0</v>
      </c>
      <c r="BU12" s="19">
        <v>0</v>
      </c>
      <c r="BV12" s="19">
        <v>8.5090903516470195E-2</v>
      </c>
      <c r="BW12" s="19">
        <v>0</v>
      </c>
      <c r="BX12" s="19">
        <v>0</v>
      </c>
      <c r="BY12" s="19">
        <v>0</v>
      </c>
      <c r="BZ12" s="19">
        <v>9.2299563564248704E-2</v>
      </c>
      <c r="CA12" s="19">
        <v>0</v>
      </c>
      <c r="CB12" s="19">
        <v>0</v>
      </c>
      <c r="CC12" s="19">
        <v>0</v>
      </c>
      <c r="CD12" s="19">
        <v>0</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CD17"/>
  <sheetViews>
    <sheetView showGridLines="0" workbookViewId="0">
      <pane xSplit="2" topLeftCell="V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260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251</v>
      </c>
      <c r="D7" s="10">
        <v>144</v>
      </c>
      <c r="E7" s="10">
        <v>106</v>
      </c>
      <c r="F7" s="10"/>
      <c r="G7" s="10">
        <v>50</v>
      </c>
      <c r="H7" s="10">
        <v>82</v>
      </c>
      <c r="I7" s="10">
        <v>38</v>
      </c>
      <c r="J7" s="10">
        <v>24</v>
      </c>
      <c r="K7" s="10">
        <v>31</v>
      </c>
      <c r="L7" s="10">
        <v>26</v>
      </c>
      <c r="M7" s="10"/>
      <c r="N7" s="10">
        <v>113</v>
      </c>
      <c r="O7" s="10">
        <v>48</v>
      </c>
      <c r="P7" s="10">
        <v>56</v>
      </c>
      <c r="Q7" s="10">
        <v>34</v>
      </c>
      <c r="R7" s="10"/>
      <c r="S7" s="10">
        <v>64</v>
      </c>
      <c r="T7" s="10">
        <v>18</v>
      </c>
      <c r="U7" s="10">
        <v>14</v>
      </c>
      <c r="V7" s="10">
        <v>12</v>
      </c>
      <c r="W7" s="10">
        <v>20</v>
      </c>
      <c r="X7" s="10">
        <v>31</v>
      </c>
      <c r="Y7" s="10">
        <v>20</v>
      </c>
      <c r="Z7" s="10">
        <v>8</v>
      </c>
      <c r="AA7" s="10">
        <v>31</v>
      </c>
      <c r="AB7" s="10">
        <v>22</v>
      </c>
      <c r="AC7" s="10">
        <v>11</v>
      </c>
      <c r="AD7" s="10"/>
      <c r="AE7" s="10">
        <v>118</v>
      </c>
      <c r="AF7" s="10">
        <v>80</v>
      </c>
      <c r="AG7" s="10">
        <v>17</v>
      </c>
      <c r="AH7" s="10">
        <v>10</v>
      </c>
      <c r="AI7" s="10">
        <v>20</v>
      </c>
      <c r="AJ7" s="10">
        <v>5</v>
      </c>
      <c r="AK7" s="10"/>
      <c r="AL7" s="10">
        <v>107</v>
      </c>
      <c r="AM7" s="10">
        <v>83</v>
      </c>
      <c r="AN7" s="10">
        <v>27</v>
      </c>
      <c r="AO7" s="10">
        <v>6</v>
      </c>
      <c r="AP7" s="10">
        <v>4</v>
      </c>
      <c r="AQ7" s="10">
        <v>14</v>
      </c>
      <c r="AR7" s="10">
        <v>1</v>
      </c>
      <c r="AS7" s="10"/>
      <c r="AT7" s="10">
        <v>251</v>
      </c>
      <c r="AU7" s="10" t="s">
        <v>115</v>
      </c>
      <c r="AV7" s="10"/>
      <c r="AW7" s="10">
        <v>21</v>
      </c>
      <c r="AX7" s="10">
        <v>3</v>
      </c>
      <c r="AY7" s="10">
        <v>15</v>
      </c>
      <c r="AZ7" s="10">
        <v>56</v>
      </c>
      <c r="BA7" s="10">
        <v>28</v>
      </c>
      <c r="BB7" s="10">
        <v>48</v>
      </c>
      <c r="BC7" s="10">
        <v>76</v>
      </c>
      <c r="BD7" s="10">
        <v>4</v>
      </c>
      <c r="BE7" s="10"/>
      <c r="BF7" s="10">
        <v>58</v>
      </c>
      <c r="BG7" s="10">
        <v>87</v>
      </c>
      <c r="BH7" s="10">
        <v>26</v>
      </c>
      <c r="BI7" s="10">
        <v>14</v>
      </c>
      <c r="BJ7" s="10">
        <v>21</v>
      </c>
      <c r="BK7" s="10">
        <v>30</v>
      </c>
      <c r="BL7" s="10">
        <v>15</v>
      </c>
      <c r="BM7" s="10"/>
      <c r="BN7" s="10">
        <v>10</v>
      </c>
      <c r="BO7" s="10">
        <v>10</v>
      </c>
      <c r="BP7" s="10">
        <v>12</v>
      </c>
      <c r="BQ7" s="10">
        <v>13</v>
      </c>
      <c r="BR7" s="10">
        <v>14</v>
      </c>
      <c r="BS7" s="10">
        <v>18</v>
      </c>
      <c r="BT7" s="10">
        <v>22</v>
      </c>
      <c r="BU7" s="10">
        <v>18</v>
      </c>
      <c r="BV7" s="10">
        <v>7</v>
      </c>
      <c r="BW7" s="10">
        <v>24</v>
      </c>
      <c r="BX7" s="10">
        <v>11</v>
      </c>
      <c r="BY7" s="10">
        <v>10</v>
      </c>
      <c r="BZ7" s="10">
        <v>11</v>
      </c>
      <c r="CA7" s="10">
        <v>12</v>
      </c>
      <c r="CB7" s="10">
        <v>18</v>
      </c>
      <c r="CC7" s="10">
        <v>21</v>
      </c>
      <c r="CD7" s="10">
        <v>14</v>
      </c>
    </row>
    <row r="8" spans="2:82" ht="30" customHeight="1" x14ac:dyDescent="0.35">
      <c r="B8" s="11" t="s">
        <v>19</v>
      </c>
      <c r="C8" s="11">
        <v>255</v>
      </c>
      <c r="D8" s="11">
        <v>152</v>
      </c>
      <c r="E8" s="11">
        <v>103</v>
      </c>
      <c r="F8" s="11"/>
      <c r="G8" s="11">
        <v>54</v>
      </c>
      <c r="H8" s="11">
        <v>85</v>
      </c>
      <c r="I8" s="11">
        <v>39</v>
      </c>
      <c r="J8" s="11">
        <v>23</v>
      </c>
      <c r="K8" s="11">
        <v>29</v>
      </c>
      <c r="L8" s="11">
        <v>25</v>
      </c>
      <c r="M8" s="11"/>
      <c r="N8" s="11">
        <v>110</v>
      </c>
      <c r="O8" s="11">
        <v>49</v>
      </c>
      <c r="P8" s="11">
        <v>60</v>
      </c>
      <c r="Q8" s="11">
        <v>37</v>
      </c>
      <c r="R8" s="11"/>
      <c r="S8" s="11">
        <v>71</v>
      </c>
      <c r="T8" s="11">
        <v>18</v>
      </c>
      <c r="U8" s="11">
        <v>13</v>
      </c>
      <c r="V8" s="11">
        <v>12</v>
      </c>
      <c r="W8" s="11">
        <v>19</v>
      </c>
      <c r="X8" s="11">
        <v>29</v>
      </c>
      <c r="Y8" s="11">
        <v>21</v>
      </c>
      <c r="Z8" s="11">
        <v>9</v>
      </c>
      <c r="AA8" s="11">
        <v>30</v>
      </c>
      <c r="AB8" s="11">
        <v>23</v>
      </c>
      <c r="AC8" s="11">
        <v>11</v>
      </c>
      <c r="AD8" s="11"/>
      <c r="AE8" s="11">
        <v>118</v>
      </c>
      <c r="AF8" s="11">
        <v>81</v>
      </c>
      <c r="AG8" s="11">
        <v>19</v>
      </c>
      <c r="AH8" s="11">
        <v>10</v>
      </c>
      <c r="AI8" s="11">
        <v>21</v>
      </c>
      <c r="AJ8" s="11">
        <v>5</v>
      </c>
      <c r="AK8" s="11"/>
      <c r="AL8" s="11">
        <v>105</v>
      </c>
      <c r="AM8" s="11">
        <v>87</v>
      </c>
      <c r="AN8" s="11">
        <v>28</v>
      </c>
      <c r="AO8" s="11">
        <v>7</v>
      </c>
      <c r="AP8" s="11">
        <v>4</v>
      </c>
      <c r="AQ8" s="11">
        <v>15</v>
      </c>
      <c r="AR8" s="11">
        <v>1</v>
      </c>
      <c r="AS8" s="11"/>
      <c r="AT8" s="11">
        <v>255</v>
      </c>
      <c r="AU8" s="11" t="s">
        <v>115</v>
      </c>
      <c r="AV8" s="11"/>
      <c r="AW8" s="11">
        <v>22</v>
      </c>
      <c r="AX8" s="11">
        <v>3</v>
      </c>
      <c r="AY8" s="11">
        <v>16</v>
      </c>
      <c r="AZ8" s="11">
        <v>56</v>
      </c>
      <c r="BA8" s="11">
        <v>27</v>
      </c>
      <c r="BB8" s="11">
        <v>51</v>
      </c>
      <c r="BC8" s="11">
        <v>78</v>
      </c>
      <c r="BD8" s="11">
        <v>4</v>
      </c>
      <c r="BE8" s="11"/>
      <c r="BF8" s="11">
        <v>59</v>
      </c>
      <c r="BG8" s="11">
        <v>89</v>
      </c>
      <c r="BH8" s="11">
        <v>27</v>
      </c>
      <c r="BI8" s="11">
        <v>14</v>
      </c>
      <c r="BJ8" s="11">
        <v>21</v>
      </c>
      <c r="BK8" s="11">
        <v>29</v>
      </c>
      <c r="BL8" s="11">
        <v>16</v>
      </c>
      <c r="BM8" s="11"/>
      <c r="BN8" s="11">
        <v>11</v>
      </c>
      <c r="BO8" s="11">
        <v>11</v>
      </c>
      <c r="BP8" s="11">
        <v>13</v>
      </c>
      <c r="BQ8" s="11">
        <v>13</v>
      </c>
      <c r="BR8" s="11">
        <v>14</v>
      </c>
      <c r="BS8" s="11">
        <v>18</v>
      </c>
      <c r="BT8" s="11">
        <v>23</v>
      </c>
      <c r="BU8" s="11">
        <v>17</v>
      </c>
      <c r="BV8" s="11">
        <v>7</v>
      </c>
      <c r="BW8" s="11">
        <v>24</v>
      </c>
      <c r="BX8" s="11">
        <v>12</v>
      </c>
      <c r="BY8" s="11">
        <v>10</v>
      </c>
      <c r="BZ8" s="11">
        <v>11</v>
      </c>
      <c r="CA8" s="11">
        <v>11</v>
      </c>
      <c r="CB8" s="11">
        <v>18</v>
      </c>
      <c r="CC8" s="11">
        <v>21</v>
      </c>
      <c r="CD8" s="11">
        <v>15</v>
      </c>
    </row>
    <row r="9" spans="2:82" ht="29" x14ac:dyDescent="0.35">
      <c r="B9" s="18" t="s">
        <v>241</v>
      </c>
      <c r="C9" s="17">
        <v>0.19249166756994701</v>
      </c>
      <c r="D9" s="17">
        <v>0.220156063247854</v>
      </c>
      <c r="E9" s="17">
        <v>0.153328570741051</v>
      </c>
      <c r="F9" s="17"/>
      <c r="G9" s="17">
        <v>0.21405609515107099</v>
      </c>
      <c r="H9" s="17">
        <v>0.248348313423297</v>
      </c>
      <c r="I9" s="17">
        <v>0.15654856068919101</v>
      </c>
      <c r="J9" s="17">
        <v>7.7387512623809995E-2</v>
      </c>
      <c r="K9" s="17">
        <v>0</v>
      </c>
      <c r="L9" s="17">
        <v>0.34401221501902401</v>
      </c>
      <c r="M9" s="17"/>
      <c r="N9" s="17">
        <v>0.20362433124330301</v>
      </c>
      <c r="O9" s="17">
        <v>0.12954287515583399</v>
      </c>
      <c r="P9" s="17">
        <v>0.23897241083510901</v>
      </c>
      <c r="Q9" s="17">
        <v>0.16780689807076901</v>
      </c>
      <c r="R9" s="17"/>
      <c r="S9" s="17">
        <v>0.30936856480161901</v>
      </c>
      <c r="T9" s="17">
        <v>0.16506426254187101</v>
      </c>
      <c r="U9" s="17">
        <v>0</v>
      </c>
      <c r="V9" s="17">
        <v>7.9106959878294206E-2</v>
      </c>
      <c r="W9" s="17">
        <v>0.20168357360905501</v>
      </c>
      <c r="X9" s="17">
        <v>0.193496606327102</v>
      </c>
      <c r="Y9" s="17">
        <v>4.7694934332349503E-2</v>
      </c>
      <c r="Z9" s="17">
        <v>0</v>
      </c>
      <c r="AA9" s="17">
        <v>0.124379804216888</v>
      </c>
      <c r="AB9" s="17">
        <v>0.31478879220240502</v>
      </c>
      <c r="AC9" s="17">
        <v>0.188585779169085</v>
      </c>
      <c r="AD9" s="17"/>
      <c r="AE9" s="17">
        <v>0.23999256519363599</v>
      </c>
      <c r="AF9" s="17">
        <v>9.4361277984331804E-2</v>
      </c>
      <c r="AG9" s="17">
        <v>0.24117819779357899</v>
      </c>
      <c r="AH9" s="17">
        <v>0.204427453511941</v>
      </c>
      <c r="AI9" s="17">
        <v>0.26183167219722597</v>
      </c>
      <c r="AJ9" s="17">
        <v>0.208961867112016</v>
      </c>
      <c r="AK9" s="17"/>
      <c r="AL9" s="17">
        <v>0.13707046557853</v>
      </c>
      <c r="AM9" s="17">
        <v>0.213348516460135</v>
      </c>
      <c r="AN9" s="17">
        <v>0.18725047892817401</v>
      </c>
      <c r="AO9" s="17">
        <v>0.38247707974144601</v>
      </c>
      <c r="AP9" s="17">
        <v>0.54523451446076998</v>
      </c>
      <c r="AQ9" s="17">
        <v>0.41962196803366503</v>
      </c>
      <c r="AR9" s="17">
        <v>0</v>
      </c>
      <c r="AS9" s="17"/>
      <c r="AT9" s="17">
        <v>0.19249166756994701</v>
      </c>
      <c r="AU9" s="17" t="s">
        <v>116</v>
      </c>
      <c r="AV9" s="17"/>
      <c r="AW9" s="17">
        <v>0</v>
      </c>
      <c r="AX9" s="17">
        <v>0</v>
      </c>
      <c r="AY9" s="17">
        <v>0.28478887989463197</v>
      </c>
      <c r="AZ9" s="17">
        <v>0.17123351333246301</v>
      </c>
      <c r="BA9" s="17">
        <v>0.36144006120291899</v>
      </c>
      <c r="BB9" s="17">
        <v>0.18147667578471399</v>
      </c>
      <c r="BC9" s="17">
        <v>0.20871788145860501</v>
      </c>
      <c r="BD9" s="17">
        <v>0</v>
      </c>
      <c r="BE9" s="17"/>
      <c r="BF9" s="17">
        <v>0.105386085863042</v>
      </c>
      <c r="BG9" s="17">
        <v>0.174203250676115</v>
      </c>
      <c r="BH9" s="17">
        <v>0.29419137994839001</v>
      </c>
      <c r="BI9" s="17">
        <v>0.37841692910244301</v>
      </c>
      <c r="BJ9" s="17">
        <v>0.14563470836160999</v>
      </c>
      <c r="BK9" s="17">
        <v>0.235403060561655</v>
      </c>
      <c r="BL9" s="17">
        <v>0.26495983043988702</v>
      </c>
      <c r="BM9" s="17"/>
      <c r="BN9" s="17">
        <v>0.218376790349291</v>
      </c>
      <c r="BO9" s="17">
        <v>0.126454408859178</v>
      </c>
      <c r="BP9" s="17">
        <v>8.8840824709252003E-2</v>
      </c>
      <c r="BQ9" s="17">
        <v>0.23982066584696399</v>
      </c>
      <c r="BR9" s="17">
        <v>0.214821922073134</v>
      </c>
      <c r="BS9" s="17">
        <v>0</v>
      </c>
      <c r="BT9" s="17">
        <v>0.19617353770990301</v>
      </c>
      <c r="BU9" s="17">
        <v>0.11903528412867299</v>
      </c>
      <c r="BV9" s="17">
        <v>0.453718757209921</v>
      </c>
      <c r="BW9" s="17">
        <v>0.19496046694372501</v>
      </c>
      <c r="BX9" s="17">
        <v>0.282019234244275</v>
      </c>
      <c r="BY9" s="17">
        <v>0.40563634153939998</v>
      </c>
      <c r="BZ9" s="17">
        <v>0.16988812450203</v>
      </c>
      <c r="CA9" s="17">
        <v>0.176951961959182</v>
      </c>
      <c r="CB9" s="17">
        <v>0.109296675311941</v>
      </c>
      <c r="CC9" s="17">
        <v>0.23895393717972899</v>
      </c>
      <c r="CD9" s="17">
        <v>0.35677379423598798</v>
      </c>
    </row>
    <row r="10" spans="2:82" ht="29" x14ac:dyDescent="0.35">
      <c r="B10" s="18" t="s">
        <v>242</v>
      </c>
      <c r="C10" s="17">
        <v>0.26929751766855597</v>
      </c>
      <c r="D10" s="17">
        <v>0.27729616331205897</v>
      </c>
      <c r="E10" s="17">
        <v>0.26000862170915201</v>
      </c>
      <c r="F10" s="17"/>
      <c r="G10" s="17">
        <v>0.25371204928528901</v>
      </c>
      <c r="H10" s="17">
        <v>0.34937767903593803</v>
      </c>
      <c r="I10" s="17">
        <v>0.36641988564051597</v>
      </c>
      <c r="J10" s="17">
        <v>0.15888787790248299</v>
      </c>
      <c r="K10" s="17">
        <v>0.189408468968852</v>
      </c>
      <c r="L10" s="17">
        <v>7.3042036897292703E-2</v>
      </c>
      <c r="M10" s="17"/>
      <c r="N10" s="17">
        <v>0.35117739763021999</v>
      </c>
      <c r="O10" s="17">
        <v>0.27122370943657997</v>
      </c>
      <c r="P10" s="17">
        <v>0.20593671984033801</v>
      </c>
      <c r="Q10" s="17">
        <v>0.123408521507268</v>
      </c>
      <c r="R10" s="17"/>
      <c r="S10" s="17">
        <v>0.30752240808132197</v>
      </c>
      <c r="T10" s="17">
        <v>0.27882017577184198</v>
      </c>
      <c r="U10" s="17">
        <v>0.36493595492026698</v>
      </c>
      <c r="V10" s="17">
        <v>0.31158162379638799</v>
      </c>
      <c r="W10" s="17">
        <v>0.15248174276222001</v>
      </c>
      <c r="X10" s="17">
        <v>0.31935387614752098</v>
      </c>
      <c r="Y10" s="17">
        <v>0.23455985568111701</v>
      </c>
      <c r="Z10" s="17">
        <v>0.25631428046640797</v>
      </c>
      <c r="AA10" s="17">
        <v>0.228303198316055</v>
      </c>
      <c r="AB10" s="17">
        <v>0.23319158555048</v>
      </c>
      <c r="AC10" s="17">
        <v>0.18251123190271301</v>
      </c>
      <c r="AD10" s="17"/>
      <c r="AE10" s="17">
        <v>0.25709240724493798</v>
      </c>
      <c r="AF10" s="17">
        <v>0.35855683848456799</v>
      </c>
      <c r="AG10" s="17">
        <v>0.122310535773915</v>
      </c>
      <c r="AH10" s="17">
        <v>0.10711154803102101</v>
      </c>
      <c r="AI10" s="17">
        <v>0.23694625817376</v>
      </c>
      <c r="AJ10" s="17">
        <v>0.179837809099678</v>
      </c>
      <c r="AK10" s="17"/>
      <c r="AL10" s="17">
        <v>0.242839319211374</v>
      </c>
      <c r="AM10" s="17">
        <v>0.32679331299550601</v>
      </c>
      <c r="AN10" s="17">
        <v>0.36969858382903797</v>
      </c>
      <c r="AO10" s="17">
        <v>0.47491353881751303</v>
      </c>
      <c r="AP10" s="17">
        <v>0</v>
      </c>
      <c r="AQ10" s="17">
        <v>7.7893944519338801E-2</v>
      </c>
      <c r="AR10" s="17">
        <v>0</v>
      </c>
      <c r="AS10" s="17"/>
      <c r="AT10" s="17">
        <v>0.26929751766855597</v>
      </c>
      <c r="AU10" s="17" t="s">
        <v>116</v>
      </c>
      <c r="AV10" s="17"/>
      <c r="AW10" s="17">
        <v>0.25104053440590102</v>
      </c>
      <c r="AX10" s="17">
        <v>0.28925113324856899</v>
      </c>
      <c r="AY10" s="17">
        <v>0.242045747804223</v>
      </c>
      <c r="AZ10" s="17">
        <v>0.24264211989853299</v>
      </c>
      <c r="BA10" s="17">
        <v>7.3239109233449395E-2</v>
      </c>
      <c r="BB10" s="17">
        <v>0.27871174044263902</v>
      </c>
      <c r="BC10" s="17">
        <v>0.33480441668495597</v>
      </c>
      <c r="BD10" s="17">
        <v>0.75343979143323703</v>
      </c>
      <c r="BE10" s="17"/>
      <c r="BF10" s="17">
        <v>0.30157668113687802</v>
      </c>
      <c r="BG10" s="17">
        <v>0.36645925073368901</v>
      </c>
      <c r="BH10" s="17">
        <v>0.30149837684736103</v>
      </c>
      <c r="BI10" s="17">
        <v>0.15083882700904999</v>
      </c>
      <c r="BJ10" s="17">
        <v>0.15669748780475101</v>
      </c>
      <c r="BK10" s="17">
        <v>0.12870735296621899</v>
      </c>
      <c r="BL10" s="17">
        <v>6.1174397189913299E-2</v>
      </c>
      <c r="BM10" s="17"/>
      <c r="BN10" s="17">
        <v>0.211439922205369</v>
      </c>
      <c r="BO10" s="17">
        <v>0.19246754957652701</v>
      </c>
      <c r="BP10" s="17">
        <v>9.7352415992822003E-2</v>
      </c>
      <c r="BQ10" s="17">
        <v>0.227062049419301</v>
      </c>
      <c r="BR10" s="17">
        <v>0.27688592116954502</v>
      </c>
      <c r="BS10" s="17">
        <v>0.110048032001851</v>
      </c>
      <c r="BT10" s="17">
        <v>0.171973983280376</v>
      </c>
      <c r="BU10" s="17">
        <v>0.28272595504004699</v>
      </c>
      <c r="BV10" s="17">
        <v>0</v>
      </c>
      <c r="BW10" s="17">
        <v>0.20690002856564099</v>
      </c>
      <c r="BX10" s="17">
        <v>0.359642134418862</v>
      </c>
      <c r="BY10" s="17">
        <v>0.393090937848731</v>
      </c>
      <c r="BZ10" s="17">
        <v>0.27975328198718102</v>
      </c>
      <c r="CA10" s="17">
        <v>0.57943116219178803</v>
      </c>
      <c r="CB10" s="17">
        <v>0.34205356211748</v>
      </c>
      <c r="CC10" s="17">
        <v>0.57861097001911299</v>
      </c>
      <c r="CD10" s="17">
        <v>0.213835747731737</v>
      </c>
    </row>
    <row r="11" spans="2:82" ht="29" x14ac:dyDescent="0.35">
      <c r="B11" s="18" t="s">
        <v>243</v>
      </c>
      <c r="C11" s="17">
        <v>0.48194450406026201</v>
      </c>
      <c r="D11" s="17">
        <v>0.453808087784215</v>
      </c>
      <c r="E11" s="17">
        <v>0.51870694358200597</v>
      </c>
      <c r="F11" s="17"/>
      <c r="G11" s="17">
        <v>0.43432695628977502</v>
      </c>
      <c r="H11" s="17">
        <v>0.32911598729025898</v>
      </c>
      <c r="I11" s="17">
        <v>0.45250068130831</v>
      </c>
      <c r="J11" s="17">
        <v>0.71725415428058603</v>
      </c>
      <c r="K11" s="17">
        <v>0.78197405449703405</v>
      </c>
      <c r="L11" s="17">
        <v>0.58294574808368305</v>
      </c>
      <c r="M11" s="17"/>
      <c r="N11" s="17">
        <v>0.41097028441552702</v>
      </c>
      <c r="O11" s="17">
        <v>0.55948592357631299</v>
      </c>
      <c r="P11" s="17">
        <v>0.51517397428157896</v>
      </c>
      <c r="Q11" s="17">
        <v>0.53716435743056801</v>
      </c>
      <c r="R11" s="17"/>
      <c r="S11" s="17">
        <v>0.36621161856388701</v>
      </c>
      <c r="T11" s="17">
        <v>0.50193615634883504</v>
      </c>
      <c r="U11" s="17">
        <v>0.57138143336520197</v>
      </c>
      <c r="V11" s="17">
        <v>0.50652236562893704</v>
      </c>
      <c r="W11" s="17">
        <v>0.55195459954821902</v>
      </c>
      <c r="X11" s="17">
        <v>0.37913695930074398</v>
      </c>
      <c r="Y11" s="17">
        <v>0.666180347375397</v>
      </c>
      <c r="Z11" s="17">
        <v>0.74368571953359197</v>
      </c>
      <c r="AA11" s="17">
        <v>0.57774506482033305</v>
      </c>
      <c r="AB11" s="17">
        <v>0.40657832973673103</v>
      </c>
      <c r="AC11" s="17">
        <v>0.53208419176544497</v>
      </c>
      <c r="AD11" s="17"/>
      <c r="AE11" s="17">
        <v>0.46748622008711799</v>
      </c>
      <c r="AF11" s="17">
        <v>0.51082267464002096</v>
      </c>
      <c r="AG11" s="17">
        <v>0.47984378219866503</v>
      </c>
      <c r="AH11" s="17">
        <v>0.474013356810145</v>
      </c>
      <c r="AI11" s="17">
        <v>0.50122206962901406</v>
      </c>
      <c r="AJ11" s="17">
        <v>0.39619317031809498</v>
      </c>
      <c r="AK11" s="17"/>
      <c r="AL11" s="17">
        <v>0.59023756828181195</v>
      </c>
      <c r="AM11" s="17">
        <v>0.43654531608411101</v>
      </c>
      <c r="AN11" s="17">
        <v>0.332675666005533</v>
      </c>
      <c r="AO11" s="17">
        <v>0.14260938144104199</v>
      </c>
      <c r="AP11" s="17">
        <v>0.45476548553923002</v>
      </c>
      <c r="AQ11" s="17">
        <v>0.43113419175150097</v>
      </c>
      <c r="AR11" s="17">
        <v>1</v>
      </c>
      <c r="AS11" s="17"/>
      <c r="AT11" s="17">
        <v>0.48194450406026201</v>
      </c>
      <c r="AU11" s="17" t="s">
        <v>116</v>
      </c>
      <c r="AV11" s="17"/>
      <c r="AW11" s="17">
        <v>0.74895946559409898</v>
      </c>
      <c r="AX11" s="17">
        <v>0.71074886675143101</v>
      </c>
      <c r="AY11" s="17">
        <v>0.33271145090401599</v>
      </c>
      <c r="AZ11" s="17">
        <v>0.51711857626864599</v>
      </c>
      <c r="BA11" s="17">
        <v>0.56532082956363205</v>
      </c>
      <c r="BB11" s="17">
        <v>0.47784969509818198</v>
      </c>
      <c r="BC11" s="17">
        <v>0.40278109887452601</v>
      </c>
      <c r="BD11" s="17">
        <v>0</v>
      </c>
      <c r="BE11" s="17"/>
      <c r="BF11" s="17">
        <v>0.55512154181249895</v>
      </c>
      <c r="BG11" s="17">
        <v>0.42396229076068997</v>
      </c>
      <c r="BH11" s="17">
        <v>0.40431024320424902</v>
      </c>
      <c r="BI11" s="17">
        <v>0.33449952802635502</v>
      </c>
      <c r="BJ11" s="17">
        <v>0.609469110610665</v>
      </c>
      <c r="BK11" s="17">
        <v>0.49184618849202899</v>
      </c>
      <c r="BL11" s="17">
        <v>0.60895613001214399</v>
      </c>
      <c r="BM11" s="17"/>
      <c r="BN11" s="17">
        <v>0.37214320942529999</v>
      </c>
      <c r="BO11" s="17">
        <v>0.68107804156429497</v>
      </c>
      <c r="BP11" s="17">
        <v>0.65263302173890103</v>
      </c>
      <c r="BQ11" s="17">
        <v>0.53311728473373499</v>
      </c>
      <c r="BR11" s="17">
        <v>0.431685438071502</v>
      </c>
      <c r="BS11" s="17">
        <v>0.63471742732564296</v>
      </c>
      <c r="BT11" s="17">
        <v>0.63185247900971997</v>
      </c>
      <c r="BU11" s="17">
        <v>0.59823876083128003</v>
      </c>
      <c r="BV11" s="17">
        <v>0.54628124279007895</v>
      </c>
      <c r="BW11" s="17">
        <v>0.54899818406190304</v>
      </c>
      <c r="BX11" s="17">
        <v>0.358338631336863</v>
      </c>
      <c r="BY11" s="17">
        <v>0.20127272061186899</v>
      </c>
      <c r="BZ11" s="17">
        <v>0.35883625518058698</v>
      </c>
      <c r="CA11" s="17">
        <v>0.24361687584903</v>
      </c>
      <c r="CB11" s="17">
        <v>0.54864976257057896</v>
      </c>
      <c r="CC11" s="17">
        <v>0.18243509280115799</v>
      </c>
      <c r="CD11" s="17">
        <v>0.35537048963789802</v>
      </c>
    </row>
    <row r="12" spans="2:82" x14ac:dyDescent="0.35">
      <c r="B12" s="18" t="s">
        <v>127</v>
      </c>
      <c r="C12" s="19">
        <v>5.6266310701234903E-2</v>
      </c>
      <c r="D12" s="19">
        <v>4.8739685655871903E-2</v>
      </c>
      <c r="E12" s="19">
        <v>6.7955863967790395E-2</v>
      </c>
      <c r="F12" s="19"/>
      <c r="G12" s="19">
        <v>9.7904899273864601E-2</v>
      </c>
      <c r="H12" s="19">
        <v>7.3158020250505801E-2</v>
      </c>
      <c r="I12" s="19">
        <v>2.4530872361983199E-2</v>
      </c>
      <c r="J12" s="19">
        <v>4.6470455193120999E-2</v>
      </c>
      <c r="K12" s="19">
        <v>2.8617476534113999E-2</v>
      </c>
      <c r="L12" s="19">
        <v>0</v>
      </c>
      <c r="M12" s="19"/>
      <c r="N12" s="19">
        <v>3.4227986710950599E-2</v>
      </c>
      <c r="O12" s="19">
        <v>3.9747491831273303E-2</v>
      </c>
      <c r="P12" s="19">
        <v>3.9916895042974E-2</v>
      </c>
      <c r="Q12" s="19">
        <v>0.17162022299139501</v>
      </c>
      <c r="R12" s="19"/>
      <c r="S12" s="19">
        <v>1.6897408553172701E-2</v>
      </c>
      <c r="T12" s="19">
        <v>5.4179405337452101E-2</v>
      </c>
      <c r="U12" s="19">
        <v>6.3682611714531101E-2</v>
      </c>
      <c r="V12" s="19">
        <v>0.102789050696381</v>
      </c>
      <c r="W12" s="19">
        <v>9.3880084080505896E-2</v>
      </c>
      <c r="X12" s="19">
        <v>0.108012558224633</v>
      </c>
      <c r="Y12" s="19">
        <v>5.1564862611136401E-2</v>
      </c>
      <c r="Z12" s="19">
        <v>0</v>
      </c>
      <c r="AA12" s="19">
        <v>6.9571932646724094E-2</v>
      </c>
      <c r="AB12" s="19">
        <v>4.5441292510384299E-2</v>
      </c>
      <c r="AC12" s="19">
        <v>9.6818797162757597E-2</v>
      </c>
      <c r="AD12" s="19"/>
      <c r="AE12" s="19">
        <v>3.5428807474308301E-2</v>
      </c>
      <c r="AF12" s="19">
        <v>3.6259208891078601E-2</v>
      </c>
      <c r="AG12" s="19">
        <v>0.156667484233841</v>
      </c>
      <c r="AH12" s="19">
        <v>0.21444764164689301</v>
      </c>
      <c r="AI12" s="19">
        <v>0</v>
      </c>
      <c r="AJ12" s="19">
        <v>0.21500715347021199</v>
      </c>
      <c r="AK12" s="19"/>
      <c r="AL12" s="19">
        <v>2.9852646928285001E-2</v>
      </c>
      <c r="AM12" s="19">
        <v>2.3312854460248798E-2</v>
      </c>
      <c r="AN12" s="19">
        <v>0.110375271237255</v>
      </c>
      <c r="AO12" s="19">
        <v>0</v>
      </c>
      <c r="AP12" s="19">
        <v>0</v>
      </c>
      <c r="AQ12" s="19">
        <v>7.1349895695495394E-2</v>
      </c>
      <c r="AR12" s="19">
        <v>0</v>
      </c>
      <c r="AS12" s="19"/>
      <c r="AT12" s="19">
        <v>5.6266310701234903E-2</v>
      </c>
      <c r="AU12" s="19" t="s">
        <v>116</v>
      </c>
      <c r="AV12" s="19"/>
      <c r="AW12" s="19">
        <v>0</v>
      </c>
      <c r="AX12" s="19">
        <v>0</v>
      </c>
      <c r="AY12" s="19">
        <v>0.14045392139712901</v>
      </c>
      <c r="AZ12" s="19">
        <v>6.9005790500357794E-2</v>
      </c>
      <c r="BA12" s="19">
        <v>0</v>
      </c>
      <c r="BB12" s="19">
        <v>6.1961888674465303E-2</v>
      </c>
      <c r="BC12" s="19">
        <v>5.36966029819127E-2</v>
      </c>
      <c r="BD12" s="19">
        <v>0.246560208566763</v>
      </c>
      <c r="BE12" s="19"/>
      <c r="BF12" s="19">
        <v>3.7915691187580799E-2</v>
      </c>
      <c r="BG12" s="19">
        <v>3.5375207829505803E-2</v>
      </c>
      <c r="BH12" s="19">
        <v>0</v>
      </c>
      <c r="BI12" s="19">
        <v>0.136244715862152</v>
      </c>
      <c r="BJ12" s="19">
        <v>8.8198693222973495E-2</v>
      </c>
      <c r="BK12" s="19">
        <v>0.14404339798009699</v>
      </c>
      <c r="BL12" s="19">
        <v>6.4909642358056505E-2</v>
      </c>
      <c r="BM12" s="19"/>
      <c r="BN12" s="19">
        <v>0.19804007802004001</v>
      </c>
      <c r="BO12" s="19">
        <v>0</v>
      </c>
      <c r="BP12" s="19">
        <v>0.161173737559025</v>
      </c>
      <c r="BQ12" s="19">
        <v>0</v>
      </c>
      <c r="BR12" s="19">
        <v>7.6606718685819003E-2</v>
      </c>
      <c r="BS12" s="19">
        <v>0.255234540672507</v>
      </c>
      <c r="BT12" s="19">
        <v>0</v>
      </c>
      <c r="BU12" s="19">
        <v>0</v>
      </c>
      <c r="BV12" s="19">
        <v>0</v>
      </c>
      <c r="BW12" s="19">
        <v>4.91413204287314E-2</v>
      </c>
      <c r="BX12" s="19">
        <v>0</v>
      </c>
      <c r="BY12" s="19">
        <v>0</v>
      </c>
      <c r="BZ12" s="19">
        <v>0.19152233833020099</v>
      </c>
      <c r="CA12" s="19">
        <v>0</v>
      </c>
      <c r="CB12" s="19">
        <v>0</v>
      </c>
      <c r="CC12" s="19">
        <v>0</v>
      </c>
      <c r="CD12" s="19">
        <v>7.4019968394376301E-2</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CD17"/>
  <sheetViews>
    <sheetView showGridLines="0" workbookViewId="0">
      <pane xSplit="2" topLeftCell="Z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261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273</v>
      </c>
      <c r="D7" s="10">
        <v>158</v>
      </c>
      <c r="E7" s="10">
        <v>114</v>
      </c>
      <c r="F7" s="10"/>
      <c r="G7" s="10">
        <v>63</v>
      </c>
      <c r="H7" s="10">
        <v>75</v>
      </c>
      <c r="I7" s="10">
        <v>62</v>
      </c>
      <c r="J7" s="10">
        <v>31</v>
      </c>
      <c r="K7" s="10">
        <v>22</v>
      </c>
      <c r="L7" s="10">
        <v>20</v>
      </c>
      <c r="M7" s="10"/>
      <c r="N7" s="10">
        <v>126</v>
      </c>
      <c r="O7" s="10">
        <v>46</v>
      </c>
      <c r="P7" s="10">
        <v>60</v>
      </c>
      <c r="Q7" s="10">
        <v>41</v>
      </c>
      <c r="R7" s="10"/>
      <c r="S7" s="10">
        <v>73</v>
      </c>
      <c r="T7" s="10">
        <v>25</v>
      </c>
      <c r="U7" s="10">
        <v>17</v>
      </c>
      <c r="V7" s="10">
        <v>14</v>
      </c>
      <c r="W7" s="10">
        <v>21</v>
      </c>
      <c r="X7" s="10">
        <v>31</v>
      </c>
      <c r="Y7" s="10">
        <v>19</v>
      </c>
      <c r="Z7" s="10">
        <v>9</v>
      </c>
      <c r="AA7" s="10">
        <v>24</v>
      </c>
      <c r="AB7" s="10">
        <v>29</v>
      </c>
      <c r="AC7" s="10">
        <v>11</v>
      </c>
      <c r="AD7" s="10"/>
      <c r="AE7" s="10">
        <v>117</v>
      </c>
      <c r="AF7" s="10">
        <v>89</v>
      </c>
      <c r="AG7" s="10">
        <v>17</v>
      </c>
      <c r="AH7" s="10">
        <v>13</v>
      </c>
      <c r="AI7" s="10">
        <v>30</v>
      </c>
      <c r="AJ7" s="10">
        <v>6</v>
      </c>
      <c r="AK7" s="10"/>
      <c r="AL7" s="10">
        <v>109</v>
      </c>
      <c r="AM7" s="10">
        <v>93</v>
      </c>
      <c r="AN7" s="10">
        <v>45</v>
      </c>
      <c r="AO7" s="10">
        <v>3</v>
      </c>
      <c r="AP7" s="10">
        <v>6</v>
      </c>
      <c r="AQ7" s="10">
        <v>10</v>
      </c>
      <c r="AR7" s="10">
        <v>1</v>
      </c>
      <c r="AS7" s="10"/>
      <c r="AT7" s="10">
        <v>273</v>
      </c>
      <c r="AU7" s="10" t="s">
        <v>115</v>
      </c>
      <c r="AV7" s="10"/>
      <c r="AW7" s="10">
        <v>19</v>
      </c>
      <c r="AX7" s="10">
        <v>3</v>
      </c>
      <c r="AY7" s="10">
        <v>8</v>
      </c>
      <c r="AZ7" s="10">
        <v>54</v>
      </c>
      <c r="BA7" s="10">
        <v>19</v>
      </c>
      <c r="BB7" s="10">
        <v>57</v>
      </c>
      <c r="BC7" s="10">
        <v>105</v>
      </c>
      <c r="BD7" s="10">
        <v>8</v>
      </c>
      <c r="BE7" s="10"/>
      <c r="BF7" s="10">
        <v>57</v>
      </c>
      <c r="BG7" s="10">
        <v>107</v>
      </c>
      <c r="BH7" s="10">
        <v>28</v>
      </c>
      <c r="BI7" s="10">
        <v>8</v>
      </c>
      <c r="BJ7" s="10">
        <v>25</v>
      </c>
      <c r="BK7" s="10">
        <v>34</v>
      </c>
      <c r="BL7" s="10">
        <v>14</v>
      </c>
      <c r="BM7" s="10"/>
      <c r="BN7" s="10">
        <v>8</v>
      </c>
      <c r="BO7" s="10">
        <v>15</v>
      </c>
      <c r="BP7" s="10">
        <v>8</v>
      </c>
      <c r="BQ7" s="10">
        <v>16</v>
      </c>
      <c r="BR7" s="10">
        <v>23</v>
      </c>
      <c r="BS7" s="10">
        <v>19</v>
      </c>
      <c r="BT7" s="10">
        <v>15</v>
      </c>
      <c r="BU7" s="10">
        <v>20</v>
      </c>
      <c r="BV7" s="10">
        <v>12</v>
      </c>
      <c r="BW7" s="10">
        <v>19</v>
      </c>
      <c r="BX7" s="10">
        <v>15</v>
      </c>
      <c r="BY7" s="10">
        <v>19</v>
      </c>
      <c r="BZ7" s="10">
        <v>15</v>
      </c>
      <c r="CA7" s="10">
        <v>12</v>
      </c>
      <c r="CB7" s="10">
        <v>22</v>
      </c>
      <c r="CC7" s="10">
        <v>17</v>
      </c>
      <c r="CD7" s="10">
        <v>14</v>
      </c>
    </row>
    <row r="8" spans="2:82" ht="30" customHeight="1" x14ac:dyDescent="0.35">
      <c r="B8" s="11" t="s">
        <v>19</v>
      </c>
      <c r="C8" s="11">
        <v>280</v>
      </c>
      <c r="D8" s="11">
        <v>167</v>
      </c>
      <c r="E8" s="11">
        <v>112</v>
      </c>
      <c r="F8" s="11"/>
      <c r="G8" s="11">
        <v>68</v>
      </c>
      <c r="H8" s="11">
        <v>79</v>
      </c>
      <c r="I8" s="11">
        <v>63</v>
      </c>
      <c r="J8" s="11">
        <v>30</v>
      </c>
      <c r="K8" s="11">
        <v>21</v>
      </c>
      <c r="L8" s="11">
        <v>19</v>
      </c>
      <c r="M8" s="11"/>
      <c r="N8" s="11">
        <v>123</v>
      </c>
      <c r="O8" s="11">
        <v>48</v>
      </c>
      <c r="P8" s="11">
        <v>65</v>
      </c>
      <c r="Q8" s="11">
        <v>44</v>
      </c>
      <c r="R8" s="11"/>
      <c r="S8" s="11">
        <v>81</v>
      </c>
      <c r="T8" s="11">
        <v>24</v>
      </c>
      <c r="U8" s="11">
        <v>16</v>
      </c>
      <c r="V8" s="11">
        <v>14</v>
      </c>
      <c r="W8" s="11">
        <v>20</v>
      </c>
      <c r="X8" s="11">
        <v>30</v>
      </c>
      <c r="Y8" s="11">
        <v>20</v>
      </c>
      <c r="Z8" s="11">
        <v>10</v>
      </c>
      <c r="AA8" s="11">
        <v>24</v>
      </c>
      <c r="AB8" s="11">
        <v>31</v>
      </c>
      <c r="AC8" s="11">
        <v>11</v>
      </c>
      <c r="AD8" s="11"/>
      <c r="AE8" s="11">
        <v>118</v>
      </c>
      <c r="AF8" s="11">
        <v>91</v>
      </c>
      <c r="AG8" s="11">
        <v>19</v>
      </c>
      <c r="AH8" s="11">
        <v>13</v>
      </c>
      <c r="AI8" s="11">
        <v>31</v>
      </c>
      <c r="AJ8" s="11">
        <v>7</v>
      </c>
      <c r="AK8" s="11"/>
      <c r="AL8" s="11">
        <v>110</v>
      </c>
      <c r="AM8" s="11">
        <v>96</v>
      </c>
      <c r="AN8" s="11">
        <v>47</v>
      </c>
      <c r="AO8" s="11">
        <v>3</v>
      </c>
      <c r="AP8" s="11">
        <v>6</v>
      </c>
      <c r="AQ8" s="11">
        <v>11</v>
      </c>
      <c r="AR8" s="11">
        <v>1</v>
      </c>
      <c r="AS8" s="11"/>
      <c r="AT8" s="11">
        <v>280</v>
      </c>
      <c r="AU8" s="11" t="s">
        <v>115</v>
      </c>
      <c r="AV8" s="11"/>
      <c r="AW8" s="11">
        <v>20</v>
      </c>
      <c r="AX8" s="11">
        <v>3</v>
      </c>
      <c r="AY8" s="11">
        <v>8</v>
      </c>
      <c r="AZ8" s="11">
        <v>55</v>
      </c>
      <c r="BA8" s="11">
        <v>18</v>
      </c>
      <c r="BB8" s="11">
        <v>60</v>
      </c>
      <c r="BC8" s="11">
        <v>107</v>
      </c>
      <c r="BD8" s="11">
        <v>9</v>
      </c>
      <c r="BE8" s="11"/>
      <c r="BF8" s="11">
        <v>59</v>
      </c>
      <c r="BG8" s="11">
        <v>110</v>
      </c>
      <c r="BH8" s="11">
        <v>30</v>
      </c>
      <c r="BI8" s="11">
        <v>9</v>
      </c>
      <c r="BJ8" s="11">
        <v>25</v>
      </c>
      <c r="BK8" s="11">
        <v>34</v>
      </c>
      <c r="BL8" s="11">
        <v>14</v>
      </c>
      <c r="BM8" s="11"/>
      <c r="BN8" s="11">
        <v>8</v>
      </c>
      <c r="BO8" s="11">
        <v>16</v>
      </c>
      <c r="BP8" s="11">
        <v>9</v>
      </c>
      <c r="BQ8" s="11">
        <v>17</v>
      </c>
      <c r="BR8" s="11">
        <v>24</v>
      </c>
      <c r="BS8" s="11">
        <v>20</v>
      </c>
      <c r="BT8" s="11">
        <v>16</v>
      </c>
      <c r="BU8" s="11">
        <v>20</v>
      </c>
      <c r="BV8" s="11">
        <v>13</v>
      </c>
      <c r="BW8" s="11">
        <v>19</v>
      </c>
      <c r="BX8" s="11">
        <v>14</v>
      </c>
      <c r="BY8" s="11">
        <v>19</v>
      </c>
      <c r="BZ8" s="11">
        <v>15</v>
      </c>
      <c r="CA8" s="11">
        <v>12</v>
      </c>
      <c r="CB8" s="11">
        <v>23</v>
      </c>
      <c r="CC8" s="11">
        <v>17</v>
      </c>
      <c r="CD8" s="11">
        <v>14</v>
      </c>
    </row>
    <row r="9" spans="2:82" ht="29" x14ac:dyDescent="0.35">
      <c r="B9" s="18" t="s">
        <v>241</v>
      </c>
      <c r="C9" s="17">
        <v>0.18097852693256999</v>
      </c>
      <c r="D9" s="17">
        <v>0.20221699645612601</v>
      </c>
      <c r="E9" s="17">
        <v>0.15099322066379001</v>
      </c>
      <c r="F9" s="17"/>
      <c r="G9" s="17">
        <v>0.24118195470759701</v>
      </c>
      <c r="H9" s="17">
        <v>0.22119428386596501</v>
      </c>
      <c r="I9" s="17">
        <v>0.160899104114617</v>
      </c>
      <c r="J9" s="17">
        <v>0.13000247587667299</v>
      </c>
      <c r="K9" s="17">
        <v>4.6166519000038098E-2</v>
      </c>
      <c r="L9" s="17">
        <v>9.5294788807300093E-2</v>
      </c>
      <c r="M9" s="17"/>
      <c r="N9" s="17">
        <v>0.232410440570783</v>
      </c>
      <c r="O9" s="17">
        <v>7.4909627053279498E-2</v>
      </c>
      <c r="P9" s="17">
        <v>0.106460806460494</v>
      </c>
      <c r="Q9" s="17">
        <v>0.26247601729777498</v>
      </c>
      <c r="R9" s="17"/>
      <c r="S9" s="17">
        <v>0.23375177870970601</v>
      </c>
      <c r="T9" s="17">
        <v>0</v>
      </c>
      <c r="U9" s="17">
        <v>5.1462019537069803E-2</v>
      </c>
      <c r="V9" s="17">
        <v>0.15991383353667701</v>
      </c>
      <c r="W9" s="17">
        <v>0.104341110278767</v>
      </c>
      <c r="X9" s="17">
        <v>0.22834458622577899</v>
      </c>
      <c r="Y9" s="17">
        <v>0.26414522862611001</v>
      </c>
      <c r="Z9" s="17">
        <v>0.23731994765244199</v>
      </c>
      <c r="AA9" s="17">
        <v>0.294735941495683</v>
      </c>
      <c r="AB9" s="17">
        <v>0.101625417014115</v>
      </c>
      <c r="AC9" s="17">
        <v>0.18770623486226901</v>
      </c>
      <c r="AD9" s="17"/>
      <c r="AE9" s="17">
        <v>0.19985683785821101</v>
      </c>
      <c r="AF9" s="17">
        <v>0.10341394701222301</v>
      </c>
      <c r="AG9" s="17">
        <v>0.29108476805168998</v>
      </c>
      <c r="AH9" s="17">
        <v>0.233359433691079</v>
      </c>
      <c r="AI9" s="17">
        <v>0.22244378789437599</v>
      </c>
      <c r="AJ9" s="17">
        <v>0.32423116068829999</v>
      </c>
      <c r="AK9" s="17"/>
      <c r="AL9" s="17">
        <v>0.16458167980629901</v>
      </c>
      <c r="AM9" s="17">
        <v>0.184189448785959</v>
      </c>
      <c r="AN9" s="17">
        <v>0.22855452319935199</v>
      </c>
      <c r="AO9" s="17">
        <v>0</v>
      </c>
      <c r="AP9" s="17">
        <v>0</v>
      </c>
      <c r="AQ9" s="17">
        <v>0.29802410109746003</v>
      </c>
      <c r="AR9" s="17">
        <v>1</v>
      </c>
      <c r="AS9" s="17"/>
      <c r="AT9" s="17">
        <v>0.18097852693256999</v>
      </c>
      <c r="AU9" s="17" t="s">
        <v>116</v>
      </c>
      <c r="AV9" s="17"/>
      <c r="AW9" s="17">
        <v>0.15445115945139201</v>
      </c>
      <c r="AX9" s="17">
        <v>0</v>
      </c>
      <c r="AY9" s="17">
        <v>0</v>
      </c>
      <c r="AZ9" s="17">
        <v>5.4137500052280199E-2</v>
      </c>
      <c r="BA9" s="17">
        <v>9.9787734584582594E-2</v>
      </c>
      <c r="BB9" s="17">
        <v>0.22264807255454699</v>
      </c>
      <c r="BC9" s="17">
        <v>0.25674857677934598</v>
      </c>
      <c r="BD9" s="17">
        <v>0.23513491581417501</v>
      </c>
      <c r="BE9" s="17"/>
      <c r="BF9" s="17">
        <v>0.19437077016905399</v>
      </c>
      <c r="BG9" s="17">
        <v>0.19974796824734001</v>
      </c>
      <c r="BH9" s="17">
        <v>0.19618603144994201</v>
      </c>
      <c r="BI9" s="17">
        <v>0.11415778121376299</v>
      </c>
      <c r="BJ9" s="17">
        <v>0.25843671319292799</v>
      </c>
      <c r="BK9" s="17">
        <v>8.6921726354303397E-2</v>
      </c>
      <c r="BL9" s="17">
        <v>7.2825331532711299E-2</v>
      </c>
      <c r="BM9" s="17"/>
      <c r="BN9" s="17">
        <v>0.25634034306723702</v>
      </c>
      <c r="BO9" s="17">
        <v>0.414332827691335</v>
      </c>
      <c r="BP9" s="17">
        <v>0</v>
      </c>
      <c r="BQ9" s="17">
        <v>0.20363895528579501</v>
      </c>
      <c r="BR9" s="17">
        <v>0.13577223793204399</v>
      </c>
      <c r="BS9" s="17">
        <v>6.0237654720684097E-2</v>
      </c>
      <c r="BT9" s="17">
        <v>5.5377818925869099E-2</v>
      </c>
      <c r="BU9" s="17">
        <v>0.21275466479813299</v>
      </c>
      <c r="BV9" s="17">
        <v>0</v>
      </c>
      <c r="BW9" s="17">
        <v>9.8665191955085094E-2</v>
      </c>
      <c r="BX9" s="17">
        <v>0.14682190872899401</v>
      </c>
      <c r="BY9" s="17">
        <v>0.16631922649801201</v>
      </c>
      <c r="BZ9" s="17">
        <v>0.19919866260893099</v>
      </c>
      <c r="CA9" s="17">
        <v>0.26713243137688503</v>
      </c>
      <c r="CB9" s="17">
        <v>0.22474163690764101</v>
      </c>
      <c r="CC9" s="17">
        <v>0.29511541925142398</v>
      </c>
      <c r="CD9" s="17">
        <v>0.362578324643131</v>
      </c>
    </row>
    <row r="10" spans="2:82" ht="29" x14ac:dyDescent="0.35">
      <c r="B10" s="18" t="s">
        <v>242</v>
      </c>
      <c r="C10" s="17">
        <v>0.312427688247922</v>
      </c>
      <c r="D10" s="17">
        <v>0.31886329813528602</v>
      </c>
      <c r="E10" s="17">
        <v>0.30567453692466601</v>
      </c>
      <c r="F10" s="17"/>
      <c r="G10" s="17">
        <v>0.32747452797086102</v>
      </c>
      <c r="H10" s="17">
        <v>0.30124919723251797</v>
      </c>
      <c r="I10" s="17">
        <v>0.35489044824483601</v>
      </c>
      <c r="J10" s="17">
        <v>0.31636996246492999</v>
      </c>
      <c r="K10" s="17">
        <v>0.125338346056765</v>
      </c>
      <c r="L10" s="17">
        <v>0.35988170279171899</v>
      </c>
      <c r="M10" s="17"/>
      <c r="N10" s="17">
        <v>0.30560995105764499</v>
      </c>
      <c r="O10" s="17">
        <v>0.30270408966310303</v>
      </c>
      <c r="P10" s="17">
        <v>0.35859904529164299</v>
      </c>
      <c r="Q10" s="17">
        <v>0.27334961590086898</v>
      </c>
      <c r="R10" s="17"/>
      <c r="S10" s="17">
        <v>0.32113487984314698</v>
      </c>
      <c r="T10" s="17">
        <v>0.39545433735243501</v>
      </c>
      <c r="U10" s="17">
        <v>0.35440445612490201</v>
      </c>
      <c r="V10" s="17">
        <v>0.28983428335018901</v>
      </c>
      <c r="W10" s="17">
        <v>0.18944655875358099</v>
      </c>
      <c r="X10" s="17">
        <v>0.31818199940827901</v>
      </c>
      <c r="Y10" s="17">
        <v>0.20424603769206101</v>
      </c>
      <c r="Z10" s="17">
        <v>0.11682473534946899</v>
      </c>
      <c r="AA10" s="17">
        <v>0.33749563550128803</v>
      </c>
      <c r="AB10" s="17">
        <v>0.42160375769491998</v>
      </c>
      <c r="AC10" s="17">
        <v>0.264376607156454</v>
      </c>
      <c r="AD10" s="17"/>
      <c r="AE10" s="17">
        <v>0.37024800432152</v>
      </c>
      <c r="AF10" s="17">
        <v>0.28301434005041198</v>
      </c>
      <c r="AG10" s="17">
        <v>0.24155403504727499</v>
      </c>
      <c r="AH10" s="17">
        <v>0.150177522464224</v>
      </c>
      <c r="AI10" s="17">
        <v>0.29602966137109199</v>
      </c>
      <c r="AJ10" s="17">
        <v>0.16123795194309501</v>
      </c>
      <c r="AK10" s="17"/>
      <c r="AL10" s="17">
        <v>0.20267363258405399</v>
      </c>
      <c r="AM10" s="17">
        <v>0.39421771410742001</v>
      </c>
      <c r="AN10" s="17">
        <v>0.41822457025715798</v>
      </c>
      <c r="AO10" s="17">
        <v>0</v>
      </c>
      <c r="AP10" s="17">
        <v>0.54946798066120295</v>
      </c>
      <c r="AQ10" s="17">
        <v>0.395363288977643</v>
      </c>
      <c r="AR10" s="17">
        <v>0</v>
      </c>
      <c r="AS10" s="17"/>
      <c r="AT10" s="17">
        <v>0.312427688247922</v>
      </c>
      <c r="AU10" s="17" t="s">
        <v>116</v>
      </c>
      <c r="AV10" s="17"/>
      <c r="AW10" s="17">
        <v>0.32458523586719101</v>
      </c>
      <c r="AX10" s="17">
        <v>0.333354312425856</v>
      </c>
      <c r="AY10" s="17">
        <v>0.39302551869479702</v>
      </c>
      <c r="AZ10" s="17">
        <v>0.127434670140083</v>
      </c>
      <c r="BA10" s="17">
        <v>0.383505419063571</v>
      </c>
      <c r="BB10" s="17">
        <v>0.31561871673608799</v>
      </c>
      <c r="BC10" s="17">
        <v>0.37765213150274801</v>
      </c>
      <c r="BD10" s="17">
        <v>0.39300199099285099</v>
      </c>
      <c r="BE10" s="17"/>
      <c r="BF10" s="17">
        <v>0.25863429566872298</v>
      </c>
      <c r="BG10" s="17">
        <v>0.32757775352080898</v>
      </c>
      <c r="BH10" s="17">
        <v>0.43570282536163901</v>
      </c>
      <c r="BI10" s="17">
        <v>0.76753417865903895</v>
      </c>
      <c r="BJ10" s="17">
        <v>0.156147389536204</v>
      </c>
      <c r="BK10" s="17">
        <v>0.32059777069414302</v>
      </c>
      <c r="BL10" s="17">
        <v>0.14636763899594701</v>
      </c>
      <c r="BM10" s="17"/>
      <c r="BN10" s="17">
        <v>0.13125067454452799</v>
      </c>
      <c r="BO10" s="17">
        <v>0.12256681696138701</v>
      </c>
      <c r="BP10" s="17">
        <v>0.28877112701395702</v>
      </c>
      <c r="BQ10" s="17">
        <v>0.31143284035448199</v>
      </c>
      <c r="BR10" s="17">
        <v>0.27274805422148801</v>
      </c>
      <c r="BS10" s="17">
        <v>9.9933311337730105E-2</v>
      </c>
      <c r="BT10" s="17">
        <v>0.21752142910015501</v>
      </c>
      <c r="BU10" s="17">
        <v>0.43513604714139298</v>
      </c>
      <c r="BV10" s="17">
        <v>0.40997535833085302</v>
      </c>
      <c r="BW10" s="17">
        <v>0.363335406484316</v>
      </c>
      <c r="BX10" s="17">
        <v>0.140587380929554</v>
      </c>
      <c r="BY10" s="17">
        <v>0.15448705071359201</v>
      </c>
      <c r="BZ10" s="17">
        <v>0.33634655298104799</v>
      </c>
      <c r="CA10" s="17">
        <v>0.334262511788183</v>
      </c>
      <c r="CB10" s="17">
        <v>0.54154111183059495</v>
      </c>
      <c r="CC10" s="17">
        <v>0.53368198032754799</v>
      </c>
      <c r="CD10" s="17">
        <v>0.422377888464467</v>
      </c>
    </row>
    <row r="11" spans="2:82" ht="29" x14ac:dyDescent="0.35">
      <c r="B11" s="18" t="s">
        <v>243</v>
      </c>
      <c r="C11" s="17">
        <v>0.47036738265204597</v>
      </c>
      <c r="D11" s="17">
        <v>0.45404914809252001</v>
      </c>
      <c r="E11" s="17">
        <v>0.48986874036771899</v>
      </c>
      <c r="F11" s="17"/>
      <c r="G11" s="17">
        <v>0.40332709298242198</v>
      </c>
      <c r="H11" s="17">
        <v>0.42233538049646302</v>
      </c>
      <c r="I11" s="17">
        <v>0.468282661467048</v>
      </c>
      <c r="J11" s="17">
        <v>0.48585120073749799</v>
      </c>
      <c r="K11" s="17">
        <v>0.78762803666076397</v>
      </c>
      <c r="L11" s="17">
        <v>0.54482350840098104</v>
      </c>
      <c r="M11" s="17"/>
      <c r="N11" s="17">
        <v>0.41481292757867899</v>
      </c>
      <c r="O11" s="17">
        <v>0.60060450718769198</v>
      </c>
      <c r="P11" s="17">
        <v>0.51953598540847001</v>
      </c>
      <c r="Q11" s="17">
        <v>0.41199758772036299</v>
      </c>
      <c r="R11" s="17"/>
      <c r="S11" s="17">
        <v>0.39067016817551198</v>
      </c>
      <c r="T11" s="17">
        <v>0.56903192974974903</v>
      </c>
      <c r="U11" s="17">
        <v>0.59413352433802902</v>
      </c>
      <c r="V11" s="17">
        <v>0.47940282473658202</v>
      </c>
      <c r="W11" s="17">
        <v>0.66498624418704</v>
      </c>
      <c r="X11" s="17">
        <v>0.45347341436594202</v>
      </c>
      <c r="Y11" s="17">
        <v>0.48205649942805701</v>
      </c>
      <c r="Z11" s="17">
        <v>0.540597491084849</v>
      </c>
      <c r="AA11" s="17">
        <v>0.36776842300302898</v>
      </c>
      <c r="AB11" s="17">
        <v>0.44281763054280698</v>
      </c>
      <c r="AC11" s="17">
        <v>0.54791715798127805</v>
      </c>
      <c r="AD11" s="17"/>
      <c r="AE11" s="17">
        <v>0.39618655876451803</v>
      </c>
      <c r="AF11" s="17">
        <v>0.58224081996269195</v>
      </c>
      <c r="AG11" s="17">
        <v>0.467361196901035</v>
      </c>
      <c r="AH11" s="17">
        <v>0.53619207045349404</v>
      </c>
      <c r="AI11" s="17">
        <v>0.48152655073453199</v>
      </c>
      <c r="AJ11" s="17">
        <v>0.17578849298508001</v>
      </c>
      <c r="AK11" s="17"/>
      <c r="AL11" s="17">
        <v>0.60625036307770697</v>
      </c>
      <c r="AM11" s="17">
        <v>0.38024532393640897</v>
      </c>
      <c r="AN11" s="17">
        <v>0.306129060450684</v>
      </c>
      <c r="AO11" s="17">
        <v>0.65671982227778303</v>
      </c>
      <c r="AP11" s="17">
        <v>0.450532019338797</v>
      </c>
      <c r="AQ11" s="17">
        <v>0.30661260992489597</v>
      </c>
      <c r="AR11" s="17">
        <v>0</v>
      </c>
      <c r="AS11" s="17"/>
      <c r="AT11" s="17">
        <v>0.47036738265204597</v>
      </c>
      <c r="AU11" s="17" t="s">
        <v>116</v>
      </c>
      <c r="AV11" s="17"/>
      <c r="AW11" s="17">
        <v>0.520963604681416</v>
      </c>
      <c r="AX11" s="17">
        <v>0.666645687574144</v>
      </c>
      <c r="AY11" s="17">
        <v>0.48986722802209898</v>
      </c>
      <c r="AZ11" s="17">
        <v>0.72433664227182604</v>
      </c>
      <c r="BA11" s="17">
        <v>0.51670684635184705</v>
      </c>
      <c r="BB11" s="17">
        <v>0.43016475749618899</v>
      </c>
      <c r="BC11" s="17">
        <v>0.34596972287529698</v>
      </c>
      <c r="BD11" s="17">
        <v>0.371863093192974</v>
      </c>
      <c r="BE11" s="17"/>
      <c r="BF11" s="17">
        <v>0.509515099191992</v>
      </c>
      <c r="BG11" s="17">
        <v>0.47267427823184999</v>
      </c>
      <c r="BH11" s="17">
        <v>0.300554247194183</v>
      </c>
      <c r="BI11" s="17">
        <v>0.11830804012719801</v>
      </c>
      <c r="BJ11" s="17">
        <v>0.426187111573685</v>
      </c>
      <c r="BK11" s="17">
        <v>0.56724605864418598</v>
      </c>
      <c r="BL11" s="17">
        <v>0.70662019201033999</v>
      </c>
      <c r="BM11" s="17"/>
      <c r="BN11" s="17">
        <v>0.61240898238823405</v>
      </c>
      <c r="BO11" s="17">
        <v>0.398080064997337</v>
      </c>
      <c r="BP11" s="17">
        <v>0.71122887298604298</v>
      </c>
      <c r="BQ11" s="17">
        <v>0.43484084284213098</v>
      </c>
      <c r="BR11" s="17">
        <v>0.54778216878182395</v>
      </c>
      <c r="BS11" s="17">
        <v>0.83982903394158603</v>
      </c>
      <c r="BT11" s="17">
        <v>0.58516868558688595</v>
      </c>
      <c r="BU11" s="17">
        <v>0.35210928806047298</v>
      </c>
      <c r="BV11" s="17">
        <v>0.59002464166914703</v>
      </c>
      <c r="BW11" s="17">
        <v>0.537999401560599</v>
      </c>
      <c r="BX11" s="17">
        <v>0.65330995180879903</v>
      </c>
      <c r="BY11" s="17">
        <v>0.67919372278839596</v>
      </c>
      <c r="BZ11" s="17">
        <v>0.46445478441002103</v>
      </c>
      <c r="CA11" s="17">
        <v>0.23433163727115</v>
      </c>
      <c r="CB11" s="17">
        <v>0.23371725126176299</v>
      </c>
      <c r="CC11" s="17">
        <v>0.171202600421027</v>
      </c>
      <c r="CD11" s="17">
        <v>0.137956566349939</v>
      </c>
    </row>
    <row r="12" spans="2:82" x14ac:dyDescent="0.35">
      <c r="B12" s="18" t="s">
        <v>127</v>
      </c>
      <c r="C12" s="19">
        <v>3.6226402167461001E-2</v>
      </c>
      <c r="D12" s="19">
        <v>2.4870557316068902E-2</v>
      </c>
      <c r="E12" s="19">
        <v>5.3463502043825502E-2</v>
      </c>
      <c r="F12" s="19"/>
      <c r="G12" s="19">
        <v>2.8016424339120601E-2</v>
      </c>
      <c r="H12" s="19">
        <v>5.5221138405054597E-2</v>
      </c>
      <c r="I12" s="19">
        <v>1.5927786173499402E-2</v>
      </c>
      <c r="J12" s="19">
        <v>6.7776360920899906E-2</v>
      </c>
      <c r="K12" s="19">
        <v>4.0867098282433498E-2</v>
      </c>
      <c r="L12" s="19">
        <v>0</v>
      </c>
      <c r="M12" s="19"/>
      <c r="N12" s="19">
        <v>4.7166680792892601E-2</v>
      </c>
      <c r="O12" s="19">
        <v>2.1781776095925201E-2</v>
      </c>
      <c r="P12" s="19">
        <v>1.54041628393929E-2</v>
      </c>
      <c r="Q12" s="19">
        <v>5.2176779080992698E-2</v>
      </c>
      <c r="R12" s="19"/>
      <c r="S12" s="19">
        <v>5.4443173271634997E-2</v>
      </c>
      <c r="T12" s="19">
        <v>3.5513732897815703E-2</v>
      </c>
      <c r="U12" s="19">
        <v>0</v>
      </c>
      <c r="V12" s="19">
        <v>7.0849058376552698E-2</v>
      </c>
      <c r="W12" s="19">
        <v>4.1226086780611799E-2</v>
      </c>
      <c r="X12" s="19">
        <v>0</v>
      </c>
      <c r="Y12" s="19">
        <v>4.9552234253771803E-2</v>
      </c>
      <c r="Z12" s="19">
        <v>0.105257825913239</v>
      </c>
      <c r="AA12" s="19">
        <v>0</v>
      </c>
      <c r="AB12" s="19">
        <v>3.3953194748157903E-2</v>
      </c>
      <c r="AC12" s="19">
        <v>0</v>
      </c>
      <c r="AD12" s="19"/>
      <c r="AE12" s="19">
        <v>3.3708599055750299E-2</v>
      </c>
      <c r="AF12" s="19">
        <v>3.1330892974673501E-2</v>
      </c>
      <c r="AG12" s="19">
        <v>0</v>
      </c>
      <c r="AH12" s="19">
        <v>8.0270973391202996E-2</v>
      </c>
      <c r="AI12" s="19">
        <v>0</v>
      </c>
      <c r="AJ12" s="19">
        <v>0.33874239438352499</v>
      </c>
      <c r="AK12" s="19"/>
      <c r="AL12" s="19">
        <v>2.6494324531940401E-2</v>
      </c>
      <c r="AM12" s="19">
        <v>4.1347513170211701E-2</v>
      </c>
      <c r="AN12" s="19">
        <v>4.7091846092805797E-2</v>
      </c>
      <c r="AO12" s="19">
        <v>0.34328017772221697</v>
      </c>
      <c r="AP12" s="19">
        <v>0</v>
      </c>
      <c r="AQ12" s="19">
        <v>0</v>
      </c>
      <c r="AR12" s="19">
        <v>0</v>
      </c>
      <c r="AS12" s="19"/>
      <c r="AT12" s="19">
        <v>3.6226402167461001E-2</v>
      </c>
      <c r="AU12" s="19" t="s">
        <v>116</v>
      </c>
      <c r="AV12" s="19"/>
      <c r="AW12" s="19">
        <v>0</v>
      </c>
      <c r="AX12" s="19">
        <v>0</v>
      </c>
      <c r="AY12" s="19">
        <v>0.11710725328310399</v>
      </c>
      <c r="AZ12" s="19">
        <v>9.4091187535810597E-2</v>
      </c>
      <c r="BA12" s="19">
        <v>0</v>
      </c>
      <c r="BB12" s="19">
        <v>3.1568453213176598E-2</v>
      </c>
      <c r="BC12" s="19">
        <v>1.96295688426085E-2</v>
      </c>
      <c r="BD12" s="19">
        <v>0</v>
      </c>
      <c r="BE12" s="19"/>
      <c r="BF12" s="19">
        <v>3.7479834970231503E-2</v>
      </c>
      <c r="BG12" s="19">
        <v>0</v>
      </c>
      <c r="BH12" s="19">
        <v>6.7556895994235394E-2</v>
      </c>
      <c r="BI12" s="19">
        <v>0</v>
      </c>
      <c r="BJ12" s="19">
        <v>0.15922878569718199</v>
      </c>
      <c r="BK12" s="19">
        <v>2.5234444307368001E-2</v>
      </c>
      <c r="BL12" s="19">
        <v>7.4186837461001895E-2</v>
      </c>
      <c r="BM12" s="19"/>
      <c r="BN12" s="19">
        <v>0</v>
      </c>
      <c r="BO12" s="19">
        <v>6.5020290349940696E-2</v>
      </c>
      <c r="BP12" s="19">
        <v>0</v>
      </c>
      <c r="BQ12" s="19">
        <v>5.0087361517592098E-2</v>
      </c>
      <c r="BR12" s="19">
        <v>4.3697539064644401E-2</v>
      </c>
      <c r="BS12" s="19">
        <v>0</v>
      </c>
      <c r="BT12" s="19">
        <v>0.14193206638708999</v>
      </c>
      <c r="BU12" s="19">
        <v>0</v>
      </c>
      <c r="BV12" s="19">
        <v>0</v>
      </c>
      <c r="BW12" s="19">
        <v>0</v>
      </c>
      <c r="BX12" s="19">
        <v>5.9280758532652397E-2</v>
      </c>
      <c r="BY12" s="19">
        <v>0</v>
      </c>
      <c r="BZ12" s="19">
        <v>0</v>
      </c>
      <c r="CA12" s="19">
        <v>0.164273419563782</v>
      </c>
      <c r="CB12" s="19">
        <v>0</v>
      </c>
      <c r="CC12" s="19">
        <v>0</v>
      </c>
      <c r="CD12" s="19">
        <v>7.7087220542462698E-2</v>
      </c>
    </row>
    <row r="13" spans="2:82" x14ac:dyDescent="0.35">
      <c r="B13" s="16" t="s">
        <v>191</v>
      </c>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I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5" t="s">
        <v>273</v>
      </c>
      <c r="E2" s="32"/>
      <c r="F2" s="32"/>
      <c r="G2" s="32"/>
      <c r="H2" s="32"/>
      <c r="I2" s="32"/>
    </row>
    <row r="6" spans="2:9" ht="50" customHeight="1" x14ac:dyDescent="0.35">
      <c r="B6" s="20" t="s">
        <v>14</v>
      </c>
      <c r="C6" s="20" t="s">
        <v>262</v>
      </c>
      <c r="D6" s="20" t="s">
        <v>263</v>
      </c>
      <c r="E6" s="20" t="s">
        <v>264</v>
      </c>
      <c r="F6" s="20" t="s">
        <v>265</v>
      </c>
      <c r="G6" s="20" t="s">
        <v>266</v>
      </c>
      <c r="H6" s="20" t="s">
        <v>267</v>
      </c>
    </row>
    <row r="7" spans="2:9" x14ac:dyDescent="0.35">
      <c r="B7" s="18" t="s">
        <v>268</v>
      </c>
      <c r="C7" s="17">
        <v>6.9429214400969094E-2</v>
      </c>
      <c r="D7" s="17">
        <v>0.18569322893912299</v>
      </c>
      <c r="E7" s="17">
        <v>0.10861014783096699</v>
      </c>
      <c r="F7" s="17">
        <v>1.9234182607361899E-2</v>
      </c>
      <c r="G7" s="17">
        <v>1.7951947996558301E-2</v>
      </c>
      <c r="H7" s="17">
        <v>1.00610259753046E-2</v>
      </c>
    </row>
    <row r="8" spans="2:9" x14ac:dyDescent="0.35">
      <c r="B8" s="18" t="s">
        <v>269</v>
      </c>
      <c r="C8" s="17">
        <v>9.4489810819070597E-2</v>
      </c>
      <c r="D8" s="17">
        <v>0.16002796614267201</v>
      </c>
      <c r="E8" s="17">
        <v>0.14263599275521699</v>
      </c>
      <c r="F8" s="17">
        <v>2.4203033775345301E-2</v>
      </c>
      <c r="G8" s="17">
        <v>3.2410791827915897E-2</v>
      </c>
      <c r="H8" s="17">
        <v>1.5338436527407099E-2</v>
      </c>
    </row>
    <row r="9" spans="2:9" x14ac:dyDescent="0.35">
      <c r="B9" s="18" t="s">
        <v>270</v>
      </c>
      <c r="C9" s="17">
        <v>0.24955397675681901</v>
      </c>
      <c r="D9" s="17">
        <v>0.25236309081842301</v>
      </c>
      <c r="E9" s="17">
        <v>0.26677853209378799</v>
      </c>
      <c r="F9" s="17">
        <v>0.132149766695769</v>
      </c>
      <c r="G9" s="17">
        <v>0.15162440680575501</v>
      </c>
      <c r="H9" s="17">
        <v>0.101602158480704</v>
      </c>
    </row>
    <row r="10" spans="2:9" x14ac:dyDescent="0.35">
      <c r="B10" s="18" t="s">
        <v>271</v>
      </c>
      <c r="C10" s="17">
        <v>0.28129652185688497</v>
      </c>
      <c r="D10" s="17">
        <v>0.19228528834096101</v>
      </c>
      <c r="E10" s="17">
        <v>0.23510972332069999</v>
      </c>
      <c r="F10" s="17">
        <v>0.27949022244295202</v>
      </c>
      <c r="G10" s="17">
        <v>0.27235029278735401</v>
      </c>
      <c r="H10" s="17">
        <v>0.25920038680844498</v>
      </c>
    </row>
    <row r="11" spans="2:9" x14ac:dyDescent="0.35">
      <c r="B11" s="18" t="s">
        <v>272</v>
      </c>
      <c r="C11" s="17">
        <v>0.28113522648925399</v>
      </c>
      <c r="D11" s="17">
        <v>0.176167033192451</v>
      </c>
      <c r="E11" s="17">
        <v>0.22027735720057401</v>
      </c>
      <c r="F11" s="17">
        <v>0.52377318941845097</v>
      </c>
      <c r="G11" s="17">
        <v>0.50615242754742296</v>
      </c>
      <c r="H11" s="17">
        <v>0.59586724777240696</v>
      </c>
    </row>
    <row r="12" spans="2:9" x14ac:dyDescent="0.35">
      <c r="B12" s="18" t="s">
        <v>138</v>
      </c>
      <c r="C12" s="17">
        <v>2.4095249677001902E-2</v>
      </c>
      <c r="D12" s="17">
        <v>3.3463392566369599E-2</v>
      </c>
      <c r="E12" s="17">
        <v>2.6588246798754E-2</v>
      </c>
      <c r="F12" s="17">
        <v>2.1149605060120799E-2</v>
      </c>
      <c r="G12" s="17">
        <v>1.9510133034994701E-2</v>
      </c>
      <c r="H12" s="17">
        <v>1.79307444357324E-2</v>
      </c>
    </row>
    <row r="13" spans="2:9" x14ac:dyDescent="0.35">
      <c r="B13" s="16"/>
      <c r="C13" s="16"/>
      <c r="D13" s="16"/>
      <c r="E13" s="16"/>
      <c r="F13" s="16"/>
      <c r="G13" s="16"/>
      <c r="H13" s="16"/>
    </row>
    <row r="14" spans="2:9" x14ac:dyDescent="0.35">
      <c r="B14" t="s">
        <v>119</v>
      </c>
    </row>
    <row r="15" spans="2:9" x14ac:dyDescent="0.35">
      <c r="B15" t="s">
        <v>120</v>
      </c>
    </row>
    <row r="19" spans="2:2" x14ac:dyDescent="0.35">
      <c r="B19" s="8" t="str">
        <f>HYPERLINK("#'Contents'!A1", "Return to Contents")</f>
        <v>Return to Contents</v>
      </c>
    </row>
  </sheetData>
  <mergeCells count="1">
    <mergeCell ref="D2:I2"/>
  </mergeCells>
  <pageMargins left="0.7" right="0.7" top="0.75" bottom="0.75" header="0.3" footer="0.3"/>
  <pageSetup paperSize="9"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CD19"/>
  <sheetViews>
    <sheetView showGridLines="0" topLeftCell="A2" workbookViewId="0">
      <pane xSplit="2" topLeftCell="Y1" activePane="topRight" state="frozen"/>
      <selection pane="topRight" activeCell="AE14" sqref="AE14"/>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274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268</v>
      </c>
      <c r="C9" s="17">
        <v>6.9429214400969094E-2</v>
      </c>
      <c r="D9" s="17">
        <v>7.2461909972200103E-2</v>
      </c>
      <c r="E9" s="17">
        <v>6.5830134306670299E-2</v>
      </c>
      <c r="F9" s="17"/>
      <c r="G9" s="17">
        <v>6.5712366181543205E-2</v>
      </c>
      <c r="H9" s="17">
        <v>6.3436034654071799E-2</v>
      </c>
      <c r="I9" s="17">
        <v>5.9607668502250903E-2</v>
      </c>
      <c r="J9" s="17">
        <v>7.2329099803317004E-2</v>
      </c>
      <c r="K9" s="17">
        <v>7.5673303300418798E-2</v>
      </c>
      <c r="L9" s="17">
        <v>7.8210227314311306E-2</v>
      </c>
      <c r="M9" s="17"/>
      <c r="N9" s="17">
        <v>5.5932442223843602E-2</v>
      </c>
      <c r="O9" s="17">
        <v>6.7697729473148796E-2</v>
      </c>
      <c r="P9" s="17">
        <v>7.0881605851497401E-2</v>
      </c>
      <c r="Q9" s="17">
        <v>8.4113750063607606E-2</v>
      </c>
      <c r="R9" s="17"/>
      <c r="S9" s="17">
        <v>4.60730608100604E-2</v>
      </c>
      <c r="T9" s="17">
        <v>7.6180840153443799E-2</v>
      </c>
      <c r="U9" s="17">
        <v>9.7252306850618794E-2</v>
      </c>
      <c r="V9" s="17">
        <v>7.0685208773972899E-2</v>
      </c>
      <c r="W9" s="17">
        <v>6.5240679381577293E-2</v>
      </c>
      <c r="X9" s="17">
        <v>6.2074123190328602E-2</v>
      </c>
      <c r="Y9" s="17">
        <v>8.0310248885156393E-2</v>
      </c>
      <c r="Z9" s="17">
        <v>8.0198069757342894E-2</v>
      </c>
      <c r="AA9" s="17">
        <v>7.0481054874569404E-2</v>
      </c>
      <c r="AB9" s="17">
        <v>6.2816414160616105E-2</v>
      </c>
      <c r="AC9" s="17">
        <v>7.3487438195473195E-2</v>
      </c>
      <c r="AD9" s="17"/>
      <c r="AE9" s="17">
        <v>6.1991676963237999E-2</v>
      </c>
      <c r="AF9" s="17">
        <v>6.1819469411009298E-2</v>
      </c>
      <c r="AG9" s="17">
        <v>7.3457494700773604E-2</v>
      </c>
      <c r="AH9" s="17">
        <v>7.9537875569161295E-2</v>
      </c>
      <c r="AI9" s="17">
        <v>7.81630591745099E-2</v>
      </c>
      <c r="AJ9" s="17">
        <v>0.11994513491033</v>
      </c>
      <c r="AK9" s="17"/>
      <c r="AL9" s="17">
        <v>7.1860977382707206E-2</v>
      </c>
      <c r="AM9" s="17">
        <v>6.3856026565053597E-2</v>
      </c>
      <c r="AN9" s="17">
        <v>3.9496514422488797E-2</v>
      </c>
      <c r="AO9" s="17">
        <v>3.8050678105226297E-2</v>
      </c>
      <c r="AP9" s="17">
        <v>9.5188315651365096E-2</v>
      </c>
      <c r="AQ9" s="17">
        <v>7.0870143041147304E-2</v>
      </c>
      <c r="AR9" s="17">
        <v>5.8833471058992198E-2</v>
      </c>
      <c r="AS9" s="17"/>
      <c r="AT9" s="17">
        <v>2.3268190007279001E-2</v>
      </c>
      <c r="AU9" s="17">
        <v>7.5086122879843606E-2</v>
      </c>
      <c r="AV9" s="17"/>
      <c r="AW9" s="17">
        <v>0.100495697320996</v>
      </c>
      <c r="AX9" s="17">
        <v>8.6968922116191005E-2</v>
      </c>
      <c r="AY9" s="17">
        <v>5.3287641494317903E-2</v>
      </c>
      <c r="AZ9" s="17">
        <v>6.6109964074302405E-2</v>
      </c>
      <c r="BA9" s="17">
        <v>8.1049726713274595E-2</v>
      </c>
      <c r="BB9" s="17">
        <v>6.0382192216362401E-2</v>
      </c>
      <c r="BC9" s="17">
        <v>4.7001462682335599E-2</v>
      </c>
      <c r="BD9" s="17">
        <v>6.56518414886261E-2</v>
      </c>
      <c r="BE9" s="17"/>
      <c r="BF9" s="17">
        <v>4.6021036334746003E-2</v>
      </c>
      <c r="BG9" s="17">
        <v>6.4103813893601203E-2</v>
      </c>
      <c r="BH9" s="17">
        <v>7.9178207416310403E-2</v>
      </c>
      <c r="BI9" s="17">
        <v>5.6201884982126298E-2</v>
      </c>
      <c r="BJ9" s="17">
        <v>4.5758649409258202E-2</v>
      </c>
      <c r="BK9" s="17">
        <v>8.3838829959972494E-2</v>
      </c>
      <c r="BL9" s="17">
        <v>0.106536223944616</v>
      </c>
      <c r="BM9" s="17"/>
      <c r="BN9" s="17">
        <v>8.2134580226841197E-2</v>
      </c>
      <c r="BO9" s="17">
        <v>8.8541204278546004E-2</v>
      </c>
      <c r="BP9" s="17">
        <v>8.44357745372456E-2</v>
      </c>
      <c r="BQ9" s="17">
        <v>9.7487895751872403E-2</v>
      </c>
      <c r="BR9" s="17">
        <v>6.24325669727267E-2</v>
      </c>
      <c r="BS9" s="17">
        <v>7.6671940649518405E-2</v>
      </c>
      <c r="BT9" s="17">
        <v>5.9594550116663599E-2</v>
      </c>
      <c r="BU9" s="17">
        <v>4.3813348165434203E-2</v>
      </c>
      <c r="BV9" s="17">
        <v>6.3253799644870601E-2</v>
      </c>
      <c r="BW9" s="17">
        <v>6.4552630521241106E-2</v>
      </c>
      <c r="BX9" s="17">
        <v>6.8385524010323606E-2</v>
      </c>
      <c r="BY9" s="17">
        <v>5.4950315701740401E-2</v>
      </c>
      <c r="BZ9" s="17">
        <v>6.8224699560206895E-2</v>
      </c>
      <c r="CA9" s="17">
        <v>6.5965405042943501E-2</v>
      </c>
      <c r="CB9" s="17">
        <v>4.2319462007636498E-2</v>
      </c>
      <c r="CC9" s="17">
        <v>3.0157163912022299E-2</v>
      </c>
      <c r="CD9" s="17">
        <v>5.8149979756900998E-2</v>
      </c>
    </row>
    <row r="10" spans="2:82" x14ac:dyDescent="0.35">
      <c r="B10" s="18" t="s">
        <v>269</v>
      </c>
      <c r="C10" s="17">
        <v>9.4489810819070597E-2</v>
      </c>
      <c r="D10" s="17">
        <v>0.107258343480652</v>
      </c>
      <c r="E10" s="17">
        <v>8.2332619332035298E-2</v>
      </c>
      <c r="F10" s="17"/>
      <c r="G10" s="17">
        <v>0.134656472077269</v>
      </c>
      <c r="H10" s="17">
        <v>9.3364463587107704E-2</v>
      </c>
      <c r="I10" s="17">
        <v>0.100750058576667</v>
      </c>
      <c r="J10" s="17">
        <v>7.5402372251528293E-2</v>
      </c>
      <c r="K10" s="17">
        <v>9.0752081088289402E-2</v>
      </c>
      <c r="L10" s="17">
        <v>8.1755496861287802E-2</v>
      </c>
      <c r="M10" s="17"/>
      <c r="N10" s="17">
        <v>9.1352871523583207E-2</v>
      </c>
      <c r="O10" s="17">
        <v>0.10943829786521</v>
      </c>
      <c r="P10" s="17">
        <v>9.0022842509339396E-2</v>
      </c>
      <c r="Q10" s="17">
        <v>8.6194867042142104E-2</v>
      </c>
      <c r="R10" s="17"/>
      <c r="S10" s="17">
        <v>8.5162929229197395E-2</v>
      </c>
      <c r="T10" s="17">
        <v>9.9907944913500302E-2</v>
      </c>
      <c r="U10" s="17">
        <v>0.113358518478461</v>
      </c>
      <c r="V10" s="17">
        <v>7.2433735820022105E-2</v>
      </c>
      <c r="W10" s="17">
        <v>9.5999475157046293E-2</v>
      </c>
      <c r="X10" s="17">
        <v>0.101020030078227</v>
      </c>
      <c r="Y10" s="17">
        <v>9.5440388004327706E-2</v>
      </c>
      <c r="Z10" s="17">
        <v>0.101399037091338</v>
      </c>
      <c r="AA10" s="17">
        <v>8.0933812701043897E-2</v>
      </c>
      <c r="AB10" s="17">
        <v>0.100531204218975</v>
      </c>
      <c r="AC10" s="17">
        <v>0.114321969033815</v>
      </c>
      <c r="AD10" s="17"/>
      <c r="AE10" s="17">
        <v>8.3900268448985599E-2</v>
      </c>
      <c r="AF10" s="17">
        <v>0.10440347033839301</v>
      </c>
      <c r="AG10" s="17">
        <v>6.4940342275378996E-2</v>
      </c>
      <c r="AH10" s="17">
        <v>0.108996621648645</v>
      </c>
      <c r="AI10" s="17">
        <v>0.108467808435776</v>
      </c>
      <c r="AJ10" s="17">
        <v>8.9238504996568602E-2</v>
      </c>
      <c r="AK10" s="17"/>
      <c r="AL10" s="17">
        <v>9.7810405451487198E-2</v>
      </c>
      <c r="AM10" s="17">
        <v>9.0170582191622994E-2</v>
      </c>
      <c r="AN10" s="17">
        <v>8.2040787237033203E-2</v>
      </c>
      <c r="AO10" s="17">
        <v>9.7730184058463898E-2</v>
      </c>
      <c r="AP10" s="17">
        <v>0.10753307281072901</v>
      </c>
      <c r="AQ10" s="17">
        <v>6.5731235904132296E-2</v>
      </c>
      <c r="AR10" s="17">
        <v>9.86945696931531E-2</v>
      </c>
      <c r="AS10" s="17"/>
      <c r="AT10" s="17">
        <v>7.3210565070605804E-2</v>
      </c>
      <c r="AU10" s="17">
        <v>9.7754739188504802E-2</v>
      </c>
      <c r="AV10" s="17"/>
      <c r="AW10" s="17">
        <v>0.107148087200974</v>
      </c>
      <c r="AX10" s="17">
        <v>9.73778941183535E-2</v>
      </c>
      <c r="AY10" s="17">
        <v>0.103162797146704</v>
      </c>
      <c r="AZ10" s="17">
        <v>9.9639050666050694E-2</v>
      </c>
      <c r="BA10" s="17">
        <v>7.7350919665790802E-2</v>
      </c>
      <c r="BB10" s="17">
        <v>0.109554434623688</v>
      </c>
      <c r="BC10" s="17">
        <v>7.6995872694318304E-2</v>
      </c>
      <c r="BD10" s="17">
        <v>8.9320795473165404E-2</v>
      </c>
      <c r="BE10" s="17"/>
      <c r="BF10" s="17">
        <v>0.117641958388339</v>
      </c>
      <c r="BG10" s="17">
        <v>9.0141105675328695E-2</v>
      </c>
      <c r="BH10" s="17">
        <v>0.11201010683366799</v>
      </c>
      <c r="BI10" s="17">
        <v>6.7179381096782606E-2</v>
      </c>
      <c r="BJ10" s="17">
        <v>8.42761536130721E-2</v>
      </c>
      <c r="BK10" s="17">
        <v>7.7239173697292898E-2</v>
      </c>
      <c r="BL10" s="17">
        <v>0.118909153170107</v>
      </c>
      <c r="BM10" s="17"/>
      <c r="BN10" s="17">
        <v>6.8051405798113501E-2</v>
      </c>
      <c r="BO10" s="17">
        <v>8.6751458443391105E-2</v>
      </c>
      <c r="BP10" s="17">
        <v>9.2802185892804104E-2</v>
      </c>
      <c r="BQ10" s="17">
        <v>9.22283402484953E-2</v>
      </c>
      <c r="BR10" s="17">
        <v>9.5841779695959806E-2</v>
      </c>
      <c r="BS10" s="17">
        <v>8.8041979623389999E-2</v>
      </c>
      <c r="BT10" s="17">
        <v>8.4409098220480705E-2</v>
      </c>
      <c r="BU10" s="17">
        <v>0.117540310342147</v>
      </c>
      <c r="BV10" s="17">
        <v>0.113651426494753</v>
      </c>
      <c r="BW10" s="17">
        <v>9.9978601055878594E-2</v>
      </c>
      <c r="BX10" s="17">
        <v>9.6753363534254594E-2</v>
      </c>
      <c r="BY10" s="17">
        <v>0.13926360666995699</v>
      </c>
      <c r="BZ10" s="17">
        <v>0.136819811434364</v>
      </c>
      <c r="CA10" s="17">
        <v>9.5840319649480907E-2</v>
      </c>
      <c r="CB10" s="17">
        <v>6.1523254083533499E-2</v>
      </c>
      <c r="CC10" s="17">
        <v>7.3384688249910499E-2</v>
      </c>
      <c r="CD10" s="17">
        <v>8.6391816959932394E-2</v>
      </c>
    </row>
    <row r="11" spans="2:82" x14ac:dyDescent="0.35">
      <c r="B11" s="18" t="s">
        <v>270</v>
      </c>
      <c r="C11" s="17">
        <v>0.24955397675681901</v>
      </c>
      <c r="D11" s="17">
        <v>0.26015195491252302</v>
      </c>
      <c r="E11" s="17">
        <v>0.23986231529440999</v>
      </c>
      <c r="F11" s="17"/>
      <c r="G11" s="17">
        <v>0.29348595251996601</v>
      </c>
      <c r="H11" s="17">
        <v>0.23146437079860699</v>
      </c>
      <c r="I11" s="17">
        <v>0.26862108300284598</v>
      </c>
      <c r="J11" s="17">
        <v>0.26593813092452201</v>
      </c>
      <c r="K11" s="17">
        <v>0.23068008034850801</v>
      </c>
      <c r="L11" s="17">
        <v>0.219079251871904</v>
      </c>
      <c r="M11" s="17"/>
      <c r="N11" s="17">
        <v>0.24791364843076999</v>
      </c>
      <c r="O11" s="17">
        <v>0.25541947519254998</v>
      </c>
      <c r="P11" s="17">
        <v>0.259199822448825</v>
      </c>
      <c r="Q11" s="17">
        <v>0.23596941362628199</v>
      </c>
      <c r="R11" s="17"/>
      <c r="S11" s="17">
        <v>0.21388455870877801</v>
      </c>
      <c r="T11" s="17">
        <v>0.26004856821346101</v>
      </c>
      <c r="U11" s="17">
        <v>0.239477516176339</v>
      </c>
      <c r="V11" s="17">
        <v>0.26625174028818399</v>
      </c>
      <c r="W11" s="17">
        <v>0.272185370415432</v>
      </c>
      <c r="X11" s="17">
        <v>0.276289121268044</v>
      </c>
      <c r="Y11" s="17">
        <v>0.24810489473632799</v>
      </c>
      <c r="Z11" s="17">
        <v>0.216988344685553</v>
      </c>
      <c r="AA11" s="17">
        <v>0.23747306668599599</v>
      </c>
      <c r="AB11" s="17">
        <v>0.27299168809900798</v>
      </c>
      <c r="AC11" s="17">
        <v>0.25514759890710498</v>
      </c>
      <c r="AD11" s="17"/>
      <c r="AE11" s="17">
        <v>0.231454665160333</v>
      </c>
      <c r="AF11" s="17">
        <v>0.25425574155285302</v>
      </c>
      <c r="AG11" s="17">
        <v>0.26270772979620299</v>
      </c>
      <c r="AH11" s="17">
        <v>0.27008095987641101</v>
      </c>
      <c r="AI11" s="17">
        <v>0.25832163963270499</v>
      </c>
      <c r="AJ11" s="17">
        <v>0.26049294257294398</v>
      </c>
      <c r="AK11" s="17"/>
      <c r="AL11" s="17">
        <v>0.25103996252869298</v>
      </c>
      <c r="AM11" s="17">
        <v>0.246644008533698</v>
      </c>
      <c r="AN11" s="17">
        <v>0.23178851280194099</v>
      </c>
      <c r="AO11" s="17">
        <v>0.201694446179114</v>
      </c>
      <c r="AP11" s="17">
        <v>0.26291897220731397</v>
      </c>
      <c r="AQ11" s="17">
        <v>0.30992116646145501</v>
      </c>
      <c r="AR11" s="17">
        <v>0.18807236242990899</v>
      </c>
      <c r="AS11" s="17"/>
      <c r="AT11" s="17">
        <v>0.22298620367812599</v>
      </c>
      <c r="AU11" s="17">
        <v>0.25261510810821503</v>
      </c>
      <c r="AV11" s="17"/>
      <c r="AW11" s="17">
        <v>0.28297090037323303</v>
      </c>
      <c r="AX11" s="17">
        <v>0.22638558614572599</v>
      </c>
      <c r="AY11" s="17">
        <v>0.25781057469640201</v>
      </c>
      <c r="AZ11" s="17">
        <v>0.25751107088707198</v>
      </c>
      <c r="BA11" s="17">
        <v>0.228232989600306</v>
      </c>
      <c r="BB11" s="17">
        <v>0.250683216223755</v>
      </c>
      <c r="BC11" s="17">
        <v>0.232638926250678</v>
      </c>
      <c r="BD11" s="17">
        <v>0.28020818863820202</v>
      </c>
      <c r="BE11" s="17"/>
      <c r="BF11" s="17">
        <v>0.25468623645761301</v>
      </c>
      <c r="BG11" s="17">
        <v>0.25221073990315801</v>
      </c>
      <c r="BH11" s="17">
        <v>0.268826859437793</v>
      </c>
      <c r="BI11" s="17">
        <v>0.25721940393464099</v>
      </c>
      <c r="BJ11" s="17">
        <v>0.255847071911044</v>
      </c>
      <c r="BK11" s="17">
        <v>0.21816428600572799</v>
      </c>
      <c r="BL11" s="17">
        <v>0.26709671173093902</v>
      </c>
      <c r="BM11" s="17"/>
      <c r="BN11" s="17">
        <v>0.25872964029718198</v>
      </c>
      <c r="BO11" s="17">
        <v>0.23711551983769999</v>
      </c>
      <c r="BP11" s="17">
        <v>0.225642981896506</v>
      </c>
      <c r="BQ11" s="17">
        <v>0.26978218287123601</v>
      </c>
      <c r="BR11" s="17">
        <v>0.26041410234002699</v>
      </c>
      <c r="BS11" s="17">
        <v>0.25796234371538701</v>
      </c>
      <c r="BT11" s="17">
        <v>0.279269063601368</v>
      </c>
      <c r="BU11" s="17">
        <v>0.25845333201969001</v>
      </c>
      <c r="BV11" s="17">
        <v>0.23176198961646699</v>
      </c>
      <c r="BW11" s="17">
        <v>0.262690022197683</v>
      </c>
      <c r="BX11" s="17">
        <v>0.26586990649332298</v>
      </c>
      <c r="BY11" s="17">
        <v>0.24093371168820599</v>
      </c>
      <c r="BZ11" s="17">
        <v>0.25280551069420598</v>
      </c>
      <c r="CA11" s="17">
        <v>0.20224033034407499</v>
      </c>
      <c r="CB11" s="17">
        <v>0.25745039697743399</v>
      </c>
      <c r="CC11" s="17">
        <v>0.14289190410219901</v>
      </c>
      <c r="CD11" s="17">
        <v>0.13152714011823599</v>
      </c>
    </row>
    <row r="12" spans="2:82" x14ac:dyDescent="0.35">
      <c r="B12" s="18" t="s">
        <v>271</v>
      </c>
      <c r="C12" s="17">
        <v>0.28129652185688497</v>
      </c>
      <c r="D12" s="17">
        <v>0.29498460954240102</v>
      </c>
      <c r="E12" s="17">
        <v>0.26834109245208299</v>
      </c>
      <c r="F12" s="17"/>
      <c r="G12" s="17">
        <v>0.26950626843287301</v>
      </c>
      <c r="H12" s="17">
        <v>0.29617821938665301</v>
      </c>
      <c r="I12" s="17">
        <v>0.27855902590771803</v>
      </c>
      <c r="J12" s="17">
        <v>0.29345969137226502</v>
      </c>
      <c r="K12" s="17">
        <v>0.27521412483928098</v>
      </c>
      <c r="L12" s="17">
        <v>0.273397549831284</v>
      </c>
      <c r="M12" s="17"/>
      <c r="N12" s="17">
        <v>0.30035567703991001</v>
      </c>
      <c r="O12" s="17">
        <v>0.280131937787023</v>
      </c>
      <c r="P12" s="17">
        <v>0.28095531003223001</v>
      </c>
      <c r="Q12" s="17">
        <v>0.263076146727306</v>
      </c>
      <c r="R12" s="17"/>
      <c r="S12" s="17">
        <v>0.30054655608473502</v>
      </c>
      <c r="T12" s="17">
        <v>0.27777888546857099</v>
      </c>
      <c r="U12" s="17">
        <v>0.25617874112741601</v>
      </c>
      <c r="V12" s="17">
        <v>0.304035124335922</v>
      </c>
      <c r="W12" s="17">
        <v>0.29377538090404898</v>
      </c>
      <c r="X12" s="17">
        <v>0.25665148233346702</v>
      </c>
      <c r="Y12" s="17">
        <v>0.281040760574573</v>
      </c>
      <c r="Z12" s="17">
        <v>0.252542649615623</v>
      </c>
      <c r="AA12" s="17">
        <v>0.30728594501252599</v>
      </c>
      <c r="AB12" s="17">
        <v>0.277659292590964</v>
      </c>
      <c r="AC12" s="17">
        <v>0.237470261646619</v>
      </c>
      <c r="AD12" s="17"/>
      <c r="AE12" s="17">
        <v>0.28588906129211</v>
      </c>
      <c r="AF12" s="17">
        <v>0.30726063334927201</v>
      </c>
      <c r="AG12" s="17">
        <v>0.26761777200502901</v>
      </c>
      <c r="AH12" s="17">
        <v>0.23861653808923899</v>
      </c>
      <c r="AI12" s="17">
        <v>0.27636670762561499</v>
      </c>
      <c r="AJ12" s="17">
        <v>0.244628083686419</v>
      </c>
      <c r="AK12" s="17"/>
      <c r="AL12" s="17">
        <v>0.28078040811787103</v>
      </c>
      <c r="AM12" s="17">
        <v>0.29252254559150398</v>
      </c>
      <c r="AN12" s="17">
        <v>0.30919261787366797</v>
      </c>
      <c r="AO12" s="17">
        <v>0.35578472455725701</v>
      </c>
      <c r="AP12" s="17">
        <v>0.31468223913121501</v>
      </c>
      <c r="AQ12" s="17">
        <v>0.24691827320795201</v>
      </c>
      <c r="AR12" s="17">
        <v>0.27942471063144603</v>
      </c>
      <c r="AS12" s="17"/>
      <c r="AT12" s="17">
        <v>0.31368137517494898</v>
      </c>
      <c r="AU12" s="17">
        <v>0.27810166501808697</v>
      </c>
      <c r="AV12" s="17"/>
      <c r="AW12" s="17">
        <v>0.249067532882605</v>
      </c>
      <c r="AX12" s="17">
        <v>0.23755789482220499</v>
      </c>
      <c r="AY12" s="17">
        <v>0.30119881332576598</v>
      </c>
      <c r="AZ12" s="17">
        <v>0.28835685957683999</v>
      </c>
      <c r="BA12" s="17">
        <v>0.27261091188406</v>
      </c>
      <c r="BB12" s="17">
        <v>0.293658634767482</v>
      </c>
      <c r="BC12" s="17">
        <v>0.30004406131308398</v>
      </c>
      <c r="BD12" s="17">
        <v>0.27622480707650998</v>
      </c>
      <c r="BE12" s="17"/>
      <c r="BF12" s="17">
        <v>0.31420604335896302</v>
      </c>
      <c r="BG12" s="17">
        <v>0.28409296552325197</v>
      </c>
      <c r="BH12" s="17">
        <v>0.24694905835418399</v>
      </c>
      <c r="BI12" s="17">
        <v>0.30942955083644202</v>
      </c>
      <c r="BJ12" s="17">
        <v>0.29320187170600698</v>
      </c>
      <c r="BK12" s="17">
        <v>0.26538804839656699</v>
      </c>
      <c r="BL12" s="17">
        <v>0.27399005225150003</v>
      </c>
      <c r="BM12" s="17"/>
      <c r="BN12" s="17">
        <v>0.23067572470811701</v>
      </c>
      <c r="BO12" s="17">
        <v>0.24765173477011901</v>
      </c>
      <c r="BP12" s="17">
        <v>0.26281270462641698</v>
      </c>
      <c r="BQ12" s="17">
        <v>0.25944659339225401</v>
      </c>
      <c r="BR12" s="17">
        <v>0.27075318832608197</v>
      </c>
      <c r="BS12" s="17">
        <v>0.294908413769077</v>
      </c>
      <c r="BT12" s="17">
        <v>0.272634052345123</v>
      </c>
      <c r="BU12" s="17">
        <v>0.29523439936083401</v>
      </c>
      <c r="BV12" s="17">
        <v>0.31806827819056199</v>
      </c>
      <c r="BW12" s="17">
        <v>0.28812666040186402</v>
      </c>
      <c r="BX12" s="17">
        <v>0.33242326025514302</v>
      </c>
      <c r="BY12" s="17">
        <v>0.32952238398988398</v>
      </c>
      <c r="BZ12" s="17">
        <v>0.298168043343643</v>
      </c>
      <c r="CA12" s="17">
        <v>0.33033177454754997</v>
      </c>
      <c r="CB12" s="17">
        <v>0.27960935392679398</v>
      </c>
      <c r="CC12" s="17">
        <v>0.348371989507963</v>
      </c>
      <c r="CD12" s="17">
        <v>0.284075416582103</v>
      </c>
    </row>
    <row r="13" spans="2:82" x14ac:dyDescent="0.35">
      <c r="B13" s="18" t="s">
        <v>272</v>
      </c>
      <c r="C13" s="17">
        <v>0.28113522648925399</v>
      </c>
      <c r="D13" s="17">
        <v>0.24532374437266799</v>
      </c>
      <c r="E13" s="17">
        <v>0.31606362585970998</v>
      </c>
      <c r="F13" s="17"/>
      <c r="G13" s="17">
        <v>0.204458699399967</v>
      </c>
      <c r="H13" s="17">
        <v>0.28216158404575797</v>
      </c>
      <c r="I13" s="17">
        <v>0.26923084363967198</v>
      </c>
      <c r="J13" s="17">
        <v>0.26887977991643802</v>
      </c>
      <c r="K13" s="17">
        <v>0.30859269908084702</v>
      </c>
      <c r="L13" s="17">
        <v>0.33224294760134199</v>
      </c>
      <c r="M13" s="17"/>
      <c r="N13" s="17">
        <v>0.28857282243846599</v>
      </c>
      <c r="O13" s="17">
        <v>0.27064116048794101</v>
      </c>
      <c r="P13" s="17">
        <v>0.27781618531820601</v>
      </c>
      <c r="Q13" s="17">
        <v>0.28784799168771802</v>
      </c>
      <c r="R13" s="17"/>
      <c r="S13" s="17">
        <v>0.32832200457924399</v>
      </c>
      <c r="T13" s="17">
        <v>0.26740463991603702</v>
      </c>
      <c r="U13" s="17">
        <v>0.26545164838463797</v>
      </c>
      <c r="V13" s="17">
        <v>0.266161639298927</v>
      </c>
      <c r="W13" s="17">
        <v>0.24888206342758501</v>
      </c>
      <c r="X13" s="17">
        <v>0.27190335457978598</v>
      </c>
      <c r="Y13" s="17">
        <v>0.27452642171717001</v>
      </c>
      <c r="Z13" s="17">
        <v>0.33698093887380898</v>
      </c>
      <c r="AA13" s="17">
        <v>0.27260525219593401</v>
      </c>
      <c r="AB13" s="17">
        <v>0.26087382192932301</v>
      </c>
      <c r="AC13" s="17">
        <v>0.30032495946093002</v>
      </c>
      <c r="AD13" s="17"/>
      <c r="AE13" s="17">
        <v>0.32574812624897498</v>
      </c>
      <c r="AF13" s="17">
        <v>0.25416528761519003</v>
      </c>
      <c r="AG13" s="17">
        <v>0.28846858418212501</v>
      </c>
      <c r="AH13" s="17">
        <v>0.26193424419862299</v>
      </c>
      <c r="AI13" s="17">
        <v>0.25309194881168301</v>
      </c>
      <c r="AJ13" s="17">
        <v>0.22620333341646401</v>
      </c>
      <c r="AK13" s="17"/>
      <c r="AL13" s="17">
        <v>0.28129754098744902</v>
      </c>
      <c r="AM13" s="17">
        <v>0.289067108935329</v>
      </c>
      <c r="AN13" s="17">
        <v>0.31140395034467899</v>
      </c>
      <c r="AO13" s="17">
        <v>0.29858048458914199</v>
      </c>
      <c r="AP13" s="17">
        <v>0.20620260446994901</v>
      </c>
      <c r="AQ13" s="17">
        <v>0.28218559949219102</v>
      </c>
      <c r="AR13" s="17">
        <v>0.37497488618649899</v>
      </c>
      <c r="AS13" s="17"/>
      <c r="AT13" s="17">
        <v>0.34504857960234903</v>
      </c>
      <c r="AU13" s="17">
        <v>0.27529717558317202</v>
      </c>
      <c r="AV13" s="17"/>
      <c r="AW13" s="17">
        <v>0.226915171415419</v>
      </c>
      <c r="AX13" s="17">
        <v>0.32919758163273999</v>
      </c>
      <c r="AY13" s="17">
        <v>0.24970569874579601</v>
      </c>
      <c r="AZ13" s="17">
        <v>0.25828642172337002</v>
      </c>
      <c r="BA13" s="17">
        <v>0.326943901783316</v>
      </c>
      <c r="BB13" s="17">
        <v>0.26672406745451799</v>
      </c>
      <c r="BC13" s="17">
        <v>0.324135076609956</v>
      </c>
      <c r="BD13" s="17">
        <v>0.262266936227049</v>
      </c>
      <c r="BE13" s="17"/>
      <c r="BF13" s="17">
        <v>0.24662340811721001</v>
      </c>
      <c r="BG13" s="17">
        <v>0.29282689349159102</v>
      </c>
      <c r="BH13" s="17">
        <v>0.26824456054523099</v>
      </c>
      <c r="BI13" s="17">
        <v>0.289654655036992</v>
      </c>
      <c r="BJ13" s="17">
        <v>0.287212870808572</v>
      </c>
      <c r="BK13" s="17">
        <v>0.32643924381817102</v>
      </c>
      <c r="BL13" s="17">
        <v>0.200778977217829</v>
      </c>
      <c r="BM13" s="17"/>
      <c r="BN13" s="17">
        <v>0.29443957541798599</v>
      </c>
      <c r="BO13" s="17">
        <v>0.29751297027957602</v>
      </c>
      <c r="BP13" s="17">
        <v>0.31126600410017402</v>
      </c>
      <c r="BQ13" s="17">
        <v>0.257947560111568</v>
      </c>
      <c r="BR13" s="17">
        <v>0.28868930073767102</v>
      </c>
      <c r="BS13" s="17">
        <v>0.26866292679622</v>
      </c>
      <c r="BT13" s="17">
        <v>0.28724006568556298</v>
      </c>
      <c r="BU13" s="17">
        <v>0.27386634904556201</v>
      </c>
      <c r="BV13" s="17">
        <v>0.25655822812718398</v>
      </c>
      <c r="BW13" s="17">
        <v>0.26593591266504901</v>
      </c>
      <c r="BX13" s="17">
        <v>0.22740420777168999</v>
      </c>
      <c r="BY13" s="17">
        <v>0.225392856459532</v>
      </c>
      <c r="BZ13" s="17">
        <v>0.24398193496758</v>
      </c>
      <c r="CA13" s="17">
        <v>0.29634111326491502</v>
      </c>
      <c r="CB13" s="17">
        <v>0.347512595112145</v>
      </c>
      <c r="CC13" s="17">
        <v>0.39320040666283901</v>
      </c>
      <c r="CD13" s="17">
        <v>0.439855646582828</v>
      </c>
    </row>
    <row r="14" spans="2:82" x14ac:dyDescent="0.35">
      <c r="B14" s="18" t="s">
        <v>138</v>
      </c>
      <c r="C14" s="19">
        <v>2.4095249677001902E-2</v>
      </c>
      <c r="D14" s="19">
        <v>1.98194377195559E-2</v>
      </c>
      <c r="E14" s="19">
        <v>2.7570212755090199E-2</v>
      </c>
      <c r="F14" s="19"/>
      <c r="G14" s="19">
        <v>3.21802413883805E-2</v>
      </c>
      <c r="H14" s="19">
        <v>3.33953275278027E-2</v>
      </c>
      <c r="I14" s="19">
        <v>2.3231320370845E-2</v>
      </c>
      <c r="J14" s="19">
        <v>2.3990925731929801E-2</v>
      </c>
      <c r="K14" s="19">
        <v>1.9087711342656001E-2</v>
      </c>
      <c r="L14" s="19">
        <v>1.5314526519871301E-2</v>
      </c>
      <c r="M14" s="19"/>
      <c r="N14" s="19">
        <v>1.5872538343427198E-2</v>
      </c>
      <c r="O14" s="19">
        <v>1.6671399194127301E-2</v>
      </c>
      <c r="P14" s="19">
        <v>2.1124233839903001E-2</v>
      </c>
      <c r="Q14" s="19">
        <v>4.2797830852943898E-2</v>
      </c>
      <c r="R14" s="19"/>
      <c r="S14" s="19">
        <v>2.6010890587985801E-2</v>
      </c>
      <c r="T14" s="19">
        <v>1.8679121334987701E-2</v>
      </c>
      <c r="U14" s="19">
        <v>2.8281268982526898E-2</v>
      </c>
      <c r="V14" s="19">
        <v>2.04325514829726E-2</v>
      </c>
      <c r="W14" s="19">
        <v>2.3917030714311002E-2</v>
      </c>
      <c r="X14" s="19">
        <v>3.2061888550147598E-2</v>
      </c>
      <c r="Y14" s="19">
        <v>2.0577286082444801E-2</v>
      </c>
      <c r="Z14" s="19">
        <v>1.18909599763335E-2</v>
      </c>
      <c r="AA14" s="19">
        <v>3.1220868529930602E-2</v>
      </c>
      <c r="AB14" s="19">
        <v>2.5127579001113901E-2</v>
      </c>
      <c r="AC14" s="19">
        <v>1.9247772756057799E-2</v>
      </c>
      <c r="AD14" s="19"/>
      <c r="AE14" s="19">
        <v>1.1016201886358899E-2</v>
      </c>
      <c r="AF14" s="19">
        <v>1.8095397733284401E-2</v>
      </c>
      <c r="AG14" s="19">
        <v>4.2808077040490701E-2</v>
      </c>
      <c r="AH14" s="19">
        <v>4.0833760617920503E-2</v>
      </c>
      <c r="AI14" s="19">
        <v>2.5588836319711799E-2</v>
      </c>
      <c r="AJ14" s="19">
        <v>5.94920004172751E-2</v>
      </c>
      <c r="AK14" s="19"/>
      <c r="AL14" s="19">
        <v>1.72107055317933E-2</v>
      </c>
      <c r="AM14" s="19">
        <v>1.7739728182792701E-2</v>
      </c>
      <c r="AN14" s="19">
        <v>2.60776173201905E-2</v>
      </c>
      <c r="AO14" s="19">
        <v>8.1594825107973393E-3</v>
      </c>
      <c r="AP14" s="19">
        <v>1.34747957294272E-2</v>
      </c>
      <c r="AQ14" s="19">
        <v>2.4373581893123199E-2</v>
      </c>
      <c r="AR14" s="19">
        <v>0</v>
      </c>
      <c r="AS14" s="19"/>
      <c r="AT14" s="19">
        <v>2.1805086466691201E-2</v>
      </c>
      <c r="AU14" s="19">
        <v>2.1145189222178201E-2</v>
      </c>
      <c r="AV14" s="19"/>
      <c r="AW14" s="19">
        <v>3.3402610806773203E-2</v>
      </c>
      <c r="AX14" s="19">
        <v>2.2512121164784901E-2</v>
      </c>
      <c r="AY14" s="19">
        <v>3.4834474591013999E-2</v>
      </c>
      <c r="AZ14" s="19">
        <v>3.00966330723649E-2</v>
      </c>
      <c r="BA14" s="19">
        <v>1.38115503532521E-2</v>
      </c>
      <c r="BB14" s="19">
        <v>1.8997454714194801E-2</v>
      </c>
      <c r="BC14" s="19">
        <v>1.9184600449628299E-2</v>
      </c>
      <c r="BD14" s="19">
        <v>2.63274310964479E-2</v>
      </c>
      <c r="BE14" s="19"/>
      <c r="BF14" s="19">
        <v>2.0821317343129201E-2</v>
      </c>
      <c r="BG14" s="19">
        <v>1.6624481513069E-2</v>
      </c>
      <c r="BH14" s="19">
        <v>2.4791207412814799E-2</v>
      </c>
      <c r="BI14" s="19">
        <v>2.0315124113015299E-2</v>
      </c>
      <c r="BJ14" s="19">
        <v>3.37033825520466E-2</v>
      </c>
      <c r="BK14" s="19">
        <v>2.8930418122269701E-2</v>
      </c>
      <c r="BL14" s="19">
        <v>3.2688881685010003E-2</v>
      </c>
      <c r="BM14" s="19"/>
      <c r="BN14" s="19">
        <v>6.5969073551759697E-2</v>
      </c>
      <c r="BO14" s="19">
        <v>4.24271123906668E-2</v>
      </c>
      <c r="BP14" s="19">
        <v>2.3040348946854201E-2</v>
      </c>
      <c r="BQ14" s="19">
        <v>2.31074276245746E-2</v>
      </c>
      <c r="BR14" s="19">
        <v>2.1869061927533399E-2</v>
      </c>
      <c r="BS14" s="19">
        <v>1.3752395446408199E-2</v>
      </c>
      <c r="BT14" s="19">
        <v>1.68531700308019E-2</v>
      </c>
      <c r="BU14" s="19">
        <v>1.10922610663318E-2</v>
      </c>
      <c r="BV14" s="19">
        <v>1.67062779261638E-2</v>
      </c>
      <c r="BW14" s="19">
        <v>1.8716173158284399E-2</v>
      </c>
      <c r="BX14" s="19">
        <v>9.1637379352666297E-3</v>
      </c>
      <c r="BY14" s="19">
        <v>9.9371254906795298E-3</v>
      </c>
      <c r="BZ14" s="19">
        <v>0</v>
      </c>
      <c r="CA14" s="19">
        <v>9.2810571510356793E-3</v>
      </c>
      <c r="CB14" s="19">
        <v>1.1584937892456701E-2</v>
      </c>
      <c r="CC14" s="19">
        <v>1.1993847565066299E-2</v>
      </c>
      <c r="CD14" s="19">
        <v>0</v>
      </c>
    </row>
    <row r="15" spans="2:82" x14ac:dyDescent="0.35">
      <c r="B15" s="16"/>
    </row>
    <row r="16" spans="2:82" x14ac:dyDescent="0.35">
      <c r="B16" t="s">
        <v>119</v>
      </c>
    </row>
    <row r="17" spans="2:2" x14ac:dyDescent="0.35">
      <c r="B17" t="s">
        <v>120</v>
      </c>
    </row>
    <row r="19" spans="2:2" x14ac:dyDescent="0.35">
      <c r="B19"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CD19"/>
  <sheetViews>
    <sheetView showGridLines="0" topLeftCell="A3" workbookViewId="0">
      <pane xSplit="2" topLeftCell="AA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275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268</v>
      </c>
      <c r="C9" s="17">
        <v>0.18569322893912299</v>
      </c>
      <c r="D9" s="17">
        <v>0.192789988601792</v>
      </c>
      <c r="E9" s="17">
        <v>0.178716192273604</v>
      </c>
      <c r="F9" s="17"/>
      <c r="G9" s="17">
        <v>0.16778880386871201</v>
      </c>
      <c r="H9" s="17">
        <v>0.13502825674048199</v>
      </c>
      <c r="I9" s="17">
        <v>0.152733842437516</v>
      </c>
      <c r="J9" s="17">
        <v>0.18926887834272799</v>
      </c>
      <c r="K9" s="17">
        <v>0.220434022862144</v>
      </c>
      <c r="L9" s="17">
        <v>0.239398389849756</v>
      </c>
      <c r="M9" s="17"/>
      <c r="N9" s="17">
        <v>0.15830101331768601</v>
      </c>
      <c r="O9" s="17">
        <v>0.189297938277394</v>
      </c>
      <c r="P9" s="17">
        <v>0.178865325247932</v>
      </c>
      <c r="Q9" s="17">
        <v>0.21577264981442901</v>
      </c>
      <c r="R9" s="17"/>
      <c r="S9" s="17">
        <v>0.13062942675343001</v>
      </c>
      <c r="T9" s="17">
        <v>0.19633308071869801</v>
      </c>
      <c r="U9" s="17">
        <v>0.22858225798561599</v>
      </c>
      <c r="V9" s="17">
        <v>0.18685586170360499</v>
      </c>
      <c r="W9" s="17">
        <v>0.20797468358202101</v>
      </c>
      <c r="X9" s="17">
        <v>0.16972386856973701</v>
      </c>
      <c r="Y9" s="17">
        <v>0.20072429722617499</v>
      </c>
      <c r="Z9" s="17">
        <v>0.20256387534348899</v>
      </c>
      <c r="AA9" s="17">
        <v>0.17860752722894699</v>
      </c>
      <c r="AB9" s="17">
        <v>0.19447597218785101</v>
      </c>
      <c r="AC9" s="17">
        <v>0.20589642323309101</v>
      </c>
      <c r="AD9" s="17"/>
      <c r="AE9" s="17">
        <v>0.179315147137356</v>
      </c>
      <c r="AF9" s="17">
        <v>0.15962465213792301</v>
      </c>
      <c r="AG9" s="17">
        <v>0.19706871011305399</v>
      </c>
      <c r="AH9" s="17">
        <v>0.22266044813340499</v>
      </c>
      <c r="AI9" s="17">
        <v>0.20129164014129999</v>
      </c>
      <c r="AJ9" s="17">
        <v>0.22315370736398099</v>
      </c>
      <c r="AK9" s="17"/>
      <c r="AL9" s="17">
        <v>0.197490882089979</v>
      </c>
      <c r="AM9" s="17">
        <v>0.16703424145982301</v>
      </c>
      <c r="AN9" s="17">
        <v>0.13409006969295501</v>
      </c>
      <c r="AO9" s="17">
        <v>0.166815116480206</v>
      </c>
      <c r="AP9" s="17">
        <v>0.237973789320789</v>
      </c>
      <c r="AQ9" s="17">
        <v>0.147002590659493</v>
      </c>
      <c r="AR9" s="17">
        <v>9.2199980229264497E-2</v>
      </c>
      <c r="AS9" s="17"/>
      <c r="AT9" s="17">
        <v>7.0476506643846207E-2</v>
      </c>
      <c r="AU9" s="17">
        <v>0.20063379745859899</v>
      </c>
      <c r="AV9" s="17"/>
      <c r="AW9" s="17">
        <v>0.242017711846475</v>
      </c>
      <c r="AX9" s="17">
        <v>0.28042406861149399</v>
      </c>
      <c r="AY9" s="17">
        <v>0.138502077094209</v>
      </c>
      <c r="AZ9" s="17">
        <v>0.17867111998789201</v>
      </c>
      <c r="BA9" s="17">
        <v>0.22428041703763801</v>
      </c>
      <c r="BB9" s="17">
        <v>0.15332716724156001</v>
      </c>
      <c r="BC9" s="17">
        <v>0.12818185652894501</v>
      </c>
      <c r="BD9" s="17">
        <v>0.173168539611181</v>
      </c>
      <c r="BE9" s="17"/>
      <c r="BF9" s="17">
        <v>0.153268333503676</v>
      </c>
      <c r="BG9" s="17">
        <v>0.161965062667424</v>
      </c>
      <c r="BH9" s="17">
        <v>0.21654735387037199</v>
      </c>
      <c r="BI9" s="17">
        <v>0.14280794638896299</v>
      </c>
      <c r="BJ9" s="17">
        <v>0.16223854661538101</v>
      </c>
      <c r="BK9" s="17">
        <v>0.22694136393238101</v>
      </c>
      <c r="BL9" s="17">
        <v>0.22616611787987401</v>
      </c>
      <c r="BM9" s="17"/>
      <c r="BN9" s="17">
        <v>0.20430388338994701</v>
      </c>
      <c r="BO9" s="17">
        <v>0.227750711388199</v>
      </c>
      <c r="BP9" s="17">
        <v>0.212226248392615</v>
      </c>
      <c r="BQ9" s="17">
        <v>0.23079113337058199</v>
      </c>
      <c r="BR9" s="17">
        <v>0.19198634739209999</v>
      </c>
      <c r="BS9" s="17">
        <v>0.20309527273532699</v>
      </c>
      <c r="BT9" s="17">
        <v>0.16466063047825499</v>
      </c>
      <c r="BU9" s="17">
        <v>0.18967997853347701</v>
      </c>
      <c r="BV9" s="17">
        <v>0.168909906220296</v>
      </c>
      <c r="BW9" s="17">
        <v>0.15272474472181</v>
      </c>
      <c r="BX9" s="17">
        <v>0.184901916765152</v>
      </c>
      <c r="BY9" s="17">
        <v>0.165545097711784</v>
      </c>
      <c r="BZ9" s="17">
        <v>0.140216753239637</v>
      </c>
      <c r="CA9" s="17">
        <v>0.17743499155432901</v>
      </c>
      <c r="CB9" s="17">
        <v>0.107003436899653</v>
      </c>
      <c r="CC9" s="17">
        <v>5.92709838213899E-2</v>
      </c>
      <c r="CD9" s="17">
        <v>7.8228594787712699E-2</v>
      </c>
    </row>
    <row r="10" spans="2:82" x14ac:dyDescent="0.35">
      <c r="B10" s="18" t="s">
        <v>269</v>
      </c>
      <c r="C10" s="17">
        <v>0.16002796614267201</v>
      </c>
      <c r="D10" s="17">
        <v>0.17316327846636001</v>
      </c>
      <c r="E10" s="17">
        <v>0.14719427013525199</v>
      </c>
      <c r="F10" s="17"/>
      <c r="G10" s="17">
        <v>0.192882786909919</v>
      </c>
      <c r="H10" s="17">
        <v>0.151552769044973</v>
      </c>
      <c r="I10" s="17">
        <v>0.15952744995027901</v>
      </c>
      <c r="J10" s="17">
        <v>0.16447351243894601</v>
      </c>
      <c r="K10" s="17">
        <v>0.140925506124431</v>
      </c>
      <c r="L10" s="17">
        <v>0.15478910968397899</v>
      </c>
      <c r="M10" s="17"/>
      <c r="N10" s="17">
        <v>0.164623983086467</v>
      </c>
      <c r="O10" s="17">
        <v>0.17470254706626501</v>
      </c>
      <c r="P10" s="17">
        <v>0.15207612727860401</v>
      </c>
      <c r="Q10" s="17">
        <v>0.147425027676274</v>
      </c>
      <c r="R10" s="17"/>
      <c r="S10" s="17">
        <v>0.137813070528466</v>
      </c>
      <c r="T10" s="17">
        <v>0.15634446907932001</v>
      </c>
      <c r="U10" s="17">
        <v>0.171278576794645</v>
      </c>
      <c r="V10" s="17">
        <v>0.16490687386790601</v>
      </c>
      <c r="W10" s="17">
        <v>0.17332084726806599</v>
      </c>
      <c r="X10" s="17">
        <v>0.158843085044377</v>
      </c>
      <c r="Y10" s="17">
        <v>0.16128481632845701</v>
      </c>
      <c r="Z10" s="17">
        <v>0.12076713470651</v>
      </c>
      <c r="AA10" s="17">
        <v>0.15774898792158301</v>
      </c>
      <c r="AB10" s="17">
        <v>0.19177139297269299</v>
      </c>
      <c r="AC10" s="17">
        <v>0.17789325754826399</v>
      </c>
      <c r="AD10" s="17"/>
      <c r="AE10" s="17">
        <v>0.15270629389818799</v>
      </c>
      <c r="AF10" s="17">
        <v>0.17723206664382499</v>
      </c>
      <c r="AG10" s="17">
        <v>0.136404039094009</v>
      </c>
      <c r="AH10" s="17">
        <v>0.153827024050049</v>
      </c>
      <c r="AI10" s="17">
        <v>0.15841253301649899</v>
      </c>
      <c r="AJ10" s="17">
        <v>0.229276133726807</v>
      </c>
      <c r="AK10" s="17"/>
      <c r="AL10" s="17">
        <v>0.16804952222983</v>
      </c>
      <c r="AM10" s="17">
        <v>0.15096538107238799</v>
      </c>
      <c r="AN10" s="17">
        <v>0.114242008938852</v>
      </c>
      <c r="AO10" s="17">
        <v>0.172272660078156</v>
      </c>
      <c r="AP10" s="17">
        <v>0.19719899849113201</v>
      </c>
      <c r="AQ10" s="17">
        <v>0.14053450118525501</v>
      </c>
      <c r="AR10" s="17">
        <v>0.14737878866489401</v>
      </c>
      <c r="AS10" s="17"/>
      <c r="AT10" s="17">
        <v>0.116373483947114</v>
      </c>
      <c r="AU10" s="17">
        <v>0.16510715266758799</v>
      </c>
      <c r="AV10" s="17"/>
      <c r="AW10" s="17">
        <v>0.15915254808559501</v>
      </c>
      <c r="AX10" s="17">
        <v>0.15450568077070201</v>
      </c>
      <c r="AY10" s="17">
        <v>0.18611352072443299</v>
      </c>
      <c r="AZ10" s="17">
        <v>0.170733115580639</v>
      </c>
      <c r="BA10" s="17">
        <v>0.15966448600076399</v>
      </c>
      <c r="BB10" s="17">
        <v>0.172128165260067</v>
      </c>
      <c r="BC10" s="17">
        <v>0.13042498366493099</v>
      </c>
      <c r="BD10" s="17">
        <v>0.131037241502723</v>
      </c>
      <c r="BE10" s="17"/>
      <c r="BF10" s="17">
        <v>0.16909202530720799</v>
      </c>
      <c r="BG10" s="17">
        <v>0.16371639126193899</v>
      </c>
      <c r="BH10" s="17">
        <v>0.171270429968303</v>
      </c>
      <c r="BI10" s="17">
        <v>0.158827923277952</v>
      </c>
      <c r="BJ10" s="17">
        <v>0.13562941167130799</v>
      </c>
      <c r="BK10" s="17">
        <v>0.14616789191170099</v>
      </c>
      <c r="BL10" s="17">
        <v>0.17749946291597499</v>
      </c>
      <c r="BM10" s="17"/>
      <c r="BN10" s="17">
        <v>0.14868336369631699</v>
      </c>
      <c r="BO10" s="17">
        <v>0.13903102101281201</v>
      </c>
      <c r="BP10" s="17">
        <v>0.15541660284283701</v>
      </c>
      <c r="BQ10" s="17">
        <v>0.14249400096218801</v>
      </c>
      <c r="BR10" s="17">
        <v>0.164822417407885</v>
      </c>
      <c r="BS10" s="17">
        <v>0.15577085493061699</v>
      </c>
      <c r="BT10" s="17">
        <v>0.16084025795384899</v>
      </c>
      <c r="BU10" s="17">
        <v>0.15607942171366099</v>
      </c>
      <c r="BV10" s="17">
        <v>0.17576811288348301</v>
      </c>
      <c r="BW10" s="17">
        <v>0.18790361802921199</v>
      </c>
      <c r="BX10" s="17">
        <v>0.181723158515528</v>
      </c>
      <c r="BY10" s="17">
        <v>0.19390081644116</v>
      </c>
      <c r="BZ10" s="17">
        <v>0.22034781962476699</v>
      </c>
      <c r="CA10" s="17">
        <v>0.15691308760543601</v>
      </c>
      <c r="CB10" s="17">
        <v>0.17119766586399901</v>
      </c>
      <c r="CC10" s="17">
        <v>0.14185619282467499</v>
      </c>
      <c r="CD10" s="17">
        <v>6.9671707039913294E-2</v>
      </c>
    </row>
    <row r="11" spans="2:82" x14ac:dyDescent="0.35">
      <c r="B11" s="18" t="s">
        <v>270</v>
      </c>
      <c r="C11" s="17">
        <v>0.25236309081842301</v>
      </c>
      <c r="D11" s="17">
        <v>0.255361962072508</v>
      </c>
      <c r="E11" s="17">
        <v>0.25033118619091099</v>
      </c>
      <c r="F11" s="17"/>
      <c r="G11" s="17">
        <v>0.249640625034485</v>
      </c>
      <c r="H11" s="17">
        <v>0.26402584260522799</v>
      </c>
      <c r="I11" s="17">
        <v>0.27880255306642499</v>
      </c>
      <c r="J11" s="17">
        <v>0.243885638607753</v>
      </c>
      <c r="K11" s="17">
        <v>0.25129446238400099</v>
      </c>
      <c r="L11" s="17">
        <v>0.23078841162154101</v>
      </c>
      <c r="M11" s="17"/>
      <c r="N11" s="17">
        <v>0.250974143683516</v>
      </c>
      <c r="O11" s="17">
        <v>0.25518048831919998</v>
      </c>
      <c r="P11" s="17">
        <v>0.26443200664840699</v>
      </c>
      <c r="Q11" s="17">
        <v>0.24045029378916699</v>
      </c>
      <c r="R11" s="17"/>
      <c r="S11" s="17">
        <v>0.22859300397610199</v>
      </c>
      <c r="T11" s="17">
        <v>0.26712534114706199</v>
      </c>
      <c r="U11" s="17">
        <v>0.26197981551292299</v>
      </c>
      <c r="V11" s="17">
        <v>0.25952363489317098</v>
      </c>
      <c r="W11" s="17">
        <v>0.26187130248139701</v>
      </c>
      <c r="X11" s="17">
        <v>0.26946322305172998</v>
      </c>
      <c r="Y11" s="17">
        <v>0.25355617080400999</v>
      </c>
      <c r="Z11" s="17">
        <v>0.267814331572581</v>
      </c>
      <c r="AA11" s="17">
        <v>0.235861001940112</v>
      </c>
      <c r="AB11" s="17">
        <v>0.25032283566381502</v>
      </c>
      <c r="AC11" s="17">
        <v>0.235295384580025</v>
      </c>
      <c r="AD11" s="17"/>
      <c r="AE11" s="17">
        <v>0.24169950793312001</v>
      </c>
      <c r="AF11" s="17">
        <v>0.27599976998272302</v>
      </c>
      <c r="AG11" s="17">
        <v>0.27053662886247298</v>
      </c>
      <c r="AH11" s="17">
        <v>0.24302857933602401</v>
      </c>
      <c r="AI11" s="17">
        <v>0.24696601253144801</v>
      </c>
      <c r="AJ11" s="17">
        <v>0.196431801328111</v>
      </c>
      <c r="AK11" s="17"/>
      <c r="AL11" s="17">
        <v>0.25888917833532699</v>
      </c>
      <c r="AM11" s="17">
        <v>0.24510677468244599</v>
      </c>
      <c r="AN11" s="17">
        <v>0.25081109440254501</v>
      </c>
      <c r="AO11" s="17">
        <v>0.19418530152396801</v>
      </c>
      <c r="AP11" s="17">
        <v>0.266854605779409</v>
      </c>
      <c r="AQ11" s="17">
        <v>0.26761741417397999</v>
      </c>
      <c r="AR11" s="17">
        <v>0.227827901398865</v>
      </c>
      <c r="AS11" s="17"/>
      <c r="AT11" s="17">
        <v>0.23112362238610401</v>
      </c>
      <c r="AU11" s="17">
        <v>0.25574397001367799</v>
      </c>
      <c r="AV11" s="17"/>
      <c r="AW11" s="17">
        <v>0.25039016135902697</v>
      </c>
      <c r="AX11" s="17">
        <v>0.192156257030839</v>
      </c>
      <c r="AY11" s="17">
        <v>0.25074077260445499</v>
      </c>
      <c r="AZ11" s="17">
        <v>0.262157557400022</v>
      </c>
      <c r="BA11" s="17">
        <v>0.241451123860801</v>
      </c>
      <c r="BB11" s="17">
        <v>0.25136905105483998</v>
      </c>
      <c r="BC11" s="17">
        <v>0.25859130460666202</v>
      </c>
      <c r="BD11" s="17">
        <v>0.32632542517486901</v>
      </c>
      <c r="BE11" s="17"/>
      <c r="BF11" s="17">
        <v>0.29225249121569602</v>
      </c>
      <c r="BG11" s="17">
        <v>0.25243755617211</v>
      </c>
      <c r="BH11" s="17">
        <v>0.240413085632385</v>
      </c>
      <c r="BI11" s="17">
        <v>0.25123301293392403</v>
      </c>
      <c r="BJ11" s="17">
        <v>0.27009753430711098</v>
      </c>
      <c r="BK11" s="17">
        <v>0.23045271126153699</v>
      </c>
      <c r="BL11" s="17">
        <v>0.24210250658174501</v>
      </c>
      <c r="BM11" s="17"/>
      <c r="BN11" s="17">
        <v>0.224156819328338</v>
      </c>
      <c r="BO11" s="17">
        <v>0.23988226187307399</v>
      </c>
      <c r="BP11" s="17">
        <v>0.235670915933887</v>
      </c>
      <c r="BQ11" s="17">
        <v>0.25380001478138697</v>
      </c>
      <c r="BR11" s="17">
        <v>0.246344813208033</v>
      </c>
      <c r="BS11" s="17">
        <v>0.25908284163897399</v>
      </c>
      <c r="BT11" s="17">
        <v>0.27894113728901399</v>
      </c>
      <c r="BU11" s="17">
        <v>0.25273882468043202</v>
      </c>
      <c r="BV11" s="17">
        <v>0.27800894879001897</v>
      </c>
      <c r="BW11" s="17">
        <v>0.262747419720888</v>
      </c>
      <c r="BX11" s="17">
        <v>0.28194270831991802</v>
      </c>
      <c r="BY11" s="17">
        <v>0.281912957671555</v>
      </c>
      <c r="BZ11" s="17">
        <v>0.29971054263559499</v>
      </c>
      <c r="CA11" s="17">
        <v>0.203712353120033</v>
      </c>
      <c r="CB11" s="17">
        <v>0.21348955908747699</v>
      </c>
      <c r="CC11" s="17">
        <v>0.20399355393830099</v>
      </c>
      <c r="CD11" s="17">
        <v>0.23247264707350701</v>
      </c>
    </row>
    <row r="12" spans="2:82" x14ac:dyDescent="0.35">
      <c r="B12" s="18" t="s">
        <v>271</v>
      </c>
      <c r="C12" s="17">
        <v>0.19228528834096101</v>
      </c>
      <c r="D12" s="17">
        <v>0.19417247912237701</v>
      </c>
      <c r="E12" s="17">
        <v>0.19038836997397099</v>
      </c>
      <c r="F12" s="17"/>
      <c r="G12" s="17">
        <v>0.20093016745278999</v>
      </c>
      <c r="H12" s="17">
        <v>0.21961275447445699</v>
      </c>
      <c r="I12" s="17">
        <v>0.20389384202910801</v>
      </c>
      <c r="J12" s="17">
        <v>0.20245805616580601</v>
      </c>
      <c r="K12" s="17">
        <v>0.16828286733703701</v>
      </c>
      <c r="L12" s="17">
        <v>0.162698859949961</v>
      </c>
      <c r="M12" s="17"/>
      <c r="N12" s="17">
        <v>0.22239275150725701</v>
      </c>
      <c r="O12" s="17">
        <v>0.19506106809695301</v>
      </c>
      <c r="P12" s="17">
        <v>0.19456154166237499</v>
      </c>
      <c r="Q12" s="17">
        <v>0.155969930238128</v>
      </c>
      <c r="R12" s="17"/>
      <c r="S12" s="17">
        <v>0.22696423244445499</v>
      </c>
      <c r="T12" s="17">
        <v>0.194756786207543</v>
      </c>
      <c r="U12" s="17">
        <v>0.15496739719338501</v>
      </c>
      <c r="V12" s="17">
        <v>0.19836053613638199</v>
      </c>
      <c r="W12" s="17">
        <v>0.18117481082725201</v>
      </c>
      <c r="X12" s="17">
        <v>0.19729804633238601</v>
      </c>
      <c r="Y12" s="17">
        <v>0.18148110569350001</v>
      </c>
      <c r="Z12" s="17">
        <v>0.15179888909165801</v>
      </c>
      <c r="AA12" s="17">
        <v>0.20812551637638799</v>
      </c>
      <c r="AB12" s="17">
        <v>0.18069973625386301</v>
      </c>
      <c r="AC12" s="17">
        <v>0.18308627742679701</v>
      </c>
      <c r="AD12" s="17"/>
      <c r="AE12" s="17">
        <v>0.196067539471979</v>
      </c>
      <c r="AF12" s="17">
        <v>0.20527495146630001</v>
      </c>
      <c r="AG12" s="17">
        <v>0.16747781360660999</v>
      </c>
      <c r="AH12" s="17">
        <v>0.179548533307789</v>
      </c>
      <c r="AI12" s="17">
        <v>0.194363606200601</v>
      </c>
      <c r="AJ12" s="17">
        <v>0.15625297698335699</v>
      </c>
      <c r="AK12" s="17"/>
      <c r="AL12" s="17">
        <v>0.18470610341516699</v>
      </c>
      <c r="AM12" s="17">
        <v>0.20515883564639301</v>
      </c>
      <c r="AN12" s="17">
        <v>0.243926510788364</v>
      </c>
      <c r="AO12" s="17">
        <v>0.268928034801242</v>
      </c>
      <c r="AP12" s="17">
        <v>0.17409343383310799</v>
      </c>
      <c r="AQ12" s="17">
        <v>0.19081228596623301</v>
      </c>
      <c r="AR12" s="17">
        <v>0.193180988725495</v>
      </c>
      <c r="AS12" s="17"/>
      <c r="AT12" s="17">
        <v>0.28722282779952002</v>
      </c>
      <c r="AU12" s="17">
        <v>0.18185063256921399</v>
      </c>
      <c r="AV12" s="17"/>
      <c r="AW12" s="17">
        <v>0.162592586776449</v>
      </c>
      <c r="AX12" s="17">
        <v>0.132367927051941</v>
      </c>
      <c r="AY12" s="17">
        <v>0.20314026938008001</v>
      </c>
      <c r="AZ12" s="17">
        <v>0.186744087155161</v>
      </c>
      <c r="BA12" s="17">
        <v>0.17176154093541601</v>
      </c>
      <c r="BB12" s="17">
        <v>0.22287113314863199</v>
      </c>
      <c r="BC12" s="17">
        <v>0.23562539879684299</v>
      </c>
      <c r="BD12" s="17">
        <v>0.17516824587844099</v>
      </c>
      <c r="BE12" s="17"/>
      <c r="BF12" s="17">
        <v>0.211317660501709</v>
      </c>
      <c r="BG12" s="17">
        <v>0.213789309580733</v>
      </c>
      <c r="BH12" s="17">
        <v>0.176579278148387</v>
      </c>
      <c r="BI12" s="17">
        <v>0.211489488811859</v>
      </c>
      <c r="BJ12" s="17">
        <v>0.20634396653777601</v>
      </c>
      <c r="BK12" s="17">
        <v>0.15164811308920201</v>
      </c>
      <c r="BL12" s="17">
        <v>0.18126129580494299</v>
      </c>
      <c r="BM12" s="17"/>
      <c r="BN12" s="17">
        <v>0.14610070436657599</v>
      </c>
      <c r="BO12" s="17">
        <v>0.163884978131731</v>
      </c>
      <c r="BP12" s="17">
        <v>0.16829763136277001</v>
      </c>
      <c r="BQ12" s="17">
        <v>0.177994045636652</v>
      </c>
      <c r="BR12" s="17">
        <v>0.191929983778621</v>
      </c>
      <c r="BS12" s="17">
        <v>0.21255599205487699</v>
      </c>
      <c r="BT12" s="17">
        <v>0.18978312529976801</v>
      </c>
      <c r="BU12" s="17">
        <v>0.21936814906010901</v>
      </c>
      <c r="BV12" s="17">
        <v>0.162914496288146</v>
      </c>
      <c r="BW12" s="17">
        <v>0.22317667168775501</v>
      </c>
      <c r="BX12" s="17">
        <v>0.187388011130218</v>
      </c>
      <c r="BY12" s="17">
        <v>0.19522493820661199</v>
      </c>
      <c r="BZ12" s="17">
        <v>0.18026895505236601</v>
      </c>
      <c r="CA12" s="17">
        <v>0.242963664828308</v>
      </c>
      <c r="CB12" s="17">
        <v>0.233682799982351</v>
      </c>
      <c r="CC12" s="17">
        <v>0.29440869871648101</v>
      </c>
      <c r="CD12" s="17">
        <v>0.24393320924613601</v>
      </c>
    </row>
    <row r="13" spans="2:82" x14ac:dyDescent="0.35">
      <c r="B13" s="18" t="s">
        <v>272</v>
      </c>
      <c r="C13" s="17">
        <v>0.176167033192451</v>
      </c>
      <c r="D13" s="17">
        <v>0.158035237803103</v>
      </c>
      <c r="E13" s="17">
        <v>0.19394641023213099</v>
      </c>
      <c r="F13" s="17"/>
      <c r="G13" s="17">
        <v>0.155188137724627</v>
      </c>
      <c r="H13" s="17">
        <v>0.191306411952367</v>
      </c>
      <c r="I13" s="17">
        <v>0.17731395509286499</v>
      </c>
      <c r="J13" s="17">
        <v>0.168772162986883</v>
      </c>
      <c r="K13" s="17">
        <v>0.189861474605867</v>
      </c>
      <c r="L13" s="17">
        <v>0.17361547313129599</v>
      </c>
      <c r="M13" s="17"/>
      <c r="N13" s="17">
        <v>0.181992868578426</v>
      </c>
      <c r="O13" s="17">
        <v>0.156435594007448</v>
      </c>
      <c r="P13" s="17">
        <v>0.18298739700437999</v>
      </c>
      <c r="Q13" s="17">
        <v>0.185086823749087</v>
      </c>
      <c r="R13" s="17"/>
      <c r="S13" s="17">
        <v>0.23881213065925599</v>
      </c>
      <c r="T13" s="17">
        <v>0.15584717794028399</v>
      </c>
      <c r="U13" s="17">
        <v>0.14250771661925299</v>
      </c>
      <c r="V13" s="17">
        <v>0.15842632191745901</v>
      </c>
      <c r="W13" s="17">
        <v>0.156031817295544</v>
      </c>
      <c r="X13" s="17">
        <v>0.16851247648927201</v>
      </c>
      <c r="Y13" s="17">
        <v>0.17433720015999299</v>
      </c>
      <c r="Z13" s="17">
        <v>0.23150443734897799</v>
      </c>
      <c r="AA13" s="17">
        <v>0.18017192287193201</v>
      </c>
      <c r="AB13" s="17">
        <v>0.14394238247494701</v>
      </c>
      <c r="AC13" s="17">
        <v>0.165938552124759</v>
      </c>
      <c r="AD13" s="17"/>
      <c r="AE13" s="17">
        <v>0.205777245654306</v>
      </c>
      <c r="AF13" s="17">
        <v>0.159260853376165</v>
      </c>
      <c r="AG13" s="17">
        <v>0.173970479550977</v>
      </c>
      <c r="AH13" s="17">
        <v>0.14755316608225899</v>
      </c>
      <c r="AI13" s="17">
        <v>0.16581353906959201</v>
      </c>
      <c r="AJ13" s="17">
        <v>0.134838519865662</v>
      </c>
      <c r="AK13" s="17"/>
      <c r="AL13" s="17">
        <v>0.16248672369563399</v>
      </c>
      <c r="AM13" s="17">
        <v>0.20442828094457599</v>
      </c>
      <c r="AN13" s="17">
        <v>0.238568658342587</v>
      </c>
      <c r="AO13" s="17">
        <v>0.177649318667532</v>
      </c>
      <c r="AP13" s="17">
        <v>0.11448570847327</v>
      </c>
      <c r="AQ13" s="17">
        <v>0.218020579591652</v>
      </c>
      <c r="AR13" s="17">
        <v>0.309723568906493</v>
      </c>
      <c r="AS13" s="17"/>
      <c r="AT13" s="17">
        <v>0.27790530552479398</v>
      </c>
      <c r="AU13" s="17">
        <v>0.16398809625251801</v>
      </c>
      <c r="AV13" s="17"/>
      <c r="AW13" s="17">
        <v>0.14217682483181901</v>
      </c>
      <c r="AX13" s="17">
        <v>0.18758605578313201</v>
      </c>
      <c r="AY13" s="17">
        <v>0.16630452043483701</v>
      </c>
      <c r="AZ13" s="17">
        <v>0.16320470071829801</v>
      </c>
      <c r="BA13" s="17">
        <v>0.17272443999707701</v>
      </c>
      <c r="BB13" s="17">
        <v>0.18036606670451399</v>
      </c>
      <c r="BC13" s="17">
        <v>0.22534433684600699</v>
      </c>
      <c r="BD13" s="17">
        <v>0.15506151346432601</v>
      </c>
      <c r="BE13" s="17"/>
      <c r="BF13" s="17">
        <v>0.14750681112429401</v>
      </c>
      <c r="BG13" s="17">
        <v>0.18730660521373099</v>
      </c>
      <c r="BH13" s="17">
        <v>0.167142942430484</v>
      </c>
      <c r="BI13" s="17">
        <v>0.20491959442258301</v>
      </c>
      <c r="BJ13" s="17">
        <v>0.187233109478254</v>
      </c>
      <c r="BK13" s="17">
        <v>0.189754071121393</v>
      </c>
      <c r="BL13" s="17">
        <v>0.13466261574420901</v>
      </c>
      <c r="BM13" s="17"/>
      <c r="BN13" s="17">
        <v>0.204032548458012</v>
      </c>
      <c r="BO13" s="17">
        <v>0.17515249815481401</v>
      </c>
      <c r="BP13" s="17">
        <v>0.18508004810131401</v>
      </c>
      <c r="BQ13" s="17">
        <v>0.162973094262027</v>
      </c>
      <c r="BR13" s="17">
        <v>0.170553839610881</v>
      </c>
      <c r="BS13" s="17">
        <v>0.14603438752506601</v>
      </c>
      <c r="BT13" s="17">
        <v>0.18058639621087899</v>
      </c>
      <c r="BU13" s="17">
        <v>0.16142694530316901</v>
      </c>
      <c r="BV13" s="17">
        <v>0.19416827358583699</v>
      </c>
      <c r="BW13" s="17">
        <v>0.15857299985197901</v>
      </c>
      <c r="BX13" s="17">
        <v>0.14632530708079899</v>
      </c>
      <c r="BY13" s="17">
        <v>0.15376777644717399</v>
      </c>
      <c r="BZ13" s="17">
        <v>0.13621097499823101</v>
      </c>
      <c r="CA13" s="17">
        <v>0.21349115682495401</v>
      </c>
      <c r="CB13" s="17">
        <v>0.25545327185706301</v>
      </c>
      <c r="CC13" s="17">
        <v>0.28805951052752299</v>
      </c>
      <c r="CD13" s="17">
        <v>0.361071278264257</v>
      </c>
    </row>
    <row r="14" spans="2:82" x14ac:dyDescent="0.35">
      <c r="B14" s="18" t="s">
        <v>138</v>
      </c>
      <c r="C14" s="19">
        <v>3.3463392566369599E-2</v>
      </c>
      <c r="D14" s="19">
        <v>2.6477053933860101E-2</v>
      </c>
      <c r="E14" s="19">
        <v>3.9423571194130501E-2</v>
      </c>
      <c r="F14" s="19"/>
      <c r="G14" s="19">
        <v>3.3569479009466302E-2</v>
      </c>
      <c r="H14" s="19">
        <v>3.84739651824937E-2</v>
      </c>
      <c r="I14" s="19">
        <v>2.7728357423805999E-2</v>
      </c>
      <c r="J14" s="19">
        <v>3.1141751457882401E-2</v>
      </c>
      <c r="K14" s="19">
        <v>2.92016666865197E-2</v>
      </c>
      <c r="L14" s="19">
        <v>3.87097557634676E-2</v>
      </c>
      <c r="M14" s="19"/>
      <c r="N14" s="19">
        <v>2.1715239826649298E-2</v>
      </c>
      <c r="O14" s="19">
        <v>2.9322364232739501E-2</v>
      </c>
      <c r="P14" s="19">
        <v>2.7077602158301801E-2</v>
      </c>
      <c r="Q14" s="19">
        <v>5.5295274732914998E-2</v>
      </c>
      <c r="R14" s="19"/>
      <c r="S14" s="19">
        <v>3.7188135638290203E-2</v>
      </c>
      <c r="T14" s="19">
        <v>2.9593144907091602E-2</v>
      </c>
      <c r="U14" s="19">
        <v>4.0684235894178203E-2</v>
      </c>
      <c r="V14" s="19">
        <v>3.19267714814769E-2</v>
      </c>
      <c r="W14" s="19">
        <v>1.96265385457196E-2</v>
      </c>
      <c r="X14" s="19">
        <v>3.6159300512497702E-2</v>
      </c>
      <c r="Y14" s="19">
        <v>2.8616409787865699E-2</v>
      </c>
      <c r="Z14" s="19">
        <v>2.55513319367844E-2</v>
      </c>
      <c r="AA14" s="19">
        <v>3.9485043661037701E-2</v>
      </c>
      <c r="AB14" s="19">
        <v>3.87876804468286E-2</v>
      </c>
      <c r="AC14" s="19">
        <v>3.1890105087064802E-2</v>
      </c>
      <c r="AD14" s="19"/>
      <c r="AE14" s="19">
        <v>2.44342659050516E-2</v>
      </c>
      <c r="AF14" s="19">
        <v>2.2607706393064898E-2</v>
      </c>
      <c r="AG14" s="19">
        <v>5.4542328772877298E-2</v>
      </c>
      <c r="AH14" s="19">
        <v>5.3382249090474898E-2</v>
      </c>
      <c r="AI14" s="19">
        <v>3.3152669040561203E-2</v>
      </c>
      <c r="AJ14" s="19">
        <v>6.0046860732081701E-2</v>
      </c>
      <c r="AK14" s="19"/>
      <c r="AL14" s="19">
        <v>2.8377590234062298E-2</v>
      </c>
      <c r="AM14" s="19">
        <v>2.7306486194373199E-2</v>
      </c>
      <c r="AN14" s="19">
        <v>1.8361657834697301E-2</v>
      </c>
      <c r="AO14" s="19">
        <v>2.01495684488972E-2</v>
      </c>
      <c r="AP14" s="19">
        <v>9.3934641022919898E-3</v>
      </c>
      <c r="AQ14" s="19">
        <v>3.6012628423386997E-2</v>
      </c>
      <c r="AR14" s="19">
        <v>2.9688772074988198E-2</v>
      </c>
      <c r="AS14" s="19"/>
      <c r="AT14" s="19">
        <v>1.6898253698622301E-2</v>
      </c>
      <c r="AU14" s="19">
        <v>3.2676351038402399E-2</v>
      </c>
      <c r="AV14" s="19"/>
      <c r="AW14" s="19">
        <v>4.3670167100634899E-2</v>
      </c>
      <c r="AX14" s="19">
        <v>5.2960010751890697E-2</v>
      </c>
      <c r="AY14" s="19">
        <v>5.51988397619858E-2</v>
      </c>
      <c r="AZ14" s="19">
        <v>3.84894191579878E-2</v>
      </c>
      <c r="BA14" s="19">
        <v>3.01179921683036E-2</v>
      </c>
      <c r="BB14" s="19">
        <v>1.99384165903852E-2</v>
      </c>
      <c r="BC14" s="19">
        <v>2.1832119556611702E-2</v>
      </c>
      <c r="BD14" s="19">
        <v>3.9239034368459401E-2</v>
      </c>
      <c r="BE14" s="19"/>
      <c r="BF14" s="19">
        <v>2.65626783474175E-2</v>
      </c>
      <c r="BG14" s="19">
        <v>2.07850751040639E-2</v>
      </c>
      <c r="BH14" s="19">
        <v>2.8046909950068699E-2</v>
      </c>
      <c r="BI14" s="19">
        <v>3.0722034164718599E-2</v>
      </c>
      <c r="BJ14" s="19">
        <v>3.8457431390171E-2</v>
      </c>
      <c r="BK14" s="19">
        <v>5.5035848683785901E-2</v>
      </c>
      <c r="BL14" s="19">
        <v>3.8308001073254001E-2</v>
      </c>
      <c r="BM14" s="19"/>
      <c r="BN14" s="19">
        <v>7.2722680760809705E-2</v>
      </c>
      <c r="BO14" s="19">
        <v>5.4298529439371801E-2</v>
      </c>
      <c r="BP14" s="19">
        <v>4.3308553366576699E-2</v>
      </c>
      <c r="BQ14" s="19">
        <v>3.19477109871633E-2</v>
      </c>
      <c r="BR14" s="19">
        <v>3.43625986024809E-2</v>
      </c>
      <c r="BS14" s="19">
        <v>2.3460651115137801E-2</v>
      </c>
      <c r="BT14" s="19">
        <v>2.5188452768234601E-2</v>
      </c>
      <c r="BU14" s="19">
        <v>2.0706680709151298E-2</v>
      </c>
      <c r="BV14" s="19">
        <v>2.0230262232219201E-2</v>
      </c>
      <c r="BW14" s="19">
        <v>1.4874545988355199E-2</v>
      </c>
      <c r="BX14" s="19">
        <v>1.77188981883852E-2</v>
      </c>
      <c r="BY14" s="19">
        <v>9.6484135217150997E-3</v>
      </c>
      <c r="BZ14" s="19">
        <v>2.3244954449403801E-2</v>
      </c>
      <c r="CA14" s="19">
        <v>5.4847460669409601E-3</v>
      </c>
      <c r="CB14" s="19">
        <v>1.9173266309457499E-2</v>
      </c>
      <c r="CC14" s="19">
        <v>1.24110601716297E-2</v>
      </c>
      <c r="CD14" s="19">
        <v>1.4622563588473801E-2</v>
      </c>
    </row>
    <row r="15" spans="2:82" x14ac:dyDescent="0.35">
      <c r="B15" s="16"/>
    </row>
    <row r="16" spans="2:82" x14ac:dyDescent="0.35">
      <c r="B16" t="s">
        <v>119</v>
      </c>
    </row>
    <row r="17" spans="2:2" x14ac:dyDescent="0.35">
      <c r="B17" t="s">
        <v>120</v>
      </c>
    </row>
    <row r="19" spans="2:2" x14ac:dyDescent="0.35">
      <c r="B19"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CD19"/>
  <sheetViews>
    <sheetView showGridLines="0" topLeftCell="A5" workbookViewId="0">
      <pane xSplit="2" topLeftCell="AC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276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268</v>
      </c>
      <c r="C9" s="17">
        <v>0.10861014783096699</v>
      </c>
      <c r="D9" s="17">
        <v>0.12619061824980499</v>
      </c>
      <c r="E9" s="17">
        <v>9.1221591565639901E-2</v>
      </c>
      <c r="F9" s="17"/>
      <c r="G9" s="17">
        <v>7.7704507194659905E-2</v>
      </c>
      <c r="H9" s="17">
        <v>8.2811782004352893E-2</v>
      </c>
      <c r="I9" s="17">
        <v>9.1622934035305095E-2</v>
      </c>
      <c r="J9" s="17">
        <v>0.113383178593184</v>
      </c>
      <c r="K9" s="17">
        <v>0.146287554306615</v>
      </c>
      <c r="L9" s="17">
        <v>0.134752597299412</v>
      </c>
      <c r="M9" s="17"/>
      <c r="N9" s="17">
        <v>0.112958955789774</v>
      </c>
      <c r="O9" s="17">
        <v>0.11820664180184801</v>
      </c>
      <c r="P9" s="17">
        <v>0.100241788679355</v>
      </c>
      <c r="Q9" s="17">
        <v>9.9359666169586899E-2</v>
      </c>
      <c r="R9" s="17"/>
      <c r="S9" s="17">
        <v>7.7441047841920199E-2</v>
      </c>
      <c r="T9" s="17">
        <v>0.12748927534646301</v>
      </c>
      <c r="U9" s="17">
        <v>0.15111188000790801</v>
      </c>
      <c r="V9" s="17">
        <v>0.115982903889063</v>
      </c>
      <c r="W9" s="17">
        <v>0.119982128211605</v>
      </c>
      <c r="X9" s="17">
        <v>9.6388057154967705E-2</v>
      </c>
      <c r="Y9" s="17">
        <v>0.113630413261239</v>
      </c>
      <c r="Z9" s="17">
        <v>0.111409491808712</v>
      </c>
      <c r="AA9" s="17">
        <v>9.2696805206070695E-2</v>
      </c>
      <c r="AB9" s="17">
        <v>0.109393610368345</v>
      </c>
      <c r="AC9" s="17">
        <v>9.9561480831897295E-2</v>
      </c>
      <c r="AD9" s="17"/>
      <c r="AE9" s="17">
        <v>0.113800697080566</v>
      </c>
      <c r="AF9" s="17">
        <v>0.116382585663488</v>
      </c>
      <c r="AG9" s="17">
        <v>7.4311672678351801E-2</v>
      </c>
      <c r="AH9" s="17">
        <v>0.114683255828417</v>
      </c>
      <c r="AI9" s="17">
        <v>0.10386448531839999</v>
      </c>
      <c r="AJ9" s="17">
        <v>9.2403895406018094E-2</v>
      </c>
      <c r="AK9" s="17"/>
      <c r="AL9" s="17">
        <v>0.114673872261998</v>
      </c>
      <c r="AM9" s="17">
        <v>9.0413937616325699E-2</v>
      </c>
      <c r="AN9" s="17">
        <v>6.6929124311754407E-2</v>
      </c>
      <c r="AO9" s="17">
        <v>0.10944320669516901</v>
      </c>
      <c r="AP9" s="17">
        <v>0.18031017505679101</v>
      </c>
      <c r="AQ9" s="17">
        <v>0.158769950913911</v>
      </c>
      <c r="AR9" s="17">
        <v>8.7473051625610102E-2</v>
      </c>
      <c r="AS9" s="17"/>
      <c r="AT9" s="17">
        <v>5.7017197778858802E-2</v>
      </c>
      <c r="AU9" s="17">
        <v>0.115263452269044</v>
      </c>
      <c r="AV9" s="17"/>
      <c r="AW9" s="17">
        <v>0.154641395917619</v>
      </c>
      <c r="AX9" s="17">
        <v>0.1696310714616</v>
      </c>
      <c r="AY9" s="17">
        <v>8.3305334526072597E-2</v>
      </c>
      <c r="AZ9" s="17">
        <v>0.10724501953326</v>
      </c>
      <c r="BA9" s="17">
        <v>0.12825353880428</v>
      </c>
      <c r="BB9" s="17">
        <v>7.7553104968869704E-2</v>
      </c>
      <c r="BC9" s="17">
        <v>7.4189009788917307E-2</v>
      </c>
      <c r="BD9" s="17">
        <v>7.7577387591424005E-2</v>
      </c>
      <c r="BE9" s="17"/>
      <c r="BF9" s="17">
        <v>0.11362980579257</v>
      </c>
      <c r="BG9" s="17">
        <v>9.0956136966897902E-2</v>
      </c>
      <c r="BH9" s="17">
        <v>0.128453517635498</v>
      </c>
      <c r="BI9" s="17">
        <v>8.9567902794557994E-2</v>
      </c>
      <c r="BJ9" s="17">
        <v>7.6544371067755204E-2</v>
      </c>
      <c r="BK9" s="17">
        <v>0.126371343634049</v>
      </c>
      <c r="BL9" s="17">
        <v>0.136811983397195</v>
      </c>
      <c r="BM9" s="17"/>
      <c r="BN9" s="17">
        <v>7.7868362434487998E-2</v>
      </c>
      <c r="BO9" s="17">
        <v>0.12909886176392699</v>
      </c>
      <c r="BP9" s="17">
        <v>0.117282167181278</v>
      </c>
      <c r="BQ9" s="17">
        <v>0.120951477167053</v>
      </c>
      <c r="BR9" s="17">
        <v>0.101597167904718</v>
      </c>
      <c r="BS9" s="17">
        <v>0.113060892369478</v>
      </c>
      <c r="BT9" s="17">
        <v>0.100116841904567</v>
      </c>
      <c r="BU9" s="17">
        <v>0.108017879062326</v>
      </c>
      <c r="BV9" s="17">
        <v>0.11023118143916</v>
      </c>
      <c r="BW9" s="17">
        <v>0.115820294301478</v>
      </c>
      <c r="BX9" s="17">
        <v>0.15381957145043901</v>
      </c>
      <c r="BY9" s="17">
        <v>0.10165928746122201</v>
      </c>
      <c r="BZ9" s="17">
        <v>0.11012723266513801</v>
      </c>
      <c r="CA9" s="17">
        <v>9.6625461467726603E-2</v>
      </c>
      <c r="CB9" s="17">
        <v>8.1636610671269094E-2</v>
      </c>
      <c r="CC9" s="17">
        <v>6.2665120201748303E-2</v>
      </c>
      <c r="CD9" s="17">
        <v>4.5175688905986403E-2</v>
      </c>
    </row>
    <row r="10" spans="2:82" x14ac:dyDescent="0.35">
      <c r="B10" s="18" t="s">
        <v>269</v>
      </c>
      <c r="C10" s="17">
        <v>0.14263599275521699</v>
      </c>
      <c r="D10" s="17">
        <v>0.15463162819895099</v>
      </c>
      <c r="E10" s="17">
        <v>0.13106643382306599</v>
      </c>
      <c r="F10" s="17"/>
      <c r="G10" s="17">
        <v>0.15147990509162301</v>
      </c>
      <c r="H10" s="17">
        <v>0.110232143012159</v>
      </c>
      <c r="I10" s="17">
        <v>0.133237851623113</v>
      </c>
      <c r="J10" s="17">
        <v>0.146917742832568</v>
      </c>
      <c r="K10" s="17">
        <v>0.15704297209588</v>
      </c>
      <c r="L10" s="17">
        <v>0.157684981176166</v>
      </c>
      <c r="M10" s="17"/>
      <c r="N10" s="17">
        <v>0.15484508936148</v>
      </c>
      <c r="O10" s="17">
        <v>0.15458536943853801</v>
      </c>
      <c r="P10" s="17">
        <v>0.13602207186123499</v>
      </c>
      <c r="Q10" s="17">
        <v>0.122465530335556</v>
      </c>
      <c r="R10" s="17"/>
      <c r="S10" s="17">
        <v>0.11503546814688</v>
      </c>
      <c r="T10" s="17">
        <v>0.14820007975337801</v>
      </c>
      <c r="U10" s="17">
        <v>0.16836378550209299</v>
      </c>
      <c r="V10" s="17">
        <v>0.16829307386453901</v>
      </c>
      <c r="W10" s="17">
        <v>0.14609548673467701</v>
      </c>
      <c r="X10" s="17">
        <v>0.14389754145665101</v>
      </c>
      <c r="Y10" s="17">
        <v>0.13945204750902301</v>
      </c>
      <c r="Z10" s="17">
        <v>0.117712216957245</v>
      </c>
      <c r="AA10" s="17">
        <v>0.129578844280683</v>
      </c>
      <c r="AB10" s="17">
        <v>0.14949728096397999</v>
      </c>
      <c r="AC10" s="17">
        <v>0.163537815233049</v>
      </c>
      <c r="AD10" s="17"/>
      <c r="AE10" s="17">
        <v>0.147216307295222</v>
      </c>
      <c r="AF10" s="17">
        <v>0.170089675440868</v>
      </c>
      <c r="AG10" s="17">
        <v>0.10366547664390501</v>
      </c>
      <c r="AH10" s="17">
        <v>0.11795874754831299</v>
      </c>
      <c r="AI10" s="17">
        <v>0.12861296364299599</v>
      </c>
      <c r="AJ10" s="17">
        <v>0.14518936949052</v>
      </c>
      <c r="AK10" s="17"/>
      <c r="AL10" s="17">
        <v>0.15574472726517599</v>
      </c>
      <c r="AM10" s="17">
        <v>0.114746889195057</v>
      </c>
      <c r="AN10" s="17">
        <v>0.13372930294864099</v>
      </c>
      <c r="AO10" s="17">
        <v>0.113930010722431</v>
      </c>
      <c r="AP10" s="17">
        <v>0.19848650702582801</v>
      </c>
      <c r="AQ10" s="17">
        <v>9.5872950297826304E-2</v>
      </c>
      <c r="AR10" s="17">
        <v>2.91068941507228E-2</v>
      </c>
      <c r="AS10" s="17"/>
      <c r="AT10" s="17">
        <v>0.10229659949282099</v>
      </c>
      <c r="AU10" s="17">
        <v>0.14814727502049699</v>
      </c>
      <c r="AV10" s="17"/>
      <c r="AW10" s="17">
        <v>0.15082820952176401</v>
      </c>
      <c r="AX10" s="17">
        <v>0.147798267540239</v>
      </c>
      <c r="AY10" s="17">
        <v>0.139676132644662</v>
      </c>
      <c r="AZ10" s="17">
        <v>0.15034822187098201</v>
      </c>
      <c r="BA10" s="17">
        <v>0.15269390453961099</v>
      </c>
      <c r="BB10" s="17">
        <v>0.135820278355821</v>
      </c>
      <c r="BC10" s="17">
        <v>0.118769502881551</v>
      </c>
      <c r="BD10" s="17">
        <v>0.12774653219520901</v>
      </c>
      <c r="BE10" s="17"/>
      <c r="BF10" s="17">
        <v>0.15307173262130899</v>
      </c>
      <c r="BG10" s="17">
        <v>0.13956164918394501</v>
      </c>
      <c r="BH10" s="17">
        <v>0.17284939296934901</v>
      </c>
      <c r="BI10" s="17">
        <v>0.12523281024926899</v>
      </c>
      <c r="BJ10" s="17">
        <v>0.124334924253517</v>
      </c>
      <c r="BK10" s="17">
        <v>0.13699760370500599</v>
      </c>
      <c r="BL10" s="17">
        <v>0.14233905663801</v>
      </c>
      <c r="BM10" s="17"/>
      <c r="BN10" s="17">
        <v>0.115913713987373</v>
      </c>
      <c r="BO10" s="17">
        <v>0.113381752363281</v>
      </c>
      <c r="BP10" s="17">
        <v>0.141511481623879</v>
      </c>
      <c r="BQ10" s="17">
        <v>0.14298808874095001</v>
      </c>
      <c r="BR10" s="17">
        <v>0.14207542212954399</v>
      </c>
      <c r="BS10" s="17">
        <v>0.14827901474225899</v>
      </c>
      <c r="BT10" s="17">
        <v>0.15018400341317101</v>
      </c>
      <c r="BU10" s="17">
        <v>0.16095033479830001</v>
      </c>
      <c r="BV10" s="17">
        <v>0.15211457104265</v>
      </c>
      <c r="BW10" s="17">
        <v>0.15789920200042601</v>
      </c>
      <c r="BX10" s="17">
        <v>0.16249891888731699</v>
      </c>
      <c r="BY10" s="17">
        <v>0.13956303665913</v>
      </c>
      <c r="BZ10" s="17">
        <v>0.225959422068578</v>
      </c>
      <c r="CA10" s="17">
        <v>0.16657738682224801</v>
      </c>
      <c r="CB10" s="17">
        <v>0.145643415375039</v>
      </c>
      <c r="CC10" s="17">
        <v>9.6700468856617802E-2</v>
      </c>
      <c r="CD10" s="17">
        <v>7.4621577849975598E-2</v>
      </c>
    </row>
    <row r="11" spans="2:82" x14ac:dyDescent="0.35">
      <c r="B11" s="18" t="s">
        <v>270</v>
      </c>
      <c r="C11" s="17">
        <v>0.26677853209378799</v>
      </c>
      <c r="D11" s="17">
        <v>0.26529099108346499</v>
      </c>
      <c r="E11" s="17">
        <v>0.26899440518491302</v>
      </c>
      <c r="F11" s="17"/>
      <c r="G11" s="17">
        <v>0.297375325062326</v>
      </c>
      <c r="H11" s="17">
        <v>0.238767632203393</v>
      </c>
      <c r="I11" s="17">
        <v>0.283264894967797</v>
      </c>
      <c r="J11" s="17">
        <v>0.27607515259617998</v>
      </c>
      <c r="K11" s="17">
        <v>0.25183520721838298</v>
      </c>
      <c r="L11" s="17">
        <v>0.25842017091270097</v>
      </c>
      <c r="M11" s="17"/>
      <c r="N11" s="17">
        <v>0.26324912926617999</v>
      </c>
      <c r="O11" s="17">
        <v>0.27829411888282302</v>
      </c>
      <c r="P11" s="17">
        <v>0.26551688595938799</v>
      </c>
      <c r="Q11" s="17">
        <v>0.26169634256736701</v>
      </c>
      <c r="R11" s="17"/>
      <c r="S11" s="17">
        <v>0.26505513357827798</v>
      </c>
      <c r="T11" s="17">
        <v>0.29384117169471702</v>
      </c>
      <c r="U11" s="17">
        <v>0.27314400878094602</v>
      </c>
      <c r="V11" s="17">
        <v>0.25421765866353402</v>
      </c>
      <c r="W11" s="17">
        <v>0.28182940002703899</v>
      </c>
      <c r="X11" s="17">
        <v>0.24830552292611699</v>
      </c>
      <c r="Y11" s="17">
        <v>0.265583170515716</v>
      </c>
      <c r="Z11" s="17">
        <v>0.234930630894849</v>
      </c>
      <c r="AA11" s="17">
        <v>0.26071220989351301</v>
      </c>
      <c r="AB11" s="17">
        <v>0.27462546962610301</v>
      </c>
      <c r="AC11" s="17">
        <v>0.259376867999627</v>
      </c>
      <c r="AD11" s="17"/>
      <c r="AE11" s="17">
        <v>0.261952433912923</v>
      </c>
      <c r="AF11" s="17">
        <v>0.26950463884763998</v>
      </c>
      <c r="AG11" s="17">
        <v>0.27076843677866202</v>
      </c>
      <c r="AH11" s="17">
        <v>0.26414835340102799</v>
      </c>
      <c r="AI11" s="17">
        <v>0.27129304333461501</v>
      </c>
      <c r="AJ11" s="17">
        <v>0.285189292234025</v>
      </c>
      <c r="AK11" s="17"/>
      <c r="AL11" s="17">
        <v>0.268348144532079</v>
      </c>
      <c r="AM11" s="17">
        <v>0.26743828300571298</v>
      </c>
      <c r="AN11" s="17">
        <v>0.26567134172805401</v>
      </c>
      <c r="AO11" s="17">
        <v>0.18009074817082299</v>
      </c>
      <c r="AP11" s="17">
        <v>0.27924908630551298</v>
      </c>
      <c r="AQ11" s="17">
        <v>0.29482228762277801</v>
      </c>
      <c r="AR11" s="17">
        <v>0.27691301861229201</v>
      </c>
      <c r="AS11" s="17"/>
      <c r="AT11" s="17">
        <v>0.22186286404446101</v>
      </c>
      <c r="AU11" s="17">
        <v>0.27263690752226799</v>
      </c>
      <c r="AV11" s="17"/>
      <c r="AW11" s="17">
        <v>0.25881254777079099</v>
      </c>
      <c r="AX11" s="17">
        <v>0.246392498888205</v>
      </c>
      <c r="AY11" s="17">
        <v>0.27238243772791898</v>
      </c>
      <c r="AZ11" s="17">
        <v>0.28988475550268999</v>
      </c>
      <c r="BA11" s="17">
        <v>0.25425641629323598</v>
      </c>
      <c r="BB11" s="17">
        <v>0.268399579854884</v>
      </c>
      <c r="BC11" s="17">
        <v>0.24745479423043801</v>
      </c>
      <c r="BD11" s="17">
        <v>0.24861610480560301</v>
      </c>
      <c r="BE11" s="17"/>
      <c r="BF11" s="17">
        <v>0.26067692493016897</v>
      </c>
      <c r="BG11" s="17">
        <v>0.26751990364754302</v>
      </c>
      <c r="BH11" s="17">
        <v>0.24528537647491799</v>
      </c>
      <c r="BI11" s="17">
        <v>0.28750538778138801</v>
      </c>
      <c r="BJ11" s="17">
        <v>0.28739414486845599</v>
      </c>
      <c r="BK11" s="17">
        <v>0.25848412314806901</v>
      </c>
      <c r="BL11" s="17">
        <v>0.28293231824245602</v>
      </c>
      <c r="BM11" s="17"/>
      <c r="BN11" s="17">
        <v>0.26168576717610698</v>
      </c>
      <c r="BO11" s="17">
        <v>0.26935170741519898</v>
      </c>
      <c r="BP11" s="17">
        <v>0.25488952745589</v>
      </c>
      <c r="BQ11" s="17">
        <v>0.27735006505628601</v>
      </c>
      <c r="BR11" s="17">
        <v>0.27495065086309001</v>
      </c>
      <c r="BS11" s="17">
        <v>0.27655222888222702</v>
      </c>
      <c r="BT11" s="17">
        <v>0.27154612362877401</v>
      </c>
      <c r="BU11" s="17">
        <v>0.25042500278306601</v>
      </c>
      <c r="BV11" s="17">
        <v>0.29469672159925703</v>
      </c>
      <c r="BW11" s="17">
        <v>0.27343889903745899</v>
      </c>
      <c r="BX11" s="17">
        <v>0.25888392869098498</v>
      </c>
      <c r="BY11" s="17">
        <v>0.28025743964604799</v>
      </c>
      <c r="BZ11" s="17">
        <v>0.28281878334009902</v>
      </c>
      <c r="CA11" s="17">
        <v>0.271890261476397</v>
      </c>
      <c r="CB11" s="17">
        <v>0.22224840286831399</v>
      </c>
      <c r="CC11" s="17">
        <v>0.20948053495675401</v>
      </c>
      <c r="CD11" s="17">
        <v>0.18927387812173099</v>
      </c>
    </row>
    <row r="12" spans="2:82" x14ac:dyDescent="0.35">
      <c r="B12" s="18" t="s">
        <v>271</v>
      </c>
      <c r="C12" s="17">
        <v>0.23510972332069999</v>
      </c>
      <c r="D12" s="17">
        <v>0.23185597119863199</v>
      </c>
      <c r="E12" s="17">
        <v>0.23821442641559601</v>
      </c>
      <c r="F12" s="17"/>
      <c r="G12" s="17">
        <v>0.230796469948193</v>
      </c>
      <c r="H12" s="17">
        <v>0.28983579738001702</v>
      </c>
      <c r="I12" s="17">
        <v>0.25457120781359199</v>
      </c>
      <c r="J12" s="17">
        <v>0.22176651458082</v>
      </c>
      <c r="K12" s="17">
        <v>0.20340840578555</v>
      </c>
      <c r="L12" s="17">
        <v>0.20964933168463101</v>
      </c>
      <c r="M12" s="17"/>
      <c r="N12" s="17">
        <v>0.23031877943225301</v>
      </c>
      <c r="O12" s="17">
        <v>0.23469014560097701</v>
      </c>
      <c r="P12" s="17">
        <v>0.25185120700824798</v>
      </c>
      <c r="Q12" s="17">
        <v>0.22730924004064201</v>
      </c>
      <c r="R12" s="17"/>
      <c r="S12" s="17">
        <v>0.25135269134242899</v>
      </c>
      <c r="T12" s="17">
        <v>0.20914814762471601</v>
      </c>
      <c r="U12" s="17">
        <v>0.203258594506941</v>
      </c>
      <c r="V12" s="17">
        <v>0.245653295914706</v>
      </c>
      <c r="W12" s="17">
        <v>0.23153029826532101</v>
      </c>
      <c r="X12" s="17">
        <v>0.24509072439945601</v>
      </c>
      <c r="Y12" s="17">
        <v>0.22983811110959901</v>
      </c>
      <c r="Z12" s="17">
        <v>0.244641859738053</v>
      </c>
      <c r="AA12" s="17">
        <v>0.259351548808681</v>
      </c>
      <c r="AB12" s="17">
        <v>0.22830455459849</v>
      </c>
      <c r="AC12" s="17">
        <v>0.23184248323336701</v>
      </c>
      <c r="AD12" s="17"/>
      <c r="AE12" s="17">
        <v>0.22731476436647799</v>
      </c>
      <c r="AF12" s="17">
        <v>0.236404605682352</v>
      </c>
      <c r="AG12" s="17">
        <v>0.25558325697936701</v>
      </c>
      <c r="AH12" s="17">
        <v>0.229544743708301</v>
      </c>
      <c r="AI12" s="17">
        <v>0.25102515340460702</v>
      </c>
      <c r="AJ12" s="17">
        <v>0.196666858573388</v>
      </c>
      <c r="AK12" s="17"/>
      <c r="AL12" s="17">
        <v>0.233123089697822</v>
      </c>
      <c r="AM12" s="17">
        <v>0.24989327202782</v>
      </c>
      <c r="AN12" s="17">
        <v>0.262674368702428</v>
      </c>
      <c r="AO12" s="17">
        <v>0.30686399378804202</v>
      </c>
      <c r="AP12" s="17">
        <v>0.18395567287249101</v>
      </c>
      <c r="AQ12" s="17">
        <v>0.214215160165977</v>
      </c>
      <c r="AR12" s="17">
        <v>0.29085732769197198</v>
      </c>
      <c r="AS12" s="17"/>
      <c r="AT12" s="17">
        <v>0.30181016918884301</v>
      </c>
      <c r="AU12" s="17">
        <v>0.22777159396421501</v>
      </c>
      <c r="AV12" s="17"/>
      <c r="AW12" s="17">
        <v>0.212314967331768</v>
      </c>
      <c r="AX12" s="17">
        <v>0.21426767166963401</v>
      </c>
      <c r="AY12" s="17">
        <v>0.27699670343515198</v>
      </c>
      <c r="AZ12" s="17">
        <v>0.22258775111031301</v>
      </c>
      <c r="BA12" s="17">
        <v>0.22140357130733901</v>
      </c>
      <c r="BB12" s="17">
        <v>0.27315218984964001</v>
      </c>
      <c r="BC12" s="17">
        <v>0.25156371706084701</v>
      </c>
      <c r="BD12" s="17">
        <v>0.26169314948626099</v>
      </c>
      <c r="BE12" s="17"/>
      <c r="BF12" s="17">
        <v>0.26233133134390202</v>
      </c>
      <c r="BG12" s="17">
        <v>0.240699916798853</v>
      </c>
      <c r="BH12" s="17">
        <v>0.24944754387711299</v>
      </c>
      <c r="BI12" s="17">
        <v>0.22444354154398499</v>
      </c>
      <c r="BJ12" s="17">
        <v>0.241086875526966</v>
      </c>
      <c r="BK12" s="17">
        <v>0.20976352115945801</v>
      </c>
      <c r="BL12" s="17">
        <v>0.218769381147389</v>
      </c>
      <c r="BM12" s="17"/>
      <c r="BN12" s="17">
        <v>0.21502115036990499</v>
      </c>
      <c r="BO12" s="17">
        <v>0.22933589434414201</v>
      </c>
      <c r="BP12" s="17">
        <v>0.22160649939287899</v>
      </c>
      <c r="BQ12" s="17">
        <v>0.225573539648347</v>
      </c>
      <c r="BR12" s="17">
        <v>0.24340360472684799</v>
      </c>
      <c r="BS12" s="17">
        <v>0.24640220924751</v>
      </c>
      <c r="BT12" s="17">
        <v>0.254685558371329</v>
      </c>
      <c r="BU12" s="17">
        <v>0.25196247104198799</v>
      </c>
      <c r="BV12" s="17">
        <v>0.19606964295950899</v>
      </c>
      <c r="BW12" s="17">
        <v>0.237048503179595</v>
      </c>
      <c r="BX12" s="17">
        <v>0.24588106698136999</v>
      </c>
      <c r="BY12" s="17">
        <v>0.26015588580418803</v>
      </c>
      <c r="BZ12" s="17">
        <v>0.196319820296804</v>
      </c>
      <c r="CA12" s="17">
        <v>0.24023955652251699</v>
      </c>
      <c r="CB12" s="17">
        <v>0.28088986302677599</v>
      </c>
      <c r="CC12" s="17">
        <v>0.25823779205226499</v>
      </c>
      <c r="CD12" s="17">
        <v>0.22915505731587199</v>
      </c>
    </row>
    <row r="13" spans="2:82" x14ac:dyDescent="0.35">
      <c r="B13" s="18" t="s">
        <v>272</v>
      </c>
      <c r="C13" s="17">
        <v>0.22027735720057401</v>
      </c>
      <c r="D13" s="17">
        <v>0.198215667966578</v>
      </c>
      <c r="E13" s="17">
        <v>0.24168331787365199</v>
      </c>
      <c r="F13" s="17"/>
      <c r="G13" s="17">
        <v>0.206405473766678</v>
      </c>
      <c r="H13" s="17">
        <v>0.24235339045290999</v>
      </c>
      <c r="I13" s="17">
        <v>0.21178367713011401</v>
      </c>
      <c r="J13" s="17">
        <v>0.215130343529395</v>
      </c>
      <c r="K13" s="17">
        <v>0.22442116974915</v>
      </c>
      <c r="L13" s="17">
        <v>0.21977776841296701</v>
      </c>
      <c r="M13" s="17"/>
      <c r="N13" s="17">
        <v>0.22451786333571</v>
      </c>
      <c r="O13" s="17">
        <v>0.19301366629635699</v>
      </c>
      <c r="P13" s="17">
        <v>0.22327624612535499</v>
      </c>
      <c r="Q13" s="17">
        <v>0.24173661289561801</v>
      </c>
      <c r="R13" s="17"/>
      <c r="S13" s="17">
        <v>0.26413411678535498</v>
      </c>
      <c r="T13" s="17">
        <v>0.19604414163026501</v>
      </c>
      <c r="U13" s="17">
        <v>0.17182821379572</v>
      </c>
      <c r="V13" s="17">
        <v>0.19393189684041801</v>
      </c>
      <c r="W13" s="17">
        <v>0.19932775011648601</v>
      </c>
      <c r="X13" s="17">
        <v>0.23108984055398801</v>
      </c>
      <c r="Y13" s="17">
        <v>0.23648709495001</v>
      </c>
      <c r="Z13" s="17">
        <v>0.26915571527015397</v>
      </c>
      <c r="AA13" s="17">
        <v>0.22394179846885001</v>
      </c>
      <c r="AB13" s="17">
        <v>0.21284531732546</v>
      </c>
      <c r="AC13" s="17">
        <v>0.213800623704822</v>
      </c>
      <c r="AD13" s="17"/>
      <c r="AE13" s="17">
        <v>0.235506703608719</v>
      </c>
      <c r="AF13" s="17">
        <v>0.187116250178607</v>
      </c>
      <c r="AG13" s="17">
        <v>0.25663964140094297</v>
      </c>
      <c r="AH13" s="17">
        <v>0.22930275507044501</v>
      </c>
      <c r="AI13" s="17">
        <v>0.21539112275816799</v>
      </c>
      <c r="AJ13" s="17">
        <v>0.228473793701786</v>
      </c>
      <c r="AK13" s="17"/>
      <c r="AL13" s="17">
        <v>0.207558913927925</v>
      </c>
      <c r="AM13" s="17">
        <v>0.256427492223122</v>
      </c>
      <c r="AN13" s="17">
        <v>0.25570889795916502</v>
      </c>
      <c r="AO13" s="17">
        <v>0.23931553298699401</v>
      </c>
      <c r="AP13" s="17">
        <v>0.143486843275895</v>
      </c>
      <c r="AQ13" s="17">
        <v>0.217827441124783</v>
      </c>
      <c r="AR13" s="17">
        <v>0.315649707919403</v>
      </c>
      <c r="AS13" s="17"/>
      <c r="AT13" s="17">
        <v>0.29281982107489402</v>
      </c>
      <c r="AU13" s="17">
        <v>0.21281425884614999</v>
      </c>
      <c r="AV13" s="17"/>
      <c r="AW13" s="17">
        <v>0.18885496821845499</v>
      </c>
      <c r="AX13" s="17">
        <v>0.19150501228021499</v>
      </c>
      <c r="AY13" s="17">
        <v>0.200106714496361</v>
      </c>
      <c r="AZ13" s="17">
        <v>0.19769895748701799</v>
      </c>
      <c r="BA13" s="17">
        <v>0.228049303675395</v>
      </c>
      <c r="BB13" s="17">
        <v>0.22387832310015901</v>
      </c>
      <c r="BC13" s="17">
        <v>0.28501473606620897</v>
      </c>
      <c r="BD13" s="17">
        <v>0.240591235806209</v>
      </c>
      <c r="BE13" s="17"/>
      <c r="BF13" s="17">
        <v>0.190055574099113</v>
      </c>
      <c r="BG13" s="17">
        <v>0.241361584828098</v>
      </c>
      <c r="BH13" s="17">
        <v>0.18096484725554199</v>
      </c>
      <c r="BI13" s="17">
        <v>0.24507118949124199</v>
      </c>
      <c r="BJ13" s="17">
        <v>0.236058111018945</v>
      </c>
      <c r="BK13" s="17">
        <v>0.23302055486175599</v>
      </c>
      <c r="BL13" s="17">
        <v>0.18711531868994899</v>
      </c>
      <c r="BM13" s="17"/>
      <c r="BN13" s="17">
        <v>0.26104981860790299</v>
      </c>
      <c r="BO13" s="17">
        <v>0.222096450792345</v>
      </c>
      <c r="BP13" s="17">
        <v>0.23421506652836699</v>
      </c>
      <c r="BQ13" s="17">
        <v>0.20556028270563001</v>
      </c>
      <c r="BR13" s="17">
        <v>0.211872667414264</v>
      </c>
      <c r="BS13" s="17">
        <v>0.199455841414719</v>
      </c>
      <c r="BT13" s="17">
        <v>0.20212984000461401</v>
      </c>
      <c r="BU13" s="17">
        <v>0.21245105778304399</v>
      </c>
      <c r="BV13" s="17">
        <v>0.230389234045945</v>
      </c>
      <c r="BW13" s="17">
        <v>0.19828586614760699</v>
      </c>
      <c r="BX13" s="17">
        <v>0.171655515775374</v>
      </c>
      <c r="BY13" s="17">
        <v>0.20464290136850899</v>
      </c>
      <c r="BZ13" s="17">
        <v>0.18477474162938001</v>
      </c>
      <c r="CA13" s="17">
        <v>0.21918258764417001</v>
      </c>
      <c r="CB13" s="17">
        <v>0.25098599313884801</v>
      </c>
      <c r="CC13" s="17">
        <v>0.36627429619389601</v>
      </c>
      <c r="CD13" s="17">
        <v>0.45252017408386003</v>
      </c>
    </row>
    <row r="14" spans="2:82" x14ac:dyDescent="0.35">
      <c r="B14" s="18" t="s">
        <v>138</v>
      </c>
      <c r="C14" s="19">
        <v>2.6588246798754E-2</v>
      </c>
      <c r="D14" s="19">
        <v>2.3815123302568301E-2</v>
      </c>
      <c r="E14" s="19">
        <v>2.8819825137132899E-2</v>
      </c>
      <c r="F14" s="19"/>
      <c r="G14" s="19">
        <v>3.62383189365207E-2</v>
      </c>
      <c r="H14" s="19">
        <v>3.5999254947168102E-2</v>
      </c>
      <c r="I14" s="19">
        <v>2.55194344300789E-2</v>
      </c>
      <c r="J14" s="19">
        <v>2.67270678678533E-2</v>
      </c>
      <c r="K14" s="19">
        <v>1.70046908444219E-2</v>
      </c>
      <c r="L14" s="19">
        <v>1.9715150514123599E-2</v>
      </c>
      <c r="M14" s="19"/>
      <c r="N14" s="19">
        <v>1.41101828146027E-2</v>
      </c>
      <c r="O14" s="19">
        <v>2.1210057979456499E-2</v>
      </c>
      <c r="P14" s="19">
        <v>2.3091800366418801E-2</v>
      </c>
      <c r="Q14" s="19">
        <v>4.7432607991230301E-2</v>
      </c>
      <c r="R14" s="19"/>
      <c r="S14" s="19">
        <v>2.69815423051382E-2</v>
      </c>
      <c r="T14" s="19">
        <v>2.5277183950461999E-2</v>
      </c>
      <c r="U14" s="19">
        <v>3.2293517406390797E-2</v>
      </c>
      <c r="V14" s="19">
        <v>2.1921170827739599E-2</v>
      </c>
      <c r="W14" s="19">
        <v>2.1234936644872499E-2</v>
      </c>
      <c r="X14" s="19">
        <v>3.5228313508820497E-2</v>
      </c>
      <c r="Y14" s="19">
        <v>1.5009162654412E-2</v>
      </c>
      <c r="Z14" s="19">
        <v>2.2150085330986301E-2</v>
      </c>
      <c r="AA14" s="19">
        <v>3.3718793342202201E-2</v>
      </c>
      <c r="AB14" s="19">
        <v>2.5333767117621999E-2</v>
      </c>
      <c r="AC14" s="19">
        <v>3.18807289972379E-2</v>
      </c>
      <c r="AD14" s="19"/>
      <c r="AE14" s="19">
        <v>1.4209093736092899E-2</v>
      </c>
      <c r="AF14" s="19">
        <v>2.0502244187044799E-2</v>
      </c>
      <c r="AG14" s="19">
        <v>3.9031515518772202E-2</v>
      </c>
      <c r="AH14" s="19">
        <v>4.4362144443495698E-2</v>
      </c>
      <c r="AI14" s="19">
        <v>2.9813231541214E-2</v>
      </c>
      <c r="AJ14" s="19">
        <v>5.2076790594261901E-2</v>
      </c>
      <c r="AK14" s="19"/>
      <c r="AL14" s="19">
        <v>2.0551252314999401E-2</v>
      </c>
      <c r="AM14" s="19">
        <v>2.1080125931963001E-2</v>
      </c>
      <c r="AN14" s="19">
        <v>1.52869643499586E-2</v>
      </c>
      <c r="AO14" s="19">
        <v>5.0356507636541897E-2</v>
      </c>
      <c r="AP14" s="19">
        <v>1.45117154634819E-2</v>
      </c>
      <c r="AQ14" s="19">
        <v>1.8492209874725399E-2</v>
      </c>
      <c r="AR14" s="19">
        <v>0</v>
      </c>
      <c r="AS14" s="19"/>
      <c r="AT14" s="19">
        <v>2.4193348420121899E-2</v>
      </c>
      <c r="AU14" s="19">
        <v>2.3366512377826401E-2</v>
      </c>
      <c r="AV14" s="19"/>
      <c r="AW14" s="19">
        <v>3.4547911239601901E-2</v>
      </c>
      <c r="AX14" s="19">
        <v>3.0405478160105501E-2</v>
      </c>
      <c r="AY14" s="19">
        <v>2.7532677169834801E-2</v>
      </c>
      <c r="AZ14" s="19">
        <v>3.2235294495736803E-2</v>
      </c>
      <c r="BA14" s="19">
        <v>1.5343265380138599E-2</v>
      </c>
      <c r="BB14" s="19">
        <v>2.1196523870626E-2</v>
      </c>
      <c r="BC14" s="19">
        <v>2.3008239972037998E-2</v>
      </c>
      <c r="BD14" s="19">
        <v>4.3775590115294603E-2</v>
      </c>
      <c r="BE14" s="19"/>
      <c r="BF14" s="19">
        <v>2.02346312129374E-2</v>
      </c>
      <c r="BG14" s="19">
        <v>1.99008085746619E-2</v>
      </c>
      <c r="BH14" s="19">
        <v>2.29993217875798E-2</v>
      </c>
      <c r="BI14" s="19">
        <v>2.81791681395589E-2</v>
      </c>
      <c r="BJ14" s="19">
        <v>3.4581573264360399E-2</v>
      </c>
      <c r="BK14" s="19">
        <v>3.5362853491662301E-2</v>
      </c>
      <c r="BL14" s="19">
        <v>3.2031941885000401E-2</v>
      </c>
      <c r="BM14" s="19"/>
      <c r="BN14" s="19">
        <v>6.8461187424223899E-2</v>
      </c>
      <c r="BO14" s="19">
        <v>3.6735333321106303E-2</v>
      </c>
      <c r="BP14" s="19">
        <v>3.0495257817706501E-2</v>
      </c>
      <c r="BQ14" s="19">
        <v>2.7576546681733899E-2</v>
      </c>
      <c r="BR14" s="19">
        <v>2.6100486961536998E-2</v>
      </c>
      <c r="BS14" s="19">
        <v>1.6249813343806999E-2</v>
      </c>
      <c r="BT14" s="19">
        <v>2.1337632677545001E-2</v>
      </c>
      <c r="BU14" s="19">
        <v>1.61932545312767E-2</v>
      </c>
      <c r="BV14" s="19">
        <v>1.64986489134793E-2</v>
      </c>
      <c r="BW14" s="19">
        <v>1.7507235333435602E-2</v>
      </c>
      <c r="BX14" s="19">
        <v>7.26099821451492E-3</v>
      </c>
      <c r="BY14" s="19">
        <v>1.3721449060902601E-2</v>
      </c>
      <c r="BZ14" s="19">
        <v>0</v>
      </c>
      <c r="CA14" s="19">
        <v>5.4847460669409601E-3</v>
      </c>
      <c r="CB14" s="19">
        <v>1.85957149197543E-2</v>
      </c>
      <c r="CC14" s="19">
        <v>6.6417877387192096E-3</v>
      </c>
      <c r="CD14" s="19">
        <v>9.2536237225750492E-3</v>
      </c>
    </row>
    <row r="15" spans="2:82" x14ac:dyDescent="0.35">
      <c r="B15" s="16"/>
    </row>
    <row r="16" spans="2:82" x14ac:dyDescent="0.35">
      <c r="B16" t="s">
        <v>119</v>
      </c>
    </row>
    <row r="17" spans="2:2" x14ac:dyDescent="0.35">
      <c r="B17" t="s">
        <v>120</v>
      </c>
    </row>
    <row r="19" spans="2:2" x14ac:dyDescent="0.35">
      <c r="B19"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CD19"/>
  <sheetViews>
    <sheetView showGridLines="0" topLeftCell="A5" workbookViewId="0">
      <pane xSplit="2" topLeftCell="Z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277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268</v>
      </c>
      <c r="C9" s="17">
        <v>1.9234182607361899E-2</v>
      </c>
      <c r="D9" s="17">
        <v>1.94273138777925E-2</v>
      </c>
      <c r="E9" s="17">
        <v>1.8747103747449999E-2</v>
      </c>
      <c r="F9" s="17"/>
      <c r="G9" s="17">
        <v>2.2709180554792801E-2</v>
      </c>
      <c r="H9" s="17">
        <v>2.2037693480588299E-2</v>
      </c>
      <c r="I9" s="17">
        <v>1.0944973431896401E-2</v>
      </c>
      <c r="J9" s="17">
        <v>1.7753443804755902E-2</v>
      </c>
      <c r="K9" s="17">
        <v>1.6167142990109799E-2</v>
      </c>
      <c r="L9" s="17">
        <v>2.4641827949275798E-2</v>
      </c>
      <c r="M9" s="17"/>
      <c r="N9" s="17">
        <v>1.1611281134229901E-2</v>
      </c>
      <c r="O9" s="17">
        <v>1.65606415886476E-2</v>
      </c>
      <c r="P9" s="17">
        <v>2.1482941877679799E-2</v>
      </c>
      <c r="Q9" s="17">
        <v>2.8199608570228601E-2</v>
      </c>
      <c r="R9" s="17"/>
      <c r="S9" s="17">
        <v>2.03446389305551E-2</v>
      </c>
      <c r="T9" s="17">
        <v>2.01597554332094E-2</v>
      </c>
      <c r="U9" s="17">
        <v>1.8394662069585802E-2</v>
      </c>
      <c r="V9" s="17">
        <v>1.48921634756763E-2</v>
      </c>
      <c r="W9" s="17">
        <v>2.4118157030253998E-2</v>
      </c>
      <c r="X9" s="17">
        <v>1.9796792991317601E-2</v>
      </c>
      <c r="Y9" s="17">
        <v>1.5345896763649501E-2</v>
      </c>
      <c r="Z9" s="17">
        <v>2.7814760478095901E-2</v>
      </c>
      <c r="AA9" s="17">
        <v>2.2128315549783499E-2</v>
      </c>
      <c r="AB9" s="17">
        <v>1.9884035865861901E-2</v>
      </c>
      <c r="AC9" s="17">
        <v>5.6861681235371797E-3</v>
      </c>
      <c r="AD9" s="17"/>
      <c r="AE9" s="17">
        <v>1.536165029294E-2</v>
      </c>
      <c r="AF9" s="17">
        <v>1.09791386514639E-2</v>
      </c>
      <c r="AG9" s="17">
        <v>2.23444035039994E-2</v>
      </c>
      <c r="AH9" s="17">
        <v>3.1695086759416999E-2</v>
      </c>
      <c r="AI9" s="17">
        <v>2.7150372149937201E-2</v>
      </c>
      <c r="AJ9" s="17">
        <v>2.3656161916624101E-2</v>
      </c>
      <c r="AK9" s="17"/>
      <c r="AL9" s="17">
        <v>1.79444632824402E-2</v>
      </c>
      <c r="AM9" s="17">
        <v>1.9696772553557399E-2</v>
      </c>
      <c r="AN9" s="17">
        <v>1.5155961099080901E-2</v>
      </c>
      <c r="AO9" s="17">
        <v>2.9811018818021302E-2</v>
      </c>
      <c r="AP9" s="17">
        <v>1.0268831422620899E-2</v>
      </c>
      <c r="AQ9" s="17">
        <v>1.85315442668713E-2</v>
      </c>
      <c r="AR9" s="17">
        <v>9.3286789581447593E-2</v>
      </c>
      <c r="AS9" s="17"/>
      <c r="AT9" s="17">
        <v>1.4952404455148199E-2</v>
      </c>
      <c r="AU9" s="17">
        <v>1.9616072232317601E-2</v>
      </c>
      <c r="AV9" s="17"/>
      <c r="AW9" s="17">
        <v>2.9340085157045101E-2</v>
      </c>
      <c r="AX9" s="17">
        <v>4.1627789146320898E-2</v>
      </c>
      <c r="AY9" s="17">
        <v>6.8998890422207601E-3</v>
      </c>
      <c r="AZ9" s="17">
        <v>1.41788198367472E-2</v>
      </c>
      <c r="BA9" s="17">
        <v>2.0215501170676602E-2</v>
      </c>
      <c r="BB9" s="17">
        <v>1.5596031020700601E-2</v>
      </c>
      <c r="BC9" s="17">
        <v>1.8016057616856099E-2</v>
      </c>
      <c r="BD9" s="17">
        <v>2.5668085469813098E-2</v>
      </c>
      <c r="BE9" s="17"/>
      <c r="BF9" s="17">
        <v>8.3021290512456398E-3</v>
      </c>
      <c r="BG9" s="17">
        <v>1.6541554388786399E-2</v>
      </c>
      <c r="BH9" s="17">
        <v>1.3262516820553599E-2</v>
      </c>
      <c r="BI9" s="17">
        <v>1.7878208985861399E-2</v>
      </c>
      <c r="BJ9" s="17">
        <v>2.2917909731637601E-2</v>
      </c>
      <c r="BK9" s="17">
        <v>2.92037246750117E-2</v>
      </c>
      <c r="BL9" s="17">
        <v>2.5347892110067199E-2</v>
      </c>
      <c r="BM9" s="17"/>
      <c r="BN9" s="17">
        <v>3.3323001307492703E-2</v>
      </c>
      <c r="BO9" s="17">
        <v>4.30175958994021E-2</v>
      </c>
      <c r="BP9" s="17">
        <v>2.7663832211928099E-2</v>
      </c>
      <c r="BQ9" s="17">
        <v>3.1823013038764197E-2</v>
      </c>
      <c r="BR9" s="17">
        <v>1.40745837956719E-2</v>
      </c>
      <c r="BS9" s="17">
        <v>2.1304860033575301E-2</v>
      </c>
      <c r="BT9" s="17">
        <v>1.10142674759229E-2</v>
      </c>
      <c r="BU9" s="17">
        <v>1.0919933617926701E-2</v>
      </c>
      <c r="BV9" s="17">
        <v>1.76404596246942E-2</v>
      </c>
      <c r="BW9" s="17">
        <v>6.5200925401590198E-3</v>
      </c>
      <c r="BX9" s="17">
        <v>1.2497408679952301E-2</v>
      </c>
      <c r="BY9" s="17">
        <v>3.0381096854343302E-3</v>
      </c>
      <c r="BZ9" s="17">
        <v>3.36427394220305E-3</v>
      </c>
      <c r="CA9" s="17">
        <v>1.22497297408085E-2</v>
      </c>
      <c r="CB9" s="17">
        <v>2.3203374326379301E-2</v>
      </c>
      <c r="CC9" s="17">
        <v>5.9198250854649503E-3</v>
      </c>
      <c r="CD9" s="17">
        <v>8.2401887080124706E-3</v>
      </c>
    </row>
    <row r="10" spans="2:82" x14ac:dyDescent="0.35">
      <c r="B10" s="18" t="s">
        <v>269</v>
      </c>
      <c r="C10" s="17">
        <v>2.4203033775345301E-2</v>
      </c>
      <c r="D10" s="17">
        <v>2.6705216629427E-2</v>
      </c>
      <c r="E10" s="17">
        <v>2.1885056473514301E-2</v>
      </c>
      <c r="F10" s="17"/>
      <c r="G10" s="17">
        <v>4.1051365035193098E-2</v>
      </c>
      <c r="H10" s="17">
        <v>2.2989330060224099E-2</v>
      </c>
      <c r="I10" s="17">
        <v>2.4454974960585001E-2</v>
      </c>
      <c r="J10" s="17">
        <v>2.1704098637922001E-2</v>
      </c>
      <c r="K10" s="17">
        <v>1.99419652083801E-2</v>
      </c>
      <c r="L10" s="17">
        <v>1.87259609547595E-2</v>
      </c>
      <c r="M10" s="17"/>
      <c r="N10" s="17">
        <v>2.0509568030123999E-2</v>
      </c>
      <c r="O10" s="17">
        <v>2.5002782050380999E-2</v>
      </c>
      <c r="P10" s="17">
        <v>2.4278191166224899E-2</v>
      </c>
      <c r="Q10" s="17">
        <v>2.7693410503940901E-2</v>
      </c>
      <c r="R10" s="17"/>
      <c r="S10" s="17">
        <v>2.1823590405400901E-2</v>
      </c>
      <c r="T10" s="17">
        <v>3.0883963630361399E-2</v>
      </c>
      <c r="U10" s="17">
        <v>3.2301608005240103E-2</v>
      </c>
      <c r="V10" s="17">
        <v>3.2697859321410498E-2</v>
      </c>
      <c r="W10" s="17">
        <v>2.0021894059617702E-2</v>
      </c>
      <c r="X10" s="17">
        <v>3.2133355750327497E-2</v>
      </c>
      <c r="Y10" s="17">
        <v>2.21360331936735E-2</v>
      </c>
      <c r="Z10" s="17">
        <v>1.2506152525240399E-2</v>
      </c>
      <c r="AA10" s="17">
        <v>1.3337497921999E-2</v>
      </c>
      <c r="AB10" s="17">
        <v>2.0120047486036002E-2</v>
      </c>
      <c r="AC10" s="17">
        <v>2.3959907661646698E-2</v>
      </c>
      <c r="AD10" s="17"/>
      <c r="AE10" s="17">
        <v>1.8348001649963499E-2</v>
      </c>
      <c r="AF10" s="17">
        <v>1.8052746386440499E-2</v>
      </c>
      <c r="AG10" s="17">
        <v>3.14365425192209E-2</v>
      </c>
      <c r="AH10" s="17">
        <v>3.8564300930317597E-2</v>
      </c>
      <c r="AI10" s="17">
        <v>3.3305097063506699E-2</v>
      </c>
      <c r="AJ10" s="17">
        <v>1.8951625807070601E-2</v>
      </c>
      <c r="AK10" s="17"/>
      <c r="AL10" s="17">
        <v>1.9460114150618098E-2</v>
      </c>
      <c r="AM10" s="17">
        <v>3.4916641279044702E-2</v>
      </c>
      <c r="AN10" s="17">
        <v>3.4373805234707497E-2</v>
      </c>
      <c r="AO10" s="17">
        <v>1.8402626267800402E-2</v>
      </c>
      <c r="AP10" s="17">
        <v>2.8739464579675002E-2</v>
      </c>
      <c r="AQ10" s="17">
        <v>1.10674775149417E-2</v>
      </c>
      <c r="AR10" s="17">
        <v>0</v>
      </c>
      <c r="AS10" s="17"/>
      <c r="AT10" s="17">
        <v>2.9982853283579101E-2</v>
      </c>
      <c r="AU10" s="17">
        <v>2.2881782991883801E-2</v>
      </c>
      <c r="AV10" s="17"/>
      <c r="AW10" s="17">
        <v>2.5837439500873201E-2</v>
      </c>
      <c r="AX10" s="17">
        <v>2.7389841198415199E-2</v>
      </c>
      <c r="AY10" s="17">
        <v>4.15035342614214E-2</v>
      </c>
      <c r="AZ10" s="17">
        <v>2.4314288630689899E-2</v>
      </c>
      <c r="BA10" s="17">
        <v>1.4457754833197899E-2</v>
      </c>
      <c r="BB10" s="17">
        <v>2.84912291768285E-2</v>
      </c>
      <c r="BC10" s="17">
        <v>2.3774513839794498E-2</v>
      </c>
      <c r="BD10" s="17">
        <v>3.3462794571047103E-2</v>
      </c>
      <c r="BE10" s="17"/>
      <c r="BF10" s="17">
        <v>2.9574026029270999E-2</v>
      </c>
      <c r="BG10" s="17">
        <v>2.1195322284215501E-2</v>
      </c>
      <c r="BH10" s="17">
        <v>2.1207841743099001E-2</v>
      </c>
      <c r="BI10" s="17">
        <v>4.3044994801632201E-2</v>
      </c>
      <c r="BJ10" s="17">
        <v>2.8337228197340001E-2</v>
      </c>
      <c r="BK10" s="17">
        <v>1.7335097723956201E-2</v>
      </c>
      <c r="BL10" s="17">
        <v>2.82440691642457E-2</v>
      </c>
      <c r="BM10" s="17"/>
      <c r="BN10" s="17">
        <v>3.1095641395367999E-2</v>
      </c>
      <c r="BO10" s="17">
        <v>1.74738250033247E-2</v>
      </c>
      <c r="BP10" s="17">
        <v>3.3097432741400597E-2</v>
      </c>
      <c r="BQ10" s="17">
        <v>3.3517902563409502E-2</v>
      </c>
      <c r="BR10" s="17">
        <v>2.7067569159254502E-2</v>
      </c>
      <c r="BS10" s="17">
        <v>2.13180527269007E-2</v>
      </c>
      <c r="BT10" s="17">
        <v>2.4013551616918798E-2</v>
      </c>
      <c r="BU10" s="17">
        <v>2.1052546679971799E-2</v>
      </c>
      <c r="BV10" s="17">
        <v>1.34580167443356E-2</v>
      </c>
      <c r="BW10" s="17">
        <v>2.8775350859370202E-2</v>
      </c>
      <c r="BX10" s="17">
        <v>2.89872908535934E-2</v>
      </c>
      <c r="BY10" s="17">
        <v>1.23805739619633E-2</v>
      </c>
      <c r="BZ10" s="17">
        <v>2.2862228247842301E-2</v>
      </c>
      <c r="CA10" s="17">
        <v>2.8758946877508702E-2</v>
      </c>
      <c r="CB10" s="17">
        <v>4.0539184211122901E-3</v>
      </c>
      <c r="CC10" s="17">
        <v>1.69270086968447E-2</v>
      </c>
      <c r="CD10" s="17">
        <v>2.4092376680952699E-2</v>
      </c>
    </row>
    <row r="11" spans="2:82" x14ac:dyDescent="0.35">
      <c r="B11" s="18" t="s">
        <v>270</v>
      </c>
      <c r="C11" s="17">
        <v>0.132149766695769</v>
      </c>
      <c r="D11" s="17">
        <v>0.12869031019711599</v>
      </c>
      <c r="E11" s="17">
        <v>0.13473974065859401</v>
      </c>
      <c r="F11" s="17"/>
      <c r="G11" s="17">
        <v>0.19121699730890299</v>
      </c>
      <c r="H11" s="17">
        <v>0.145985395841224</v>
      </c>
      <c r="I11" s="17">
        <v>0.14174468720649899</v>
      </c>
      <c r="J11" s="17">
        <v>0.10875996833284</v>
      </c>
      <c r="K11" s="17">
        <v>9.7097075051742907E-2</v>
      </c>
      <c r="L11" s="17">
        <v>0.116484675255439</v>
      </c>
      <c r="M11" s="17"/>
      <c r="N11" s="17">
        <v>0.119827134970742</v>
      </c>
      <c r="O11" s="17">
        <v>0.128282945901736</v>
      </c>
      <c r="P11" s="17">
        <v>0.13860855975132599</v>
      </c>
      <c r="Q11" s="17">
        <v>0.14478073037869599</v>
      </c>
      <c r="R11" s="17"/>
      <c r="S11" s="17">
        <v>0.125656434714017</v>
      </c>
      <c r="T11" s="17">
        <v>0.124874560660377</v>
      </c>
      <c r="U11" s="17">
        <v>0.118462317532445</v>
      </c>
      <c r="V11" s="17">
        <v>0.13553144065457601</v>
      </c>
      <c r="W11" s="17">
        <v>0.136847509543671</v>
      </c>
      <c r="X11" s="17">
        <v>0.14790647219101899</v>
      </c>
      <c r="Y11" s="17">
        <v>0.13237366308050599</v>
      </c>
      <c r="Z11" s="17">
        <v>0.122473389846127</v>
      </c>
      <c r="AA11" s="17">
        <v>0.13417579630756199</v>
      </c>
      <c r="AB11" s="17">
        <v>0.14167541321452501</v>
      </c>
      <c r="AC11" s="17">
        <v>0.139125897983924</v>
      </c>
      <c r="AD11" s="17"/>
      <c r="AE11" s="17">
        <v>0.102676122513309</v>
      </c>
      <c r="AF11" s="17">
        <v>0.12755598464790899</v>
      </c>
      <c r="AG11" s="17">
        <v>0.17354190767715</v>
      </c>
      <c r="AH11" s="17">
        <v>0.14322878305814399</v>
      </c>
      <c r="AI11" s="17">
        <v>0.16819304063523799</v>
      </c>
      <c r="AJ11" s="17">
        <v>0.15234599712876201</v>
      </c>
      <c r="AK11" s="17"/>
      <c r="AL11" s="17">
        <v>0.12156896718742401</v>
      </c>
      <c r="AM11" s="17">
        <v>0.146062728956983</v>
      </c>
      <c r="AN11" s="17">
        <v>0.18923168591348999</v>
      </c>
      <c r="AO11" s="17">
        <v>0.104820900422968</v>
      </c>
      <c r="AP11" s="17">
        <v>0.14121380956200599</v>
      </c>
      <c r="AQ11" s="17">
        <v>0.168924975245033</v>
      </c>
      <c r="AR11" s="17">
        <v>0.15161507954881101</v>
      </c>
      <c r="AS11" s="17"/>
      <c r="AT11" s="17">
        <v>0.13808480806290899</v>
      </c>
      <c r="AU11" s="17">
        <v>0.13093552056582999</v>
      </c>
      <c r="AV11" s="17"/>
      <c r="AW11" s="17">
        <v>0.16074272859622499</v>
      </c>
      <c r="AX11" s="17">
        <v>0.13475506286022801</v>
      </c>
      <c r="AY11" s="17">
        <v>0.14733114955523999</v>
      </c>
      <c r="AZ11" s="17">
        <v>0.13103905313346401</v>
      </c>
      <c r="BA11" s="17">
        <v>0.11638196893139</v>
      </c>
      <c r="BB11" s="17">
        <v>0.14198572516341501</v>
      </c>
      <c r="BC11" s="17">
        <v>0.112630886772892</v>
      </c>
      <c r="BD11" s="17">
        <v>0.170660307747317</v>
      </c>
      <c r="BE11" s="17"/>
      <c r="BF11" s="17">
        <v>0.118536017059124</v>
      </c>
      <c r="BG11" s="17">
        <v>0.13119714932830501</v>
      </c>
      <c r="BH11" s="17">
        <v>0.13054068674629399</v>
      </c>
      <c r="BI11" s="17">
        <v>0.13869484511297001</v>
      </c>
      <c r="BJ11" s="17">
        <v>0.158858439950637</v>
      </c>
      <c r="BK11" s="17">
        <v>0.12029994463782</v>
      </c>
      <c r="BL11" s="17">
        <v>0.15004999157474999</v>
      </c>
      <c r="BM11" s="17"/>
      <c r="BN11" s="17">
        <v>0.18182658729013701</v>
      </c>
      <c r="BO11" s="17">
        <v>0.146730866538552</v>
      </c>
      <c r="BP11" s="17">
        <v>0.14506810418968699</v>
      </c>
      <c r="BQ11" s="17">
        <v>0.177860190336214</v>
      </c>
      <c r="BR11" s="17">
        <v>0.118058073069671</v>
      </c>
      <c r="BS11" s="17">
        <v>0.145478002653878</v>
      </c>
      <c r="BT11" s="17">
        <v>0.104234234442348</v>
      </c>
      <c r="BU11" s="17">
        <v>0.15111962663755801</v>
      </c>
      <c r="BV11" s="17">
        <v>0.14291836392587401</v>
      </c>
      <c r="BW11" s="17">
        <v>0.118384029696064</v>
      </c>
      <c r="BX11" s="17">
        <v>0.119437655783563</v>
      </c>
      <c r="BY11" s="17">
        <v>0.105699415245035</v>
      </c>
      <c r="BZ11" s="17">
        <v>0.113235751252144</v>
      </c>
      <c r="CA11" s="17">
        <v>0.11418098145160201</v>
      </c>
      <c r="CB11" s="17">
        <v>7.9243399396237604E-2</v>
      </c>
      <c r="CC11" s="17">
        <v>3.7868913667032503E-2</v>
      </c>
      <c r="CD11" s="17">
        <v>0.11260586910109099</v>
      </c>
    </row>
    <row r="12" spans="2:82" x14ac:dyDescent="0.35">
      <c r="B12" s="18" t="s">
        <v>271</v>
      </c>
      <c r="C12" s="17">
        <v>0.27949022244295202</v>
      </c>
      <c r="D12" s="17">
        <v>0.29020610835703903</v>
      </c>
      <c r="E12" s="17">
        <v>0.26963371901946798</v>
      </c>
      <c r="F12" s="17"/>
      <c r="G12" s="17">
        <v>0.29176727737043601</v>
      </c>
      <c r="H12" s="17">
        <v>0.28530875598737399</v>
      </c>
      <c r="I12" s="17">
        <v>0.307080594083603</v>
      </c>
      <c r="J12" s="17">
        <v>0.28107288425127602</v>
      </c>
      <c r="K12" s="17">
        <v>0.26125315576180402</v>
      </c>
      <c r="L12" s="17">
        <v>0.25514837617501601</v>
      </c>
      <c r="M12" s="17"/>
      <c r="N12" s="17">
        <v>0.28132501624747203</v>
      </c>
      <c r="O12" s="17">
        <v>0.30075167645990297</v>
      </c>
      <c r="P12" s="17">
        <v>0.27801013849893003</v>
      </c>
      <c r="Q12" s="17">
        <v>0.25674898592438</v>
      </c>
      <c r="R12" s="17"/>
      <c r="S12" s="17">
        <v>0.29512316597840199</v>
      </c>
      <c r="T12" s="17">
        <v>0.26566244464814098</v>
      </c>
      <c r="U12" s="17">
        <v>0.27960963811338502</v>
      </c>
      <c r="V12" s="17">
        <v>0.30183443986932101</v>
      </c>
      <c r="W12" s="17">
        <v>0.29970375466688798</v>
      </c>
      <c r="X12" s="17">
        <v>0.28910011130631202</v>
      </c>
      <c r="Y12" s="17">
        <v>0.28945430572606501</v>
      </c>
      <c r="Z12" s="17">
        <v>0.25044867727307801</v>
      </c>
      <c r="AA12" s="17">
        <v>0.27228242453441698</v>
      </c>
      <c r="AB12" s="17">
        <v>0.25064305843157902</v>
      </c>
      <c r="AC12" s="17">
        <v>0.26144067020647999</v>
      </c>
      <c r="AD12" s="17"/>
      <c r="AE12" s="17">
        <v>0.26881332725053497</v>
      </c>
      <c r="AF12" s="17">
        <v>0.29663324284814802</v>
      </c>
      <c r="AG12" s="17">
        <v>0.279065872205157</v>
      </c>
      <c r="AH12" s="17">
        <v>0.263421331449463</v>
      </c>
      <c r="AI12" s="17">
        <v>0.28342019765102</v>
      </c>
      <c r="AJ12" s="17">
        <v>0.29694158486615602</v>
      </c>
      <c r="AK12" s="17"/>
      <c r="AL12" s="17">
        <v>0.28288797580957498</v>
      </c>
      <c r="AM12" s="17">
        <v>0.290684007604395</v>
      </c>
      <c r="AN12" s="17">
        <v>0.25759244573611301</v>
      </c>
      <c r="AO12" s="17">
        <v>0.29787122478859401</v>
      </c>
      <c r="AP12" s="17">
        <v>0.25504834835592499</v>
      </c>
      <c r="AQ12" s="17">
        <v>0.25071117684796101</v>
      </c>
      <c r="AR12" s="17">
        <v>6.4850403757564901E-2</v>
      </c>
      <c r="AS12" s="17"/>
      <c r="AT12" s="17">
        <v>0.30567497988257503</v>
      </c>
      <c r="AU12" s="17">
        <v>0.27678581426742599</v>
      </c>
      <c r="AV12" s="17"/>
      <c r="AW12" s="17">
        <v>0.293003505910994</v>
      </c>
      <c r="AX12" s="17">
        <v>0.25211559989066501</v>
      </c>
      <c r="AY12" s="17">
        <v>0.29372090053177002</v>
      </c>
      <c r="AZ12" s="17">
        <v>0.28563179165992503</v>
      </c>
      <c r="BA12" s="17">
        <v>0.26235333919083598</v>
      </c>
      <c r="BB12" s="17">
        <v>0.28909969756236098</v>
      </c>
      <c r="BC12" s="17">
        <v>0.27070923627061499</v>
      </c>
      <c r="BD12" s="17">
        <v>0.295579155182918</v>
      </c>
      <c r="BE12" s="17"/>
      <c r="BF12" s="17">
        <v>0.303516274543146</v>
      </c>
      <c r="BG12" s="17">
        <v>0.28301500211957797</v>
      </c>
      <c r="BH12" s="17">
        <v>0.29245103377079101</v>
      </c>
      <c r="BI12" s="17">
        <v>0.263356947897745</v>
      </c>
      <c r="BJ12" s="17">
        <v>0.29116631130229598</v>
      </c>
      <c r="BK12" s="17">
        <v>0.25537757620870999</v>
      </c>
      <c r="BL12" s="17">
        <v>0.27049782918697302</v>
      </c>
      <c r="BM12" s="17"/>
      <c r="BN12" s="17">
        <v>0.26293352899461397</v>
      </c>
      <c r="BO12" s="17">
        <v>0.27693162219419698</v>
      </c>
      <c r="BP12" s="17">
        <v>0.24457226536820401</v>
      </c>
      <c r="BQ12" s="17">
        <v>0.26963930081749399</v>
      </c>
      <c r="BR12" s="17">
        <v>0.27980881120284601</v>
      </c>
      <c r="BS12" s="17">
        <v>0.31994412704758302</v>
      </c>
      <c r="BT12" s="17">
        <v>0.26446961021170301</v>
      </c>
      <c r="BU12" s="17">
        <v>0.25270738887755001</v>
      </c>
      <c r="BV12" s="17">
        <v>0.294660326990277</v>
      </c>
      <c r="BW12" s="17">
        <v>0.31116304207421702</v>
      </c>
      <c r="BX12" s="17">
        <v>0.32059307073145898</v>
      </c>
      <c r="BY12" s="17">
        <v>0.27966778130811798</v>
      </c>
      <c r="BZ12" s="17">
        <v>0.26285415639477899</v>
      </c>
      <c r="CA12" s="17">
        <v>0.30096813641619402</v>
      </c>
      <c r="CB12" s="17">
        <v>0.28889930300408001</v>
      </c>
      <c r="CC12" s="17">
        <v>0.234274663039054</v>
      </c>
      <c r="CD12" s="17">
        <v>0.21454248285844699</v>
      </c>
    </row>
    <row r="13" spans="2:82" x14ac:dyDescent="0.35">
      <c r="B13" s="18" t="s">
        <v>272</v>
      </c>
      <c r="C13" s="17">
        <v>0.52377318941845097</v>
      </c>
      <c r="D13" s="17">
        <v>0.51662237838492997</v>
      </c>
      <c r="E13" s="17">
        <v>0.53161366716287595</v>
      </c>
      <c r="F13" s="17"/>
      <c r="G13" s="17">
        <v>0.425409931851777</v>
      </c>
      <c r="H13" s="17">
        <v>0.49902784561872598</v>
      </c>
      <c r="I13" s="17">
        <v>0.49558920021406599</v>
      </c>
      <c r="J13" s="17">
        <v>0.54695142179559098</v>
      </c>
      <c r="K13" s="17">
        <v>0.59069215941758801</v>
      </c>
      <c r="L13" s="17">
        <v>0.56824445926372502</v>
      </c>
      <c r="M13" s="17"/>
      <c r="N13" s="17">
        <v>0.55430176537727704</v>
      </c>
      <c r="O13" s="17">
        <v>0.51497533940468299</v>
      </c>
      <c r="P13" s="17">
        <v>0.52207926181415598</v>
      </c>
      <c r="Q13" s="17">
        <v>0.50063910874155504</v>
      </c>
      <c r="R13" s="17"/>
      <c r="S13" s="17">
        <v>0.51395440511234303</v>
      </c>
      <c r="T13" s="17">
        <v>0.53811767688166301</v>
      </c>
      <c r="U13" s="17">
        <v>0.52490873359212797</v>
      </c>
      <c r="V13" s="17">
        <v>0.49559650763861701</v>
      </c>
      <c r="W13" s="17">
        <v>0.50175449589254895</v>
      </c>
      <c r="X13" s="17">
        <v>0.48184494386243498</v>
      </c>
      <c r="Y13" s="17">
        <v>0.52953592486384204</v>
      </c>
      <c r="Z13" s="17">
        <v>0.5655023969845</v>
      </c>
      <c r="AA13" s="17">
        <v>0.53315302517440699</v>
      </c>
      <c r="AB13" s="17">
        <v>0.54813689116265996</v>
      </c>
      <c r="AC13" s="17">
        <v>0.554502691389122</v>
      </c>
      <c r="AD13" s="17"/>
      <c r="AE13" s="17">
        <v>0.58419550053727898</v>
      </c>
      <c r="AF13" s="17">
        <v>0.53453853803037998</v>
      </c>
      <c r="AG13" s="17">
        <v>0.45243229210337998</v>
      </c>
      <c r="AH13" s="17">
        <v>0.48556282967167902</v>
      </c>
      <c r="AI13" s="17">
        <v>0.46628104748032401</v>
      </c>
      <c r="AJ13" s="17">
        <v>0.46374519759177302</v>
      </c>
      <c r="AK13" s="17"/>
      <c r="AL13" s="17">
        <v>0.542367230872696</v>
      </c>
      <c r="AM13" s="17">
        <v>0.492502823264515</v>
      </c>
      <c r="AN13" s="17">
        <v>0.484602770947682</v>
      </c>
      <c r="AO13" s="17">
        <v>0.529874353714202</v>
      </c>
      <c r="AP13" s="17">
        <v>0.55533608197748097</v>
      </c>
      <c r="AQ13" s="17">
        <v>0.54431744059534104</v>
      </c>
      <c r="AR13" s="17">
        <v>0.69024772711217597</v>
      </c>
      <c r="AS13" s="17"/>
      <c r="AT13" s="17">
        <v>0.49246124525340201</v>
      </c>
      <c r="AU13" s="17">
        <v>0.531284575580801</v>
      </c>
      <c r="AV13" s="17"/>
      <c r="AW13" s="17">
        <v>0.46434129700691601</v>
      </c>
      <c r="AX13" s="17">
        <v>0.52360576784302404</v>
      </c>
      <c r="AY13" s="17">
        <v>0.480207389554065</v>
      </c>
      <c r="AZ13" s="17">
        <v>0.51747472238217396</v>
      </c>
      <c r="BA13" s="17">
        <v>0.573843258557731</v>
      </c>
      <c r="BB13" s="17">
        <v>0.50706065173594395</v>
      </c>
      <c r="BC13" s="17">
        <v>0.56067357737321</v>
      </c>
      <c r="BD13" s="17">
        <v>0.44139428056798802</v>
      </c>
      <c r="BE13" s="17"/>
      <c r="BF13" s="17">
        <v>0.52757915249015597</v>
      </c>
      <c r="BG13" s="17">
        <v>0.53382178297335803</v>
      </c>
      <c r="BH13" s="17">
        <v>0.52374649201766799</v>
      </c>
      <c r="BI13" s="17">
        <v>0.51528339247814903</v>
      </c>
      <c r="BJ13" s="17">
        <v>0.47226044963680402</v>
      </c>
      <c r="BK13" s="17">
        <v>0.54621093161847001</v>
      </c>
      <c r="BL13" s="17">
        <v>0.49714398772643698</v>
      </c>
      <c r="BM13" s="17"/>
      <c r="BN13" s="17">
        <v>0.43094193713903001</v>
      </c>
      <c r="BO13" s="17">
        <v>0.48231764206252498</v>
      </c>
      <c r="BP13" s="17">
        <v>0.51803446888000704</v>
      </c>
      <c r="BQ13" s="17">
        <v>0.46634324105368102</v>
      </c>
      <c r="BR13" s="17">
        <v>0.54022681743391698</v>
      </c>
      <c r="BS13" s="17">
        <v>0.484088417404136</v>
      </c>
      <c r="BT13" s="17">
        <v>0.58813954132067603</v>
      </c>
      <c r="BU13" s="17">
        <v>0.55433512728656198</v>
      </c>
      <c r="BV13" s="17">
        <v>0.51334087688813401</v>
      </c>
      <c r="BW13" s="17">
        <v>0.52515919037565495</v>
      </c>
      <c r="BX13" s="17">
        <v>0.50924715908477203</v>
      </c>
      <c r="BY13" s="17">
        <v>0.59385000205685401</v>
      </c>
      <c r="BZ13" s="17">
        <v>0.59768359016303096</v>
      </c>
      <c r="CA13" s="17">
        <v>0.53044931193284695</v>
      </c>
      <c r="CB13" s="17">
        <v>0.59286670508616401</v>
      </c>
      <c r="CC13" s="17">
        <v>0.69836780177288504</v>
      </c>
      <c r="CD13" s="17">
        <v>0.64051908265149704</v>
      </c>
    </row>
    <row r="14" spans="2:82" x14ac:dyDescent="0.35">
      <c r="B14" s="18" t="s">
        <v>138</v>
      </c>
      <c r="C14" s="19">
        <v>2.1149605060120799E-2</v>
      </c>
      <c r="D14" s="19">
        <v>1.8348672553695301E-2</v>
      </c>
      <c r="E14" s="19">
        <v>2.3380712938097702E-2</v>
      </c>
      <c r="F14" s="19"/>
      <c r="G14" s="19">
        <v>2.78452478788987E-2</v>
      </c>
      <c r="H14" s="19">
        <v>2.4650979011864499E-2</v>
      </c>
      <c r="I14" s="19">
        <v>2.0185570103350901E-2</v>
      </c>
      <c r="J14" s="19">
        <v>2.3758183177614599E-2</v>
      </c>
      <c r="K14" s="19">
        <v>1.48485015703749E-2</v>
      </c>
      <c r="L14" s="19">
        <v>1.6754700401784402E-2</v>
      </c>
      <c r="M14" s="19"/>
      <c r="N14" s="19">
        <v>1.24252342401546E-2</v>
      </c>
      <c r="O14" s="19">
        <v>1.4426614594649599E-2</v>
      </c>
      <c r="P14" s="19">
        <v>1.5540906891683999E-2</v>
      </c>
      <c r="Q14" s="19">
        <v>4.1938155881200298E-2</v>
      </c>
      <c r="R14" s="19"/>
      <c r="S14" s="19">
        <v>2.3097764859282201E-2</v>
      </c>
      <c r="T14" s="19">
        <v>2.0301598746248501E-2</v>
      </c>
      <c r="U14" s="19">
        <v>2.6323040687215801E-2</v>
      </c>
      <c r="V14" s="19">
        <v>1.9447589040400001E-2</v>
      </c>
      <c r="W14" s="19">
        <v>1.75541888070203E-2</v>
      </c>
      <c r="X14" s="19">
        <v>2.9218323898587899E-2</v>
      </c>
      <c r="Y14" s="19">
        <v>1.1154176372264299E-2</v>
      </c>
      <c r="Z14" s="19">
        <v>2.12546228929586E-2</v>
      </c>
      <c r="AA14" s="19">
        <v>2.4922940511832199E-2</v>
      </c>
      <c r="AB14" s="19">
        <v>1.9540553839339E-2</v>
      </c>
      <c r="AC14" s="19">
        <v>1.5284664635290201E-2</v>
      </c>
      <c r="AD14" s="19"/>
      <c r="AE14" s="19">
        <v>1.06053977559741E-2</v>
      </c>
      <c r="AF14" s="19">
        <v>1.2240349435658901E-2</v>
      </c>
      <c r="AG14" s="19">
        <v>4.1178981991091997E-2</v>
      </c>
      <c r="AH14" s="19">
        <v>3.7527668130980199E-2</v>
      </c>
      <c r="AI14" s="19">
        <v>2.1650245019973698E-2</v>
      </c>
      <c r="AJ14" s="19">
        <v>4.4359432689614897E-2</v>
      </c>
      <c r="AK14" s="19"/>
      <c r="AL14" s="19">
        <v>1.5771248697246599E-2</v>
      </c>
      <c r="AM14" s="19">
        <v>1.61370263415044E-2</v>
      </c>
      <c r="AN14" s="19">
        <v>1.9043331068927302E-2</v>
      </c>
      <c r="AO14" s="19">
        <v>1.9219875988414199E-2</v>
      </c>
      <c r="AP14" s="19">
        <v>9.3934641022919898E-3</v>
      </c>
      <c r="AQ14" s="19">
        <v>6.4473855298528204E-3</v>
      </c>
      <c r="AR14" s="19">
        <v>0</v>
      </c>
      <c r="AS14" s="19"/>
      <c r="AT14" s="19">
        <v>1.8843709062387099E-2</v>
      </c>
      <c r="AU14" s="19">
        <v>1.8496234361741502E-2</v>
      </c>
      <c r="AV14" s="19"/>
      <c r="AW14" s="19">
        <v>2.6734943827945699E-2</v>
      </c>
      <c r="AX14" s="19">
        <v>2.0505939061347199E-2</v>
      </c>
      <c r="AY14" s="19">
        <v>3.0337137055282602E-2</v>
      </c>
      <c r="AZ14" s="19">
        <v>2.73613243570002E-2</v>
      </c>
      <c r="BA14" s="19">
        <v>1.27481773161678E-2</v>
      </c>
      <c r="BB14" s="19">
        <v>1.77666653407519E-2</v>
      </c>
      <c r="BC14" s="19">
        <v>1.41957281266321E-2</v>
      </c>
      <c r="BD14" s="19">
        <v>3.3235376460916698E-2</v>
      </c>
      <c r="BE14" s="19"/>
      <c r="BF14" s="19">
        <v>1.24924008270576E-2</v>
      </c>
      <c r="BG14" s="19">
        <v>1.42291889057577E-2</v>
      </c>
      <c r="BH14" s="19">
        <v>1.8791428901594898E-2</v>
      </c>
      <c r="BI14" s="19">
        <v>2.17416107236422E-2</v>
      </c>
      <c r="BJ14" s="19">
        <v>2.6459661181284701E-2</v>
      </c>
      <c r="BK14" s="19">
        <v>3.1572725136032299E-2</v>
      </c>
      <c r="BL14" s="19">
        <v>2.8716230237527202E-2</v>
      </c>
      <c r="BM14" s="19"/>
      <c r="BN14" s="19">
        <v>5.9879303873359199E-2</v>
      </c>
      <c r="BO14" s="19">
        <v>3.3528448301998699E-2</v>
      </c>
      <c r="BP14" s="19">
        <v>3.1563896608772901E-2</v>
      </c>
      <c r="BQ14" s="19">
        <v>2.0816352190437301E-2</v>
      </c>
      <c r="BR14" s="19">
        <v>2.0764145338639298E-2</v>
      </c>
      <c r="BS14" s="19">
        <v>7.86654013392688E-3</v>
      </c>
      <c r="BT14" s="19">
        <v>8.1287949324312294E-3</v>
      </c>
      <c r="BU14" s="19">
        <v>9.8653769004317902E-3</v>
      </c>
      <c r="BV14" s="19">
        <v>1.7981955826686099E-2</v>
      </c>
      <c r="BW14" s="19">
        <v>9.9982944545340194E-3</v>
      </c>
      <c r="BX14" s="19">
        <v>9.2374148666602603E-3</v>
      </c>
      <c r="BY14" s="19">
        <v>5.3641177425956402E-3</v>
      </c>
      <c r="BZ14" s="19">
        <v>0</v>
      </c>
      <c r="CA14" s="19">
        <v>1.33928935810399E-2</v>
      </c>
      <c r="CB14" s="19">
        <v>1.17332997660268E-2</v>
      </c>
      <c r="CC14" s="19">
        <v>6.6417877387192096E-3</v>
      </c>
      <c r="CD14" s="19">
        <v>0</v>
      </c>
    </row>
    <row r="15" spans="2:82" x14ac:dyDescent="0.35">
      <c r="B15" s="16"/>
    </row>
    <row r="16" spans="2:82" x14ac:dyDescent="0.35">
      <c r="B16" t="s">
        <v>119</v>
      </c>
    </row>
    <row r="17" spans="2:2" x14ac:dyDescent="0.35">
      <c r="B17" t="s">
        <v>120</v>
      </c>
    </row>
    <row r="19" spans="2:2" x14ac:dyDescent="0.35">
      <c r="B19"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CD22"/>
  <sheetViews>
    <sheetView showGridLines="0" workbookViewId="0">
      <pane xSplit="2" topLeftCell="U1" activePane="topRight" state="frozen"/>
      <selection pane="topRight" activeCell="X7" sqref="X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129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121</v>
      </c>
      <c r="C9" s="17">
        <v>0.56812271097300604</v>
      </c>
      <c r="D9" s="17">
        <v>0.57951105614346798</v>
      </c>
      <c r="E9" s="17">
        <v>0.55787698163827504</v>
      </c>
      <c r="F9" s="17"/>
      <c r="G9" s="17">
        <v>0.47670815555470603</v>
      </c>
      <c r="H9" s="17">
        <v>0.56926284646642</v>
      </c>
      <c r="I9" s="17">
        <v>0.59440209521598297</v>
      </c>
      <c r="J9" s="17">
        <v>0.552854075995039</v>
      </c>
      <c r="K9" s="17">
        <v>0.56616185159396404</v>
      </c>
      <c r="L9" s="17">
        <v>0.62001335092791299</v>
      </c>
      <c r="M9" s="17"/>
      <c r="N9" s="17">
        <v>0.58401798857661902</v>
      </c>
      <c r="O9" s="17">
        <v>0.57169195887526703</v>
      </c>
      <c r="P9" s="17">
        <v>0.56591543917445397</v>
      </c>
      <c r="Q9" s="17">
        <v>0.55112886875616096</v>
      </c>
      <c r="R9" s="17"/>
      <c r="S9" s="17">
        <v>0.49600623130819699</v>
      </c>
      <c r="T9" s="17">
        <v>0.586302540853893</v>
      </c>
      <c r="U9" s="17">
        <v>0.57907289696007802</v>
      </c>
      <c r="V9" s="17">
        <v>0.58817464156113197</v>
      </c>
      <c r="W9" s="17">
        <v>0.60842065063426798</v>
      </c>
      <c r="X9" s="17">
        <v>0.62397266254595596</v>
      </c>
      <c r="Y9" s="17">
        <v>0.58120121267580105</v>
      </c>
      <c r="Z9" s="17">
        <v>0.60779328081947903</v>
      </c>
      <c r="AA9" s="17">
        <v>0.54597910049129805</v>
      </c>
      <c r="AB9" s="17">
        <v>0.53628175571985404</v>
      </c>
      <c r="AC9" s="17">
        <v>0.56948721106658695</v>
      </c>
      <c r="AD9" s="17"/>
      <c r="AE9" s="17">
        <v>0.59046644082386501</v>
      </c>
      <c r="AF9" s="17">
        <v>0.60153247447129599</v>
      </c>
      <c r="AG9" s="17">
        <v>0.58623631491753403</v>
      </c>
      <c r="AH9" s="17">
        <v>0.57227435400472204</v>
      </c>
      <c r="AI9" s="17">
        <v>0.51307401511681505</v>
      </c>
      <c r="AJ9" s="17">
        <v>0.41661918362401901</v>
      </c>
      <c r="AK9" s="17"/>
      <c r="AL9" s="17">
        <v>0.60885389559160596</v>
      </c>
      <c r="AM9" s="17">
        <v>0.52934362637305099</v>
      </c>
      <c r="AN9" s="17">
        <v>0.55052070011258203</v>
      </c>
      <c r="AO9" s="17">
        <v>0.47896617839665601</v>
      </c>
      <c r="AP9" s="17">
        <v>0.49650308876635302</v>
      </c>
      <c r="AQ9" s="17">
        <v>0.436221069258526</v>
      </c>
      <c r="AR9" s="17">
        <v>0.44309320780457601</v>
      </c>
      <c r="AS9" s="17"/>
      <c r="AT9" s="17">
        <v>0.537631016495554</v>
      </c>
      <c r="AU9" s="17">
        <v>0.57493510519001501</v>
      </c>
      <c r="AV9" s="17"/>
      <c r="AW9" s="17">
        <v>0.50163014755190605</v>
      </c>
      <c r="AX9" s="17">
        <v>0.59741187335312695</v>
      </c>
      <c r="AY9" s="17">
        <v>0.598218158347116</v>
      </c>
      <c r="AZ9" s="17">
        <v>0.56295119688980799</v>
      </c>
      <c r="BA9" s="17">
        <v>0.618734780015194</v>
      </c>
      <c r="BB9" s="17">
        <v>0.55325426769484998</v>
      </c>
      <c r="BC9" s="17">
        <v>0.57388834824040702</v>
      </c>
      <c r="BD9" s="17">
        <v>0.59606456994696</v>
      </c>
      <c r="BE9" s="17"/>
      <c r="BF9" s="17">
        <v>0.59098619975940003</v>
      </c>
      <c r="BG9" s="17">
        <v>0.57042210190833398</v>
      </c>
      <c r="BH9" s="17">
        <v>0.59472568210293097</v>
      </c>
      <c r="BI9" s="17">
        <v>0.54302730491837703</v>
      </c>
      <c r="BJ9" s="17">
        <v>0.52345960790717005</v>
      </c>
      <c r="BK9" s="17">
        <v>0.58893994010810002</v>
      </c>
      <c r="BL9" s="17">
        <v>0.51389136672774305</v>
      </c>
      <c r="BM9" s="17"/>
      <c r="BN9" s="17">
        <v>0.47434708357676503</v>
      </c>
      <c r="BO9" s="17">
        <v>0.520612810289802</v>
      </c>
      <c r="BP9" s="17">
        <v>0.586165145543456</v>
      </c>
      <c r="BQ9" s="17">
        <v>0.53131343026299904</v>
      </c>
      <c r="BR9" s="17">
        <v>0.560506293712704</v>
      </c>
      <c r="BS9" s="17">
        <v>0.59545952277097403</v>
      </c>
      <c r="BT9" s="17">
        <v>0.59117621799124498</v>
      </c>
      <c r="BU9" s="17">
        <v>0.59502585136554098</v>
      </c>
      <c r="BV9" s="17">
        <v>0.58113379355148997</v>
      </c>
      <c r="BW9" s="17">
        <v>0.62743269187134398</v>
      </c>
      <c r="BX9" s="17">
        <v>0.60101303686154495</v>
      </c>
      <c r="BY9" s="17">
        <v>0.62692079799807099</v>
      </c>
      <c r="BZ9" s="17">
        <v>0.58400815875012502</v>
      </c>
      <c r="CA9" s="17">
        <v>0.58440886803916703</v>
      </c>
      <c r="CB9" s="17">
        <v>0.56577878022012296</v>
      </c>
      <c r="CC9" s="17">
        <v>0.57631373491347804</v>
      </c>
      <c r="CD9" s="17">
        <v>0.546691888261989</v>
      </c>
    </row>
    <row r="10" spans="2:82" ht="43.5" x14ac:dyDescent="0.35">
      <c r="B10" s="18" t="s">
        <v>122</v>
      </c>
      <c r="C10" s="17">
        <v>0.175292819284597</v>
      </c>
      <c r="D10" s="17">
        <v>0.19517040060580901</v>
      </c>
      <c r="E10" s="17">
        <v>0.15578971712072601</v>
      </c>
      <c r="F10" s="17"/>
      <c r="G10" s="17">
        <v>0.194175975632979</v>
      </c>
      <c r="H10" s="17">
        <v>0.24484257990048799</v>
      </c>
      <c r="I10" s="17">
        <v>0.21534094384153801</v>
      </c>
      <c r="J10" s="17">
        <v>0.15491822528555499</v>
      </c>
      <c r="K10" s="17">
        <v>0.14341417620341501</v>
      </c>
      <c r="L10" s="17">
        <v>0.111525769130862</v>
      </c>
      <c r="M10" s="17"/>
      <c r="N10" s="17">
        <v>0.249044598892941</v>
      </c>
      <c r="O10" s="17">
        <v>0.16501382809771101</v>
      </c>
      <c r="P10" s="17">
        <v>0.181339389036448</v>
      </c>
      <c r="Q10" s="17">
        <v>0.102210500967097</v>
      </c>
      <c r="R10" s="17"/>
      <c r="S10" s="17">
        <v>0.19841361699534099</v>
      </c>
      <c r="T10" s="17">
        <v>0.16993632187105101</v>
      </c>
      <c r="U10" s="17">
        <v>0.138493570314769</v>
      </c>
      <c r="V10" s="17">
        <v>0.168542061018988</v>
      </c>
      <c r="W10" s="17">
        <v>0.16730463874638099</v>
      </c>
      <c r="X10" s="17">
        <v>0.182067534154919</v>
      </c>
      <c r="Y10" s="17">
        <v>0.17353850920664701</v>
      </c>
      <c r="Z10" s="17">
        <v>0.15538982599969101</v>
      </c>
      <c r="AA10" s="17">
        <v>0.182859074186348</v>
      </c>
      <c r="AB10" s="17">
        <v>0.184163507345178</v>
      </c>
      <c r="AC10" s="17">
        <v>0.18035287443329601</v>
      </c>
      <c r="AD10" s="17"/>
      <c r="AE10" s="17">
        <v>0.18301208972838701</v>
      </c>
      <c r="AF10" s="17">
        <v>0.269252376696895</v>
      </c>
      <c r="AG10" s="17">
        <v>0.10190247777562</v>
      </c>
      <c r="AH10" s="17">
        <v>0.100233017535946</v>
      </c>
      <c r="AI10" s="17">
        <v>0.12931775288571301</v>
      </c>
      <c r="AJ10" s="17">
        <v>8.5999108172549604E-2</v>
      </c>
      <c r="AK10" s="17"/>
      <c r="AL10" s="17">
        <v>0.17032048955776199</v>
      </c>
      <c r="AM10" s="17">
        <v>0.19018981708298599</v>
      </c>
      <c r="AN10" s="17">
        <v>0.28855877682278103</v>
      </c>
      <c r="AO10" s="17">
        <v>0.22574840308805799</v>
      </c>
      <c r="AP10" s="17">
        <v>0.12646682220689501</v>
      </c>
      <c r="AQ10" s="17">
        <v>0.21903125969739201</v>
      </c>
      <c r="AR10" s="17">
        <v>0.12785730931242001</v>
      </c>
      <c r="AS10" s="17"/>
      <c r="AT10" s="17">
        <v>0.33056487410378899</v>
      </c>
      <c r="AU10" s="17">
        <v>0.15783386603893601</v>
      </c>
      <c r="AV10" s="17"/>
      <c r="AW10" s="17">
        <v>0.123990704777568</v>
      </c>
      <c r="AX10" s="17">
        <v>7.7391434361046105E-2</v>
      </c>
      <c r="AY10" s="17">
        <v>0.196310550022918</v>
      </c>
      <c r="AZ10" s="17">
        <v>0.16698639948013899</v>
      </c>
      <c r="BA10" s="17">
        <v>0.11594721685629</v>
      </c>
      <c r="BB10" s="17">
        <v>0.214322218798284</v>
      </c>
      <c r="BC10" s="17">
        <v>0.276515870229326</v>
      </c>
      <c r="BD10" s="17">
        <v>0.19705788073144401</v>
      </c>
      <c r="BE10" s="17"/>
      <c r="BF10" s="17">
        <v>0.25210529949981197</v>
      </c>
      <c r="BG10" s="17">
        <v>0.21563598219632099</v>
      </c>
      <c r="BH10" s="17">
        <v>0.14833648141413799</v>
      </c>
      <c r="BI10" s="17">
        <v>0.176626089151285</v>
      </c>
      <c r="BJ10" s="17">
        <v>0.15434844841282899</v>
      </c>
      <c r="BK10" s="17">
        <v>0.11364185327222701</v>
      </c>
      <c r="BL10" s="17">
        <v>0.13340181737468201</v>
      </c>
      <c r="BM10" s="17"/>
      <c r="BN10" s="17">
        <v>6.8706066730445103E-2</v>
      </c>
      <c r="BO10" s="17">
        <v>7.2231552954440101E-2</v>
      </c>
      <c r="BP10" s="17">
        <v>9.8776354619088499E-2</v>
      </c>
      <c r="BQ10" s="17">
        <v>0.10783582897845399</v>
      </c>
      <c r="BR10" s="17">
        <v>0.139908243913686</v>
      </c>
      <c r="BS10" s="17">
        <v>0.17141497734436001</v>
      </c>
      <c r="BT10" s="17">
        <v>0.181889069741761</v>
      </c>
      <c r="BU10" s="17">
        <v>0.18919292446330499</v>
      </c>
      <c r="BV10" s="17">
        <v>0.22042188622877901</v>
      </c>
      <c r="BW10" s="17">
        <v>0.21687172419793399</v>
      </c>
      <c r="BX10" s="17">
        <v>0.27801274291998401</v>
      </c>
      <c r="BY10" s="17">
        <v>0.245315048914968</v>
      </c>
      <c r="BZ10" s="17">
        <v>0.282096908224371</v>
      </c>
      <c r="CA10" s="17">
        <v>0.28482315998505198</v>
      </c>
      <c r="CB10" s="17">
        <v>0.32526797394850698</v>
      </c>
      <c r="CC10" s="17">
        <v>0.425754083586109</v>
      </c>
      <c r="CD10" s="17">
        <v>0.34245804560850301</v>
      </c>
    </row>
    <row r="11" spans="2:82" ht="29" x14ac:dyDescent="0.35">
      <c r="B11" s="18" t="s">
        <v>123</v>
      </c>
      <c r="C11" s="17">
        <v>0.13129998696355899</v>
      </c>
      <c r="D11" s="17">
        <v>0.157582246626216</v>
      </c>
      <c r="E11" s="17">
        <v>0.105927217970786</v>
      </c>
      <c r="F11" s="17"/>
      <c r="G11" s="17">
        <v>0.207038935710814</v>
      </c>
      <c r="H11" s="17">
        <v>0.211382699004797</v>
      </c>
      <c r="I11" s="17">
        <v>0.136235402787067</v>
      </c>
      <c r="J11" s="17">
        <v>6.8648907692622704E-2</v>
      </c>
      <c r="K11" s="17">
        <v>8.2116773678924102E-2</v>
      </c>
      <c r="L11" s="17">
        <v>9.5783064462307305E-2</v>
      </c>
      <c r="M11" s="17"/>
      <c r="N11" s="17">
        <v>0.20367644521086201</v>
      </c>
      <c r="O11" s="17">
        <v>9.3471795369981805E-2</v>
      </c>
      <c r="P11" s="17">
        <v>0.13190026027977</v>
      </c>
      <c r="Q11" s="17">
        <v>9.1224510014262503E-2</v>
      </c>
      <c r="R11" s="17"/>
      <c r="S11" s="17">
        <v>0.179988970771812</v>
      </c>
      <c r="T11" s="17">
        <v>0.108293812080028</v>
      </c>
      <c r="U11" s="17">
        <v>0.12479281311580399</v>
      </c>
      <c r="V11" s="17">
        <v>0.13245033283059801</v>
      </c>
      <c r="W11" s="17">
        <v>0.109711220594853</v>
      </c>
      <c r="X11" s="17">
        <v>0.13378955617787899</v>
      </c>
      <c r="Y11" s="17">
        <v>0.11814569756011099</v>
      </c>
      <c r="Z11" s="17">
        <v>9.4748976136147994E-2</v>
      </c>
      <c r="AA11" s="17">
        <v>0.15483473397502301</v>
      </c>
      <c r="AB11" s="17">
        <v>0.112541665056428</v>
      </c>
      <c r="AC11" s="17">
        <v>0.12135878972681299</v>
      </c>
      <c r="AD11" s="17"/>
      <c r="AE11" s="17">
        <v>0.167784200230083</v>
      </c>
      <c r="AF11" s="17">
        <v>0.139351066576862</v>
      </c>
      <c r="AG11" s="17">
        <v>0.11635740043171899</v>
      </c>
      <c r="AH11" s="17">
        <v>0.106400767344701</v>
      </c>
      <c r="AI11" s="17">
        <v>8.2067562777708103E-2</v>
      </c>
      <c r="AJ11" s="17">
        <v>6.7944604194779504E-2</v>
      </c>
      <c r="AK11" s="17"/>
      <c r="AL11" s="17">
        <v>8.8636811493829099E-2</v>
      </c>
      <c r="AM11" s="17">
        <v>0.19457406862611001</v>
      </c>
      <c r="AN11" s="17">
        <v>0.40844104003749898</v>
      </c>
      <c r="AO11" s="17">
        <v>0.20921230217454401</v>
      </c>
      <c r="AP11" s="17">
        <v>0.11288315617766601</v>
      </c>
      <c r="AQ11" s="17">
        <v>0.30544915325611399</v>
      </c>
      <c r="AR11" s="17">
        <v>0.12525081844915001</v>
      </c>
      <c r="AS11" s="17"/>
      <c r="AT11" s="17">
        <v>0.39906665182772499</v>
      </c>
      <c r="AU11" s="17">
        <v>0.10106634944385399</v>
      </c>
      <c r="AV11" s="17"/>
      <c r="AW11" s="17">
        <v>8.0433077396840094E-2</v>
      </c>
      <c r="AX11" s="17">
        <v>7.7735799669600605E-2</v>
      </c>
      <c r="AY11" s="17">
        <v>0.126607260281247</v>
      </c>
      <c r="AZ11" s="17">
        <v>0.10271519873189799</v>
      </c>
      <c r="BA11" s="17">
        <v>9.5752759310255606E-2</v>
      </c>
      <c r="BB11" s="17">
        <v>0.15781677815208101</v>
      </c>
      <c r="BC11" s="17">
        <v>0.25033432703206399</v>
      </c>
      <c r="BD11" s="17">
        <v>0.13516389454812</v>
      </c>
      <c r="BE11" s="17"/>
      <c r="BF11" s="17">
        <v>0.14549158633370099</v>
      </c>
      <c r="BG11" s="17">
        <v>0.165085518194662</v>
      </c>
      <c r="BH11" s="17">
        <v>0.12891204059682801</v>
      </c>
      <c r="BI11" s="17">
        <v>0.106857748171857</v>
      </c>
      <c r="BJ11" s="17">
        <v>0.125079336749505</v>
      </c>
      <c r="BK11" s="17">
        <v>9.6994895450222607E-2</v>
      </c>
      <c r="BL11" s="17">
        <v>0.107931489078402</v>
      </c>
      <c r="BM11" s="17"/>
      <c r="BN11" s="17">
        <v>8.1497594578209404E-2</v>
      </c>
      <c r="BO11" s="17">
        <v>8.7597711282251398E-2</v>
      </c>
      <c r="BP11" s="17">
        <v>8.5163107694536694E-2</v>
      </c>
      <c r="BQ11" s="17">
        <v>0.12400332122902</v>
      </c>
      <c r="BR11" s="17">
        <v>9.4569535385746806E-2</v>
      </c>
      <c r="BS11" s="17">
        <v>0.10131292464172301</v>
      </c>
      <c r="BT11" s="17">
        <v>0.12350188393290699</v>
      </c>
      <c r="BU11" s="17">
        <v>0.118056610717044</v>
      </c>
      <c r="BV11" s="17">
        <v>0.12656827755431499</v>
      </c>
      <c r="BW11" s="17">
        <v>0.123646811955269</v>
      </c>
      <c r="BX11" s="17">
        <v>0.120385334743628</v>
      </c>
      <c r="BY11" s="17">
        <v>0.16635523211282699</v>
      </c>
      <c r="BZ11" s="17">
        <v>0.16430172557953801</v>
      </c>
      <c r="CA11" s="17">
        <v>0.23683427742016999</v>
      </c>
      <c r="CB11" s="17">
        <v>0.33838014626770602</v>
      </c>
      <c r="CC11" s="17">
        <v>0.51403545217846802</v>
      </c>
      <c r="CD11" s="17">
        <v>0.56992145890344903</v>
      </c>
    </row>
    <row r="12" spans="2:82" x14ac:dyDescent="0.35">
      <c r="B12" s="18" t="s">
        <v>124</v>
      </c>
      <c r="C12" s="17">
        <v>8.8515734587963205E-2</v>
      </c>
      <c r="D12" s="17">
        <v>0.104932248609084</v>
      </c>
      <c r="E12" s="17">
        <v>7.2551899890245602E-2</v>
      </c>
      <c r="F12" s="17"/>
      <c r="G12" s="17">
        <v>0.13509444961981701</v>
      </c>
      <c r="H12" s="17">
        <v>0.14250179496513499</v>
      </c>
      <c r="I12" s="17">
        <v>0.11955800633767701</v>
      </c>
      <c r="J12" s="17">
        <v>5.4347975211377103E-2</v>
      </c>
      <c r="K12" s="17">
        <v>5.6093221340185399E-2</v>
      </c>
      <c r="L12" s="17">
        <v>3.7982874937428003E-2</v>
      </c>
      <c r="M12" s="17"/>
      <c r="N12" s="17">
        <v>0.14911424947813001</v>
      </c>
      <c r="O12" s="17">
        <v>7.2155612869607103E-2</v>
      </c>
      <c r="P12" s="17">
        <v>9.08810173302253E-2</v>
      </c>
      <c r="Q12" s="17">
        <v>3.9066947198031603E-2</v>
      </c>
      <c r="R12" s="17"/>
      <c r="S12" s="17">
        <v>0.147244149359745</v>
      </c>
      <c r="T12" s="17">
        <v>7.0395376114445601E-2</v>
      </c>
      <c r="U12" s="17">
        <v>7.4178753007870094E-2</v>
      </c>
      <c r="V12" s="17">
        <v>6.6174385776635203E-2</v>
      </c>
      <c r="W12" s="17">
        <v>8.7476763119471404E-2</v>
      </c>
      <c r="X12" s="17">
        <v>9.0555849407723904E-2</v>
      </c>
      <c r="Y12" s="17">
        <v>8.3556178308843806E-2</v>
      </c>
      <c r="Z12" s="17">
        <v>0.101459299033985</v>
      </c>
      <c r="AA12" s="17">
        <v>8.4268168906060301E-2</v>
      </c>
      <c r="AB12" s="17">
        <v>7.0990177497402204E-2</v>
      </c>
      <c r="AC12" s="17">
        <v>5.7225830589434999E-2</v>
      </c>
      <c r="AD12" s="17"/>
      <c r="AE12" s="17">
        <v>9.67332555766479E-2</v>
      </c>
      <c r="AF12" s="17">
        <v>0.12516278589680899</v>
      </c>
      <c r="AG12" s="17">
        <v>6.0535762144350802E-2</v>
      </c>
      <c r="AH12" s="17">
        <v>5.2078838970795703E-2</v>
      </c>
      <c r="AI12" s="17">
        <v>6.3134409126103005E-2</v>
      </c>
      <c r="AJ12" s="17">
        <v>6.4349159159206804E-2</v>
      </c>
      <c r="AK12" s="17"/>
      <c r="AL12" s="17">
        <v>5.93437330900181E-2</v>
      </c>
      <c r="AM12" s="17">
        <v>0.144382460974807</v>
      </c>
      <c r="AN12" s="17">
        <v>0.232224616186127</v>
      </c>
      <c r="AO12" s="17">
        <v>0.160664519522879</v>
      </c>
      <c r="AP12" s="17">
        <v>0.10665119200225499</v>
      </c>
      <c r="AQ12" s="17">
        <v>0.17332807419612301</v>
      </c>
      <c r="AR12" s="17">
        <v>6.7888505441386596E-2</v>
      </c>
      <c r="AS12" s="17"/>
      <c r="AT12" s="17">
        <v>0.30703310563049702</v>
      </c>
      <c r="AU12" s="17">
        <v>6.3132774170874303E-2</v>
      </c>
      <c r="AV12" s="17"/>
      <c r="AW12" s="17">
        <v>4.7541269484173899E-2</v>
      </c>
      <c r="AX12" s="17">
        <v>1.37017004565359E-2</v>
      </c>
      <c r="AY12" s="17">
        <v>0.116908883467222</v>
      </c>
      <c r="AZ12" s="17">
        <v>6.3362696529580806E-2</v>
      </c>
      <c r="BA12" s="17">
        <v>4.5510526804602998E-2</v>
      </c>
      <c r="BB12" s="17">
        <v>0.134630183549349</v>
      </c>
      <c r="BC12" s="17">
        <v>0.18714184173001</v>
      </c>
      <c r="BD12" s="17">
        <v>6.71118651785097E-2</v>
      </c>
      <c r="BE12" s="17"/>
      <c r="BF12" s="17">
        <v>0.14826241334982901</v>
      </c>
      <c r="BG12" s="17">
        <v>0.119527992550147</v>
      </c>
      <c r="BH12" s="17">
        <v>7.3097806055645295E-2</v>
      </c>
      <c r="BI12" s="17">
        <v>8.3737661081842094E-2</v>
      </c>
      <c r="BJ12" s="17">
        <v>5.5371652829267697E-2</v>
      </c>
      <c r="BK12" s="17">
        <v>4.46618370318589E-2</v>
      </c>
      <c r="BL12" s="17">
        <v>6.19744536085488E-2</v>
      </c>
      <c r="BM12" s="17"/>
      <c r="BN12" s="17">
        <v>4.1258493413054098E-2</v>
      </c>
      <c r="BO12" s="17">
        <v>4.2252497169915901E-2</v>
      </c>
      <c r="BP12" s="17">
        <v>3.2127823751735098E-2</v>
      </c>
      <c r="BQ12" s="17">
        <v>4.9122773473769803E-2</v>
      </c>
      <c r="BR12" s="17">
        <v>5.87120960609777E-2</v>
      </c>
      <c r="BS12" s="17">
        <v>6.8269759462851604E-2</v>
      </c>
      <c r="BT12" s="17">
        <v>8.3207944775517295E-2</v>
      </c>
      <c r="BU12" s="17">
        <v>9.4090833334045096E-2</v>
      </c>
      <c r="BV12" s="17">
        <v>8.3403277494825706E-2</v>
      </c>
      <c r="BW12" s="17">
        <v>9.9847174513223502E-2</v>
      </c>
      <c r="BX12" s="17">
        <v>0.109282104614357</v>
      </c>
      <c r="BY12" s="17">
        <v>0.16361512828463201</v>
      </c>
      <c r="BZ12" s="17">
        <v>0.15797824392461701</v>
      </c>
      <c r="CA12" s="17">
        <v>0.16316279943126799</v>
      </c>
      <c r="CB12" s="17">
        <v>0.23230526181377001</v>
      </c>
      <c r="CC12" s="17">
        <v>0.358785131939657</v>
      </c>
      <c r="CD12" s="17">
        <v>0.41203196929331198</v>
      </c>
    </row>
    <row r="13" spans="2:82" ht="29" x14ac:dyDescent="0.35">
      <c r="B13" s="18" t="s">
        <v>125</v>
      </c>
      <c r="C13" s="17">
        <v>7.1545370186454196E-2</v>
      </c>
      <c r="D13" s="17">
        <v>9.2130017226546193E-2</v>
      </c>
      <c r="E13" s="17">
        <v>5.1225502468114699E-2</v>
      </c>
      <c r="F13" s="17"/>
      <c r="G13" s="17">
        <v>0.13225751608676101</v>
      </c>
      <c r="H13" s="17">
        <v>0.144445076433875</v>
      </c>
      <c r="I13" s="17">
        <v>8.6117795775578196E-2</v>
      </c>
      <c r="J13" s="17">
        <v>2.4740568750064199E-2</v>
      </c>
      <c r="K13" s="17">
        <v>2.86301480067612E-2</v>
      </c>
      <c r="L13" s="17">
        <v>2.6926477769935502E-2</v>
      </c>
      <c r="M13" s="17"/>
      <c r="N13" s="17">
        <v>0.11865540383317499</v>
      </c>
      <c r="O13" s="17">
        <v>5.4143437404264798E-2</v>
      </c>
      <c r="P13" s="17">
        <v>7.4017114226582095E-2</v>
      </c>
      <c r="Q13" s="17">
        <v>3.6893312570996498E-2</v>
      </c>
      <c r="R13" s="17"/>
      <c r="S13" s="17">
        <v>0.13819972700987401</v>
      </c>
      <c r="T13" s="17">
        <v>6.1862089795732003E-2</v>
      </c>
      <c r="U13" s="17">
        <v>5.5441396886760398E-2</v>
      </c>
      <c r="V13" s="17">
        <v>4.4986624435181199E-2</v>
      </c>
      <c r="W13" s="17">
        <v>5.3447818920317199E-2</v>
      </c>
      <c r="X13" s="17">
        <v>7.3991527635276305E-2</v>
      </c>
      <c r="Y13" s="17">
        <v>4.8358582214845999E-2</v>
      </c>
      <c r="Z13" s="17">
        <v>9.0697489064895095E-2</v>
      </c>
      <c r="AA13" s="17">
        <v>6.5760814089803304E-2</v>
      </c>
      <c r="AB13" s="17">
        <v>5.7157762163993202E-2</v>
      </c>
      <c r="AC13" s="17">
        <v>5.2416864281741297E-2</v>
      </c>
      <c r="AD13" s="17"/>
      <c r="AE13" s="17">
        <v>8.4552461663409906E-2</v>
      </c>
      <c r="AF13" s="17">
        <v>7.37329534102215E-2</v>
      </c>
      <c r="AG13" s="17">
        <v>6.3442641600467198E-2</v>
      </c>
      <c r="AH13" s="17">
        <v>5.3580086330603502E-2</v>
      </c>
      <c r="AI13" s="17">
        <v>6.3254615458141997E-2</v>
      </c>
      <c r="AJ13" s="17">
        <v>3.9036707850215999E-2</v>
      </c>
      <c r="AK13" s="17"/>
      <c r="AL13" s="17">
        <v>3.7995615470801401E-2</v>
      </c>
      <c r="AM13" s="17">
        <v>0.13254707755827899</v>
      </c>
      <c r="AN13" s="17">
        <v>0.24750667706215401</v>
      </c>
      <c r="AO13" s="17">
        <v>0.149230224976765</v>
      </c>
      <c r="AP13" s="17">
        <v>4.3480796647142002E-2</v>
      </c>
      <c r="AQ13" s="17">
        <v>0.17848253641280101</v>
      </c>
      <c r="AR13" s="17">
        <v>0.13002739776981501</v>
      </c>
      <c r="AS13" s="17"/>
      <c r="AT13" s="17">
        <v>0.25985837258736799</v>
      </c>
      <c r="AU13" s="17">
        <v>4.9810067054699599E-2</v>
      </c>
      <c r="AV13" s="17"/>
      <c r="AW13" s="17">
        <v>4.1775031984606401E-2</v>
      </c>
      <c r="AX13" s="17">
        <v>1.49363658564346E-2</v>
      </c>
      <c r="AY13" s="17">
        <v>9.4370586181933905E-2</v>
      </c>
      <c r="AZ13" s="17">
        <v>4.92519235481442E-2</v>
      </c>
      <c r="BA13" s="17">
        <v>3.1270124138591898E-2</v>
      </c>
      <c r="BB13" s="17">
        <v>0.102635990599844</v>
      </c>
      <c r="BC13" s="17">
        <v>0.158874730903283</v>
      </c>
      <c r="BD13" s="17">
        <v>8.85284068876694E-2</v>
      </c>
      <c r="BE13" s="17"/>
      <c r="BF13" s="17">
        <v>9.5070378379493198E-2</v>
      </c>
      <c r="BG13" s="17">
        <v>0.102981997995526</v>
      </c>
      <c r="BH13" s="17">
        <v>7.2606671167951706E-2</v>
      </c>
      <c r="BI13" s="17">
        <v>7.8919678062039297E-2</v>
      </c>
      <c r="BJ13" s="17">
        <v>5.6216277675947897E-2</v>
      </c>
      <c r="BK13" s="17">
        <v>2.5265521302022299E-2</v>
      </c>
      <c r="BL13" s="17">
        <v>5.2950017349920601E-2</v>
      </c>
      <c r="BM13" s="17"/>
      <c r="BN13" s="17">
        <v>5.5548347259863497E-2</v>
      </c>
      <c r="BO13" s="17">
        <v>3.8366973391257102E-2</v>
      </c>
      <c r="BP13" s="17">
        <v>3.0974227832903701E-2</v>
      </c>
      <c r="BQ13" s="17">
        <v>4.8027044337984201E-2</v>
      </c>
      <c r="BR13" s="17">
        <v>4.5469497006097898E-2</v>
      </c>
      <c r="BS13" s="17">
        <v>5.0550679966920399E-2</v>
      </c>
      <c r="BT13" s="17">
        <v>7.37295959581383E-2</v>
      </c>
      <c r="BU13" s="17">
        <v>6.3099990986190693E-2</v>
      </c>
      <c r="BV13" s="17">
        <v>6.4653084077689493E-2</v>
      </c>
      <c r="BW13" s="17">
        <v>8.1648189127653606E-2</v>
      </c>
      <c r="BX13" s="17">
        <v>7.3103353778542504E-2</v>
      </c>
      <c r="BY13" s="17">
        <v>0.109859185916477</v>
      </c>
      <c r="BZ13" s="17">
        <v>9.2551177861355194E-2</v>
      </c>
      <c r="CA13" s="17">
        <v>0.12056223991597199</v>
      </c>
      <c r="CB13" s="17">
        <v>0.185829104071081</v>
      </c>
      <c r="CC13" s="17">
        <v>0.339201858336454</v>
      </c>
      <c r="CD13" s="17">
        <v>0.41580143276493797</v>
      </c>
    </row>
    <row r="14" spans="2:82" ht="29" x14ac:dyDescent="0.35">
      <c r="B14" s="18" t="s">
        <v>126</v>
      </c>
      <c r="C14" s="17">
        <v>4.9666787189456399E-2</v>
      </c>
      <c r="D14" s="17">
        <v>5.6500930341569298E-2</v>
      </c>
      <c r="E14" s="17">
        <v>4.3054204338540902E-2</v>
      </c>
      <c r="F14" s="17"/>
      <c r="G14" s="17">
        <v>9.9321979896765E-2</v>
      </c>
      <c r="H14" s="17">
        <v>0.114760936407896</v>
      </c>
      <c r="I14" s="17">
        <v>4.5663542871527303E-2</v>
      </c>
      <c r="J14" s="17">
        <v>1.68675625034207E-2</v>
      </c>
      <c r="K14" s="17">
        <v>1.9653396859158501E-2</v>
      </c>
      <c r="L14" s="17">
        <v>1.37960391986322E-2</v>
      </c>
      <c r="M14" s="17"/>
      <c r="N14" s="17">
        <v>8.1387281872343106E-2</v>
      </c>
      <c r="O14" s="17">
        <v>3.8770375000062397E-2</v>
      </c>
      <c r="P14" s="17">
        <v>4.6891466600390098E-2</v>
      </c>
      <c r="Q14" s="17">
        <v>2.9611018977829098E-2</v>
      </c>
      <c r="R14" s="17"/>
      <c r="S14" s="17">
        <v>9.2270117787598194E-2</v>
      </c>
      <c r="T14" s="17">
        <v>2.7960101890856098E-2</v>
      </c>
      <c r="U14" s="17">
        <v>5.4490458952349399E-2</v>
      </c>
      <c r="V14" s="17">
        <v>4.2532145424974598E-2</v>
      </c>
      <c r="W14" s="17">
        <v>4.8245195578184498E-2</v>
      </c>
      <c r="X14" s="17">
        <v>4.9504205123192202E-2</v>
      </c>
      <c r="Y14" s="17">
        <v>3.6910301875956397E-2</v>
      </c>
      <c r="Z14" s="17">
        <v>3.1317924870239003E-2</v>
      </c>
      <c r="AA14" s="17">
        <v>5.5774191611161802E-2</v>
      </c>
      <c r="AB14" s="17">
        <v>3.5241580842132997E-2</v>
      </c>
      <c r="AC14" s="17">
        <v>3.9526473479293299E-2</v>
      </c>
      <c r="AD14" s="17"/>
      <c r="AE14" s="17">
        <v>5.7314528274218401E-2</v>
      </c>
      <c r="AF14" s="17">
        <v>4.56582913098127E-2</v>
      </c>
      <c r="AG14" s="17">
        <v>4.55397927032056E-2</v>
      </c>
      <c r="AH14" s="17">
        <v>4.92163196643342E-2</v>
      </c>
      <c r="AI14" s="17">
        <v>4.2269246982428899E-2</v>
      </c>
      <c r="AJ14" s="17">
        <v>5.1906174597031902E-2</v>
      </c>
      <c r="AK14" s="17"/>
      <c r="AL14" s="17">
        <v>2.2615941347866E-2</v>
      </c>
      <c r="AM14" s="17">
        <v>9.5734807340228295E-2</v>
      </c>
      <c r="AN14" s="17">
        <v>0.197864894384087</v>
      </c>
      <c r="AO14" s="17">
        <v>0.151358524713815</v>
      </c>
      <c r="AP14" s="17">
        <v>3.8863183746250002E-2</v>
      </c>
      <c r="AQ14" s="17">
        <v>0.10005513188826901</v>
      </c>
      <c r="AR14" s="17">
        <v>6.4621997681917995E-2</v>
      </c>
      <c r="AS14" s="17"/>
      <c r="AT14" s="17">
        <v>0.20090364051903101</v>
      </c>
      <c r="AU14" s="17">
        <v>3.1655962261677599E-2</v>
      </c>
      <c r="AV14" s="17"/>
      <c r="AW14" s="17">
        <v>2.8775858151354E-2</v>
      </c>
      <c r="AX14" s="17">
        <v>1.14987074886575E-2</v>
      </c>
      <c r="AY14" s="17">
        <v>4.2927516890155101E-2</v>
      </c>
      <c r="AZ14" s="17">
        <v>3.7101731030549E-2</v>
      </c>
      <c r="BA14" s="17">
        <v>1.5113671749203901E-2</v>
      </c>
      <c r="BB14" s="17">
        <v>7.4288662226796504E-2</v>
      </c>
      <c r="BC14" s="17">
        <v>0.110337563990212</v>
      </c>
      <c r="BD14" s="17">
        <v>7.9382611356722699E-2</v>
      </c>
      <c r="BE14" s="17"/>
      <c r="BF14" s="17">
        <v>7.2377434951895497E-2</v>
      </c>
      <c r="BG14" s="17">
        <v>7.6094621177129396E-2</v>
      </c>
      <c r="BH14" s="17">
        <v>2.8819065861591098E-2</v>
      </c>
      <c r="BI14" s="17">
        <v>4.9943227237974203E-2</v>
      </c>
      <c r="BJ14" s="17">
        <v>3.3875037762115701E-2</v>
      </c>
      <c r="BK14" s="17">
        <v>2.0006860786583001E-2</v>
      </c>
      <c r="BL14" s="17">
        <v>4.3155161161487002E-2</v>
      </c>
      <c r="BM14" s="17"/>
      <c r="BN14" s="17">
        <v>3.0141912095796301E-2</v>
      </c>
      <c r="BO14" s="17">
        <v>3.1122280646197702E-2</v>
      </c>
      <c r="BP14" s="17">
        <v>2.2133490646049001E-2</v>
      </c>
      <c r="BQ14" s="17">
        <v>3.05368419445032E-2</v>
      </c>
      <c r="BR14" s="17">
        <v>3.2021236539626602E-2</v>
      </c>
      <c r="BS14" s="17">
        <v>3.4265305575854603E-2</v>
      </c>
      <c r="BT14" s="17">
        <v>5.17375961834112E-2</v>
      </c>
      <c r="BU14" s="17">
        <v>5.6731650434428099E-2</v>
      </c>
      <c r="BV14" s="17">
        <v>2.8797191341818702E-2</v>
      </c>
      <c r="BW14" s="17">
        <v>5.1874675215705102E-2</v>
      </c>
      <c r="BX14" s="17">
        <v>4.84334723092937E-2</v>
      </c>
      <c r="BY14" s="17">
        <v>6.05818954477369E-2</v>
      </c>
      <c r="BZ14" s="17">
        <v>5.0985416486837298E-2</v>
      </c>
      <c r="CA14" s="17">
        <v>6.7035736126840606E-2</v>
      </c>
      <c r="CB14" s="17">
        <v>0.20018427828781599</v>
      </c>
      <c r="CC14" s="17">
        <v>0.26120882015934599</v>
      </c>
      <c r="CD14" s="17">
        <v>0.27212752294287201</v>
      </c>
    </row>
    <row r="15" spans="2:82" x14ac:dyDescent="0.35">
      <c r="B15" s="18" t="s">
        <v>127</v>
      </c>
      <c r="C15" s="17">
        <v>2.4790533641979199E-2</v>
      </c>
      <c r="D15" s="17">
        <v>2.0625287400318399E-2</v>
      </c>
      <c r="E15" s="17">
        <v>2.8183301182611201E-2</v>
      </c>
      <c r="F15" s="17"/>
      <c r="G15" s="17">
        <v>6.3039893940323902E-2</v>
      </c>
      <c r="H15" s="17">
        <v>3.1493371715216101E-2</v>
      </c>
      <c r="I15" s="17">
        <v>2.4905997446577802E-2</v>
      </c>
      <c r="J15" s="17">
        <v>1.76357436139934E-2</v>
      </c>
      <c r="K15" s="17">
        <v>1.2814597836433799E-2</v>
      </c>
      <c r="L15" s="17">
        <v>7.76977900458861E-3</v>
      </c>
      <c r="M15" s="17"/>
      <c r="N15" s="17">
        <v>1.7380282317642302E-2</v>
      </c>
      <c r="O15" s="17">
        <v>2.2405342130132701E-2</v>
      </c>
      <c r="P15" s="17">
        <v>2.6642221475583601E-2</v>
      </c>
      <c r="Q15" s="17">
        <v>3.2745545394097103E-2</v>
      </c>
      <c r="R15" s="17"/>
      <c r="S15" s="17">
        <v>4.0626246455791E-2</v>
      </c>
      <c r="T15" s="17">
        <v>2.0525967050009999E-2</v>
      </c>
      <c r="U15" s="17">
        <v>2.1033687210188098E-2</v>
      </c>
      <c r="V15" s="17">
        <v>1.46290619017359E-2</v>
      </c>
      <c r="W15" s="17">
        <v>2.60185712112855E-2</v>
      </c>
      <c r="X15" s="17">
        <v>1.7377454425715599E-2</v>
      </c>
      <c r="Y15" s="17">
        <v>2.2551468497393201E-2</v>
      </c>
      <c r="Z15" s="17">
        <v>1.8901625285912899E-2</v>
      </c>
      <c r="AA15" s="17">
        <v>3.4170962715316902E-2</v>
      </c>
      <c r="AB15" s="17">
        <v>2.0492951805885E-2</v>
      </c>
      <c r="AC15" s="17">
        <v>2.1310554002323699E-2</v>
      </c>
      <c r="AD15" s="17"/>
      <c r="AE15" s="17">
        <v>8.1352634007297395E-3</v>
      </c>
      <c r="AF15" s="17">
        <v>1.78254992166775E-2</v>
      </c>
      <c r="AG15" s="17">
        <v>2.8842069552640199E-2</v>
      </c>
      <c r="AH15" s="17">
        <v>3.0452566508370998E-2</v>
      </c>
      <c r="AI15" s="17">
        <v>3.4364679445177897E-2</v>
      </c>
      <c r="AJ15" s="17">
        <v>0.100588972221637</v>
      </c>
      <c r="AK15" s="17"/>
      <c r="AL15" s="17">
        <v>1.3966324425847E-2</v>
      </c>
      <c r="AM15" s="17">
        <v>2.2419978599568399E-2</v>
      </c>
      <c r="AN15" s="17">
        <v>2.5957261686346999E-2</v>
      </c>
      <c r="AO15" s="17">
        <v>9.8342892212871895E-3</v>
      </c>
      <c r="AP15" s="17">
        <v>1.4590134718130201E-2</v>
      </c>
      <c r="AQ15" s="17">
        <v>0</v>
      </c>
      <c r="AR15" s="17">
        <v>5.8364776815692097E-2</v>
      </c>
      <c r="AS15" s="17"/>
      <c r="AT15" s="17">
        <v>1.9450911522141099E-2</v>
      </c>
      <c r="AU15" s="17">
        <v>2.1183655298129E-2</v>
      </c>
      <c r="AV15" s="17"/>
      <c r="AW15" s="17">
        <v>2.7194902861336901E-2</v>
      </c>
      <c r="AX15" s="17">
        <v>8.3374027837783693E-3</v>
      </c>
      <c r="AY15" s="17">
        <v>2.63208341974632E-2</v>
      </c>
      <c r="AZ15" s="17">
        <v>3.3657670235285798E-2</v>
      </c>
      <c r="BA15" s="17">
        <v>1.04988870909287E-2</v>
      </c>
      <c r="BB15" s="17">
        <v>2.4174220783537401E-2</v>
      </c>
      <c r="BC15" s="17">
        <v>2.46032592415119E-2</v>
      </c>
      <c r="BD15" s="17">
        <v>3.7274983504279602E-2</v>
      </c>
      <c r="BE15" s="17"/>
      <c r="BF15" s="17">
        <v>2.0656461547931701E-2</v>
      </c>
      <c r="BG15" s="17">
        <v>1.8872026109380401E-2</v>
      </c>
      <c r="BH15" s="17">
        <v>1.7127544477875602E-2</v>
      </c>
      <c r="BI15" s="17">
        <v>3.2221938510140803E-2</v>
      </c>
      <c r="BJ15" s="17">
        <v>2.6823404729326501E-2</v>
      </c>
      <c r="BK15" s="17">
        <v>2.9660506039695899E-2</v>
      </c>
      <c r="BL15" s="17">
        <v>4.03615565965195E-2</v>
      </c>
      <c r="BM15" s="17"/>
      <c r="BN15" s="17">
        <v>6.2710355889264505E-2</v>
      </c>
      <c r="BO15" s="17">
        <v>1.2676788864915099E-2</v>
      </c>
      <c r="BP15" s="17">
        <v>2.1673453216479101E-2</v>
      </c>
      <c r="BQ15" s="17">
        <v>3.2783431058150202E-2</v>
      </c>
      <c r="BR15" s="17">
        <v>2.5971085388585401E-2</v>
      </c>
      <c r="BS15" s="17">
        <v>1.74256385028384E-2</v>
      </c>
      <c r="BT15" s="17">
        <v>1.4181602924549201E-2</v>
      </c>
      <c r="BU15" s="17">
        <v>2.2525568489213301E-2</v>
      </c>
      <c r="BV15" s="17">
        <v>1.3943553520563199E-2</v>
      </c>
      <c r="BW15" s="17">
        <v>2.5674060972282999E-2</v>
      </c>
      <c r="BX15" s="17">
        <v>1.31019443091905E-2</v>
      </c>
      <c r="BY15" s="17">
        <v>2.6440660636048701E-3</v>
      </c>
      <c r="BZ15" s="17">
        <v>1.6073206487349001E-2</v>
      </c>
      <c r="CA15" s="17">
        <v>2.5154473166922101E-2</v>
      </c>
      <c r="CB15" s="17">
        <v>3.39708669336967E-3</v>
      </c>
      <c r="CC15" s="17">
        <v>0</v>
      </c>
      <c r="CD15" s="17">
        <v>1.5034696102541101E-2</v>
      </c>
    </row>
    <row r="16" spans="2:82" ht="29" x14ac:dyDescent="0.35">
      <c r="B16" s="18" t="s">
        <v>128</v>
      </c>
      <c r="C16" s="17">
        <v>2.38629127990647E-2</v>
      </c>
      <c r="D16" s="17">
        <v>2.73847215398519E-2</v>
      </c>
      <c r="E16" s="17">
        <v>1.9927942799428101E-2</v>
      </c>
      <c r="F16" s="17"/>
      <c r="G16" s="17">
        <v>6.3578297299195299E-2</v>
      </c>
      <c r="H16" s="17">
        <v>5.1211760129276397E-2</v>
      </c>
      <c r="I16" s="17">
        <v>2.2662749501297302E-2</v>
      </c>
      <c r="J16" s="17">
        <v>6.9133268129796498E-3</v>
      </c>
      <c r="K16" s="17">
        <v>3.3451778319631802E-3</v>
      </c>
      <c r="L16" s="17">
        <v>3.8000704627602E-3</v>
      </c>
      <c r="M16" s="17"/>
      <c r="N16" s="17">
        <v>3.1728922667412597E-2</v>
      </c>
      <c r="O16" s="17">
        <v>1.8275523464633601E-2</v>
      </c>
      <c r="P16" s="17">
        <v>2.8708754134699602E-2</v>
      </c>
      <c r="Q16" s="17">
        <v>1.7305906084341401E-2</v>
      </c>
      <c r="R16" s="17"/>
      <c r="S16" s="17">
        <v>4.8823292567358102E-2</v>
      </c>
      <c r="T16" s="17">
        <v>1.48494027694179E-2</v>
      </c>
      <c r="U16" s="17">
        <v>9.7647794220345994E-3</v>
      </c>
      <c r="V16" s="17">
        <v>1.49459468735834E-2</v>
      </c>
      <c r="W16" s="17">
        <v>2.7110612038841599E-2</v>
      </c>
      <c r="X16" s="17">
        <v>2.5693711108099499E-2</v>
      </c>
      <c r="Y16" s="17">
        <v>1.9608510555148E-2</v>
      </c>
      <c r="Z16" s="17">
        <v>1.94638245017008E-2</v>
      </c>
      <c r="AA16" s="17">
        <v>2.5089585316477401E-2</v>
      </c>
      <c r="AB16" s="17">
        <v>1.6205617276321398E-2</v>
      </c>
      <c r="AC16" s="17">
        <v>2.6320284310071301E-2</v>
      </c>
      <c r="AD16" s="17"/>
      <c r="AE16" s="17">
        <v>2.2037615878577801E-2</v>
      </c>
      <c r="AF16" s="17">
        <v>2.5375100854306401E-2</v>
      </c>
      <c r="AG16" s="17">
        <v>2.0458482792578701E-2</v>
      </c>
      <c r="AH16" s="17">
        <v>2.6726537599928199E-2</v>
      </c>
      <c r="AI16" s="17">
        <v>2.6569753385549701E-2</v>
      </c>
      <c r="AJ16" s="17">
        <v>1.7626775049687599E-2</v>
      </c>
      <c r="AK16" s="17"/>
      <c r="AL16" s="17">
        <v>8.7280204006559003E-3</v>
      </c>
      <c r="AM16" s="17">
        <v>5.0780806646766298E-2</v>
      </c>
      <c r="AN16" s="17">
        <v>8.7481231382328994E-2</v>
      </c>
      <c r="AO16" s="17">
        <v>9.2438329344280104E-2</v>
      </c>
      <c r="AP16" s="17">
        <v>9.8477907905864595E-3</v>
      </c>
      <c r="AQ16" s="17">
        <v>7.8586428046528295E-2</v>
      </c>
      <c r="AR16" s="17">
        <v>5.9671641678467599E-2</v>
      </c>
      <c r="AS16" s="17"/>
      <c r="AT16" s="17">
        <v>0.118378135199893</v>
      </c>
      <c r="AU16" s="17">
        <v>1.2550429847223E-2</v>
      </c>
      <c r="AV16" s="17"/>
      <c r="AW16" s="17">
        <v>1.1100424995037999E-2</v>
      </c>
      <c r="AX16" s="17">
        <v>0</v>
      </c>
      <c r="AY16" s="17">
        <v>4.7282860150716602E-2</v>
      </c>
      <c r="AZ16" s="17">
        <v>1.5706790976765E-2</v>
      </c>
      <c r="BA16" s="17">
        <v>4.2534509835020599E-3</v>
      </c>
      <c r="BB16" s="17">
        <v>4.22271296093715E-2</v>
      </c>
      <c r="BC16" s="17">
        <v>5.4614483816657899E-2</v>
      </c>
      <c r="BD16" s="17">
        <v>2.59089808203995E-2</v>
      </c>
      <c r="BE16" s="17"/>
      <c r="BF16" s="17">
        <v>2.75356199146716E-2</v>
      </c>
      <c r="BG16" s="17">
        <v>3.0380965684911901E-2</v>
      </c>
      <c r="BH16" s="17">
        <v>1.8279888495233799E-2</v>
      </c>
      <c r="BI16" s="17">
        <v>3.2116720920983E-2</v>
      </c>
      <c r="BJ16" s="17">
        <v>3.0601937580529599E-2</v>
      </c>
      <c r="BK16" s="17">
        <v>1.0952792379695001E-2</v>
      </c>
      <c r="BL16" s="17">
        <v>2.16377454878986E-2</v>
      </c>
      <c r="BM16" s="17"/>
      <c r="BN16" s="17">
        <v>2.34728213397623E-2</v>
      </c>
      <c r="BO16" s="17">
        <v>2.47331980811165E-2</v>
      </c>
      <c r="BP16" s="17">
        <v>1.36406072088555E-2</v>
      </c>
      <c r="BQ16" s="17">
        <v>3.1759539612486003E-2</v>
      </c>
      <c r="BR16" s="17">
        <v>1.39201340727408E-2</v>
      </c>
      <c r="BS16" s="17">
        <v>2.0206606191998901E-2</v>
      </c>
      <c r="BT16" s="17">
        <v>2.7133261649246902E-2</v>
      </c>
      <c r="BU16" s="17">
        <v>1.32352659873943E-2</v>
      </c>
      <c r="BV16" s="17">
        <v>8.6080911538478199E-3</v>
      </c>
      <c r="BW16" s="17">
        <v>1.9624840074672599E-2</v>
      </c>
      <c r="BX16" s="17">
        <v>1.6412859746142199E-2</v>
      </c>
      <c r="BY16" s="17">
        <v>2.7649831468845001E-2</v>
      </c>
      <c r="BZ16" s="17">
        <v>4.6428972753738001E-2</v>
      </c>
      <c r="CA16" s="17">
        <v>2.6847071631722799E-2</v>
      </c>
      <c r="CB16" s="17">
        <v>5.4592844288403497E-2</v>
      </c>
      <c r="CC16" s="17">
        <v>9.1547206079581403E-2</v>
      </c>
      <c r="CD16" s="17">
        <v>0.112607969910406</v>
      </c>
    </row>
    <row r="17" spans="2:82" x14ac:dyDescent="0.35">
      <c r="B17" s="18" t="s">
        <v>114</v>
      </c>
      <c r="C17" s="19">
        <v>0.28527618234816998</v>
      </c>
      <c r="D17" s="19">
        <v>0.26439498597556998</v>
      </c>
      <c r="E17" s="19">
        <v>0.30546288917894299</v>
      </c>
      <c r="F17" s="19"/>
      <c r="G17" s="19">
        <v>0.216888919752731</v>
      </c>
      <c r="H17" s="19">
        <v>0.195988797913385</v>
      </c>
      <c r="I17" s="19">
        <v>0.25778356283849901</v>
      </c>
      <c r="J17" s="19">
        <v>0.35411879791892997</v>
      </c>
      <c r="K17" s="19">
        <v>0.35970678041544701</v>
      </c>
      <c r="L17" s="19">
        <v>0.319817494327367</v>
      </c>
      <c r="M17" s="19"/>
      <c r="N17" s="19">
        <v>0.23884305794449401</v>
      </c>
      <c r="O17" s="19">
        <v>0.30736566640573998</v>
      </c>
      <c r="P17" s="19">
        <v>0.26919579143313399</v>
      </c>
      <c r="Q17" s="19">
        <v>0.325989434919286</v>
      </c>
      <c r="R17" s="19"/>
      <c r="S17" s="19">
        <v>0.27555639304132801</v>
      </c>
      <c r="T17" s="19">
        <v>0.31011613882424099</v>
      </c>
      <c r="U17" s="19">
        <v>0.302444574505424</v>
      </c>
      <c r="V17" s="19">
        <v>0.28250396217927998</v>
      </c>
      <c r="W17" s="19">
        <v>0.26536449501363402</v>
      </c>
      <c r="X17" s="19">
        <v>0.25083946135070601</v>
      </c>
      <c r="Y17" s="19">
        <v>0.279339431911373</v>
      </c>
      <c r="Z17" s="19">
        <v>0.242199931623478</v>
      </c>
      <c r="AA17" s="19">
        <v>0.27613326394498899</v>
      </c>
      <c r="AB17" s="19">
        <v>0.32816407953128701</v>
      </c>
      <c r="AC17" s="19">
        <v>0.31387589076884398</v>
      </c>
      <c r="AD17" s="19"/>
      <c r="AE17" s="19">
        <v>0.27999697509649701</v>
      </c>
      <c r="AF17" s="19">
        <v>0.23613144408498499</v>
      </c>
      <c r="AG17" s="19">
        <v>0.27325750638285701</v>
      </c>
      <c r="AH17" s="19">
        <v>0.283442423210441</v>
      </c>
      <c r="AI17" s="19">
        <v>0.34623981032661799</v>
      </c>
      <c r="AJ17" s="19">
        <v>0.38481239184378602</v>
      </c>
      <c r="AK17" s="19"/>
      <c r="AL17" s="19">
        <v>0.30077776417433</v>
      </c>
      <c r="AM17" s="19">
        <v>0.25182807829225901</v>
      </c>
      <c r="AN17" s="19">
        <v>9.9638802009140395E-2</v>
      </c>
      <c r="AO17" s="19">
        <v>0.24915499000223801</v>
      </c>
      <c r="AP17" s="19">
        <v>0.35484448359183102</v>
      </c>
      <c r="AQ17" s="19">
        <v>0.24361804104997101</v>
      </c>
      <c r="AR17" s="19">
        <v>0.30826835749862802</v>
      </c>
      <c r="AS17" s="19"/>
      <c r="AT17" s="19">
        <v>0.105168429366223</v>
      </c>
      <c r="AU17" s="19">
        <v>0.30716728833763701</v>
      </c>
      <c r="AV17" s="19"/>
      <c r="AW17" s="19">
        <v>0.38624788928458398</v>
      </c>
      <c r="AX17" s="19">
        <v>0.34678275787532098</v>
      </c>
      <c r="AY17" s="19">
        <v>0.229513525016347</v>
      </c>
      <c r="AZ17" s="19">
        <v>0.30512780298530401</v>
      </c>
      <c r="BA17" s="19">
        <v>0.317201705356007</v>
      </c>
      <c r="BB17" s="19">
        <v>0.23767032843125299</v>
      </c>
      <c r="BC17" s="19">
        <v>0.180651329500573</v>
      </c>
      <c r="BD17" s="19">
        <v>0.22947352506820601</v>
      </c>
      <c r="BE17" s="19"/>
      <c r="BF17" s="19">
        <v>0.24316788494310901</v>
      </c>
      <c r="BG17" s="19">
        <v>0.25897985497124398</v>
      </c>
      <c r="BH17" s="19">
        <v>0.28780062241167298</v>
      </c>
      <c r="BI17" s="19">
        <v>0.29163715455575301</v>
      </c>
      <c r="BJ17" s="19">
        <v>0.30713580173798399</v>
      </c>
      <c r="BK17" s="19">
        <v>0.31324593371634102</v>
      </c>
      <c r="BL17" s="19">
        <v>0.33319228688861102</v>
      </c>
      <c r="BM17" s="19"/>
      <c r="BN17" s="19">
        <v>0.35811350389538699</v>
      </c>
      <c r="BO17" s="19">
        <v>0.37418481044682</v>
      </c>
      <c r="BP17" s="19">
        <v>0.31657680492829599</v>
      </c>
      <c r="BQ17" s="19">
        <v>0.32289485298231402</v>
      </c>
      <c r="BR17" s="19">
        <v>0.30739568120205801</v>
      </c>
      <c r="BS17" s="19">
        <v>0.28672553060219902</v>
      </c>
      <c r="BT17" s="19">
        <v>0.28654991804053997</v>
      </c>
      <c r="BU17" s="19">
        <v>0.25150633449953302</v>
      </c>
      <c r="BV17" s="19">
        <v>0.278970116880428</v>
      </c>
      <c r="BW17" s="19">
        <v>0.23311439260629199</v>
      </c>
      <c r="BX17" s="19">
        <v>0.26004155556331099</v>
      </c>
      <c r="BY17" s="19">
        <v>0.24050450239347801</v>
      </c>
      <c r="BZ17" s="19">
        <v>0.20936899531021799</v>
      </c>
      <c r="CA17" s="19">
        <v>0.20130295510221499</v>
      </c>
      <c r="CB17" s="19">
        <v>0.196500577751793</v>
      </c>
      <c r="CC17" s="19">
        <v>0.10257876907309101</v>
      </c>
      <c r="CD17" s="19">
        <v>7.73539460023802E-2</v>
      </c>
    </row>
    <row r="18" spans="2:82" x14ac:dyDescent="0.35">
      <c r="B18" s="16"/>
    </row>
    <row r="19" spans="2:82" x14ac:dyDescent="0.35">
      <c r="B19" t="s">
        <v>119</v>
      </c>
    </row>
    <row r="20" spans="2:82" x14ac:dyDescent="0.35">
      <c r="B20" t="s">
        <v>120</v>
      </c>
    </row>
    <row r="22" spans="2:82" x14ac:dyDescent="0.35">
      <c r="B22"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CD19"/>
  <sheetViews>
    <sheetView showGridLines="0" topLeftCell="A3" workbookViewId="0">
      <pane xSplit="2" topLeftCell="AA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278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268</v>
      </c>
      <c r="C9" s="17">
        <v>1.7951947996558301E-2</v>
      </c>
      <c r="D9" s="17">
        <v>1.8070257513778401E-2</v>
      </c>
      <c r="E9" s="17">
        <v>1.7724162996427598E-2</v>
      </c>
      <c r="F9" s="17"/>
      <c r="G9" s="17">
        <v>1.76205510008254E-2</v>
      </c>
      <c r="H9" s="17">
        <v>2.0870006405341399E-2</v>
      </c>
      <c r="I9" s="17">
        <v>1.33493163019949E-2</v>
      </c>
      <c r="J9" s="17">
        <v>8.1690419093952294E-3</v>
      </c>
      <c r="K9" s="17">
        <v>1.9139117107577298E-2</v>
      </c>
      <c r="L9" s="17">
        <v>2.6680545919274701E-2</v>
      </c>
      <c r="M9" s="17"/>
      <c r="N9" s="17">
        <v>2.3297503379006199E-2</v>
      </c>
      <c r="O9" s="17">
        <v>1.2737665271603501E-2</v>
      </c>
      <c r="P9" s="17">
        <v>2.0870286587132102E-2</v>
      </c>
      <c r="Q9" s="17">
        <v>1.44816791325388E-2</v>
      </c>
      <c r="R9" s="17"/>
      <c r="S9" s="17">
        <v>2.2321814381273401E-2</v>
      </c>
      <c r="T9" s="17">
        <v>2.0088507808954201E-2</v>
      </c>
      <c r="U9" s="17">
        <v>1.2437341796226801E-2</v>
      </c>
      <c r="V9" s="17">
        <v>1.2900260945331501E-2</v>
      </c>
      <c r="W9" s="17">
        <v>1.53500293146656E-2</v>
      </c>
      <c r="X9" s="17">
        <v>1.6760647733210499E-2</v>
      </c>
      <c r="Y9" s="17">
        <v>1.8824499668692801E-2</v>
      </c>
      <c r="Z9" s="17">
        <v>2.77853879838076E-2</v>
      </c>
      <c r="AA9" s="17">
        <v>1.64749360621902E-2</v>
      </c>
      <c r="AB9" s="17">
        <v>1.5499554655785E-2</v>
      </c>
      <c r="AC9" s="17">
        <v>1.9242467894260099E-2</v>
      </c>
      <c r="AD9" s="17"/>
      <c r="AE9" s="17">
        <v>2.6325538489396699E-2</v>
      </c>
      <c r="AF9" s="17">
        <v>1.06834103314172E-2</v>
      </c>
      <c r="AG9" s="17">
        <v>1.5607330601714301E-2</v>
      </c>
      <c r="AH9" s="17">
        <v>1.5939144373900201E-2</v>
      </c>
      <c r="AI9" s="17">
        <v>1.4310114112207201E-2</v>
      </c>
      <c r="AJ9" s="17">
        <v>1.3899581744105501E-2</v>
      </c>
      <c r="AK9" s="17"/>
      <c r="AL9" s="17">
        <v>1.73904436221296E-2</v>
      </c>
      <c r="AM9" s="17">
        <v>1.5091226864230299E-2</v>
      </c>
      <c r="AN9" s="17">
        <v>2.7921232282501401E-2</v>
      </c>
      <c r="AO9" s="17">
        <v>1.00355242306356E-2</v>
      </c>
      <c r="AP9" s="17">
        <v>1.3998059692599801E-2</v>
      </c>
      <c r="AQ9" s="17">
        <v>3.0542434715947801E-2</v>
      </c>
      <c r="AR9" s="17">
        <v>5.8698541240376101E-2</v>
      </c>
      <c r="AS9" s="17"/>
      <c r="AT9" s="17">
        <v>1.6327157173937401E-2</v>
      </c>
      <c r="AU9" s="17">
        <v>1.8221431113387299E-2</v>
      </c>
      <c r="AV9" s="17"/>
      <c r="AW9" s="17">
        <v>1.82662111043898E-2</v>
      </c>
      <c r="AX9" s="17">
        <v>3.2609936678252703E-2</v>
      </c>
      <c r="AY9" s="17">
        <v>1.39048886417742E-2</v>
      </c>
      <c r="AZ9" s="17">
        <v>1.18352813164842E-2</v>
      </c>
      <c r="BA9" s="17">
        <v>2.5035938109201999E-2</v>
      </c>
      <c r="BB9" s="17">
        <v>1.8077504912285301E-2</v>
      </c>
      <c r="BC9" s="17">
        <v>1.67232877228101E-2</v>
      </c>
      <c r="BD9" s="17">
        <v>3.3246954109430897E-2</v>
      </c>
      <c r="BE9" s="17"/>
      <c r="BF9" s="17">
        <v>1.20085886486459E-2</v>
      </c>
      <c r="BG9" s="17">
        <v>1.7484271846307901E-2</v>
      </c>
      <c r="BH9" s="17">
        <v>2.0164538898371501E-2</v>
      </c>
      <c r="BI9" s="17">
        <v>2.0592654292318699E-2</v>
      </c>
      <c r="BJ9" s="17">
        <v>1.74809251407161E-2</v>
      </c>
      <c r="BK9" s="17">
        <v>2.2474613333587301E-2</v>
      </c>
      <c r="BL9" s="17">
        <v>1.39584587787924E-2</v>
      </c>
      <c r="BM9" s="17"/>
      <c r="BN9" s="17">
        <v>1.9803426264692E-2</v>
      </c>
      <c r="BO9" s="17">
        <v>8.6271266611466103E-3</v>
      </c>
      <c r="BP9" s="17">
        <v>7.4468874280520497E-3</v>
      </c>
      <c r="BQ9" s="17">
        <v>2.5147486850586501E-2</v>
      </c>
      <c r="BR9" s="17">
        <v>1.8857144791355199E-2</v>
      </c>
      <c r="BS9" s="17">
        <v>1.4814230924163599E-2</v>
      </c>
      <c r="BT9" s="17">
        <v>1.3468151138331099E-2</v>
      </c>
      <c r="BU9" s="17">
        <v>1.2731539709231601E-2</v>
      </c>
      <c r="BV9" s="17">
        <v>2.4800270607479399E-2</v>
      </c>
      <c r="BW9" s="17">
        <v>1.38226184062462E-2</v>
      </c>
      <c r="BX9" s="17">
        <v>2.5691687522713801E-2</v>
      </c>
      <c r="BY9" s="17">
        <v>3.4436104335085302E-2</v>
      </c>
      <c r="BZ9" s="17">
        <v>1.53554788198111E-2</v>
      </c>
      <c r="CA9" s="17">
        <v>1.6890833118383301E-2</v>
      </c>
      <c r="CB9" s="17">
        <v>4.3273944740555702E-2</v>
      </c>
      <c r="CC9" s="17">
        <v>1.3495725852575E-2</v>
      </c>
      <c r="CD9" s="17">
        <v>2.2450000230747301E-2</v>
      </c>
    </row>
    <row r="10" spans="2:82" x14ac:dyDescent="0.35">
      <c r="B10" s="18" t="s">
        <v>269</v>
      </c>
      <c r="C10" s="17">
        <v>3.2410791827915897E-2</v>
      </c>
      <c r="D10" s="17">
        <v>3.7485665540887697E-2</v>
      </c>
      <c r="E10" s="17">
        <v>2.76248947698805E-2</v>
      </c>
      <c r="F10" s="17"/>
      <c r="G10" s="17">
        <v>4.7791986299275203E-2</v>
      </c>
      <c r="H10" s="17">
        <v>3.80176069438736E-2</v>
      </c>
      <c r="I10" s="17">
        <v>2.46141041710639E-2</v>
      </c>
      <c r="J10" s="17">
        <v>2.02586018808621E-2</v>
      </c>
      <c r="K10" s="17">
        <v>3.2036715722664401E-2</v>
      </c>
      <c r="L10" s="17">
        <v>3.4121705132049797E-2</v>
      </c>
      <c r="M10" s="17"/>
      <c r="N10" s="17">
        <v>4.5412142620602697E-2</v>
      </c>
      <c r="O10" s="17">
        <v>2.8749789990425999E-2</v>
      </c>
      <c r="P10" s="17">
        <v>3.52623844473774E-2</v>
      </c>
      <c r="Q10" s="17">
        <v>2.01981668036403E-2</v>
      </c>
      <c r="R10" s="17"/>
      <c r="S10" s="17">
        <v>4.5628058161318298E-2</v>
      </c>
      <c r="T10" s="17">
        <v>3.3854661126944102E-2</v>
      </c>
      <c r="U10" s="17">
        <v>2.5843940121630899E-2</v>
      </c>
      <c r="V10" s="17">
        <v>3.1791286037909601E-2</v>
      </c>
      <c r="W10" s="17">
        <v>3.1799255883659797E-2</v>
      </c>
      <c r="X10" s="17">
        <v>3.86356249873245E-2</v>
      </c>
      <c r="Y10" s="17">
        <v>1.9701043015184602E-2</v>
      </c>
      <c r="Z10" s="17">
        <v>2.83700345619105E-2</v>
      </c>
      <c r="AA10" s="17">
        <v>1.4436688273008501E-2</v>
      </c>
      <c r="AB10" s="17">
        <v>4.47545558376106E-2</v>
      </c>
      <c r="AC10" s="17">
        <v>3.4504653128059899E-2</v>
      </c>
      <c r="AD10" s="17"/>
      <c r="AE10" s="17">
        <v>4.30618550342017E-2</v>
      </c>
      <c r="AF10" s="17">
        <v>2.83378153079622E-2</v>
      </c>
      <c r="AG10" s="17">
        <v>3.0460635016692099E-2</v>
      </c>
      <c r="AH10" s="17">
        <v>2.1136234936994101E-2</v>
      </c>
      <c r="AI10" s="17">
        <v>2.3843353105762601E-2</v>
      </c>
      <c r="AJ10" s="17">
        <v>3.1608920287853601E-2</v>
      </c>
      <c r="AK10" s="17"/>
      <c r="AL10" s="17">
        <v>2.80461936656385E-2</v>
      </c>
      <c r="AM10" s="17">
        <v>3.9199455499430998E-2</v>
      </c>
      <c r="AN10" s="17">
        <v>5.5680153048616003E-2</v>
      </c>
      <c r="AO10" s="17">
        <v>6.6147301706448905E-2</v>
      </c>
      <c r="AP10" s="17">
        <v>2.7676949352797599E-2</v>
      </c>
      <c r="AQ10" s="17">
        <v>4.5663161047110698E-2</v>
      </c>
      <c r="AR10" s="17">
        <v>6.5182606291645601E-2</v>
      </c>
      <c r="AS10" s="17"/>
      <c r="AT10" s="17">
        <v>6.0318548961783999E-2</v>
      </c>
      <c r="AU10" s="17">
        <v>2.89610307579845E-2</v>
      </c>
      <c r="AV10" s="17"/>
      <c r="AW10" s="17">
        <v>2.1385186220979499E-2</v>
      </c>
      <c r="AX10" s="17">
        <v>3.2720644039000303E-2</v>
      </c>
      <c r="AY10" s="17">
        <v>4.6046088042259702E-2</v>
      </c>
      <c r="AZ10" s="17">
        <v>3.1134876032258299E-2</v>
      </c>
      <c r="BA10" s="17">
        <v>3.4029149735381001E-2</v>
      </c>
      <c r="BB10" s="17">
        <v>4.2773560877674401E-2</v>
      </c>
      <c r="BC10" s="17">
        <v>3.10717876212263E-2</v>
      </c>
      <c r="BD10" s="17">
        <v>1.8674167486507E-2</v>
      </c>
      <c r="BE10" s="17"/>
      <c r="BF10" s="17">
        <v>3.8994808115966097E-2</v>
      </c>
      <c r="BG10" s="17">
        <v>3.1970183431129999E-2</v>
      </c>
      <c r="BH10" s="17">
        <v>3.5985716063474803E-2</v>
      </c>
      <c r="BI10" s="17">
        <v>4.04463878164113E-2</v>
      </c>
      <c r="BJ10" s="17">
        <v>2.4322213248535299E-2</v>
      </c>
      <c r="BK10" s="17">
        <v>2.6676612486615101E-2</v>
      </c>
      <c r="BL10" s="17">
        <v>3.5659434373729003E-2</v>
      </c>
      <c r="BM10" s="17"/>
      <c r="BN10" s="17">
        <v>2.3032371357601999E-2</v>
      </c>
      <c r="BO10" s="17">
        <v>1.8389162520214899E-2</v>
      </c>
      <c r="BP10" s="17">
        <v>1.8124902806098499E-2</v>
      </c>
      <c r="BQ10" s="17">
        <v>1.9302198654927601E-2</v>
      </c>
      <c r="BR10" s="17">
        <v>2.14788124177674E-2</v>
      </c>
      <c r="BS10" s="17">
        <v>3.2917083635114301E-2</v>
      </c>
      <c r="BT10" s="17">
        <v>2.1562875491722099E-2</v>
      </c>
      <c r="BU10" s="17">
        <v>3.35127078097021E-2</v>
      </c>
      <c r="BV10" s="17">
        <v>2.5106808884410001E-2</v>
      </c>
      <c r="BW10" s="17">
        <v>4.5926469806107997E-2</v>
      </c>
      <c r="BX10" s="17">
        <v>5.06644036089232E-2</v>
      </c>
      <c r="BY10" s="17">
        <v>5.41254985154076E-2</v>
      </c>
      <c r="BZ10" s="17">
        <v>5.8936130351649199E-2</v>
      </c>
      <c r="CA10" s="17">
        <v>4.4690773331135102E-2</v>
      </c>
      <c r="CB10" s="17">
        <v>4.3028868636448898E-2</v>
      </c>
      <c r="CC10" s="17">
        <v>7.9991302166340303E-2</v>
      </c>
      <c r="CD10" s="17">
        <v>8.5594268672144702E-2</v>
      </c>
    </row>
    <row r="11" spans="2:82" x14ac:dyDescent="0.35">
      <c r="B11" s="18" t="s">
        <v>270</v>
      </c>
      <c r="C11" s="17">
        <v>0.15162440680575501</v>
      </c>
      <c r="D11" s="17">
        <v>0.161933677284678</v>
      </c>
      <c r="E11" s="17">
        <v>0.14156964875462399</v>
      </c>
      <c r="F11" s="17"/>
      <c r="G11" s="17">
        <v>0.214530168364371</v>
      </c>
      <c r="H11" s="17">
        <v>0.15841548038152301</v>
      </c>
      <c r="I11" s="17">
        <v>0.15289473686733701</v>
      </c>
      <c r="J11" s="17">
        <v>0.135192109852317</v>
      </c>
      <c r="K11" s="17">
        <v>0.13307619447316399</v>
      </c>
      <c r="L11" s="17">
        <v>0.12921968078894799</v>
      </c>
      <c r="M11" s="17"/>
      <c r="N11" s="17">
        <v>0.16273999553304999</v>
      </c>
      <c r="O11" s="17">
        <v>0.156861825340184</v>
      </c>
      <c r="P11" s="17">
        <v>0.15696541321464499</v>
      </c>
      <c r="Q11" s="17">
        <v>0.12995272853640399</v>
      </c>
      <c r="R11" s="17"/>
      <c r="S11" s="17">
        <v>0.14458417894077999</v>
      </c>
      <c r="T11" s="17">
        <v>0.14721313321601101</v>
      </c>
      <c r="U11" s="17">
        <v>0.17503579864139401</v>
      </c>
      <c r="V11" s="17">
        <v>0.14825351669069001</v>
      </c>
      <c r="W11" s="17">
        <v>0.175624705037048</v>
      </c>
      <c r="X11" s="17">
        <v>0.147828635554134</v>
      </c>
      <c r="Y11" s="17">
        <v>0.156050507275143</v>
      </c>
      <c r="Z11" s="17">
        <v>0.14280050920876</v>
      </c>
      <c r="AA11" s="17">
        <v>0.13935782224783499</v>
      </c>
      <c r="AB11" s="17">
        <v>0.14184735560380701</v>
      </c>
      <c r="AC11" s="17">
        <v>0.17147511729543899</v>
      </c>
      <c r="AD11" s="17"/>
      <c r="AE11" s="17">
        <v>0.15745736939035501</v>
      </c>
      <c r="AF11" s="17">
        <v>0.16243807674365099</v>
      </c>
      <c r="AG11" s="17">
        <v>0.14034070463486001</v>
      </c>
      <c r="AH11" s="17">
        <v>0.13312741918470999</v>
      </c>
      <c r="AI11" s="17">
        <v>0.13857176037476199</v>
      </c>
      <c r="AJ11" s="17">
        <v>0.145129460077149</v>
      </c>
      <c r="AK11" s="17"/>
      <c r="AL11" s="17">
        <v>0.14511975942053501</v>
      </c>
      <c r="AM11" s="17">
        <v>0.15602706881016801</v>
      </c>
      <c r="AN11" s="17">
        <v>0.18689206079052501</v>
      </c>
      <c r="AO11" s="17">
        <v>0.11756176569202299</v>
      </c>
      <c r="AP11" s="17">
        <v>0.217118098994977</v>
      </c>
      <c r="AQ11" s="17">
        <v>0.22598307121133501</v>
      </c>
      <c r="AR11" s="17">
        <v>6.0312933324985801E-2</v>
      </c>
      <c r="AS11" s="17"/>
      <c r="AT11" s="17">
        <v>0.187521222864447</v>
      </c>
      <c r="AU11" s="17">
        <v>0.14658823245977301</v>
      </c>
      <c r="AV11" s="17"/>
      <c r="AW11" s="17">
        <v>0.133197522448149</v>
      </c>
      <c r="AX11" s="17">
        <v>8.4692153423021194E-2</v>
      </c>
      <c r="AY11" s="17">
        <v>0.13498979854113399</v>
      </c>
      <c r="AZ11" s="17">
        <v>0.160615329682577</v>
      </c>
      <c r="BA11" s="17">
        <v>0.140442058112873</v>
      </c>
      <c r="BB11" s="17">
        <v>0.17710896147980601</v>
      </c>
      <c r="BC11" s="17">
        <v>0.162989500695846</v>
      </c>
      <c r="BD11" s="17">
        <v>0.11971397908685</v>
      </c>
      <c r="BE11" s="17"/>
      <c r="BF11" s="17">
        <v>0.15243194941600799</v>
      </c>
      <c r="BG11" s="17">
        <v>0.160836598362883</v>
      </c>
      <c r="BH11" s="17">
        <v>0.14931109794644801</v>
      </c>
      <c r="BI11" s="17">
        <v>0.162709360937352</v>
      </c>
      <c r="BJ11" s="17">
        <v>0.14979275768337</v>
      </c>
      <c r="BK11" s="17">
        <v>0.13517391864030801</v>
      </c>
      <c r="BL11" s="17">
        <v>0.15550745702760199</v>
      </c>
      <c r="BM11" s="17"/>
      <c r="BN11" s="17">
        <v>0.11990754185807199</v>
      </c>
      <c r="BO11" s="17">
        <v>0.13353438026158301</v>
      </c>
      <c r="BP11" s="17">
        <v>0.111470829157583</v>
      </c>
      <c r="BQ11" s="17">
        <v>0.15642962900699001</v>
      </c>
      <c r="BR11" s="17">
        <v>0.14800817382171699</v>
      </c>
      <c r="BS11" s="17">
        <v>0.14990624008588799</v>
      </c>
      <c r="BT11" s="17">
        <v>0.14692096432298701</v>
      </c>
      <c r="BU11" s="17">
        <v>0.15676175646191201</v>
      </c>
      <c r="BV11" s="17">
        <v>0.15174048214545599</v>
      </c>
      <c r="BW11" s="17">
        <v>0.18353501074577899</v>
      </c>
      <c r="BX11" s="17">
        <v>0.16053010453413299</v>
      </c>
      <c r="BY11" s="17">
        <v>0.17694390027482701</v>
      </c>
      <c r="BZ11" s="17">
        <v>0.20568812046505</v>
      </c>
      <c r="CA11" s="17">
        <v>0.162555691474872</v>
      </c>
      <c r="CB11" s="17">
        <v>0.204696190305443</v>
      </c>
      <c r="CC11" s="17">
        <v>0.16203685532088699</v>
      </c>
      <c r="CD11" s="17">
        <v>8.4799574324671001E-2</v>
      </c>
    </row>
    <row r="12" spans="2:82" x14ac:dyDescent="0.35">
      <c r="B12" s="18" t="s">
        <v>271</v>
      </c>
      <c r="C12" s="17">
        <v>0.27235029278735401</v>
      </c>
      <c r="D12" s="17">
        <v>0.29290866638437302</v>
      </c>
      <c r="E12" s="17">
        <v>0.25244472155258602</v>
      </c>
      <c r="F12" s="17"/>
      <c r="G12" s="17">
        <v>0.32328906794694201</v>
      </c>
      <c r="H12" s="17">
        <v>0.305395328281722</v>
      </c>
      <c r="I12" s="17">
        <v>0.26636593802644798</v>
      </c>
      <c r="J12" s="17">
        <v>0.25816699398672499</v>
      </c>
      <c r="K12" s="17">
        <v>0.241887370266375</v>
      </c>
      <c r="L12" s="17">
        <v>0.24852582440344501</v>
      </c>
      <c r="M12" s="17"/>
      <c r="N12" s="17">
        <v>0.30662341104774998</v>
      </c>
      <c r="O12" s="17">
        <v>0.28604015734384503</v>
      </c>
      <c r="P12" s="17">
        <v>0.26624001432397498</v>
      </c>
      <c r="Q12" s="17">
        <v>0.22767388378653899</v>
      </c>
      <c r="R12" s="17"/>
      <c r="S12" s="17">
        <v>0.28838905063237202</v>
      </c>
      <c r="T12" s="17">
        <v>0.26806155019689298</v>
      </c>
      <c r="U12" s="17">
        <v>0.24964254986061499</v>
      </c>
      <c r="V12" s="17">
        <v>0.28893187453903502</v>
      </c>
      <c r="W12" s="17">
        <v>0.28806280212844099</v>
      </c>
      <c r="X12" s="17">
        <v>0.28351976862588402</v>
      </c>
      <c r="Y12" s="17">
        <v>0.26077678250476199</v>
      </c>
      <c r="Z12" s="17">
        <v>0.23617332472667399</v>
      </c>
      <c r="AA12" s="17">
        <v>0.26871556117199602</v>
      </c>
      <c r="AB12" s="17">
        <v>0.28195370009830201</v>
      </c>
      <c r="AC12" s="17">
        <v>0.247521106566372</v>
      </c>
      <c r="AD12" s="17"/>
      <c r="AE12" s="17">
        <v>0.27987927051106298</v>
      </c>
      <c r="AF12" s="17">
        <v>0.305487222385109</v>
      </c>
      <c r="AG12" s="17">
        <v>0.216998671881132</v>
      </c>
      <c r="AH12" s="17">
        <v>0.23089559529478301</v>
      </c>
      <c r="AI12" s="17">
        <v>0.26776843410914197</v>
      </c>
      <c r="AJ12" s="17">
        <v>0.27953908700074498</v>
      </c>
      <c r="AK12" s="17"/>
      <c r="AL12" s="17">
        <v>0.26865791015663498</v>
      </c>
      <c r="AM12" s="17">
        <v>0.27896938605325799</v>
      </c>
      <c r="AN12" s="17">
        <v>0.31649880246704998</v>
      </c>
      <c r="AO12" s="17">
        <v>0.36037395297873198</v>
      </c>
      <c r="AP12" s="17">
        <v>0.266258977898715</v>
      </c>
      <c r="AQ12" s="17">
        <v>0.21610537129438201</v>
      </c>
      <c r="AR12" s="17">
        <v>0.21511227271123001</v>
      </c>
      <c r="AS12" s="17"/>
      <c r="AT12" s="17">
        <v>0.313796801314143</v>
      </c>
      <c r="AU12" s="17">
        <v>0.26871393626797702</v>
      </c>
      <c r="AV12" s="17"/>
      <c r="AW12" s="17">
        <v>0.24808558525576199</v>
      </c>
      <c r="AX12" s="17">
        <v>0.20746047828672201</v>
      </c>
      <c r="AY12" s="17">
        <v>0.257304207213708</v>
      </c>
      <c r="AZ12" s="17">
        <v>0.28530830235920401</v>
      </c>
      <c r="BA12" s="17">
        <v>0.26329108409441798</v>
      </c>
      <c r="BB12" s="17">
        <v>0.29333177000356703</v>
      </c>
      <c r="BC12" s="17">
        <v>0.27867900339010998</v>
      </c>
      <c r="BD12" s="17">
        <v>0.27082007322396501</v>
      </c>
      <c r="BE12" s="17"/>
      <c r="BF12" s="17">
        <v>0.29538532891326702</v>
      </c>
      <c r="BG12" s="17">
        <v>0.28585856536426901</v>
      </c>
      <c r="BH12" s="17">
        <v>0.299449917104543</v>
      </c>
      <c r="BI12" s="17">
        <v>0.27284436156490499</v>
      </c>
      <c r="BJ12" s="17">
        <v>0.26715024807125398</v>
      </c>
      <c r="BK12" s="17">
        <v>0.22939942547099099</v>
      </c>
      <c r="BL12" s="17">
        <v>0.26406850625620898</v>
      </c>
      <c r="BM12" s="17"/>
      <c r="BN12" s="17">
        <v>0.234669144131125</v>
      </c>
      <c r="BO12" s="17">
        <v>0.19167643452921801</v>
      </c>
      <c r="BP12" s="17">
        <v>0.23874762683815801</v>
      </c>
      <c r="BQ12" s="17">
        <v>0.24372747473183201</v>
      </c>
      <c r="BR12" s="17">
        <v>0.249428759728933</v>
      </c>
      <c r="BS12" s="17">
        <v>0.272501533986299</v>
      </c>
      <c r="BT12" s="17">
        <v>0.29046751804433002</v>
      </c>
      <c r="BU12" s="17">
        <v>0.28498948503932398</v>
      </c>
      <c r="BV12" s="17">
        <v>0.29158127678065299</v>
      </c>
      <c r="BW12" s="17">
        <v>0.30916679906890199</v>
      </c>
      <c r="BX12" s="17">
        <v>0.34103991470302297</v>
      </c>
      <c r="BY12" s="17">
        <v>0.301710290991275</v>
      </c>
      <c r="BZ12" s="17">
        <v>0.33293817597835201</v>
      </c>
      <c r="CA12" s="17">
        <v>0.31497358589067498</v>
      </c>
      <c r="CB12" s="17">
        <v>0.35621481835097801</v>
      </c>
      <c r="CC12" s="17">
        <v>0.30926884264604498</v>
      </c>
      <c r="CD12" s="17">
        <v>0.26479606191708299</v>
      </c>
    </row>
    <row r="13" spans="2:82" x14ac:dyDescent="0.35">
      <c r="B13" s="18" t="s">
        <v>272</v>
      </c>
      <c r="C13" s="17">
        <v>0.50615242754742296</v>
      </c>
      <c r="D13" s="17">
        <v>0.47171667351582802</v>
      </c>
      <c r="E13" s="17">
        <v>0.54026044298863096</v>
      </c>
      <c r="F13" s="17"/>
      <c r="G13" s="17">
        <v>0.36806522227940403</v>
      </c>
      <c r="H13" s="17">
        <v>0.45267945061448001</v>
      </c>
      <c r="I13" s="17">
        <v>0.52802560412586097</v>
      </c>
      <c r="J13" s="17">
        <v>0.55757476947921503</v>
      </c>
      <c r="K13" s="17">
        <v>0.56237161608679198</v>
      </c>
      <c r="L13" s="17">
        <v>0.54386351423590695</v>
      </c>
      <c r="M13" s="17"/>
      <c r="N13" s="17">
        <v>0.45085962205277702</v>
      </c>
      <c r="O13" s="17">
        <v>0.50517577212824905</v>
      </c>
      <c r="P13" s="17">
        <v>0.50397288358001402</v>
      </c>
      <c r="Q13" s="17">
        <v>0.56856292006709497</v>
      </c>
      <c r="R13" s="17"/>
      <c r="S13" s="17">
        <v>0.47459525772803302</v>
      </c>
      <c r="T13" s="17">
        <v>0.51292037092353704</v>
      </c>
      <c r="U13" s="17">
        <v>0.51713583247818196</v>
      </c>
      <c r="V13" s="17">
        <v>0.497347735104199</v>
      </c>
      <c r="W13" s="17">
        <v>0.47440093785250298</v>
      </c>
      <c r="X13" s="17">
        <v>0.49116790229095902</v>
      </c>
      <c r="Y13" s="17">
        <v>0.53097451296435905</v>
      </c>
      <c r="Z13" s="17">
        <v>0.55325866863255602</v>
      </c>
      <c r="AA13" s="17">
        <v>0.53824840982941302</v>
      </c>
      <c r="AB13" s="17">
        <v>0.49773403413280998</v>
      </c>
      <c r="AC13" s="17">
        <v>0.505695930622729</v>
      </c>
      <c r="AD13" s="17"/>
      <c r="AE13" s="17">
        <v>0.483807235176614</v>
      </c>
      <c r="AF13" s="17">
        <v>0.48260189243120899</v>
      </c>
      <c r="AG13" s="17">
        <v>0.56476256636566202</v>
      </c>
      <c r="AH13" s="17">
        <v>0.55861310559546395</v>
      </c>
      <c r="AI13" s="17">
        <v>0.53718764085973603</v>
      </c>
      <c r="AJ13" s="17">
        <v>0.47291781219478302</v>
      </c>
      <c r="AK13" s="17"/>
      <c r="AL13" s="17">
        <v>0.52729438926318395</v>
      </c>
      <c r="AM13" s="17">
        <v>0.49883852972431098</v>
      </c>
      <c r="AN13" s="17">
        <v>0.39500564592995802</v>
      </c>
      <c r="AO13" s="17">
        <v>0.43461038515719302</v>
      </c>
      <c r="AP13" s="17">
        <v>0.46579515567261898</v>
      </c>
      <c r="AQ13" s="17">
        <v>0.46277902467771798</v>
      </c>
      <c r="AR13" s="17">
        <v>0.56920975184446998</v>
      </c>
      <c r="AS13" s="17"/>
      <c r="AT13" s="17">
        <v>0.40103125966090702</v>
      </c>
      <c r="AU13" s="17">
        <v>0.52129227969713499</v>
      </c>
      <c r="AV13" s="17"/>
      <c r="AW13" s="17">
        <v>0.55564787060582399</v>
      </c>
      <c r="AX13" s="17">
        <v>0.61818958219605702</v>
      </c>
      <c r="AY13" s="17">
        <v>0.52053338380675196</v>
      </c>
      <c r="AZ13" s="17">
        <v>0.48487176193460002</v>
      </c>
      <c r="BA13" s="17">
        <v>0.52602272495959501</v>
      </c>
      <c r="BB13" s="17">
        <v>0.45351175555489298</v>
      </c>
      <c r="BC13" s="17">
        <v>0.49656597476043302</v>
      </c>
      <c r="BD13" s="17">
        <v>0.54415890058323702</v>
      </c>
      <c r="BE13" s="17"/>
      <c r="BF13" s="17">
        <v>0.48959265918146899</v>
      </c>
      <c r="BG13" s="17">
        <v>0.491272820133073</v>
      </c>
      <c r="BH13" s="17">
        <v>0.479677796668873</v>
      </c>
      <c r="BI13" s="17">
        <v>0.47476976720453501</v>
      </c>
      <c r="BJ13" s="17">
        <v>0.51255145601420904</v>
      </c>
      <c r="BK13" s="17">
        <v>0.55787860089053198</v>
      </c>
      <c r="BL13" s="17">
        <v>0.50851762771465203</v>
      </c>
      <c r="BM13" s="17"/>
      <c r="BN13" s="17">
        <v>0.54816492684372797</v>
      </c>
      <c r="BO13" s="17">
        <v>0.61688136822647999</v>
      </c>
      <c r="BP13" s="17">
        <v>0.60155251963414602</v>
      </c>
      <c r="BQ13" s="17">
        <v>0.53395832866720405</v>
      </c>
      <c r="BR13" s="17">
        <v>0.54467419932547601</v>
      </c>
      <c r="BS13" s="17">
        <v>0.51512967756115402</v>
      </c>
      <c r="BT13" s="17">
        <v>0.51631346517879895</v>
      </c>
      <c r="BU13" s="17">
        <v>0.51023747808939102</v>
      </c>
      <c r="BV13" s="17">
        <v>0.49050940584929598</v>
      </c>
      <c r="BW13" s="17">
        <v>0.43906981729654898</v>
      </c>
      <c r="BX13" s="17">
        <v>0.41643385335521999</v>
      </c>
      <c r="BY13" s="17">
        <v>0.43016304347300199</v>
      </c>
      <c r="BZ13" s="17">
        <v>0.383010510232903</v>
      </c>
      <c r="CA13" s="17">
        <v>0.446651743049579</v>
      </c>
      <c r="CB13" s="17">
        <v>0.33706827927655703</v>
      </c>
      <c r="CC13" s="17">
        <v>0.428565486275434</v>
      </c>
      <c r="CD13" s="17">
        <v>0.54236009485535397</v>
      </c>
    </row>
    <row r="14" spans="2:82" x14ac:dyDescent="0.35">
      <c r="B14" s="18" t="s">
        <v>138</v>
      </c>
      <c r="C14" s="19">
        <v>1.9510133034994701E-2</v>
      </c>
      <c r="D14" s="19">
        <v>1.7885059760455499E-2</v>
      </c>
      <c r="E14" s="19">
        <v>2.0376128937850499E-2</v>
      </c>
      <c r="F14" s="19"/>
      <c r="G14" s="19">
        <v>2.87030041091824E-2</v>
      </c>
      <c r="H14" s="19">
        <v>2.46221273730599E-2</v>
      </c>
      <c r="I14" s="19">
        <v>1.4750300507294801E-2</v>
      </c>
      <c r="J14" s="19">
        <v>2.06384828914862E-2</v>
      </c>
      <c r="K14" s="19">
        <v>1.14889863434264E-2</v>
      </c>
      <c r="L14" s="19">
        <v>1.7588729520375702E-2</v>
      </c>
      <c r="M14" s="19"/>
      <c r="N14" s="19">
        <v>1.1067325366814E-2</v>
      </c>
      <c r="O14" s="19">
        <v>1.0434789925692E-2</v>
      </c>
      <c r="P14" s="19">
        <v>1.6689017846857099E-2</v>
      </c>
      <c r="Q14" s="19">
        <v>3.9130621673782902E-2</v>
      </c>
      <c r="R14" s="19"/>
      <c r="S14" s="19">
        <v>2.4481640156223901E-2</v>
      </c>
      <c r="T14" s="19">
        <v>1.78617767276609E-2</v>
      </c>
      <c r="U14" s="19">
        <v>1.9904537101950601E-2</v>
      </c>
      <c r="V14" s="19">
        <v>2.0775326682834699E-2</v>
      </c>
      <c r="W14" s="19">
        <v>1.4762269783683101E-2</v>
      </c>
      <c r="X14" s="19">
        <v>2.2087420808488901E-2</v>
      </c>
      <c r="Y14" s="19">
        <v>1.36726545718586E-2</v>
      </c>
      <c r="Z14" s="19">
        <v>1.1612074886291599E-2</v>
      </c>
      <c r="AA14" s="19">
        <v>2.27665824155566E-2</v>
      </c>
      <c r="AB14" s="19">
        <v>1.82107996716863E-2</v>
      </c>
      <c r="AC14" s="19">
        <v>2.15607244931404E-2</v>
      </c>
      <c r="AD14" s="19"/>
      <c r="AE14" s="19">
        <v>9.4687313983696005E-3</v>
      </c>
      <c r="AF14" s="19">
        <v>1.04515828006517E-2</v>
      </c>
      <c r="AG14" s="19">
        <v>3.1830091499938797E-2</v>
      </c>
      <c r="AH14" s="19">
        <v>4.0288500614148598E-2</v>
      </c>
      <c r="AI14" s="19">
        <v>1.8318697438389601E-2</v>
      </c>
      <c r="AJ14" s="19">
        <v>5.6905138695363698E-2</v>
      </c>
      <c r="AK14" s="19"/>
      <c r="AL14" s="19">
        <v>1.3491303871878401E-2</v>
      </c>
      <c r="AM14" s="19">
        <v>1.18743330486025E-2</v>
      </c>
      <c r="AN14" s="19">
        <v>1.8002105481348899E-2</v>
      </c>
      <c r="AO14" s="19">
        <v>1.1271070234967101E-2</v>
      </c>
      <c r="AP14" s="19">
        <v>9.1527583882921003E-3</v>
      </c>
      <c r="AQ14" s="19">
        <v>1.89269370535066E-2</v>
      </c>
      <c r="AR14" s="19">
        <v>3.1483894587292602E-2</v>
      </c>
      <c r="AS14" s="19"/>
      <c r="AT14" s="19">
        <v>2.1005010024781601E-2</v>
      </c>
      <c r="AU14" s="19">
        <v>1.6223089703743102E-2</v>
      </c>
      <c r="AV14" s="19"/>
      <c r="AW14" s="19">
        <v>2.3417624364896601E-2</v>
      </c>
      <c r="AX14" s="19">
        <v>2.4327205376946801E-2</v>
      </c>
      <c r="AY14" s="19">
        <v>2.7221633754372001E-2</v>
      </c>
      <c r="AZ14" s="19">
        <v>2.62344486748766E-2</v>
      </c>
      <c r="BA14" s="19">
        <v>1.1179044988531501E-2</v>
      </c>
      <c r="BB14" s="19">
        <v>1.5196447171774E-2</v>
      </c>
      <c r="BC14" s="19">
        <v>1.3970445809574499E-2</v>
      </c>
      <c r="BD14" s="19">
        <v>1.3385925510010501E-2</v>
      </c>
      <c r="BE14" s="19"/>
      <c r="BF14" s="19">
        <v>1.1586665724644301E-2</v>
      </c>
      <c r="BG14" s="19">
        <v>1.25775608623367E-2</v>
      </c>
      <c r="BH14" s="19">
        <v>1.54109333182894E-2</v>
      </c>
      <c r="BI14" s="19">
        <v>2.8637468184477901E-2</v>
      </c>
      <c r="BJ14" s="19">
        <v>2.8702399841915201E-2</v>
      </c>
      <c r="BK14" s="19">
        <v>2.8396829177966501E-2</v>
      </c>
      <c r="BL14" s="19">
        <v>2.2288515849015401E-2</v>
      </c>
      <c r="BM14" s="19"/>
      <c r="BN14" s="19">
        <v>5.4422589544781803E-2</v>
      </c>
      <c r="BO14" s="19">
        <v>3.0891527801357399E-2</v>
      </c>
      <c r="BP14" s="19">
        <v>2.26572341359625E-2</v>
      </c>
      <c r="BQ14" s="19">
        <v>2.14348820884602E-2</v>
      </c>
      <c r="BR14" s="19">
        <v>1.7552909914751402E-2</v>
      </c>
      <c r="BS14" s="19">
        <v>1.47312338073815E-2</v>
      </c>
      <c r="BT14" s="19">
        <v>1.12670258238316E-2</v>
      </c>
      <c r="BU14" s="19">
        <v>1.76703289043912E-3</v>
      </c>
      <c r="BV14" s="19">
        <v>1.6261755732705201E-2</v>
      </c>
      <c r="BW14" s="19">
        <v>8.4792846764157499E-3</v>
      </c>
      <c r="BX14" s="19">
        <v>5.6400362759868499E-3</v>
      </c>
      <c r="BY14" s="19">
        <v>2.6211624104027298E-3</v>
      </c>
      <c r="BZ14" s="19">
        <v>4.0715841522349101E-3</v>
      </c>
      <c r="CA14" s="19">
        <v>1.4237373135355001E-2</v>
      </c>
      <c r="CB14" s="19">
        <v>1.5717898690017201E-2</v>
      </c>
      <c r="CC14" s="19">
        <v>6.6417877387192096E-3</v>
      </c>
      <c r="CD14" s="19">
        <v>0</v>
      </c>
    </row>
    <row r="15" spans="2:82" x14ac:dyDescent="0.35">
      <c r="B15" s="16"/>
    </row>
    <row r="16" spans="2:82" x14ac:dyDescent="0.35">
      <c r="B16" t="s">
        <v>119</v>
      </c>
    </row>
    <row r="17" spans="2:2" x14ac:dyDescent="0.35">
      <c r="B17" t="s">
        <v>120</v>
      </c>
    </row>
    <row r="19" spans="2:2" x14ac:dyDescent="0.35">
      <c r="B19"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CD19"/>
  <sheetViews>
    <sheetView showGridLines="0" topLeftCell="A5" workbookViewId="0">
      <pane xSplit="2" topLeftCell="AA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279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268</v>
      </c>
      <c r="C9" s="17">
        <v>1.00610259753046E-2</v>
      </c>
      <c r="D9" s="17">
        <v>1.1984251045529901E-2</v>
      </c>
      <c r="E9" s="17">
        <v>8.0325695318945196E-3</v>
      </c>
      <c r="F9" s="17"/>
      <c r="G9" s="17">
        <v>1.7109636044211E-2</v>
      </c>
      <c r="H9" s="17">
        <v>1.5134307677283E-2</v>
      </c>
      <c r="I9" s="17">
        <v>5.0719563214040499E-3</v>
      </c>
      <c r="J9" s="17">
        <v>5.8762778387466503E-3</v>
      </c>
      <c r="K9" s="17">
        <v>7.7703292653496002E-3</v>
      </c>
      <c r="L9" s="17">
        <v>1.02517629989638E-2</v>
      </c>
      <c r="M9" s="17"/>
      <c r="N9" s="17">
        <v>9.4197099327590992E-3</v>
      </c>
      <c r="O9" s="17">
        <v>8.0812324851320793E-3</v>
      </c>
      <c r="P9" s="17">
        <v>1.1990805942725301E-2</v>
      </c>
      <c r="Q9" s="17">
        <v>1.0892352024555499E-2</v>
      </c>
      <c r="R9" s="17"/>
      <c r="S9" s="17">
        <v>1.0086047001658899E-2</v>
      </c>
      <c r="T9" s="17">
        <v>1.2037600913409399E-2</v>
      </c>
      <c r="U9" s="17">
        <v>7.28245449759029E-3</v>
      </c>
      <c r="V9" s="17">
        <v>1.3964654271837299E-2</v>
      </c>
      <c r="W9" s="17">
        <v>3.9638509768863701E-3</v>
      </c>
      <c r="X9" s="17">
        <v>9.0518906664584804E-3</v>
      </c>
      <c r="Y9" s="17">
        <v>7.0823997334649802E-3</v>
      </c>
      <c r="Z9" s="17">
        <v>1.12272395345198E-2</v>
      </c>
      <c r="AA9" s="17">
        <v>9.8996880387533792E-3</v>
      </c>
      <c r="AB9" s="17">
        <v>1.2834940328150199E-2</v>
      </c>
      <c r="AC9" s="17">
        <v>1.2175455450783201E-2</v>
      </c>
      <c r="AD9" s="17"/>
      <c r="AE9" s="17">
        <v>1.08375602379325E-2</v>
      </c>
      <c r="AF9" s="17">
        <v>5.6964433100951499E-3</v>
      </c>
      <c r="AG9" s="17">
        <v>7.50184590881887E-3</v>
      </c>
      <c r="AH9" s="17">
        <v>1.15077594557524E-2</v>
      </c>
      <c r="AI9" s="17">
        <v>1.0205027793355701E-2</v>
      </c>
      <c r="AJ9" s="17">
        <v>2.69142665849533E-2</v>
      </c>
      <c r="AK9" s="17"/>
      <c r="AL9" s="17">
        <v>7.8830564658485206E-3</v>
      </c>
      <c r="AM9" s="17">
        <v>1.074625700741E-2</v>
      </c>
      <c r="AN9" s="17">
        <v>2.2251375458940799E-2</v>
      </c>
      <c r="AO9" s="17">
        <v>2.1105359456254299E-2</v>
      </c>
      <c r="AP9" s="17">
        <v>0</v>
      </c>
      <c r="AQ9" s="17">
        <v>6.9780421572061702E-3</v>
      </c>
      <c r="AR9" s="17">
        <v>3.0058960673758201E-2</v>
      </c>
      <c r="AS9" s="17"/>
      <c r="AT9" s="17">
        <v>1.58297324979981E-2</v>
      </c>
      <c r="AU9" s="17">
        <v>9.1237749328121308E-3</v>
      </c>
      <c r="AV9" s="17"/>
      <c r="AW9" s="17">
        <v>7.0642582553372803E-3</v>
      </c>
      <c r="AX9" s="17">
        <v>8.0241247117949499E-3</v>
      </c>
      <c r="AY9" s="17">
        <v>1.2574391414777E-2</v>
      </c>
      <c r="AZ9" s="17">
        <v>7.0392115057268303E-3</v>
      </c>
      <c r="BA9" s="17">
        <v>1.23453144226888E-2</v>
      </c>
      <c r="BB9" s="17">
        <v>1.13015029501313E-2</v>
      </c>
      <c r="BC9" s="17">
        <v>1.51860982861862E-2</v>
      </c>
      <c r="BD9" s="17">
        <v>5.9951521454998701E-3</v>
      </c>
      <c r="BE9" s="17"/>
      <c r="BF9" s="17">
        <v>8.1788378323706407E-3</v>
      </c>
      <c r="BG9" s="17">
        <v>8.7418011140234994E-3</v>
      </c>
      <c r="BH9" s="17">
        <v>1.19512916092548E-2</v>
      </c>
      <c r="BI9" s="17">
        <v>1.25576537873015E-2</v>
      </c>
      <c r="BJ9" s="17">
        <v>1.03476443570155E-2</v>
      </c>
      <c r="BK9" s="17">
        <v>9.4167974280514304E-3</v>
      </c>
      <c r="BL9" s="17">
        <v>1.38191750669264E-2</v>
      </c>
      <c r="BM9" s="17"/>
      <c r="BN9" s="17">
        <v>2.25846552323841E-2</v>
      </c>
      <c r="BO9" s="17">
        <v>1.37721340454874E-2</v>
      </c>
      <c r="BP9" s="17">
        <v>7.4079493402909998E-3</v>
      </c>
      <c r="BQ9" s="17">
        <v>1.1568005475208301E-2</v>
      </c>
      <c r="BR9" s="17">
        <v>7.7193557522628204E-3</v>
      </c>
      <c r="BS9" s="17">
        <v>1.24545495602466E-2</v>
      </c>
      <c r="BT9" s="17">
        <v>0</v>
      </c>
      <c r="BU9" s="17">
        <v>1.33170214081595E-3</v>
      </c>
      <c r="BV9" s="17">
        <v>1.04165345243298E-2</v>
      </c>
      <c r="BW9" s="17">
        <v>4.7970346875803298E-3</v>
      </c>
      <c r="BX9" s="17">
        <v>1.2602027585489801E-2</v>
      </c>
      <c r="BY9" s="17">
        <v>4.4845748738031998E-3</v>
      </c>
      <c r="BZ9" s="17">
        <v>1.44846765999175E-2</v>
      </c>
      <c r="CA9" s="17">
        <v>1.25584762531625E-2</v>
      </c>
      <c r="CB9" s="17">
        <v>1.9892396940853999E-2</v>
      </c>
      <c r="CC9" s="17">
        <v>5.9198250854649503E-3</v>
      </c>
      <c r="CD9" s="17">
        <v>4.8592663122165203E-2</v>
      </c>
    </row>
    <row r="10" spans="2:82" x14ac:dyDescent="0.35">
      <c r="B10" s="18" t="s">
        <v>269</v>
      </c>
      <c r="C10" s="17">
        <v>1.5338436527407099E-2</v>
      </c>
      <c r="D10" s="17">
        <v>1.6959538268047698E-2</v>
      </c>
      <c r="E10" s="17">
        <v>1.3834941030215099E-2</v>
      </c>
      <c r="F10" s="17"/>
      <c r="G10" s="17">
        <v>3.4065768119260299E-2</v>
      </c>
      <c r="H10" s="17">
        <v>2.72030345722542E-2</v>
      </c>
      <c r="I10" s="17">
        <v>9.5755848553469702E-3</v>
      </c>
      <c r="J10" s="17">
        <v>8.2581060473686692E-3</v>
      </c>
      <c r="K10" s="17">
        <v>9.7095277333756093E-3</v>
      </c>
      <c r="L10" s="17">
        <v>7.4896980954614403E-3</v>
      </c>
      <c r="M10" s="17"/>
      <c r="N10" s="17">
        <v>1.83790935072141E-2</v>
      </c>
      <c r="O10" s="17">
        <v>1.0090883817494199E-2</v>
      </c>
      <c r="P10" s="17">
        <v>1.7406949286131401E-2</v>
      </c>
      <c r="Q10" s="17">
        <v>1.5944833796192499E-2</v>
      </c>
      <c r="R10" s="17"/>
      <c r="S10" s="17">
        <v>1.49974163385596E-2</v>
      </c>
      <c r="T10" s="17">
        <v>1.70280782322072E-2</v>
      </c>
      <c r="U10" s="17">
        <v>1.12486671305683E-2</v>
      </c>
      <c r="V10" s="17">
        <v>1.1653909434811999E-2</v>
      </c>
      <c r="W10" s="17">
        <v>1.8964039048506701E-2</v>
      </c>
      <c r="X10" s="17">
        <v>2.4742997087710002E-2</v>
      </c>
      <c r="Y10" s="17">
        <v>1.07335350010577E-2</v>
      </c>
      <c r="Z10" s="17">
        <v>1.8293393284220499E-2</v>
      </c>
      <c r="AA10" s="17">
        <v>9.3415693802683508E-3</v>
      </c>
      <c r="AB10" s="17">
        <v>1.9223835332297701E-2</v>
      </c>
      <c r="AC10" s="17">
        <v>1.46725390413344E-2</v>
      </c>
      <c r="AD10" s="17"/>
      <c r="AE10" s="17">
        <v>1.537169637487E-2</v>
      </c>
      <c r="AF10" s="17">
        <v>1.32000555559819E-2</v>
      </c>
      <c r="AG10" s="17">
        <v>2.0331666720525401E-2</v>
      </c>
      <c r="AH10" s="17">
        <v>1.4375232162043901E-2</v>
      </c>
      <c r="AI10" s="17">
        <v>1.5633784754059198E-2</v>
      </c>
      <c r="AJ10" s="17">
        <v>2.0496708343450201E-2</v>
      </c>
      <c r="AK10" s="17"/>
      <c r="AL10" s="17">
        <v>1.01398819873214E-2</v>
      </c>
      <c r="AM10" s="17">
        <v>1.9465871504048899E-2</v>
      </c>
      <c r="AN10" s="17">
        <v>3.3801387530977001E-2</v>
      </c>
      <c r="AO10" s="17">
        <v>3.8363384919705597E-2</v>
      </c>
      <c r="AP10" s="17">
        <v>1.40399371816394E-2</v>
      </c>
      <c r="AQ10" s="17">
        <v>5.73757835252049E-2</v>
      </c>
      <c r="AR10" s="17">
        <v>6.4616467323041493E-2</v>
      </c>
      <c r="AS10" s="17"/>
      <c r="AT10" s="17">
        <v>3.91264820631613E-2</v>
      </c>
      <c r="AU10" s="17">
        <v>1.24135259456801E-2</v>
      </c>
      <c r="AV10" s="17"/>
      <c r="AW10" s="17">
        <v>1.63304651126727E-2</v>
      </c>
      <c r="AX10" s="17">
        <v>2.2165207164755599E-3</v>
      </c>
      <c r="AY10" s="17">
        <v>1.10928450278038E-2</v>
      </c>
      <c r="AZ10" s="17">
        <v>1.50590888769844E-2</v>
      </c>
      <c r="BA10" s="17">
        <v>8.3665477342091295E-3</v>
      </c>
      <c r="BB10" s="17">
        <v>1.82393532479386E-2</v>
      </c>
      <c r="BC10" s="17">
        <v>2.43853971022743E-2</v>
      </c>
      <c r="BD10" s="17">
        <v>1.24928239428837E-2</v>
      </c>
      <c r="BE10" s="17"/>
      <c r="BF10" s="17">
        <v>1.52244838612473E-2</v>
      </c>
      <c r="BG10" s="17">
        <v>1.47450136411496E-2</v>
      </c>
      <c r="BH10" s="17">
        <v>1.45516730556223E-2</v>
      </c>
      <c r="BI10" s="17">
        <v>2.2990149585385498E-2</v>
      </c>
      <c r="BJ10" s="17">
        <v>2.2492849871046699E-2</v>
      </c>
      <c r="BK10" s="17">
        <v>8.0794280177269705E-3</v>
      </c>
      <c r="BL10" s="17">
        <v>2.1769244998885998E-2</v>
      </c>
      <c r="BM10" s="17"/>
      <c r="BN10" s="17">
        <v>1.9371434353978999E-2</v>
      </c>
      <c r="BO10" s="17">
        <v>1.19606462426877E-2</v>
      </c>
      <c r="BP10" s="17">
        <v>1.7469133315826502E-2</v>
      </c>
      <c r="BQ10" s="17">
        <v>2.2396814486185801E-2</v>
      </c>
      <c r="BR10" s="17">
        <v>1.3319614574580399E-2</v>
      </c>
      <c r="BS10" s="17">
        <v>9.9094787131599905E-3</v>
      </c>
      <c r="BT10" s="17">
        <v>6.1642294390592796E-3</v>
      </c>
      <c r="BU10" s="17">
        <v>1.15603171866018E-2</v>
      </c>
      <c r="BV10" s="17">
        <v>1.47948004029587E-2</v>
      </c>
      <c r="BW10" s="17">
        <v>1.3745057039446699E-2</v>
      </c>
      <c r="BX10" s="17">
        <v>2.26649211398019E-2</v>
      </c>
      <c r="BY10" s="17">
        <v>1.9673058959277699E-2</v>
      </c>
      <c r="BZ10" s="17">
        <v>1.1700579386954801E-2</v>
      </c>
      <c r="CA10" s="17">
        <v>1.57250000383918E-2</v>
      </c>
      <c r="CB10" s="17">
        <v>1.8325739330882499E-2</v>
      </c>
      <c r="CC10" s="17">
        <v>3.1543517030851502E-2</v>
      </c>
      <c r="CD10" s="17">
        <v>3.8374976335644503E-2</v>
      </c>
    </row>
    <row r="11" spans="2:82" x14ac:dyDescent="0.35">
      <c r="B11" s="18" t="s">
        <v>270</v>
      </c>
      <c r="C11" s="17">
        <v>0.101602158480704</v>
      </c>
      <c r="D11" s="17">
        <v>0.108910367700901</v>
      </c>
      <c r="E11" s="17">
        <v>9.4626578677650994E-2</v>
      </c>
      <c r="F11" s="17"/>
      <c r="G11" s="17">
        <v>0.15519535167597101</v>
      </c>
      <c r="H11" s="17">
        <v>0.12161126896157801</v>
      </c>
      <c r="I11" s="17">
        <v>0.123682778173343</v>
      </c>
      <c r="J11" s="17">
        <v>8.8943880152477103E-2</v>
      </c>
      <c r="K11" s="17">
        <v>7.3802370828729494E-2</v>
      </c>
      <c r="L11" s="17">
        <v>6.0820066610870402E-2</v>
      </c>
      <c r="M11" s="17"/>
      <c r="N11" s="17">
        <v>0.10084848295354799</v>
      </c>
      <c r="O11" s="17">
        <v>0.103501564754594</v>
      </c>
      <c r="P11" s="17">
        <v>0.116899186922824</v>
      </c>
      <c r="Q11" s="17">
        <v>8.7454845654928004E-2</v>
      </c>
      <c r="R11" s="17"/>
      <c r="S11" s="17">
        <v>0.114378855660992</v>
      </c>
      <c r="T11" s="17">
        <v>8.62479903400548E-2</v>
      </c>
      <c r="U11" s="17">
        <v>0.100384555330452</v>
      </c>
      <c r="V11" s="17">
        <v>8.6601520173325106E-2</v>
      </c>
      <c r="W11" s="17">
        <v>0.115764563926261</v>
      </c>
      <c r="X11" s="17">
        <v>0.11479600386847499</v>
      </c>
      <c r="Y11" s="17">
        <v>8.5956312245390201E-2</v>
      </c>
      <c r="Z11" s="17">
        <v>9.4212590213326702E-2</v>
      </c>
      <c r="AA11" s="17">
        <v>0.10178794282455</v>
      </c>
      <c r="AB11" s="17">
        <v>0.11387587865424</v>
      </c>
      <c r="AC11" s="17">
        <v>0.10162497089080499</v>
      </c>
      <c r="AD11" s="17"/>
      <c r="AE11" s="17">
        <v>9.7390974822947604E-2</v>
      </c>
      <c r="AF11" s="17">
        <v>0.10401872520216</v>
      </c>
      <c r="AG11" s="17">
        <v>0.108483655639548</v>
      </c>
      <c r="AH11" s="17">
        <v>8.62325028347872E-2</v>
      </c>
      <c r="AI11" s="17">
        <v>0.11274161277319</v>
      </c>
      <c r="AJ11" s="17">
        <v>0.11107423706858401</v>
      </c>
      <c r="AK11" s="17"/>
      <c r="AL11" s="17">
        <v>9.0188476869744696E-2</v>
      </c>
      <c r="AM11" s="17">
        <v>0.123629390221144</v>
      </c>
      <c r="AN11" s="17">
        <v>0.132863801295969</v>
      </c>
      <c r="AO11" s="17">
        <v>0.106371654065716</v>
      </c>
      <c r="AP11" s="17">
        <v>0.112072027192201</v>
      </c>
      <c r="AQ11" s="17">
        <v>0.12889751966642199</v>
      </c>
      <c r="AR11" s="17">
        <v>5.9701252101296801E-2</v>
      </c>
      <c r="AS11" s="17"/>
      <c r="AT11" s="17">
        <v>0.149622799980272</v>
      </c>
      <c r="AU11" s="17">
        <v>9.4618309726274399E-2</v>
      </c>
      <c r="AV11" s="17"/>
      <c r="AW11" s="17">
        <v>0.11128407859567201</v>
      </c>
      <c r="AX11" s="17">
        <v>4.53299613783835E-2</v>
      </c>
      <c r="AY11" s="17">
        <v>8.4806075226747393E-2</v>
      </c>
      <c r="AZ11" s="17">
        <v>0.10840999743101901</v>
      </c>
      <c r="BA11" s="17">
        <v>6.8515620582612694E-2</v>
      </c>
      <c r="BB11" s="17">
        <v>0.112787890740447</v>
      </c>
      <c r="BC11" s="17">
        <v>0.121713381301202</v>
      </c>
      <c r="BD11" s="17">
        <v>0.12706251790477699</v>
      </c>
      <c r="BE11" s="17"/>
      <c r="BF11" s="17">
        <v>0.10000131907040601</v>
      </c>
      <c r="BG11" s="17">
        <v>0.11559063458898999</v>
      </c>
      <c r="BH11" s="17">
        <v>0.101974638889699</v>
      </c>
      <c r="BI11" s="17">
        <v>0.119901766220394</v>
      </c>
      <c r="BJ11" s="17">
        <v>9.7594551547603103E-2</v>
      </c>
      <c r="BK11" s="17">
        <v>7.0709046561857794E-2</v>
      </c>
      <c r="BL11" s="17">
        <v>0.119520287226837</v>
      </c>
      <c r="BM11" s="17"/>
      <c r="BN11" s="17">
        <v>0.117288569266291</v>
      </c>
      <c r="BO11" s="17">
        <v>6.6764544705128895E-2</v>
      </c>
      <c r="BP11" s="17">
        <v>7.8073910945785294E-2</v>
      </c>
      <c r="BQ11" s="17">
        <v>0.11045657836915999</v>
      </c>
      <c r="BR11" s="17">
        <v>9.9115494146636896E-2</v>
      </c>
      <c r="BS11" s="17">
        <v>9.0650402397272206E-2</v>
      </c>
      <c r="BT11" s="17">
        <v>8.4354653633630594E-2</v>
      </c>
      <c r="BU11" s="17">
        <v>0.13073520412616299</v>
      </c>
      <c r="BV11" s="17">
        <v>0.108946734110203</v>
      </c>
      <c r="BW11" s="17">
        <v>9.9361816793175697E-2</v>
      </c>
      <c r="BX11" s="17">
        <v>0.11798704539652299</v>
      </c>
      <c r="BY11" s="17">
        <v>9.3637772722287196E-2</v>
      </c>
      <c r="BZ11" s="17">
        <v>0.16829805980819901</v>
      </c>
      <c r="CA11" s="17">
        <v>0.103313261384268</v>
      </c>
      <c r="CB11" s="17">
        <v>0.111227884393045</v>
      </c>
      <c r="CC11" s="17">
        <v>0.14547711630160501</v>
      </c>
      <c r="CD11" s="17">
        <v>0.16549914146759201</v>
      </c>
    </row>
    <row r="12" spans="2:82" x14ac:dyDescent="0.35">
      <c r="B12" s="18" t="s">
        <v>271</v>
      </c>
      <c r="C12" s="17">
        <v>0.25920038680844498</v>
      </c>
      <c r="D12" s="17">
        <v>0.27538838318689701</v>
      </c>
      <c r="E12" s="17">
        <v>0.24326257901350701</v>
      </c>
      <c r="F12" s="17"/>
      <c r="G12" s="17">
        <v>0.31295415145410699</v>
      </c>
      <c r="H12" s="17">
        <v>0.29310383310724603</v>
      </c>
      <c r="I12" s="17">
        <v>0.25084073401628298</v>
      </c>
      <c r="J12" s="17">
        <v>0.25464330837735</v>
      </c>
      <c r="K12" s="17">
        <v>0.229628786504322</v>
      </c>
      <c r="L12" s="17">
        <v>0.22633302260786001</v>
      </c>
      <c r="M12" s="17"/>
      <c r="N12" s="17">
        <v>0.29006295196863102</v>
      </c>
      <c r="O12" s="17">
        <v>0.263235114728949</v>
      </c>
      <c r="P12" s="17">
        <v>0.26128928825403003</v>
      </c>
      <c r="Q12" s="17">
        <v>0.22037142790269501</v>
      </c>
      <c r="R12" s="17"/>
      <c r="S12" s="17">
        <v>0.29538637225534897</v>
      </c>
      <c r="T12" s="17">
        <v>0.25996022534762597</v>
      </c>
      <c r="U12" s="17">
        <v>0.24323814062246901</v>
      </c>
      <c r="V12" s="17">
        <v>0.246647396623147</v>
      </c>
      <c r="W12" s="17">
        <v>0.27127371080978901</v>
      </c>
      <c r="X12" s="17">
        <v>0.26297850260962102</v>
      </c>
      <c r="Y12" s="17">
        <v>0.24205665410952801</v>
      </c>
      <c r="Z12" s="17">
        <v>0.24349425085711701</v>
      </c>
      <c r="AA12" s="17">
        <v>0.25347575370658498</v>
      </c>
      <c r="AB12" s="17">
        <v>0.27030989683776002</v>
      </c>
      <c r="AC12" s="17">
        <v>0.21225186600610499</v>
      </c>
      <c r="AD12" s="17"/>
      <c r="AE12" s="17">
        <v>0.25519258855947602</v>
      </c>
      <c r="AF12" s="17">
        <v>0.29933448569503801</v>
      </c>
      <c r="AG12" s="17">
        <v>0.21476518744046899</v>
      </c>
      <c r="AH12" s="17">
        <v>0.240512195144823</v>
      </c>
      <c r="AI12" s="17">
        <v>0.252194051872068</v>
      </c>
      <c r="AJ12" s="17">
        <v>0.23079137757215501</v>
      </c>
      <c r="AK12" s="17"/>
      <c r="AL12" s="17">
        <v>0.25668294321204399</v>
      </c>
      <c r="AM12" s="17">
        <v>0.26348577755910702</v>
      </c>
      <c r="AN12" s="17">
        <v>0.30720446307703198</v>
      </c>
      <c r="AO12" s="17">
        <v>0.33410303517221701</v>
      </c>
      <c r="AP12" s="17">
        <v>0.24673774646982</v>
      </c>
      <c r="AQ12" s="17">
        <v>0.22135341811426901</v>
      </c>
      <c r="AR12" s="17">
        <v>0.17691906147981701</v>
      </c>
      <c r="AS12" s="17"/>
      <c r="AT12" s="17">
        <v>0.32332747951847002</v>
      </c>
      <c r="AU12" s="17">
        <v>0.25150840363485399</v>
      </c>
      <c r="AV12" s="17"/>
      <c r="AW12" s="17">
        <v>0.248013080643228</v>
      </c>
      <c r="AX12" s="17">
        <v>0.18228181212354699</v>
      </c>
      <c r="AY12" s="17">
        <v>0.27036965762288401</v>
      </c>
      <c r="AZ12" s="17">
        <v>0.260452536372896</v>
      </c>
      <c r="BA12" s="17">
        <v>0.241718657797444</v>
      </c>
      <c r="BB12" s="17">
        <v>0.30532599407859801</v>
      </c>
      <c r="BC12" s="17">
        <v>0.26276636151222199</v>
      </c>
      <c r="BD12" s="17">
        <v>0.25825384395468698</v>
      </c>
      <c r="BE12" s="17"/>
      <c r="BF12" s="17">
        <v>0.29475235043753401</v>
      </c>
      <c r="BG12" s="17">
        <v>0.27119858522158802</v>
      </c>
      <c r="BH12" s="17">
        <v>0.26973008656728298</v>
      </c>
      <c r="BI12" s="17">
        <v>0.257890549786843</v>
      </c>
      <c r="BJ12" s="17">
        <v>0.28020555562103899</v>
      </c>
      <c r="BK12" s="17">
        <v>0.21062306011828399</v>
      </c>
      <c r="BL12" s="17">
        <v>0.24554262563967399</v>
      </c>
      <c r="BM12" s="17"/>
      <c r="BN12" s="17">
        <v>0.21185962110808901</v>
      </c>
      <c r="BO12" s="17">
        <v>0.22142577470201499</v>
      </c>
      <c r="BP12" s="17">
        <v>0.20082016302722899</v>
      </c>
      <c r="BQ12" s="17">
        <v>0.21868147261812601</v>
      </c>
      <c r="BR12" s="17">
        <v>0.24138273620226799</v>
      </c>
      <c r="BS12" s="17">
        <v>0.25648576166839698</v>
      </c>
      <c r="BT12" s="17">
        <v>0.26454296610795502</v>
      </c>
      <c r="BU12" s="17">
        <v>0.28982049147192901</v>
      </c>
      <c r="BV12" s="17">
        <v>0.25770664075934702</v>
      </c>
      <c r="BW12" s="17">
        <v>0.31307895238622802</v>
      </c>
      <c r="BX12" s="17">
        <v>0.30268545319701901</v>
      </c>
      <c r="BY12" s="17">
        <v>0.30808834649327099</v>
      </c>
      <c r="BZ12" s="17">
        <v>0.29141947617851999</v>
      </c>
      <c r="CA12" s="17">
        <v>0.31994795607892101</v>
      </c>
      <c r="CB12" s="17">
        <v>0.377562230046743</v>
      </c>
      <c r="CC12" s="17">
        <v>0.29304773694559999</v>
      </c>
      <c r="CD12" s="17">
        <v>0.20866230687383699</v>
      </c>
    </row>
    <row r="13" spans="2:82" x14ac:dyDescent="0.35">
      <c r="B13" s="18" t="s">
        <v>272</v>
      </c>
      <c r="C13" s="17">
        <v>0.59586724777240696</v>
      </c>
      <c r="D13" s="17">
        <v>0.57197919282620002</v>
      </c>
      <c r="E13" s="17">
        <v>0.61975489324720301</v>
      </c>
      <c r="F13" s="17"/>
      <c r="G13" s="17">
        <v>0.45649219519154999</v>
      </c>
      <c r="H13" s="17">
        <v>0.51911398016718602</v>
      </c>
      <c r="I13" s="17">
        <v>0.59666447573469295</v>
      </c>
      <c r="J13" s="17">
        <v>0.62215584117659195</v>
      </c>
      <c r="K13" s="17">
        <v>0.66620719530680705</v>
      </c>
      <c r="L13" s="17">
        <v>0.68145576771428096</v>
      </c>
      <c r="M13" s="17"/>
      <c r="N13" s="17">
        <v>0.57152779435924195</v>
      </c>
      <c r="O13" s="17">
        <v>0.60315622360877896</v>
      </c>
      <c r="P13" s="17">
        <v>0.57537547032820902</v>
      </c>
      <c r="Q13" s="17">
        <v>0.632178251051842</v>
      </c>
      <c r="R13" s="17"/>
      <c r="S13" s="17">
        <v>0.54740623120883503</v>
      </c>
      <c r="T13" s="17">
        <v>0.60934684689018104</v>
      </c>
      <c r="U13" s="17">
        <v>0.61678939879982997</v>
      </c>
      <c r="V13" s="17">
        <v>0.62402168567169802</v>
      </c>
      <c r="W13" s="17">
        <v>0.58267820476166599</v>
      </c>
      <c r="X13" s="17">
        <v>0.56671391832495799</v>
      </c>
      <c r="Y13" s="17">
        <v>0.63682404620146904</v>
      </c>
      <c r="Z13" s="17">
        <v>0.61883190966287005</v>
      </c>
      <c r="AA13" s="17">
        <v>0.59983587349631595</v>
      </c>
      <c r="AB13" s="17">
        <v>0.56556063961745695</v>
      </c>
      <c r="AC13" s="17">
        <v>0.64211897695935405</v>
      </c>
      <c r="AD13" s="17"/>
      <c r="AE13" s="17">
        <v>0.61269060756969396</v>
      </c>
      <c r="AF13" s="17">
        <v>0.56663812331927199</v>
      </c>
      <c r="AG13" s="17">
        <v>0.61235933009862598</v>
      </c>
      <c r="AH13" s="17">
        <v>0.61765055659173695</v>
      </c>
      <c r="AI13" s="17">
        <v>0.59293797905765999</v>
      </c>
      <c r="AJ13" s="17">
        <v>0.56260279226143695</v>
      </c>
      <c r="AK13" s="17"/>
      <c r="AL13" s="17">
        <v>0.62184941017773798</v>
      </c>
      <c r="AM13" s="17">
        <v>0.57333712089339794</v>
      </c>
      <c r="AN13" s="17">
        <v>0.49092226207647</v>
      </c>
      <c r="AO13" s="17">
        <v>0.50005656638610696</v>
      </c>
      <c r="AP13" s="17">
        <v>0.62263263446513994</v>
      </c>
      <c r="AQ13" s="17">
        <v>0.57894785100704504</v>
      </c>
      <c r="AR13" s="17">
        <v>0.66870425842208603</v>
      </c>
      <c r="AS13" s="17"/>
      <c r="AT13" s="17">
        <v>0.455804781994537</v>
      </c>
      <c r="AU13" s="17">
        <v>0.61700169241799896</v>
      </c>
      <c r="AV13" s="17"/>
      <c r="AW13" s="17">
        <v>0.59188931608180795</v>
      </c>
      <c r="AX13" s="17">
        <v>0.74196726464975804</v>
      </c>
      <c r="AY13" s="17">
        <v>0.59484075628276301</v>
      </c>
      <c r="AZ13" s="17">
        <v>0.58609800647654697</v>
      </c>
      <c r="BA13" s="17">
        <v>0.65848193784860798</v>
      </c>
      <c r="BB13" s="17">
        <v>0.53900724421059898</v>
      </c>
      <c r="BC13" s="17">
        <v>0.56376139138372805</v>
      </c>
      <c r="BD13" s="17">
        <v>0.57694933080678701</v>
      </c>
      <c r="BE13" s="17"/>
      <c r="BF13" s="17">
        <v>0.57094608228803101</v>
      </c>
      <c r="BG13" s="17">
        <v>0.57556452827093396</v>
      </c>
      <c r="BH13" s="17">
        <v>0.58859811849759902</v>
      </c>
      <c r="BI13" s="17">
        <v>0.55930981210545805</v>
      </c>
      <c r="BJ13" s="17">
        <v>0.56735219641920798</v>
      </c>
      <c r="BK13" s="17">
        <v>0.67615068960813596</v>
      </c>
      <c r="BL13" s="17">
        <v>0.57986224790794405</v>
      </c>
      <c r="BM13" s="17"/>
      <c r="BN13" s="17">
        <v>0.57301502309212105</v>
      </c>
      <c r="BO13" s="17">
        <v>0.660985741810862</v>
      </c>
      <c r="BP13" s="17">
        <v>0.67788466227661703</v>
      </c>
      <c r="BQ13" s="17">
        <v>0.61697579642740097</v>
      </c>
      <c r="BR13" s="17">
        <v>0.62106714117548301</v>
      </c>
      <c r="BS13" s="17">
        <v>0.624479662944185</v>
      </c>
      <c r="BT13" s="17">
        <v>0.63539701628215095</v>
      </c>
      <c r="BU13" s="17">
        <v>0.56478525218405096</v>
      </c>
      <c r="BV13" s="17">
        <v>0.59352377113112398</v>
      </c>
      <c r="BW13" s="17">
        <v>0.56039805894354999</v>
      </c>
      <c r="BX13" s="17">
        <v>0.53842051640517996</v>
      </c>
      <c r="BY13" s="17">
        <v>0.56341746163091599</v>
      </c>
      <c r="BZ13" s="17">
        <v>0.51409720802640801</v>
      </c>
      <c r="CA13" s="17">
        <v>0.53885751704698903</v>
      </c>
      <c r="CB13" s="17">
        <v>0.46495523235230402</v>
      </c>
      <c r="CC13" s="17">
        <v>0.51737001689775897</v>
      </c>
      <c r="CD13" s="17">
        <v>0.53095572120515599</v>
      </c>
    </row>
    <row r="14" spans="2:82" x14ac:dyDescent="0.35">
      <c r="B14" s="18" t="s">
        <v>138</v>
      </c>
      <c r="C14" s="19">
        <v>1.79307444357324E-2</v>
      </c>
      <c r="D14" s="19">
        <v>1.47782669724241E-2</v>
      </c>
      <c r="E14" s="19">
        <v>2.0488438499529998E-2</v>
      </c>
      <c r="F14" s="19"/>
      <c r="G14" s="19">
        <v>2.4182897514901401E-2</v>
      </c>
      <c r="H14" s="19">
        <v>2.38335755144524E-2</v>
      </c>
      <c r="I14" s="19">
        <v>1.41644708989297E-2</v>
      </c>
      <c r="J14" s="19">
        <v>2.0122586407466302E-2</v>
      </c>
      <c r="K14" s="19">
        <v>1.28817903614163E-2</v>
      </c>
      <c r="L14" s="19">
        <v>1.36496819725637E-2</v>
      </c>
      <c r="M14" s="19"/>
      <c r="N14" s="19">
        <v>9.7619672786057599E-3</v>
      </c>
      <c r="O14" s="19">
        <v>1.1934980605052201E-2</v>
      </c>
      <c r="P14" s="19">
        <v>1.70382992660803E-2</v>
      </c>
      <c r="Q14" s="19">
        <v>3.3158289569785997E-2</v>
      </c>
      <c r="R14" s="19"/>
      <c r="S14" s="19">
        <v>1.7745077534605601E-2</v>
      </c>
      <c r="T14" s="19">
        <v>1.53792582765221E-2</v>
      </c>
      <c r="U14" s="19">
        <v>2.1056783619090701E-2</v>
      </c>
      <c r="V14" s="19">
        <v>1.7110833825180499E-2</v>
      </c>
      <c r="W14" s="19">
        <v>7.3556304768913503E-3</v>
      </c>
      <c r="X14" s="19">
        <v>2.17166874427786E-2</v>
      </c>
      <c r="Y14" s="19">
        <v>1.7347052709090399E-2</v>
      </c>
      <c r="Z14" s="19">
        <v>1.39406164479456E-2</v>
      </c>
      <c r="AA14" s="19">
        <v>2.56591725535276E-2</v>
      </c>
      <c r="AB14" s="19">
        <v>1.8194809230095199E-2</v>
      </c>
      <c r="AC14" s="19">
        <v>1.7156191651618399E-2</v>
      </c>
      <c r="AD14" s="19"/>
      <c r="AE14" s="19">
        <v>8.5165724350800293E-3</v>
      </c>
      <c r="AF14" s="19">
        <v>1.11121669174535E-2</v>
      </c>
      <c r="AG14" s="19">
        <v>3.6558314192013101E-2</v>
      </c>
      <c r="AH14" s="19">
        <v>2.9721753810856798E-2</v>
      </c>
      <c r="AI14" s="19">
        <v>1.62875437496664E-2</v>
      </c>
      <c r="AJ14" s="19">
        <v>4.81206181694201E-2</v>
      </c>
      <c r="AK14" s="19"/>
      <c r="AL14" s="19">
        <v>1.3256231287303801E-2</v>
      </c>
      <c r="AM14" s="19">
        <v>9.3355828148919302E-3</v>
      </c>
      <c r="AN14" s="19">
        <v>1.2956710560610801E-2</v>
      </c>
      <c r="AO14" s="19">
        <v>0</v>
      </c>
      <c r="AP14" s="19">
        <v>4.5176546911994703E-3</v>
      </c>
      <c r="AQ14" s="19">
        <v>6.4473855298528204E-3</v>
      </c>
      <c r="AR14" s="19">
        <v>0</v>
      </c>
      <c r="AS14" s="19"/>
      <c r="AT14" s="19">
        <v>1.6288723945560399E-2</v>
      </c>
      <c r="AU14" s="19">
        <v>1.53342933423798E-2</v>
      </c>
      <c r="AV14" s="19"/>
      <c r="AW14" s="19">
        <v>2.5418801311281401E-2</v>
      </c>
      <c r="AX14" s="19">
        <v>2.0180316420041401E-2</v>
      </c>
      <c r="AY14" s="19">
        <v>2.6316274425024301E-2</v>
      </c>
      <c r="AZ14" s="19">
        <v>2.29411593368277E-2</v>
      </c>
      <c r="BA14" s="19">
        <v>1.05719216144374E-2</v>
      </c>
      <c r="BB14" s="19">
        <v>1.3338014772285901E-2</v>
      </c>
      <c r="BC14" s="19">
        <v>1.21873704143871E-2</v>
      </c>
      <c r="BD14" s="19">
        <v>1.9246331245365501E-2</v>
      </c>
      <c r="BE14" s="19"/>
      <c r="BF14" s="19">
        <v>1.08969265104114E-2</v>
      </c>
      <c r="BG14" s="19">
        <v>1.41594371633151E-2</v>
      </c>
      <c r="BH14" s="19">
        <v>1.31941913805417E-2</v>
      </c>
      <c r="BI14" s="19">
        <v>2.73500685146181E-2</v>
      </c>
      <c r="BJ14" s="19">
        <v>2.2007202184088501E-2</v>
      </c>
      <c r="BK14" s="19">
        <v>2.5020978265943499E-2</v>
      </c>
      <c r="BL14" s="19">
        <v>1.9486419159731899E-2</v>
      </c>
      <c r="BM14" s="19"/>
      <c r="BN14" s="19">
        <v>5.5880696947135301E-2</v>
      </c>
      <c r="BO14" s="19">
        <v>2.5091158493818901E-2</v>
      </c>
      <c r="BP14" s="19">
        <v>1.83441810942504E-2</v>
      </c>
      <c r="BQ14" s="19">
        <v>1.9921332623918601E-2</v>
      </c>
      <c r="BR14" s="19">
        <v>1.7395658148768499E-2</v>
      </c>
      <c r="BS14" s="19">
        <v>6.0201447167389397E-3</v>
      </c>
      <c r="BT14" s="19">
        <v>9.5411345372042392E-3</v>
      </c>
      <c r="BU14" s="19">
        <v>1.76703289043912E-3</v>
      </c>
      <c r="BV14" s="19">
        <v>1.4611519072037201E-2</v>
      </c>
      <c r="BW14" s="19">
        <v>8.6190801500198606E-3</v>
      </c>
      <c r="BX14" s="19">
        <v>5.6400362759868499E-3</v>
      </c>
      <c r="BY14" s="19">
        <v>1.0698785320445299E-2</v>
      </c>
      <c r="BZ14" s="19">
        <v>0</v>
      </c>
      <c r="CA14" s="19">
        <v>9.5977891982678108E-3</v>
      </c>
      <c r="CB14" s="19">
        <v>8.0365169361711099E-3</v>
      </c>
      <c r="CC14" s="19">
        <v>6.6417877387192096E-3</v>
      </c>
      <c r="CD14" s="19">
        <v>7.9151909956051997E-3</v>
      </c>
    </row>
    <row r="15" spans="2:82" x14ac:dyDescent="0.35">
      <c r="B15" s="16"/>
    </row>
    <row r="16" spans="2:82" x14ac:dyDescent="0.35">
      <c r="B16" t="s">
        <v>119</v>
      </c>
    </row>
    <row r="17" spans="2:2" x14ac:dyDescent="0.35">
      <c r="B17" t="s">
        <v>120</v>
      </c>
    </row>
    <row r="19" spans="2:2" x14ac:dyDescent="0.35">
      <c r="B19"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CD22"/>
  <sheetViews>
    <sheetView showGridLines="0" topLeftCell="A5" workbookViewId="0">
      <pane xSplit="2" topLeftCell="X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289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2407</v>
      </c>
      <c r="D7" s="10">
        <v>1168</v>
      </c>
      <c r="E7" s="10">
        <v>1235</v>
      </c>
      <c r="F7" s="10"/>
      <c r="G7" s="10">
        <v>313</v>
      </c>
      <c r="H7" s="10">
        <v>408</v>
      </c>
      <c r="I7" s="10">
        <v>395</v>
      </c>
      <c r="J7" s="10">
        <v>421</v>
      </c>
      <c r="K7" s="10">
        <v>346</v>
      </c>
      <c r="L7" s="10">
        <v>524</v>
      </c>
      <c r="M7" s="10"/>
      <c r="N7" s="10">
        <v>664</v>
      </c>
      <c r="O7" s="10">
        <v>625</v>
      </c>
      <c r="P7" s="10">
        <v>546</v>
      </c>
      <c r="Q7" s="10">
        <v>558</v>
      </c>
      <c r="R7" s="10"/>
      <c r="S7" s="10">
        <v>350</v>
      </c>
      <c r="T7" s="10">
        <v>339</v>
      </c>
      <c r="U7" s="10">
        <v>190</v>
      </c>
      <c r="V7" s="10">
        <v>223</v>
      </c>
      <c r="W7" s="10">
        <v>176</v>
      </c>
      <c r="X7" s="10">
        <v>237</v>
      </c>
      <c r="Y7" s="10">
        <v>213</v>
      </c>
      <c r="Z7" s="10">
        <v>105</v>
      </c>
      <c r="AA7" s="10">
        <v>273</v>
      </c>
      <c r="AB7" s="10">
        <v>183</v>
      </c>
      <c r="AC7" s="10">
        <v>118</v>
      </c>
      <c r="AD7" s="10"/>
      <c r="AE7" s="10">
        <v>901</v>
      </c>
      <c r="AF7" s="10">
        <v>528</v>
      </c>
      <c r="AG7" s="10">
        <v>215</v>
      </c>
      <c r="AH7" s="10">
        <v>203</v>
      </c>
      <c r="AI7" s="10">
        <v>475</v>
      </c>
      <c r="AJ7" s="10">
        <v>65</v>
      </c>
      <c r="AK7" s="10"/>
      <c r="AL7" s="10">
        <v>1548</v>
      </c>
      <c r="AM7" s="10">
        <v>502</v>
      </c>
      <c r="AN7" s="10">
        <v>121</v>
      </c>
      <c r="AO7" s="10">
        <v>21</v>
      </c>
      <c r="AP7" s="10">
        <v>55</v>
      </c>
      <c r="AQ7" s="10">
        <v>42</v>
      </c>
      <c r="AR7" s="10">
        <v>8</v>
      </c>
      <c r="AS7" s="10"/>
      <c r="AT7" s="10">
        <v>227</v>
      </c>
      <c r="AU7" s="10">
        <v>2122</v>
      </c>
      <c r="AV7" s="10"/>
      <c r="AW7" s="10">
        <v>279</v>
      </c>
      <c r="AX7" s="10">
        <v>126</v>
      </c>
      <c r="AY7" s="10">
        <v>67</v>
      </c>
      <c r="AZ7" s="10">
        <v>749</v>
      </c>
      <c r="BA7" s="10">
        <v>422</v>
      </c>
      <c r="BB7" s="10">
        <v>352</v>
      </c>
      <c r="BC7" s="10">
        <v>379</v>
      </c>
      <c r="BD7" s="10">
        <v>33</v>
      </c>
      <c r="BE7" s="10"/>
      <c r="BF7" s="10">
        <v>322</v>
      </c>
      <c r="BG7" s="10">
        <v>669</v>
      </c>
      <c r="BH7" s="10">
        <v>272</v>
      </c>
      <c r="BI7" s="10">
        <v>136</v>
      </c>
      <c r="BJ7" s="10">
        <v>255</v>
      </c>
      <c r="BK7" s="10">
        <v>517</v>
      </c>
      <c r="BL7" s="10">
        <v>236</v>
      </c>
      <c r="BM7" s="10"/>
      <c r="BN7" s="10">
        <v>132</v>
      </c>
      <c r="BO7" s="10">
        <v>177</v>
      </c>
      <c r="BP7" s="10">
        <v>167</v>
      </c>
      <c r="BQ7" s="10">
        <v>226</v>
      </c>
      <c r="BR7" s="10">
        <v>241</v>
      </c>
      <c r="BS7" s="10">
        <v>218</v>
      </c>
      <c r="BT7" s="10">
        <v>172</v>
      </c>
      <c r="BU7" s="10">
        <v>164</v>
      </c>
      <c r="BV7" s="10">
        <v>118</v>
      </c>
      <c r="BW7" s="10">
        <v>211</v>
      </c>
      <c r="BX7" s="10">
        <v>134</v>
      </c>
      <c r="BY7" s="10">
        <v>85</v>
      </c>
      <c r="BZ7" s="10">
        <v>64</v>
      </c>
      <c r="CA7" s="10">
        <v>53</v>
      </c>
      <c r="CB7" s="10">
        <v>69</v>
      </c>
      <c r="CC7" s="10">
        <v>26</v>
      </c>
      <c r="CD7" s="10">
        <v>33</v>
      </c>
    </row>
    <row r="8" spans="2:82" ht="30" customHeight="1" x14ac:dyDescent="0.35">
      <c r="B8" s="11" t="s">
        <v>19</v>
      </c>
      <c r="C8" s="11">
        <v>2411</v>
      </c>
      <c r="D8" s="11">
        <v>1184</v>
      </c>
      <c r="E8" s="11">
        <v>1222</v>
      </c>
      <c r="F8" s="11"/>
      <c r="G8" s="11">
        <v>332</v>
      </c>
      <c r="H8" s="11">
        <v>425</v>
      </c>
      <c r="I8" s="11">
        <v>402</v>
      </c>
      <c r="J8" s="11">
        <v>412</v>
      </c>
      <c r="K8" s="11">
        <v>329</v>
      </c>
      <c r="L8" s="11">
        <v>511</v>
      </c>
      <c r="M8" s="11"/>
      <c r="N8" s="11">
        <v>629</v>
      </c>
      <c r="O8" s="11">
        <v>615</v>
      </c>
      <c r="P8" s="11">
        <v>569</v>
      </c>
      <c r="Q8" s="11">
        <v>584</v>
      </c>
      <c r="R8" s="11"/>
      <c r="S8" s="11">
        <v>382</v>
      </c>
      <c r="T8" s="11">
        <v>328</v>
      </c>
      <c r="U8" s="11">
        <v>180</v>
      </c>
      <c r="V8" s="11">
        <v>219</v>
      </c>
      <c r="W8" s="11">
        <v>166</v>
      </c>
      <c r="X8" s="11">
        <v>223</v>
      </c>
      <c r="Y8" s="11">
        <v>223</v>
      </c>
      <c r="Z8" s="11">
        <v>118</v>
      </c>
      <c r="AA8" s="11">
        <v>268</v>
      </c>
      <c r="AB8" s="11">
        <v>190</v>
      </c>
      <c r="AC8" s="11">
        <v>114</v>
      </c>
      <c r="AD8" s="11"/>
      <c r="AE8" s="11">
        <v>883</v>
      </c>
      <c r="AF8" s="11">
        <v>526</v>
      </c>
      <c r="AG8" s="11">
        <v>221</v>
      </c>
      <c r="AH8" s="11">
        <v>208</v>
      </c>
      <c r="AI8" s="11">
        <v>486</v>
      </c>
      <c r="AJ8" s="11">
        <v>65</v>
      </c>
      <c r="AK8" s="11"/>
      <c r="AL8" s="11">
        <v>1536</v>
      </c>
      <c r="AM8" s="11">
        <v>513</v>
      </c>
      <c r="AN8" s="11">
        <v>124</v>
      </c>
      <c r="AO8" s="11">
        <v>21</v>
      </c>
      <c r="AP8" s="11">
        <v>52</v>
      </c>
      <c r="AQ8" s="11">
        <v>43</v>
      </c>
      <c r="AR8" s="11">
        <v>8</v>
      </c>
      <c r="AS8" s="11"/>
      <c r="AT8" s="11">
        <v>234</v>
      </c>
      <c r="AU8" s="11">
        <v>2118</v>
      </c>
      <c r="AV8" s="11"/>
      <c r="AW8" s="11">
        <v>279</v>
      </c>
      <c r="AX8" s="11">
        <v>124</v>
      </c>
      <c r="AY8" s="11">
        <v>68</v>
      </c>
      <c r="AZ8" s="11">
        <v>750</v>
      </c>
      <c r="BA8" s="11">
        <v>411</v>
      </c>
      <c r="BB8" s="11">
        <v>360</v>
      </c>
      <c r="BC8" s="11">
        <v>385</v>
      </c>
      <c r="BD8" s="11">
        <v>33</v>
      </c>
      <c r="BE8" s="11"/>
      <c r="BF8" s="11">
        <v>322</v>
      </c>
      <c r="BG8" s="11">
        <v>673</v>
      </c>
      <c r="BH8" s="11">
        <v>266</v>
      </c>
      <c r="BI8" s="11">
        <v>136</v>
      </c>
      <c r="BJ8" s="11">
        <v>261</v>
      </c>
      <c r="BK8" s="11">
        <v>510</v>
      </c>
      <c r="BL8" s="11">
        <v>242</v>
      </c>
      <c r="BM8" s="11"/>
      <c r="BN8" s="11">
        <v>139</v>
      </c>
      <c r="BO8" s="11">
        <v>180</v>
      </c>
      <c r="BP8" s="11">
        <v>168</v>
      </c>
      <c r="BQ8" s="11">
        <v>228</v>
      </c>
      <c r="BR8" s="11">
        <v>243</v>
      </c>
      <c r="BS8" s="11">
        <v>217</v>
      </c>
      <c r="BT8" s="11">
        <v>173</v>
      </c>
      <c r="BU8" s="11">
        <v>163</v>
      </c>
      <c r="BV8" s="11">
        <v>117</v>
      </c>
      <c r="BW8" s="11">
        <v>207</v>
      </c>
      <c r="BX8" s="11">
        <v>132</v>
      </c>
      <c r="BY8" s="11">
        <v>85</v>
      </c>
      <c r="BZ8" s="11">
        <v>62</v>
      </c>
      <c r="CA8" s="11">
        <v>53</v>
      </c>
      <c r="CB8" s="11">
        <v>69</v>
      </c>
      <c r="CC8" s="11">
        <v>26</v>
      </c>
      <c r="CD8" s="11">
        <v>33</v>
      </c>
    </row>
    <row r="9" spans="2:82" ht="145" x14ac:dyDescent="0.35">
      <c r="B9" s="18" t="s">
        <v>280</v>
      </c>
      <c r="C9" s="17">
        <v>0.104937371025579</v>
      </c>
      <c r="D9" s="17">
        <v>0.101788858031891</v>
      </c>
      <c r="E9" s="17">
        <v>0.107516306768259</v>
      </c>
      <c r="F9" s="17"/>
      <c r="G9" s="17">
        <v>8.8415745575592397E-2</v>
      </c>
      <c r="H9" s="17">
        <v>8.7628142169367401E-2</v>
      </c>
      <c r="I9" s="17">
        <v>0.122267218309199</v>
      </c>
      <c r="J9" s="17">
        <v>0.12779447111964301</v>
      </c>
      <c r="K9" s="17">
        <v>0.123303163085817</v>
      </c>
      <c r="L9" s="17">
        <v>8.6157933576007595E-2</v>
      </c>
      <c r="M9" s="17"/>
      <c r="N9" s="17">
        <v>0.116385061758404</v>
      </c>
      <c r="O9" s="17">
        <v>9.7607427184096499E-2</v>
      </c>
      <c r="P9" s="17">
        <v>0.110190858540507</v>
      </c>
      <c r="Q9" s="17">
        <v>9.58184035446705E-2</v>
      </c>
      <c r="R9" s="17"/>
      <c r="S9" s="17">
        <v>0.109259602352863</v>
      </c>
      <c r="T9" s="17">
        <v>0.103130154499311</v>
      </c>
      <c r="U9" s="17">
        <v>0.120140763605683</v>
      </c>
      <c r="V9" s="17">
        <v>0.123112485833884</v>
      </c>
      <c r="W9" s="17">
        <v>8.4225954532520103E-2</v>
      </c>
      <c r="X9" s="17">
        <v>0.12549451862883401</v>
      </c>
      <c r="Y9" s="17">
        <v>0.10268604802107301</v>
      </c>
      <c r="Z9" s="17">
        <v>0.16399622036181899</v>
      </c>
      <c r="AA9" s="17">
        <v>8.7074529380614094E-2</v>
      </c>
      <c r="AB9" s="17">
        <v>7.2588241922719704E-2</v>
      </c>
      <c r="AC9" s="17">
        <v>6.6148505139678501E-2</v>
      </c>
      <c r="AD9" s="17"/>
      <c r="AE9" s="17">
        <v>9.7259818795162906E-2</v>
      </c>
      <c r="AF9" s="17">
        <v>8.20625792488376E-2</v>
      </c>
      <c r="AG9" s="17">
        <v>0.11209714933205001</v>
      </c>
      <c r="AH9" s="17">
        <v>0.12908307461762999</v>
      </c>
      <c r="AI9" s="17">
        <v>0.118167783964045</v>
      </c>
      <c r="AJ9" s="17">
        <v>0.18095163405906101</v>
      </c>
      <c r="AK9" s="17"/>
      <c r="AL9" s="17">
        <v>9.9491669608076497E-2</v>
      </c>
      <c r="AM9" s="17">
        <v>0.103576168416776</v>
      </c>
      <c r="AN9" s="17">
        <v>0.12936908800913899</v>
      </c>
      <c r="AO9" s="17">
        <v>0.12419524284632</v>
      </c>
      <c r="AP9" s="17">
        <v>0.179473773059383</v>
      </c>
      <c r="AQ9" s="17">
        <v>0.170710169610444</v>
      </c>
      <c r="AR9" s="17">
        <v>0.23238731943290999</v>
      </c>
      <c r="AS9" s="17"/>
      <c r="AT9" s="17">
        <v>0.114301583185224</v>
      </c>
      <c r="AU9" s="17">
        <v>0.10448248509265699</v>
      </c>
      <c r="AV9" s="17"/>
      <c r="AW9" s="17">
        <v>0.13787842728873401</v>
      </c>
      <c r="AX9" s="17">
        <v>8.6348668060774805E-2</v>
      </c>
      <c r="AY9" s="17">
        <v>9.1846183871754403E-2</v>
      </c>
      <c r="AZ9" s="17">
        <v>9.7868848183624096E-2</v>
      </c>
      <c r="BA9" s="17">
        <v>8.9047285996097805E-2</v>
      </c>
      <c r="BB9" s="17">
        <v>0.11554680344481499</v>
      </c>
      <c r="BC9" s="17">
        <v>0.103610673495185</v>
      </c>
      <c r="BD9" s="17">
        <v>0.18108101235014001</v>
      </c>
      <c r="BE9" s="17"/>
      <c r="BF9" s="17">
        <v>9.0603301697814206E-2</v>
      </c>
      <c r="BG9" s="17">
        <v>0.124413655887729</v>
      </c>
      <c r="BH9" s="17">
        <v>0.11051013007086299</v>
      </c>
      <c r="BI9" s="17">
        <v>7.2897620482633693E-2</v>
      </c>
      <c r="BJ9" s="17">
        <v>0.102843763040126</v>
      </c>
      <c r="BK9" s="17">
        <v>9.4024716192563806E-2</v>
      </c>
      <c r="BL9" s="17">
        <v>0.107031601591303</v>
      </c>
      <c r="BM9" s="17"/>
      <c r="BN9" s="17">
        <v>0.110668346174426</v>
      </c>
      <c r="BO9" s="17">
        <v>8.42053988820302E-2</v>
      </c>
      <c r="BP9" s="17">
        <v>0.122120284231534</v>
      </c>
      <c r="BQ9" s="17">
        <v>0.12693489790149501</v>
      </c>
      <c r="BR9" s="17">
        <v>0.12483403899316201</v>
      </c>
      <c r="BS9" s="17">
        <v>9.8331966576166094E-2</v>
      </c>
      <c r="BT9" s="17">
        <v>8.6947351791417396E-2</v>
      </c>
      <c r="BU9" s="17">
        <v>9.3117963613367993E-2</v>
      </c>
      <c r="BV9" s="17">
        <v>9.0162966683045701E-2</v>
      </c>
      <c r="BW9" s="17">
        <v>0.13536317798643499</v>
      </c>
      <c r="BX9" s="17">
        <v>8.7746804120731103E-2</v>
      </c>
      <c r="BY9" s="17">
        <v>0.110523078967132</v>
      </c>
      <c r="BZ9" s="17">
        <v>8.9625966019247799E-2</v>
      </c>
      <c r="CA9" s="17">
        <v>0.107266999067054</v>
      </c>
      <c r="CB9" s="17">
        <v>0.141728524388613</v>
      </c>
      <c r="CC9" s="17">
        <v>0.14806075385020001</v>
      </c>
      <c r="CD9" s="17">
        <v>5.5972097032001199E-2</v>
      </c>
    </row>
    <row r="10" spans="2:82" ht="232" x14ac:dyDescent="0.35">
      <c r="B10" s="18" t="s">
        <v>281</v>
      </c>
      <c r="C10" s="17">
        <v>8.6940372304692301E-2</v>
      </c>
      <c r="D10" s="17">
        <v>9.7454340950761595E-2</v>
      </c>
      <c r="E10" s="17">
        <v>7.70488342968835E-2</v>
      </c>
      <c r="F10" s="17"/>
      <c r="G10" s="17">
        <v>0.121493212551622</v>
      </c>
      <c r="H10" s="17">
        <v>0.101131351292563</v>
      </c>
      <c r="I10" s="17">
        <v>6.5065888301136396E-2</v>
      </c>
      <c r="J10" s="17">
        <v>9.2700541741171497E-2</v>
      </c>
      <c r="K10" s="17">
        <v>7.32009378999747E-2</v>
      </c>
      <c r="L10" s="17">
        <v>7.4125558698277999E-2</v>
      </c>
      <c r="M10" s="17"/>
      <c r="N10" s="17">
        <v>9.2428746152895896E-2</v>
      </c>
      <c r="O10" s="17">
        <v>8.3645941232950799E-2</v>
      </c>
      <c r="P10" s="17">
        <v>8.8590288917549595E-2</v>
      </c>
      <c r="Q10" s="17">
        <v>8.3342044876865501E-2</v>
      </c>
      <c r="R10" s="17"/>
      <c r="S10" s="17">
        <v>8.3561061226122904E-2</v>
      </c>
      <c r="T10" s="17">
        <v>9.7411224512168298E-2</v>
      </c>
      <c r="U10" s="17">
        <v>8.8495216643627098E-2</v>
      </c>
      <c r="V10" s="17">
        <v>8.1369065272323404E-2</v>
      </c>
      <c r="W10" s="17">
        <v>7.4678993336953894E-2</v>
      </c>
      <c r="X10" s="17">
        <v>8.2086785535392795E-2</v>
      </c>
      <c r="Y10" s="17">
        <v>6.3463713874868904E-2</v>
      </c>
      <c r="Z10" s="17">
        <v>3.8882573701295303E-2</v>
      </c>
      <c r="AA10" s="17">
        <v>0.11021400990348</v>
      </c>
      <c r="AB10" s="17">
        <v>0.119124167374082</v>
      </c>
      <c r="AC10" s="17">
        <v>9.1016123502728294E-2</v>
      </c>
      <c r="AD10" s="17"/>
      <c r="AE10" s="17">
        <v>7.7097566933457803E-2</v>
      </c>
      <c r="AF10" s="17">
        <v>0.101102077920099</v>
      </c>
      <c r="AG10" s="17">
        <v>9.9035343749450597E-2</v>
      </c>
      <c r="AH10" s="17">
        <v>5.6182755581222002E-2</v>
      </c>
      <c r="AI10" s="17">
        <v>8.6169597182679802E-2</v>
      </c>
      <c r="AJ10" s="17">
        <v>0.154516799251081</v>
      </c>
      <c r="AK10" s="17"/>
      <c r="AL10" s="17">
        <v>7.7753004093420994E-2</v>
      </c>
      <c r="AM10" s="17">
        <v>9.7110324927936406E-2</v>
      </c>
      <c r="AN10" s="17">
        <v>0.111511133055704</v>
      </c>
      <c r="AO10" s="17">
        <v>0.10934475422006699</v>
      </c>
      <c r="AP10" s="17">
        <v>0.14380951903360301</v>
      </c>
      <c r="AQ10" s="17">
        <v>8.5820086964250794E-2</v>
      </c>
      <c r="AR10" s="17">
        <v>0</v>
      </c>
      <c r="AS10" s="17"/>
      <c r="AT10" s="17">
        <v>0.13558915477192099</v>
      </c>
      <c r="AU10" s="17">
        <v>8.1178986973753295E-2</v>
      </c>
      <c r="AV10" s="17"/>
      <c r="AW10" s="17">
        <v>8.0666187165565506E-2</v>
      </c>
      <c r="AX10" s="17">
        <v>8.7901153876388402E-2</v>
      </c>
      <c r="AY10" s="17">
        <v>0.114658002913056</v>
      </c>
      <c r="AZ10" s="17">
        <v>8.8002872204322097E-2</v>
      </c>
      <c r="BA10" s="17">
        <v>6.5564439753162104E-2</v>
      </c>
      <c r="BB10" s="17">
        <v>9.9877718512874705E-2</v>
      </c>
      <c r="BC10" s="17">
        <v>9.1584402219852604E-2</v>
      </c>
      <c r="BD10" s="17">
        <v>0.12577001143229</v>
      </c>
      <c r="BE10" s="17"/>
      <c r="BF10" s="17">
        <v>7.3913915025050805E-2</v>
      </c>
      <c r="BG10" s="17">
        <v>0.10679244197989</v>
      </c>
      <c r="BH10" s="17">
        <v>8.4891529269488203E-2</v>
      </c>
      <c r="BI10" s="17">
        <v>0.10850979945558099</v>
      </c>
      <c r="BJ10" s="17">
        <v>6.2215238927078899E-2</v>
      </c>
      <c r="BK10" s="17">
        <v>7.9622343967535994E-2</v>
      </c>
      <c r="BL10" s="17">
        <v>8.1180760765306198E-2</v>
      </c>
      <c r="BM10" s="17"/>
      <c r="BN10" s="17">
        <v>6.8902979741785303E-2</v>
      </c>
      <c r="BO10" s="17">
        <v>0.117564305453448</v>
      </c>
      <c r="BP10" s="17">
        <v>4.9161658472224E-2</v>
      </c>
      <c r="BQ10" s="17">
        <v>6.3789247840114804E-2</v>
      </c>
      <c r="BR10" s="17">
        <v>8.1380919769791393E-2</v>
      </c>
      <c r="BS10" s="17">
        <v>8.9971274352468503E-2</v>
      </c>
      <c r="BT10" s="17">
        <v>0.102352027992273</v>
      </c>
      <c r="BU10" s="17">
        <v>5.1112649990429297E-2</v>
      </c>
      <c r="BV10" s="17">
        <v>0.10634769017797401</v>
      </c>
      <c r="BW10" s="17">
        <v>0.108466212108903</v>
      </c>
      <c r="BX10" s="17">
        <v>9.3132570556513999E-2</v>
      </c>
      <c r="BY10" s="17">
        <v>9.8742252536510006E-2</v>
      </c>
      <c r="BZ10" s="17">
        <v>0.186627934626453</v>
      </c>
      <c r="CA10" s="17">
        <v>7.6799156338859698E-2</v>
      </c>
      <c r="CB10" s="17">
        <v>0.12556638681725299</v>
      </c>
      <c r="CC10" s="17">
        <v>4.0424276048052897E-2</v>
      </c>
      <c r="CD10" s="17">
        <v>0.123838898469549</v>
      </c>
    </row>
    <row r="11" spans="2:82" ht="130.5" x14ac:dyDescent="0.35">
      <c r="B11" s="18" t="s">
        <v>282</v>
      </c>
      <c r="C11" s="17">
        <v>0.41041310929751201</v>
      </c>
      <c r="D11" s="17">
        <v>0.40012868803724699</v>
      </c>
      <c r="E11" s="17">
        <v>0.42095331319189999</v>
      </c>
      <c r="F11" s="17"/>
      <c r="G11" s="17">
        <v>0.26057905284661798</v>
      </c>
      <c r="H11" s="17">
        <v>0.269268799983788</v>
      </c>
      <c r="I11" s="17">
        <v>0.36814056882720703</v>
      </c>
      <c r="J11" s="17">
        <v>0.42649143516695998</v>
      </c>
      <c r="K11" s="17">
        <v>0.51880134155204605</v>
      </c>
      <c r="L11" s="17">
        <v>0.57553401752476696</v>
      </c>
      <c r="M11" s="17"/>
      <c r="N11" s="17">
        <v>0.36865586376339099</v>
      </c>
      <c r="O11" s="17">
        <v>0.39956177641697899</v>
      </c>
      <c r="P11" s="17">
        <v>0.454417706247292</v>
      </c>
      <c r="Q11" s="17">
        <v>0.42552233819926299</v>
      </c>
      <c r="R11" s="17"/>
      <c r="S11" s="17">
        <v>0.303837875718241</v>
      </c>
      <c r="T11" s="17">
        <v>0.46531709891159601</v>
      </c>
      <c r="U11" s="17">
        <v>0.39931628338888298</v>
      </c>
      <c r="V11" s="17">
        <v>0.41909149565710602</v>
      </c>
      <c r="W11" s="17">
        <v>0.46065980210781599</v>
      </c>
      <c r="X11" s="17">
        <v>0.43922414905702301</v>
      </c>
      <c r="Y11" s="17">
        <v>0.405244336025743</v>
      </c>
      <c r="Z11" s="17">
        <v>0.47235812676319699</v>
      </c>
      <c r="AA11" s="17">
        <v>0.37427941256083203</v>
      </c>
      <c r="AB11" s="17">
        <v>0.42028139596105202</v>
      </c>
      <c r="AC11" s="17">
        <v>0.49473661259826401</v>
      </c>
      <c r="AD11" s="17"/>
      <c r="AE11" s="17">
        <v>0.50127848508912598</v>
      </c>
      <c r="AF11" s="17">
        <v>0.433623562934142</v>
      </c>
      <c r="AG11" s="17">
        <v>0.33323732392503902</v>
      </c>
      <c r="AH11" s="17">
        <v>0.35711073265108301</v>
      </c>
      <c r="AI11" s="17">
        <v>0.29318081283311298</v>
      </c>
      <c r="AJ11" s="17">
        <v>0.33222399168107603</v>
      </c>
      <c r="AK11" s="17"/>
      <c r="AL11" s="17">
        <v>0.52144948057778095</v>
      </c>
      <c r="AM11" s="17">
        <v>0.22232304675164599</v>
      </c>
      <c r="AN11" s="17">
        <v>0.119774088235179</v>
      </c>
      <c r="AO11" s="17">
        <v>0.23265193890372701</v>
      </c>
      <c r="AP11" s="17">
        <v>0.238970220000704</v>
      </c>
      <c r="AQ11" s="17">
        <v>0.28714835640868003</v>
      </c>
      <c r="AR11" s="17">
        <v>0.130481175219652</v>
      </c>
      <c r="AS11" s="17"/>
      <c r="AT11" s="17">
        <v>0.246847374230377</v>
      </c>
      <c r="AU11" s="17">
        <v>0.43324763018152102</v>
      </c>
      <c r="AV11" s="17"/>
      <c r="AW11" s="17">
        <v>0.41091934552800602</v>
      </c>
      <c r="AX11" s="17">
        <v>0.51093877649737096</v>
      </c>
      <c r="AY11" s="17">
        <v>0.26491867625080001</v>
      </c>
      <c r="AZ11" s="17">
        <v>0.419909460010015</v>
      </c>
      <c r="BA11" s="17">
        <v>0.57356032884400099</v>
      </c>
      <c r="BB11" s="17">
        <v>0.36086028793267999</v>
      </c>
      <c r="BC11" s="17">
        <v>0.26567876069829499</v>
      </c>
      <c r="BD11" s="17">
        <v>0.30766142212886999</v>
      </c>
      <c r="BE11" s="17"/>
      <c r="BF11" s="17">
        <v>0.35620600087451898</v>
      </c>
      <c r="BG11" s="17">
        <v>0.37241316075780501</v>
      </c>
      <c r="BH11" s="17">
        <v>0.45329204745917201</v>
      </c>
      <c r="BI11" s="17">
        <v>0.40566863290111899</v>
      </c>
      <c r="BJ11" s="17">
        <v>0.40094835213665703</v>
      </c>
      <c r="BK11" s="17">
        <v>0.49792568651158903</v>
      </c>
      <c r="BL11" s="17">
        <v>0.36950163881708498</v>
      </c>
      <c r="BM11" s="17"/>
      <c r="BN11" s="17">
        <v>0.37507440330092501</v>
      </c>
      <c r="BO11" s="17">
        <v>0.36152741872342498</v>
      </c>
      <c r="BP11" s="17">
        <v>0.431156475816314</v>
      </c>
      <c r="BQ11" s="17">
        <v>0.44061451298144999</v>
      </c>
      <c r="BR11" s="17">
        <v>0.39689442847296103</v>
      </c>
      <c r="BS11" s="17">
        <v>0.45262323213755401</v>
      </c>
      <c r="BT11" s="17">
        <v>0.46740346159188001</v>
      </c>
      <c r="BU11" s="17">
        <v>0.470820967981329</v>
      </c>
      <c r="BV11" s="17">
        <v>0.41562439219931802</v>
      </c>
      <c r="BW11" s="17">
        <v>0.348352265730482</v>
      </c>
      <c r="BX11" s="17">
        <v>0.45537864482782098</v>
      </c>
      <c r="BY11" s="17">
        <v>0.309118683901698</v>
      </c>
      <c r="BZ11" s="17">
        <v>0.38477073787400701</v>
      </c>
      <c r="CA11" s="17">
        <v>0.33717220849236901</v>
      </c>
      <c r="CB11" s="17">
        <v>0.31311570306741099</v>
      </c>
      <c r="CC11" s="17">
        <v>0.19280288966186901</v>
      </c>
      <c r="CD11" s="17">
        <v>0.171072909527094</v>
      </c>
    </row>
    <row r="12" spans="2:82" ht="145" x14ac:dyDescent="0.35">
      <c r="B12" s="18" t="s">
        <v>283</v>
      </c>
      <c r="C12" s="17">
        <v>9.4762661656129593E-2</v>
      </c>
      <c r="D12" s="17">
        <v>9.3325318925600503E-2</v>
      </c>
      <c r="E12" s="17">
        <v>9.5631330574585505E-2</v>
      </c>
      <c r="F12" s="17"/>
      <c r="G12" s="17">
        <v>0.10705658837722599</v>
      </c>
      <c r="H12" s="17">
        <v>0.13298483097622499</v>
      </c>
      <c r="I12" s="17">
        <v>0.102585729180875</v>
      </c>
      <c r="J12" s="17">
        <v>9.3181193710499197E-2</v>
      </c>
      <c r="K12" s="17">
        <v>8.5310762661095094E-2</v>
      </c>
      <c r="L12" s="17">
        <v>5.6222814466085597E-2</v>
      </c>
      <c r="M12" s="17"/>
      <c r="N12" s="17">
        <v>0.102295516539869</v>
      </c>
      <c r="O12" s="17">
        <v>9.5538349562891603E-2</v>
      </c>
      <c r="P12" s="17">
        <v>7.1771379689549802E-2</v>
      </c>
      <c r="Q12" s="17">
        <v>0.108852193613642</v>
      </c>
      <c r="R12" s="17"/>
      <c r="S12" s="17">
        <v>0.127174329928851</v>
      </c>
      <c r="T12" s="17">
        <v>8.8269391143276199E-2</v>
      </c>
      <c r="U12" s="17">
        <v>6.4178452436204902E-2</v>
      </c>
      <c r="V12" s="17">
        <v>0.11366496714494299</v>
      </c>
      <c r="W12" s="17">
        <v>8.7294533986063599E-2</v>
      </c>
      <c r="X12" s="17">
        <v>8.9104016289013904E-2</v>
      </c>
      <c r="Y12" s="17">
        <v>0.108308739006687</v>
      </c>
      <c r="Z12" s="17">
        <v>6.5073916219981001E-2</v>
      </c>
      <c r="AA12" s="17">
        <v>0.100299327318289</v>
      </c>
      <c r="AB12" s="17">
        <v>6.5845019041678901E-2</v>
      </c>
      <c r="AC12" s="17">
        <v>7.8307472871633602E-2</v>
      </c>
      <c r="AD12" s="17"/>
      <c r="AE12" s="17">
        <v>7.4771121379365493E-2</v>
      </c>
      <c r="AF12" s="17">
        <v>9.6766831015802302E-2</v>
      </c>
      <c r="AG12" s="17">
        <v>0.13490530785763299</v>
      </c>
      <c r="AH12" s="17">
        <v>0.10642590202813899</v>
      </c>
      <c r="AI12" s="17">
        <v>0.108034198084274</v>
      </c>
      <c r="AJ12" s="17">
        <v>7.7770862132216095E-2</v>
      </c>
      <c r="AK12" s="17"/>
      <c r="AL12" s="17">
        <v>8.0950113524466794E-2</v>
      </c>
      <c r="AM12" s="17">
        <v>0.13719673527536599</v>
      </c>
      <c r="AN12" s="17">
        <v>0.14675438779385899</v>
      </c>
      <c r="AO12" s="17">
        <v>4.8055156006798799E-2</v>
      </c>
      <c r="AP12" s="17">
        <v>0</v>
      </c>
      <c r="AQ12" s="17">
        <v>4.73114488895406E-2</v>
      </c>
      <c r="AR12" s="17">
        <v>0</v>
      </c>
      <c r="AS12" s="17"/>
      <c r="AT12" s="17">
        <v>0.13513399867547099</v>
      </c>
      <c r="AU12" s="17">
        <v>9.0515039972777295E-2</v>
      </c>
      <c r="AV12" s="17"/>
      <c r="AW12" s="17">
        <v>7.8837480655528994E-2</v>
      </c>
      <c r="AX12" s="17">
        <v>4.7815528220074302E-2</v>
      </c>
      <c r="AY12" s="17">
        <v>0.13542391991295499</v>
      </c>
      <c r="AZ12" s="17">
        <v>9.2731677034301796E-2</v>
      </c>
      <c r="BA12" s="17">
        <v>6.9805658406267096E-2</v>
      </c>
      <c r="BB12" s="17">
        <v>0.112998676999121</v>
      </c>
      <c r="BC12" s="17">
        <v>0.130870112437695</v>
      </c>
      <c r="BD12" s="17">
        <v>5.9885078279798998E-2</v>
      </c>
      <c r="BE12" s="17"/>
      <c r="BF12" s="17">
        <v>0.102812442384647</v>
      </c>
      <c r="BG12" s="17">
        <v>8.93867299054244E-2</v>
      </c>
      <c r="BH12" s="17">
        <v>6.1074892509630101E-2</v>
      </c>
      <c r="BI12" s="17">
        <v>9.2824315200733601E-2</v>
      </c>
      <c r="BJ12" s="17">
        <v>0.13136510954547101</v>
      </c>
      <c r="BK12" s="17">
        <v>9.9045091027177803E-2</v>
      </c>
      <c r="BL12" s="17">
        <v>8.8710583428578599E-2</v>
      </c>
      <c r="BM12" s="17"/>
      <c r="BN12" s="17">
        <v>0.10091680550913799</v>
      </c>
      <c r="BO12" s="17">
        <v>9.92512465441589E-2</v>
      </c>
      <c r="BP12" s="17">
        <v>9.6040727192068298E-2</v>
      </c>
      <c r="BQ12" s="17">
        <v>7.7784370091641797E-2</v>
      </c>
      <c r="BR12" s="17">
        <v>8.1869051988986002E-2</v>
      </c>
      <c r="BS12" s="17">
        <v>9.0493692398769796E-2</v>
      </c>
      <c r="BT12" s="17">
        <v>6.39012054298011E-2</v>
      </c>
      <c r="BU12" s="17">
        <v>0.113984421298946</v>
      </c>
      <c r="BV12" s="17">
        <v>0.13355535218912201</v>
      </c>
      <c r="BW12" s="17">
        <v>8.5066507393847898E-2</v>
      </c>
      <c r="BX12" s="17">
        <v>8.9379837985045799E-2</v>
      </c>
      <c r="BY12" s="17">
        <v>8.8209987015392094E-2</v>
      </c>
      <c r="BZ12" s="17">
        <v>9.9270910920985306E-2</v>
      </c>
      <c r="CA12" s="17">
        <v>0.112535995089335</v>
      </c>
      <c r="CB12" s="17">
        <v>8.9041935051138194E-2</v>
      </c>
      <c r="CC12" s="17">
        <v>0.118012042552622</v>
      </c>
      <c r="CD12" s="17">
        <v>9.6751616064429599E-2</v>
      </c>
    </row>
    <row r="13" spans="2:82" ht="159.5" x14ac:dyDescent="0.35">
      <c r="B13" s="18" t="s">
        <v>284</v>
      </c>
      <c r="C13" s="17">
        <v>6.3029520504217798E-2</v>
      </c>
      <c r="D13" s="17">
        <v>6.3671427359377405E-2</v>
      </c>
      <c r="E13" s="17">
        <v>6.1717240459460601E-2</v>
      </c>
      <c r="F13" s="17"/>
      <c r="G13" s="17">
        <v>0.108026469449051</v>
      </c>
      <c r="H13" s="17">
        <v>8.7368073608210597E-2</v>
      </c>
      <c r="I13" s="17">
        <v>5.9094672162697197E-2</v>
      </c>
      <c r="J13" s="17">
        <v>3.7450811297637103E-2</v>
      </c>
      <c r="K13" s="17">
        <v>4.9229806868987397E-2</v>
      </c>
      <c r="L13" s="17">
        <v>4.6209917177407203E-2</v>
      </c>
      <c r="M13" s="17"/>
      <c r="N13" s="17">
        <v>7.4486589508015497E-2</v>
      </c>
      <c r="O13" s="17">
        <v>5.4475507995563499E-2</v>
      </c>
      <c r="P13" s="17">
        <v>5.9029939618514E-2</v>
      </c>
      <c r="Q13" s="17">
        <v>5.9465898995387199E-2</v>
      </c>
      <c r="R13" s="17"/>
      <c r="S13" s="17">
        <v>8.4620061112895703E-2</v>
      </c>
      <c r="T13" s="17">
        <v>5.18208071034316E-2</v>
      </c>
      <c r="U13" s="17">
        <v>6.3836596879901897E-2</v>
      </c>
      <c r="V13" s="17">
        <v>5.29497203893056E-2</v>
      </c>
      <c r="W13" s="17">
        <v>5.5081491762214899E-2</v>
      </c>
      <c r="X13" s="17">
        <v>4.5532677087290703E-2</v>
      </c>
      <c r="Y13" s="17">
        <v>8.4898284335279295E-2</v>
      </c>
      <c r="Z13" s="17">
        <v>3.9277031514679497E-2</v>
      </c>
      <c r="AA13" s="17">
        <v>7.75337758588132E-2</v>
      </c>
      <c r="AB13" s="17">
        <v>5.3475665524869299E-2</v>
      </c>
      <c r="AC13" s="17">
        <v>5.0619355699617598E-2</v>
      </c>
      <c r="AD13" s="17"/>
      <c r="AE13" s="17">
        <v>6.2341645432796799E-2</v>
      </c>
      <c r="AF13" s="17">
        <v>4.5795658135164299E-2</v>
      </c>
      <c r="AG13" s="17">
        <v>7.3983473834074498E-2</v>
      </c>
      <c r="AH13" s="17">
        <v>6.4814651891483693E-2</v>
      </c>
      <c r="AI13" s="17">
        <v>7.7565202362722893E-2</v>
      </c>
      <c r="AJ13" s="17">
        <v>2.92673153974056E-2</v>
      </c>
      <c r="AK13" s="17"/>
      <c r="AL13" s="17">
        <v>3.7818546814875197E-2</v>
      </c>
      <c r="AM13" s="17">
        <v>0.125104429133959</v>
      </c>
      <c r="AN13" s="17">
        <v>9.4986407268639494E-2</v>
      </c>
      <c r="AO13" s="17">
        <v>0.147698521611973</v>
      </c>
      <c r="AP13" s="17">
        <v>5.7519617278945397E-2</v>
      </c>
      <c r="AQ13" s="17">
        <v>0.10407283731535399</v>
      </c>
      <c r="AR13" s="17">
        <v>0</v>
      </c>
      <c r="AS13" s="17"/>
      <c r="AT13" s="17">
        <v>7.6133732666899795E-2</v>
      </c>
      <c r="AU13" s="17">
        <v>6.0384963091079102E-2</v>
      </c>
      <c r="AV13" s="17"/>
      <c r="AW13" s="17">
        <v>6.5517761377004102E-2</v>
      </c>
      <c r="AX13" s="17">
        <v>7.9986362792063906E-2</v>
      </c>
      <c r="AY13" s="17">
        <v>6.19210712326538E-2</v>
      </c>
      <c r="AZ13" s="17">
        <v>5.8310081729499398E-2</v>
      </c>
      <c r="BA13" s="17">
        <v>3.5580744755738802E-2</v>
      </c>
      <c r="BB13" s="17">
        <v>4.7658020840163698E-2</v>
      </c>
      <c r="BC13" s="17">
        <v>0.104306540119371</v>
      </c>
      <c r="BD13" s="17">
        <v>0.115885626449677</v>
      </c>
      <c r="BE13" s="17"/>
      <c r="BF13" s="17">
        <v>7.2487309553277299E-2</v>
      </c>
      <c r="BG13" s="17">
        <v>6.5791222226218804E-2</v>
      </c>
      <c r="BH13" s="17">
        <v>6.0063501542240903E-2</v>
      </c>
      <c r="BI13" s="17">
        <v>5.9608316613737201E-2</v>
      </c>
      <c r="BJ13" s="17">
        <v>6.6542511453635295E-2</v>
      </c>
      <c r="BK13" s="17">
        <v>5.3681547853952002E-2</v>
      </c>
      <c r="BL13" s="17">
        <v>6.3866425998427304E-2</v>
      </c>
      <c r="BM13" s="17"/>
      <c r="BN13" s="17">
        <v>5.8023608620336002E-2</v>
      </c>
      <c r="BO13" s="17">
        <v>4.3205317089399002E-2</v>
      </c>
      <c r="BP13" s="17">
        <v>3.91978152359031E-2</v>
      </c>
      <c r="BQ13" s="17">
        <v>7.2370892544534299E-2</v>
      </c>
      <c r="BR13" s="17">
        <v>8.0666559345022495E-2</v>
      </c>
      <c r="BS13" s="17">
        <v>5.8515636655906901E-2</v>
      </c>
      <c r="BT13" s="17">
        <v>7.0297332117620501E-2</v>
      </c>
      <c r="BU13" s="17">
        <v>3.7054141387577302E-2</v>
      </c>
      <c r="BV13" s="17">
        <v>8.0306131896278402E-2</v>
      </c>
      <c r="BW13" s="17">
        <v>8.6337239945007596E-2</v>
      </c>
      <c r="BX13" s="17">
        <v>6.3206957554680698E-2</v>
      </c>
      <c r="BY13" s="17">
        <v>5.71979361142596E-2</v>
      </c>
      <c r="BZ13" s="17">
        <v>4.5942645460339902E-2</v>
      </c>
      <c r="CA13" s="17">
        <v>5.8778558048019902E-2</v>
      </c>
      <c r="CB13" s="17">
        <v>0.100042699877099</v>
      </c>
      <c r="CC13" s="17">
        <v>3.8463961177025198E-2</v>
      </c>
      <c r="CD13" s="17">
        <v>0.124503677892493</v>
      </c>
    </row>
    <row r="14" spans="2:82" ht="159.5" x14ac:dyDescent="0.35">
      <c r="B14" s="18" t="s">
        <v>285</v>
      </c>
      <c r="C14" s="17">
        <v>5.1921069277009103E-2</v>
      </c>
      <c r="D14" s="17">
        <v>5.5376323755889599E-2</v>
      </c>
      <c r="E14" s="17">
        <v>4.8749669129305603E-2</v>
      </c>
      <c r="F14" s="17"/>
      <c r="G14" s="17">
        <v>6.0132746286896098E-2</v>
      </c>
      <c r="H14" s="17">
        <v>9.5014648533814194E-2</v>
      </c>
      <c r="I14" s="17">
        <v>8.3566951312638194E-2</v>
      </c>
      <c r="J14" s="17">
        <v>3.5432127279474999E-2</v>
      </c>
      <c r="K14" s="17">
        <v>2.09817616162058E-2</v>
      </c>
      <c r="L14" s="17">
        <v>1.9076175688983499E-2</v>
      </c>
      <c r="M14" s="17"/>
      <c r="N14" s="17">
        <v>6.9100785103557202E-2</v>
      </c>
      <c r="O14" s="17">
        <v>3.8409413820240997E-2</v>
      </c>
      <c r="P14" s="17">
        <v>5.4349467328556902E-2</v>
      </c>
      <c r="Q14" s="17">
        <v>4.6518601828423697E-2</v>
      </c>
      <c r="R14" s="17"/>
      <c r="S14" s="17">
        <v>8.6268064014684995E-2</v>
      </c>
      <c r="T14" s="17">
        <v>3.8215883957411399E-2</v>
      </c>
      <c r="U14" s="17">
        <v>5.45345844547497E-2</v>
      </c>
      <c r="V14" s="17">
        <v>4.2040084545092601E-2</v>
      </c>
      <c r="W14" s="17">
        <v>4.5677442203580401E-2</v>
      </c>
      <c r="X14" s="17">
        <v>3.0694301574706401E-2</v>
      </c>
      <c r="Y14" s="17">
        <v>5.39323558991332E-2</v>
      </c>
      <c r="Z14" s="17">
        <v>6.5548333468058703E-2</v>
      </c>
      <c r="AA14" s="17">
        <v>4.1954520394000501E-2</v>
      </c>
      <c r="AB14" s="17">
        <v>5.40210016669243E-2</v>
      </c>
      <c r="AC14" s="17">
        <v>4.3699643640934302E-2</v>
      </c>
      <c r="AD14" s="17"/>
      <c r="AE14" s="17">
        <v>4.1365221690902697E-2</v>
      </c>
      <c r="AF14" s="17">
        <v>5.6605763340743603E-2</v>
      </c>
      <c r="AG14" s="17">
        <v>5.5259189128661297E-2</v>
      </c>
      <c r="AH14" s="17">
        <v>6.5351330476388705E-2</v>
      </c>
      <c r="AI14" s="17">
        <v>6.1580485877969701E-2</v>
      </c>
      <c r="AJ14" s="17">
        <v>3.0148752134558501E-2</v>
      </c>
      <c r="AK14" s="17"/>
      <c r="AL14" s="17">
        <v>3.6330917024770801E-2</v>
      </c>
      <c r="AM14" s="17">
        <v>6.1572452108553999E-2</v>
      </c>
      <c r="AN14" s="17">
        <v>0.171185259142042</v>
      </c>
      <c r="AO14" s="17">
        <v>4.6475088984018302E-2</v>
      </c>
      <c r="AP14" s="17">
        <v>5.5351031604465598E-2</v>
      </c>
      <c r="AQ14" s="17">
        <v>7.8163643054293394E-2</v>
      </c>
      <c r="AR14" s="17">
        <v>0</v>
      </c>
      <c r="AS14" s="17"/>
      <c r="AT14" s="17">
        <v>9.7884632519460099E-2</v>
      </c>
      <c r="AU14" s="17">
        <v>4.5851272479704497E-2</v>
      </c>
      <c r="AV14" s="17"/>
      <c r="AW14" s="17">
        <v>3.6533613087405999E-2</v>
      </c>
      <c r="AX14" s="17">
        <v>2.3430944786751399E-2</v>
      </c>
      <c r="AY14" s="17">
        <v>7.5214958322303696E-2</v>
      </c>
      <c r="AZ14" s="17">
        <v>4.9204639725699703E-2</v>
      </c>
      <c r="BA14" s="17">
        <v>1.6494527664554899E-2</v>
      </c>
      <c r="BB14" s="17">
        <v>7.1360275046733701E-2</v>
      </c>
      <c r="BC14" s="17">
        <v>9.4942317033898299E-2</v>
      </c>
      <c r="BD14" s="17">
        <v>3.0915573988274901E-2</v>
      </c>
      <c r="BE14" s="17"/>
      <c r="BF14" s="17">
        <v>7.6925537197746002E-2</v>
      </c>
      <c r="BG14" s="17">
        <v>6.5987906933920995E-2</v>
      </c>
      <c r="BH14" s="17">
        <v>2.7101551947691E-2</v>
      </c>
      <c r="BI14" s="17">
        <v>5.95116232769883E-2</v>
      </c>
      <c r="BJ14" s="17">
        <v>5.6155209567174701E-2</v>
      </c>
      <c r="BK14" s="17">
        <v>2.3928987214321799E-2</v>
      </c>
      <c r="BL14" s="17">
        <v>5.6958536633540502E-2</v>
      </c>
      <c r="BM14" s="17"/>
      <c r="BN14" s="17">
        <v>4.9843592138181701E-2</v>
      </c>
      <c r="BO14" s="17">
        <v>4.07275839013947E-2</v>
      </c>
      <c r="BP14" s="17">
        <v>4.7494403569399803E-2</v>
      </c>
      <c r="BQ14" s="17">
        <v>4.1961777389631999E-2</v>
      </c>
      <c r="BR14" s="17">
        <v>4.0022713981223298E-2</v>
      </c>
      <c r="BS14" s="17">
        <v>1.9052022422707201E-2</v>
      </c>
      <c r="BT14" s="17">
        <v>6.0534538131134401E-2</v>
      </c>
      <c r="BU14" s="17">
        <v>8.2491994477604302E-2</v>
      </c>
      <c r="BV14" s="17">
        <v>3.3328101964934902E-2</v>
      </c>
      <c r="BW14" s="17">
        <v>6.2513219197601E-2</v>
      </c>
      <c r="BX14" s="17">
        <v>1.40838344623369E-2</v>
      </c>
      <c r="BY14" s="17">
        <v>0.10114410277109</v>
      </c>
      <c r="BZ14" s="17">
        <v>6.38772247263375E-2</v>
      </c>
      <c r="CA14" s="17">
        <v>9.3173301525564106E-2</v>
      </c>
      <c r="CB14" s="17">
        <v>4.5587956459920101E-2</v>
      </c>
      <c r="CC14" s="17">
        <v>0.15895164895139</v>
      </c>
      <c r="CD14" s="17">
        <v>0.21049348538506901</v>
      </c>
    </row>
    <row r="15" spans="2:82" ht="159.5" x14ac:dyDescent="0.35">
      <c r="B15" s="18" t="s">
        <v>286</v>
      </c>
      <c r="C15" s="17">
        <v>6.0630330642515003E-2</v>
      </c>
      <c r="D15" s="17">
        <v>5.9308161512205401E-2</v>
      </c>
      <c r="E15" s="17">
        <v>6.2117278614500997E-2</v>
      </c>
      <c r="F15" s="17"/>
      <c r="G15" s="17">
        <v>0.11026127302262</v>
      </c>
      <c r="H15" s="17">
        <v>0.104922991216138</v>
      </c>
      <c r="I15" s="17">
        <v>4.2858337196667803E-2</v>
      </c>
      <c r="J15" s="17">
        <v>5.2460098164928998E-2</v>
      </c>
      <c r="K15" s="17">
        <v>2.88605858172983E-2</v>
      </c>
      <c r="L15" s="17">
        <v>3.2620654803968398E-2</v>
      </c>
      <c r="M15" s="17"/>
      <c r="N15" s="17">
        <v>6.5593992341312399E-2</v>
      </c>
      <c r="O15" s="17">
        <v>6.8371273742642402E-2</v>
      </c>
      <c r="P15" s="17">
        <v>4.4934244184132797E-2</v>
      </c>
      <c r="Q15" s="17">
        <v>6.0595924909377902E-2</v>
      </c>
      <c r="R15" s="17"/>
      <c r="S15" s="17">
        <v>7.7631268332804398E-2</v>
      </c>
      <c r="T15" s="17">
        <v>4.1621257317699299E-2</v>
      </c>
      <c r="U15" s="17">
        <v>7.8514500983725796E-2</v>
      </c>
      <c r="V15" s="17">
        <v>5.5024713492176899E-2</v>
      </c>
      <c r="W15" s="17">
        <v>6.1690567287910503E-2</v>
      </c>
      <c r="X15" s="17">
        <v>6.9089794929697995E-2</v>
      </c>
      <c r="Y15" s="17">
        <v>3.7482458888367001E-2</v>
      </c>
      <c r="Z15" s="17">
        <v>3.8120528455933299E-2</v>
      </c>
      <c r="AA15" s="17">
        <v>7.00975965488288E-2</v>
      </c>
      <c r="AB15" s="17">
        <v>7.3133239301582095E-2</v>
      </c>
      <c r="AC15" s="17">
        <v>4.82814417600659E-2</v>
      </c>
      <c r="AD15" s="17"/>
      <c r="AE15" s="17">
        <v>5.2964455385581401E-2</v>
      </c>
      <c r="AF15" s="17">
        <v>4.2545809624469903E-2</v>
      </c>
      <c r="AG15" s="17">
        <v>7.2690502422937106E-2</v>
      </c>
      <c r="AH15" s="17">
        <v>8.8892449801495799E-2</v>
      </c>
      <c r="AI15" s="17">
        <v>7.3377274037189202E-2</v>
      </c>
      <c r="AJ15" s="17">
        <v>0.10324298587764701</v>
      </c>
      <c r="AK15" s="17"/>
      <c r="AL15" s="17">
        <v>3.9561370733661103E-2</v>
      </c>
      <c r="AM15" s="17">
        <v>9.7641661003832703E-2</v>
      </c>
      <c r="AN15" s="17">
        <v>9.0215133409953296E-2</v>
      </c>
      <c r="AO15" s="17">
        <v>0.15091151155936</v>
      </c>
      <c r="AP15" s="17">
        <v>5.7339284777650601E-2</v>
      </c>
      <c r="AQ15" s="17">
        <v>5.0262102498402898E-2</v>
      </c>
      <c r="AR15" s="17">
        <v>0.24650952967973899</v>
      </c>
      <c r="AS15" s="17"/>
      <c r="AT15" s="17">
        <v>7.5911897963931899E-2</v>
      </c>
      <c r="AU15" s="17">
        <v>5.6901348411009599E-2</v>
      </c>
      <c r="AV15" s="17"/>
      <c r="AW15" s="17">
        <v>5.9141534097326601E-2</v>
      </c>
      <c r="AX15" s="17">
        <v>3.9710743777987403E-2</v>
      </c>
      <c r="AY15" s="17">
        <v>7.0730582826261795E-2</v>
      </c>
      <c r="AZ15" s="17">
        <v>6.5761081819854197E-2</v>
      </c>
      <c r="BA15" s="17">
        <v>3.5383827234850902E-2</v>
      </c>
      <c r="BB15" s="17">
        <v>7.4304223638123904E-2</v>
      </c>
      <c r="BC15" s="17">
        <v>6.8425727565343097E-2</v>
      </c>
      <c r="BD15" s="17">
        <v>8.88682161083372E-2</v>
      </c>
      <c r="BE15" s="17"/>
      <c r="BF15" s="17">
        <v>5.4233841558152397E-2</v>
      </c>
      <c r="BG15" s="17">
        <v>5.8887057284500097E-2</v>
      </c>
      <c r="BH15" s="17">
        <v>5.2746736521251003E-2</v>
      </c>
      <c r="BI15" s="17">
        <v>7.4806361832864196E-2</v>
      </c>
      <c r="BJ15" s="17">
        <v>8.3204575492575095E-2</v>
      </c>
      <c r="BK15" s="17">
        <v>4.6140759666805503E-2</v>
      </c>
      <c r="BL15" s="17">
        <v>8.0950371413185604E-2</v>
      </c>
      <c r="BM15" s="17"/>
      <c r="BN15" s="17">
        <v>0.12458887082766</v>
      </c>
      <c r="BO15" s="17">
        <v>8.4897601581765403E-2</v>
      </c>
      <c r="BP15" s="17">
        <v>8.9778666642566396E-2</v>
      </c>
      <c r="BQ15" s="17">
        <v>5.3294746879185499E-2</v>
      </c>
      <c r="BR15" s="17">
        <v>6.66920727416042E-2</v>
      </c>
      <c r="BS15" s="17">
        <v>1.6591295894371499E-2</v>
      </c>
      <c r="BT15" s="17">
        <v>6.3036003232183502E-2</v>
      </c>
      <c r="BU15" s="17">
        <v>5.5789350733672798E-2</v>
      </c>
      <c r="BV15" s="17">
        <v>2.5484017812779002E-2</v>
      </c>
      <c r="BW15" s="17">
        <v>4.1228258324839201E-2</v>
      </c>
      <c r="BX15" s="17">
        <v>5.2065188120535601E-2</v>
      </c>
      <c r="BY15" s="17">
        <v>4.8180327525755302E-2</v>
      </c>
      <c r="BZ15" s="17">
        <v>4.86139298153377E-2</v>
      </c>
      <c r="CA15" s="17">
        <v>0.136768670732895</v>
      </c>
      <c r="CB15" s="17">
        <v>5.0183785007231398E-2</v>
      </c>
      <c r="CC15" s="17">
        <v>7.2728747911539396E-2</v>
      </c>
      <c r="CD15" s="17">
        <v>0.12066230099335699</v>
      </c>
    </row>
    <row r="16" spans="2:82" ht="188.5" x14ac:dyDescent="0.35">
      <c r="B16" s="18" t="s">
        <v>287</v>
      </c>
      <c r="C16" s="17">
        <v>7.64947387153775E-2</v>
      </c>
      <c r="D16" s="17">
        <v>7.6290335886737198E-2</v>
      </c>
      <c r="E16" s="17">
        <v>7.6952581436025402E-2</v>
      </c>
      <c r="F16" s="17"/>
      <c r="G16" s="17">
        <v>7.1451913216621296E-2</v>
      </c>
      <c r="H16" s="17">
        <v>7.3485137166018094E-2</v>
      </c>
      <c r="I16" s="17">
        <v>9.0425799311526694E-2</v>
      </c>
      <c r="J16" s="17">
        <v>9.4291427587150395E-2</v>
      </c>
      <c r="K16" s="17">
        <v>6.20207568621753E-2</v>
      </c>
      <c r="L16" s="17">
        <v>6.6253059811609102E-2</v>
      </c>
      <c r="M16" s="17"/>
      <c r="N16" s="17">
        <v>6.4430051489465096E-2</v>
      </c>
      <c r="O16" s="17">
        <v>9.5451190429055199E-2</v>
      </c>
      <c r="P16" s="17">
        <v>7.1303404743659607E-2</v>
      </c>
      <c r="Q16" s="17">
        <v>7.6435566666858301E-2</v>
      </c>
      <c r="R16" s="17"/>
      <c r="S16" s="17">
        <v>7.89948241305969E-2</v>
      </c>
      <c r="T16" s="17">
        <v>7.2823353882426195E-2</v>
      </c>
      <c r="U16" s="17">
        <v>9.4467122614386695E-2</v>
      </c>
      <c r="V16" s="17">
        <v>7.2607375121282305E-2</v>
      </c>
      <c r="W16" s="17">
        <v>8.91211836968855E-2</v>
      </c>
      <c r="X16" s="17">
        <v>6.3219463453669397E-2</v>
      </c>
      <c r="Y16" s="17">
        <v>8.2911231146988507E-2</v>
      </c>
      <c r="Z16" s="17">
        <v>6.8804867057381106E-2</v>
      </c>
      <c r="AA16" s="17">
        <v>7.3390952761095196E-2</v>
      </c>
      <c r="AB16" s="17">
        <v>7.1180523577195801E-2</v>
      </c>
      <c r="AC16" s="17">
        <v>7.6923555988669207E-2</v>
      </c>
      <c r="AD16" s="17"/>
      <c r="AE16" s="17">
        <v>5.39515414878022E-2</v>
      </c>
      <c r="AF16" s="17">
        <v>9.6492836619531897E-2</v>
      </c>
      <c r="AG16" s="17">
        <v>6.1427228635482001E-2</v>
      </c>
      <c r="AH16" s="17">
        <v>8.2702400507217805E-2</v>
      </c>
      <c r="AI16" s="17">
        <v>0.102418969999274</v>
      </c>
      <c r="AJ16" s="17">
        <v>4.7490762656846902E-2</v>
      </c>
      <c r="AK16" s="17"/>
      <c r="AL16" s="17">
        <v>6.5031531152171099E-2</v>
      </c>
      <c r="AM16" s="17">
        <v>8.8154000951562603E-2</v>
      </c>
      <c r="AN16" s="17">
        <v>7.8154199992542597E-2</v>
      </c>
      <c r="AO16" s="17">
        <v>9.2284429905432494E-2</v>
      </c>
      <c r="AP16" s="17">
        <v>0.160544142005837</v>
      </c>
      <c r="AQ16" s="17">
        <v>0.15463089659281201</v>
      </c>
      <c r="AR16" s="17">
        <v>0.39062197566769802</v>
      </c>
      <c r="AS16" s="17"/>
      <c r="AT16" s="17">
        <v>5.2550685778715099E-2</v>
      </c>
      <c r="AU16" s="17">
        <v>7.8849843960721797E-2</v>
      </c>
      <c r="AV16" s="17"/>
      <c r="AW16" s="17">
        <v>7.57411227335473E-2</v>
      </c>
      <c r="AX16" s="17">
        <v>7.7807978212626194E-2</v>
      </c>
      <c r="AY16" s="17">
        <v>0.119479495782209</v>
      </c>
      <c r="AZ16" s="17">
        <v>7.2939190755744607E-2</v>
      </c>
      <c r="BA16" s="17">
        <v>7.0994459595834405E-2</v>
      </c>
      <c r="BB16" s="17">
        <v>6.7472366830368696E-2</v>
      </c>
      <c r="BC16" s="17">
        <v>9.1629381827041598E-2</v>
      </c>
      <c r="BD16" s="17">
        <v>6.0802749132507598E-2</v>
      </c>
      <c r="BE16" s="17"/>
      <c r="BF16" s="17">
        <v>0.106622039229144</v>
      </c>
      <c r="BG16" s="17">
        <v>7.2120050613879896E-2</v>
      </c>
      <c r="BH16" s="17">
        <v>0.10516162843622601</v>
      </c>
      <c r="BI16" s="17">
        <v>6.7435665885306001E-2</v>
      </c>
      <c r="BJ16" s="17">
        <v>4.8960042336279999E-2</v>
      </c>
      <c r="BK16" s="17">
        <v>6.5325021992642895E-2</v>
      </c>
      <c r="BL16" s="17">
        <v>7.5303788613448996E-2</v>
      </c>
      <c r="BM16" s="17"/>
      <c r="BN16" s="17">
        <v>4.4509748720209998E-2</v>
      </c>
      <c r="BO16" s="17">
        <v>8.4133379268908307E-2</v>
      </c>
      <c r="BP16" s="17">
        <v>6.7183889490792695E-2</v>
      </c>
      <c r="BQ16" s="17">
        <v>6.7088309922506098E-2</v>
      </c>
      <c r="BR16" s="17">
        <v>8.2477710035251894E-2</v>
      </c>
      <c r="BS16" s="17">
        <v>0.12190442401764499</v>
      </c>
      <c r="BT16" s="17">
        <v>6.1361987533891299E-2</v>
      </c>
      <c r="BU16" s="17">
        <v>6.5212483720220593E-2</v>
      </c>
      <c r="BV16" s="17">
        <v>7.4139620637736797E-2</v>
      </c>
      <c r="BW16" s="17">
        <v>6.56413999360589E-2</v>
      </c>
      <c r="BX16" s="17">
        <v>7.6810021751311894E-2</v>
      </c>
      <c r="BY16" s="17">
        <v>0.138767821875034</v>
      </c>
      <c r="BZ16" s="17">
        <v>3.1918591862539002E-2</v>
      </c>
      <c r="CA16" s="17">
        <v>7.7505110705903005E-2</v>
      </c>
      <c r="CB16" s="17">
        <v>7.4907384178536401E-2</v>
      </c>
      <c r="CC16" s="17">
        <v>0.11440344863707</v>
      </c>
      <c r="CD16" s="17">
        <v>3.3386964048515697E-2</v>
      </c>
    </row>
    <row r="17" spans="2:82" ht="145" x14ac:dyDescent="0.35">
      <c r="B17" s="18" t="s">
        <v>288</v>
      </c>
      <c r="C17" s="19">
        <v>5.0870826576967197E-2</v>
      </c>
      <c r="D17" s="19">
        <v>5.2656545540290797E-2</v>
      </c>
      <c r="E17" s="19">
        <v>4.9313445529079097E-2</v>
      </c>
      <c r="F17" s="19"/>
      <c r="G17" s="19">
        <v>7.2582998673752799E-2</v>
      </c>
      <c r="H17" s="19">
        <v>4.8196025053874901E-2</v>
      </c>
      <c r="I17" s="19">
        <v>6.5994835398053106E-2</v>
      </c>
      <c r="J17" s="19">
        <v>4.0197893932534902E-2</v>
      </c>
      <c r="K17" s="19">
        <v>3.82908836364005E-2</v>
      </c>
      <c r="L17" s="19">
        <v>4.3799868252893302E-2</v>
      </c>
      <c r="M17" s="19"/>
      <c r="N17" s="19">
        <v>4.6623393343089098E-2</v>
      </c>
      <c r="O17" s="19">
        <v>6.6939119615580203E-2</v>
      </c>
      <c r="P17" s="19">
        <v>4.5412710730238302E-2</v>
      </c>
      <c r="Q17" s="19">
        <v>4.3449027365512698E-2</v>
      </c>
      <c r="R17" s="19"/>
      <c r="S17" s="19">
        <v>4.8652913182939399E-2</v>
      </c>
      <c r="T17" s="19">
        <v>4.139082867268E-2</v>
      </c>
      <c r="U17" s="19">
        <v>3.6516478992838303E-2</v>
      </c>
      <c r="V17" s="19">
        <v>4.0140092543885002E-2</v>
      </c>
      <c r="W17" s="19">
        <v>4.1570031086055101E-2</v>
      </c>
      <c r="X17" s="19">
        <v>5.5554293444371898E-2</v>
      </c>
      <c r="Y17" s="19">
        <v>6.1072832801860301E-2</v>
      </c>
      <c r="Z17" s="19">
        <v>4.7938402457655099E-2</v>
      </c>
      <c r="AA17" s="19">
        <v>6.5155875274047897E-2</v>
      </c>
      <c r="AB17" s="19">
        <v>7.0350745629896697E-2</v>
      </c>
      <c r="AC17" s="19">
        <v>5.0267288798408201E-2</v>
      </c>
      <c r="AD17" s="19"/>
      <c r="AE17" s="19">
        <v>3.8970143805804901E-2</v>
      </c>
      <c r="AF17" s="19">
        <v>4.5004881161209202E-2</v>
      </c>
      <c r="AG17" s="19">
        <v>5.7364481114672697E-2</v>
      </c>
      <c r="AH17" s="19">
        <v>4.9436702445340402E-2</v>
      </c>
      <c r="AI17" s="19">
        <v>7.9505675658731997E-2</v>
      </c>
      <c r="AJ17" s="19">
        <v>4.4386896810108503E-2</v>
      </c>
      <c r="AK17" s="19"/>
      <c r="AL17" s="19">
        <v>4.1613366470776597E-2</v>
      </c>
      <c r="AM17" s="19">
        <v>6.7321181430367805E-2</v>
      </c>
      <c r="AN17" s="19">
        <v>5.8050303092941499E-2</v>
      </c>
      <c r="AO17" s="19">
        <v>4.8383355962302997E-2</v>
      </c>
      <c r="AP17" s="19">
        <v>0.106992412239411</v>
      </c>
      <c r="AQ17" s="19">
        <v>2.1880458666222801E-2</v>
      </c>
      <c r="AR17" s="19">
        <v>0</v>
      </c>
      <c r="AS17" s="19"/>
      <c r="AT17" s="19">
        <v>6.5646940207999799E-2</v>
      </c>
      <c r="AU17" s="19">
        <v>4.8588429836776498E-2</v>
      </c>
      <c r="AV17" s="19"/>
      <c r="AW17" s="19">
        <v>5.4764528066881098E-2</v>
      </c>
      <c r="AX17" s="19">
        <v>4.6059843775962499E-2</v>
      </c>
      <c r="AY17" s="19">
        <v>6.5807108888005894E-2</v>
      </c>
      <c r="AZ17" s="19">
        <v>5.5272148536939701E-2</v>
      </c>
      <c r="BA17" s="19">
        <v>4.3568727749493302E-2</v>
      </c>
      <c r="BB17" s="19">
        <v>4.99216267551187E-2</v>
      </c>
      <c r="BC17" s="19">
        <v>4.8952084603317798E-2</v>
      </c>
      <c r="BD17" s="19">
        <v>2.9130310130104801E-2</v>
      </c>
      <c r="BE17" s="19"/>
      <c r="BF17" s="19">
        <v>6.6195612479647906E-2</v>
      </c>
      <c r="BG17" s="19">
        <v>4.42077744106327E-2</v>
      </c>
      <c r="BH17" s="19">
        <v>4.5157982243437797E-2</v>
      </c>
      <c r="BI17" s="19">
        <v>5.8737664351037402E-2</v>
      </c>
      <c r="BJ17" s="19">
        <v>4.7765197501002998E-2</v>
      </c>
      <c r="BK17" s="19">
        <v>4.0305845573411103E-2</v>
      </c>
      <c r="BL17" s="19">
        <v>7.6496292739124103E-2</v>
      </c>
      <c r="BM17" s="19"/>
      <c r="BN17" s="19">
        <v>6.7471644967337194E-2</v>
      </c>
      <c r="BO17" s="19">
        <v>8.4487748555471406E-2</v>
      </c>
      <c r="BP17" s="19">
        <v>5.7866079349197803E-2</v>
      </c>
      <c r="BQ17" s="19">
        <v>5.6161244449440803E-2</v>
      </c>
      <c r="BR17" s="19">
        <v>4.5162504671997797E-2</v>
      </c>
      <c r="BS17" s="19">
        <v>5.2516455544410701E-2</v>
      </c>
      <c r="BT17" s="19">
        <v>2.4166092179798902E-2</v>
      </c>
      <c r="BU17" s="19">
        <v>3.04160267968526E-2</v>
      </c>
      <c r="BV17" s="19">
        <v>4.1051726438811602E-2</v>
      </c>
      <c r="BW17" s="19">
        <v>6.7031719376825102E-2</v>
      </c>
      <c r="BX17" s="19">
        <v>6.8196140621023402E-2</v>
      </c>
      <c r="BY17" s="19">
        <v>4.8115809293129502E-2</v>
      </c>
      <c r="BZ17" s="19">
        <v>4.9352058694752801E-2</v>
      </c>
      <c r="CA17" s="19">
        <v>0</v>
      </c>
      <c r="CB17" s="19">
        <v>5.9825625152798198E-2</v>
      </c>
      <c r="CC17" s="19">
        <v>0.11615223121023199</v>
      </c>
      <c r="CD17" s="19">
        <v>6.3318050587490807E-2</v>
      </c>
    </row>
    <row r="18" spans="2:82" x14ac:dyDescent="0.35">
      <c r="B18" s="16" t="s">
        <v>191</v>
      </c>
    </row>
    <row r="19" spans="2:82" x14ac:dyDescent="0.35">
      <c r="B19" t="s">
        <v>119</v>
      </c>
    </row>
    <row r="20" spans="2:82" x14ac:dyDescent="0.35">
      <c r="B20" t="s">
        <v>120</v>
      </c>
    </row>
    <row r="22" spans="2:82" x14ac:dyDescent="0.35">
      <c r="B22"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CD22"/>
  <sheetViews>
    <sheetView showGridLines="0" workbookViewId="0">
      <pane xSplit="2" topLeftCell="AB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289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2504</v>
      </c>
      <c r="D7" s="10">
        <v>1183</v>
      </c>
      <c r="E7" s="10">
        <v>1315</v>
      </c>
      <c r="F7" s="10"/>
      <c r="G7" s="10">
        <v>309</v>
      </c>
      <c r="H7" s="10">
        <v>448</v>
      </c>
      <c r="I7" s="10">
        <v>433</v>
      </c>
      <c r="J7" s="10">
        <v>409</v>
      </c>
      <c r="K7" s="10">
        <v>378</v>
      </c>
      <c r="L7" s="10">
        <v>527</v>
      </c>
      <c r="M7" s="10"/>
      <c r="N7" s="10">
        <v>683</v>
      </c>
      <c r="O7" s="10">
        <v>696</v>
      </c>
      <c r="P7" s="10">
        <v>516</v>
      </c>
      <c r="Q7" s="10">
        <v>598</v>
      </c>
      <c r="R7" s="10"/>
      <c r="S7" s="10">
        <v>322</v>
      </c>
      <c r="T7" s="10">
        <v>342</v>
      </c>
      <c r="U7" s="10">
        <v>240</v>
      </c>
      <c r="V7" s="10">
        <v>231</v>
      </c>
      <c r="W7" s="10">
        <v>187</v>
      </c>
      <c r="X7" s="10">
        <v>222</v>
      </c>
      <c r="Y7" s="10">
        <v>214</v>
      </c>
      <c r="Z7" s="10">
        <v>101</v>
      </c>
      <c r="AA7" s="10">
        <v>256</v>
      </c>
      <c r="AB7" s="10">
        <v>234</v>
      </c>
      <c r="AC7" s="10">
        <v>155</v>
      </c>
      <c r="AD7" s="10"/>
      <c r="AE7" s="10">
        <v>885</v>
      </c>
      <c r="AF7" s="10">
        <v>617</v>
      </c>
      <c r="AG7" s="10">
        <v>203</v>
      </c>
      <c r="AH7" s="10">
        <v>221</v>
      </c>
      <c r="AI7" s="10">
        <v>491</v>
      </c>
      <c r="AJ7" s="10">
        <v>69</v>
      </c>
      <c r="AK7" s="10"/>
      <c r="AL7" s="10">
        <v>1631</v>
      </c>
      <c r="AM7" s="10">
        <v>529</v>
      </c>
      <c r="AN7" s="10">
        <v>117</v>
      </c>
      <c r="AO7" s="10">
        <v>28</v>
      </c>
      <c r="AP7" s="10">
        <v>47</v>
      </c>
      <c r="AQ7" s="10">
        <v>39</v>
      </c>
      <c r="AR7" s="10">
        <v>9</v>
      </c>
      <c r="AS7" s="10"/>
      <c r="AT7" s="10">
        <v>235</v>
      </c>
      <c r="AU7" s="10">
        <v>2223</v>
      </c>
      <c r="AV7" s="10"/>
      <c r="AW7" s="10">
        <v>300</v>
      </c>
      <c r="AX7" s="10">
        <v>131</v>
      </c>
      <c r="AY7" s="10">
        <v>60</v>
      </c>
      <c r="AZ7" s="10">
        <v>808</v>
      </c>
      <c r="BA7" s="10">
        <v>399</v>
      </c>
      <c r="BB7" s="10">
        <v>352</v>
      </c>
      <c r="BC7" s="10">
        <v>415</v>
      </c>
      <c r="BD7" s="10">
        <v>39</v>
      </c>
      <c r="BE7" s="10"/>
      <c r="BF7" s="10">
        <v>312</v>
      </c>
      <c r="BG7" s="10">
        <v>728</v>
      </c>
      <c r="BH7" s="10">
        <v>323</v>
      </c>
      <c r="BI7" s="10">
        <v>166</v>
      </c>
      <c r="BJ7" s="10">
        <v>241</v>
      </c>
      <c r="BK7" s="10">
        <v>476</v>
      </c>
      <c r="BL7" s="10">
        <v>258</v>
      </c>
      <c r="BM7" s="10"/>
      <c r="BN7" s="10">
        <v>128</v>
      </c>
      <c r="BO7" s="10">
        <v>168</v>
      </c>
      <c r="BP7" s="10">
        <v>188</v>
      </c>
      <c r="BQ7" s="10">
        <v>232</v>
      </c>
      <c r="BR7" s="10">
        <v>266</v>
      </c>
      <c r="BS7" s="10">
        <v>185</v>
      </c>
      <c r="BT7" s="10">
        <v>205</v>
      </c>
      <c r="BU7" s="10">
        <v>175</v>
      </c>
      <c r="BV7" s="10">
        <v>128</v>
      </c>
      <c r="BW7" s="10">
        <v>197</v>
      </c>
      <c r="BX7" s="10">
        <v>149</v>
      </c>
      <c r="BY7" s="10">
        <v>114</v>
      </c>
      <c r="BZ7" s="10">
        <v>72</v>
      </c>
      <c r="CA7" s="10">
        <v>56</v>
      </c>
      <c r="CB7" s="10">
        <v>65</v>
      </c>
      <c r="CC7" s="10">
        <v>50</v>
      </c>
      <c r="CD7" s="10">
        <v>28</v>
      </c>
    </row>
    <row r="8" spans="2:82" ht="30" customHeight="1" x14ac:dyDescent="0.35">
      <c r="B8" s="11" t="s">
        <v>19</v>
      </c>
      <c r="C8" s="11">
        <v>2497</v>
      </c>
      <c r="D8" s="11">
        <v>1191</v>
      </c>
      <c r="E8" s="11">
        <v>1300</v>
      </c>
      <c r="F8" s="11"/>
      <c r="G8" s="11">
        <v>321</v>
      </c>
      <c r="H8" s="11">
        <v>462</v>
      </c>
      <c r="I8" s="11">
        <v>444</v>
      </c>
      <c r="J8" s="11">
        <v>399</v>
      </c>
      <c r="K8" s="11">
        <v>354</v>
      </c>
      <c r="L8" s="11">
        <v>516</v>
      </c>
      <c r="M8" s="11"/>
      <c r="N8" s="11">
        <v>646</v>
      </c>
      <c r="O8" s="11">
        <v>682</v>
      </c>
      <c r="P8" s="11">
        <v>534</v>
      </c>
      <c r="Q8" s="11">
        <v>625</v>
      </c>
      <c r="R8" s="11"/>
      <c r="S8" s="11">
        <v>347</v>
      </c>
      <c r="T8" s="11">
        <v>330</v>
      </c>
      <c r="U8" s="11">
        <v>226</v>
      </c>
      <c r="V8" s="11">
        <v>226</v>
      </c>
      <c r="W8" s="11">
        <v>178</v>
      </c>
      <c r="X8" s="11">
        <v>210</v>
      </c>
      <c r="Y8" s="11">
        <v>222</v>
      </c>
      <c r="Z8" s="11">
        <v>116</v>
      </c>
      <c r="AA8" s="11">
        <v>248</v>
      </c>
      <c r="AB8" s="11">
        <v>244</v>
      </c>
      <c r="AC8" s="11">
        <v>150</v>
      </c>
      <c r="AD8" s="11"/>
      <c r="AE8" s="11">
        <v>863</v>
      </c>
      <c r="AF8" s="11">
        <v>610</v>
      </c>
      <c r="AG8" s="11">
        <v>211</v>
      </c>
      <c r="AH8" s="11">
        <v>225</v>
      </c>
      <c r="AI8" s="11">
        <v>500</v>
      </c>
      <c r="AJ8" s="11">
        <v>69</v>
      </c>
      <c r="AK8" s="11"/>
      <c r="AL8" s="11">
        <v>1611</v>
      </c>
      <c r="AM8" s="11">
        <v>541</v>
      </c>
      <c r="AN8" s="11">
        <v>120</v>
      </c>
      <c r="AO8" s="11">
        <v>28</v>
      </c>
      <c r="AP8" s="11">
        <v>45</v>
      </c>
      <c r="AQ8" s="11">
        <v>38</v>
      </c>
      <c r="AR8" s="11">
        <v>9</v>
      </c>
      <c r="AS8" s="11"/>
      <c r="AT8" s="11">
        <v>239</v>
      </c>
      <c r="AU8" s="11">
        <v>2211</v>
      </c>
      <c r="AV8" s="11"/>
      <c r="AW8" s="11">
        <v>300</v>
      </c>
      <c r="AX8" s="11">
        <v>131</v>
      </c>
      <c r="AY8" s="11">
        <v>60</v>
      </c>
      <c r="AZ8" s="11">
        <v>801</v>
      </c>
      <c r="BA8" s="11">
        <v>389</v>
      </c>
      <c r="BB8" s="11">
        <v>357</v>
      </c>
      <c r="BC8" s="11">
        <v>420</v>
      </c>
      <c r="BD8" s="11">
        <v>39</v>
      </c>
      <c r="BE8" s="11"/>
      <c r="BF8" s="11">
        <v>312</v>
      </c>
      <c r="BG8" s="11">
        <v>731</v>
      </c>
      <c r="BH8" s="11">
        <v>318</v>
      </c>
      <c r="BI8" s="11">
        <v>165</v>
      </c>
      <c r="BJ8" s="11">
        <v>241</v>
      </c>
      <c r="BK8" s="11">
        <v>469</v>
      </c>
      <c r="BL8" s="11">
        <v>261</v>
      </c>
      <c r="BM8" s="11"/>
      <c r="BN8" s="11">
        <v>131</v>
      </c>
      <c r="BO8" s="11">
        <v>172</v>
      </c>
      <c r="BP8" s="11">
        <v>191</v>
      </c>
      <c r="BQ8" s="11">
        <v>236</v>
      </c>
      <c r="BR8" s="11">
        <v>267</v>
      </c>
      <c r="BS8" s="11">
        <v>185</v>
      </c>
      <c r="BT8" s="11">
        <v>203</v>
      </c>
      <c r="BU8" s="11">
        <v>172</v>
      </c>
      <c r="BV8" s="11">
        <v>126</v>
      </c>
      <c r="BW8" s="11">
        <v>192</v>
      </c>
      <c r="BX8" s="11">
        <v>147</v>
      </c>
      <c r="BY8" s="11">
        <v>112</v>
      </c>
      <c r="BZ8" s="11">
        <v>69</v>
      </c>
      <c r="CA8" s="11">
        <v>55</v>
      </c>
      <c r="CB8" s="11">
        <v>65</v>
      </c>
      <c r="CC8" s="11">
        <v>50</v>
      </c>
      <c r="CD8" s="11">
        <v>27</v>
      </c>
    </row>
    <row r="9" spans="2:82" ht="145" x14ac:dyDescent="0.35">
      <c r="B9" s="18" t="s">
        <v>280</v>
      </c>
      <c r="C9" s="17">
        <v>0.19008862056178399</v>
      </c>
      <c r="D9" s="17">
        <v>0.17973054397537699</v>
      </c>
      <c r="E9" s="17">
        <v>0.198865559585579</v>
      </c>
      <c r="F9" s="17"/>
      <c r="G9" s="17">
        <v>0.15656720295770901</v>
      </c>
      <c r="H9" s="17">
        <v>0.17104296654371201</v>
      </c>
      <c r="I9" s="17">
        <v>0.187100676986001</v>
      </c>
      <c r="J9" s="17">
        <v>0.17597262925746199</v>
      </c>
      <c r="K9" s="17">
        <v>0.21610645800273601</v>
      </c>
      <c r="L9" s="17">
        <v>0.22363682075326699</v>
      </c>
      <c r="M9" s="17"/>
      <c r="N9" s="17">
        <v>0.18765914166421199</v>
      </c>
      <c r="O9" s="17">
        <v>0.18232892228737799</v>
      </c>
      <c r="P9" s="17">
        <v>0.187526333054396</v>
      </c>
      <c r="Q9" s="17">
        <v>0.20209090973864299</v>
      </c>
      <c r="R9" s="17"/>
      <c r="S9" s="17">
        <v>0.18990140423058899</v>
      </c>
      <c r="T9" s="17">
        <v>0.19285282668141701</v>
      </c>
      <c r="U9" s="17">
        <v>0.222432766803661</v>
      </c>
      <c r="V9" s="17">
        <v>0.219370871396389</v>
      </c>
      <c r="W9" s="17">
        <v>0.19647997835626799</v>
      </c>
      <c r="X9" s="17">
        <v>0.171715160783175</v>
      </c>
      <c r="Y9" s="17">
        <v>0.15877789199502701</v>
      </c>
      <c r="Z9" s="17">
        <v>0.16691432583545901</v>
      </c>
      <c r="AA9" s="17">
        <v>0.170625554202817</v>
      </c>
      <c r="AB9" s="17">
        <v>0.19103226038002</v>
      </c>
      <c r="AC9" s="17">
        <v>0.20471907763778099</v>
      </c>
      <c r="AD9" s="17"/>
      <c r="AE9" s="17">
        <v>0.204808514224044</v>
      </c>
      <c r="AF9" s="17">
        <v>0.15826450338540199</v>
      </c>
      <c r="AG9" s="17">
        <v>0.21518219524667101</v>
      </c>
      <c r="AH9" s="17">
        <v>0.20442577076652099</v>
      </c>
      <c r="AI9" s="17">
        <v>0.18387310882004401</v>
      </c>
      <c r="AJ9" s="17">
        <v>0.21694051432765299</v>
      </c>
      <c r="AK9" s="17"/>
      <c r="AL9" s="17">
        <v>0.193347138584962</v>
      </c>
      <c r="AM9" s="17">
        <v>0.149494185695252</v>
      </c>
      <c r="AN9" s="17">
        <v>0.29400577478886403</v>
      </c>
      <c r="AO9" s="17">
        <v>0.17217413068232201</v>
      </c>
      <c r="AP9" s="17">
        <v>0.27560684410564201</v>
      </c>
      <c r="AQ9" s="17">
        <v>0.13143587234018</v>
      </c>
      <c r="AR9" s="17">
        <v>0</v>
      </c>
      <c r="AS9" s="17"/>
      <c r="AT9" s="17">
        <v>0.140753708304901</v>
      </c>
      <c r="AU9" s="17">
        <v>0.19806659434606</v>
      </c>
      <c r="AV9" s="17"/>
      <c r="AW9" s="17">
        <v>0.19301351248408199</v>
      </c>
      <c r="AX9" s="17">
        <v>0.255682455676985</v>
      </c>
      <c r="AY9" s="17">
        <v>0.13047394991869199</v>
      </c>
      <c r="AZ9" s="17">
        <v>0.193000920060551</v>
      </c>
      <c r="BA9" s="17">
        <v>0.216124804676848</v>
      </c>
      <c r="BB9" s="17">
        <v>0.182024126488432</v>
      </c>
      <c r="BC9" s="17">
        <v>0.15119252253896101</v>
      </c>
      <c r="BD9" s="17">
        <v>0.213687033211172</v>
      </c>
      <c r="BE9" s="17"/>
      <c r="BF9" s="17">
        <v>0.19541989866305201</v>
      </c>
      <c r="BG9" s="17">
        <v>0.18663517332754601</v>
      </c>
      <c r="BH9" s="17">
        <v>0.20484867761188</v>
      </c>
      <c r="BI9" s="17">
        <v>0.139712846689931</v>
      </c>
      <c r="BJ9" s="17">
        <v>0.195806110371296</v>
      </c>
      <c r="BK9" s="17">
        <v>0.199088426271678</v>
      </c>
      <c r="BL9" s="17">
        <v>0.18577848923256099</v>
      </c>
      <c r="BM9" s="17"/>
      <c r="BN9" s="17">
        <v>0.19644242811349399</v>
      </c>
      <c r="BO9" s="17">
        <v>0.24231713328417101</v>
      </c>
      <c r="BP9" s="17">
        <v>0.219171694843033</v>
      </c>
      <c r="BQ9" s="17">
        <v>0.153669559511495</v>
      </c>
      <c r="BR9" s="17">
        <v>0.22796198312199001</v>
      </c>
      <c r="BS9" s="17">
        <v>0.146155161020222</v>
      </c>
      <c r="BT9" s="17">
        <v>0.15183221190419699</v>
      </c>
      <c r="BU9" s="17">
        <v>0.140766690291911</v>
      </c>
      <c r="BV9" s="17">
        <v>0.21325523758496001</v>
      </c>
      <c r="BW9" s="17">
        <v>0.15919802356767199</v>
      </c>
      <c r="BX9" s="17">
        <v>0.212248805148498</v>
      </c>
      <c r="BY9" s="17">
        <v>0.249644754030514</v>
      </c>
      <c r="BZ9" s="17">
        <v>0.202352158294758</v>
      </c>
      <c r="CA9" s="17">
        <v>0.195874556252673</v>
      </c>
      <c r="CB9" s="17">
        <v>0.206161066930971</v>
      </c>
      <c r="CC9" s="17">
        <v>0.114401015503523</v>
      </c>
      <c r="CD9" s="17">
        <v>0.30670396580437598</v>
      </c>
    </row>
    <row r="10" spans="2:82" ht="232" x14ac:dyDescent="0.35">
      <c r="B10" s="18" t="s">
        <v>281</v>
      </c>
      <c r="C10" s="17">
        <v>0.14921590878569699</v>
      </c>
      <c r="D10" s="17">
        <v>0.17206174376210101</v>
      </c>
      <c r="E10" s="17">
        <v>0.128199182734446</v>
      </c>
      <c r="F10" s="17"/>
      <c r="G10" s="17">
        <v>0.12728928075306101</v>
      </c>
      <c r="H10" s="17">
        <v>0.15719493647358501</v>
      </c>
      <c r="I10" s="17">
        <v>0.162314215057551</v>
      </c>
      <c r="J10" s="17">
        <v>0.17511888289261801</v>
      </c>
      <c r="K10" s="17">
        <v>0.14571504248610201</v>
      </c>
      <c r="L10" s="17">
        <v>0.12681975306853099</v>
      </c>
      <c r="M10" s="17"/>
      <c r="N10" s="17">
        <v>0.15211929539043001</v>
      </c>
      <c r="O10" s="17">
        <v>0.15044521303646499</v>
      </c>
      <c r="P10" s="17">
        <v>0.15514363452951099</v>
      </c>
      <c r="Q10" s="17">
        <v>0.13780379352911601</v>
      </c>
      <c r="R10" s="17"/>
      <c r="S10" s="17">
        <v>0.15948619597868299</v>
      </c>
      <c r="T10" s="17">
        <v>0.167867370704635</v>
      </c>
      <c r="U10" s="17">
        <v>0.16933027529578401</v>
      </c>
      <c r="V10" s="17">
        <v>0.15033123407721199</v>
      </c>
      <c r="W10" s="17">
        <v>0.14996392793803401</v>
      </c>
      <c r="X10" s="17">
        <v>0.15511210375867199</v>
      </c>
      <c r="Y10" s="17">
        <v>0.12713495281578999</v>
      </c>
      <c r="Z10" s="17">
        <v>9.70059579346675E-2</v>
      </c>
      <c r="AA10" s="17">
        <v>0.121486708269666</v>
      </c>
      <c r="AB10" s="17">
        <v>0.160363909340069</v>
      </c>
      <c r="AC10" s="17">
        <v>0.14413118886273599</v>
      </c>
      <c r="AD10" s="17"/>
      <c r="AE10" s="17">
        <v>0.14152370483724699</v>
      </c>
      <c r="AF10" s="17">
        <v>0.17144980121422401</v>
      </c>
      <c r="AG10" s="17">
        <v>0.13202284618243601</v>
      </c>
      <c r="AH10" s="17">
        <v>0.15759789054576701</v>
      </c>
      <c r="AI10" s="17">
        <v>0.14291258233899401</v>
      </c>
      <c r="AJ10" s="17">
        <v>0.13269162605589199</v>
      </c>
      <c r="AK10" s="17"/>
      <c r="AL10" s="17">
        <v>0.148021213973965</v>
      </c>
      <c r="AM10" s="17">
        <v>0.12962750678864299</v>
      </c>
      <c r="AN10" s="17">
        <v>0.21465254654178201</v>
      </c>
      <c r="AO10" s="17">
        <v>0.10866306758618199</v>
      </c>
      <c r="AP10" s="17">
        <v>0.214222481326758</v>
      </c>
      <c r="AQ10" s="17">
        <v>0.20714933193839299</v>
      </c>
      <c r="AR10" s="17">
        <v>0.33092990006150602</v>
      </c>
      <c r="AS10" s="17"/>
      <c r="AT10" s="17">
        <v>0.188778405764054</v>
      </c>
      <c r="AU10" s="17">
        <v>0.14497908430775899</v>
      </c>
      <c r="AV10" s="17"/>
      <c r="AW10" s="17">
        <v>0.142245320720219</v>
      </c>
      <c r="AX10" s="17">
        <v>0.13594116926088001</v>
      </c>
      <c r="AY10" s="17">
        <v>9.9670074558290703E-2</v>
      </c>
      <c r="AZ10" s="17">
        <v>0.12753280126879701</v>
      </c>
      <c r="BA10" s="17">
        <v>0.13891172233811899</v>
      </c>
      <c r="BB10" s="17">
        <v>0.14338747844848501</v>
      </c>
      <c r="BC10" s="17">
        <v>0.221122006620109</v>
      </c>
      <c r="BD10" s="17">
        <v>0.15139830649944899</v>
      </c>
      <c r="BE10" s="17"/>
      <c r="BF10" s="17">
        <v>0.17108607323804501</v>
      </c>
      <c r="BG10" s="17">
        <v>0.14197206042520399</v>
      </c>
      <c r="BH10" s="17">
        <v>0.163160460187599</v>
      </c>
      <c r="BI10" s="17">
        <v>0.16020391295332601</v>
      </c>
      <c r="BJ10" s="17">
        <v>0.12837505453465001</v>
      </c>
      <c r="BK10" s="17">
        <v>0.147579334946836</v>
      </c>
      <c r="BL10" s="17">
        <v>0.14152210804471099</v>
      </c>
      <c r="BM10" s="17"/>
      <c r="BN10" s="17">
        <v>0.14236806577188699</v>
      </c>
      <c r="BO10" s="17">
        <v>0.13114185165550901</v>
      </c>
      <c r="BP10" s="17">
        <v>0.132583790847799</v>
      </c>
      <c r="BQ10" s="17">
        <v>0.17437706114505</v>
      </c>
      <c r="BR10" s="17">
        <v>0.113597745196547</v>
      </c>
      <c r="BS10" s="17">
        <v>0.153882780706704</v>
      </c>
      <c r="BT10" s="17">
        <v>0.16721162783066601</v>
      </c>
      <c r="BU10" s="17">
        <v>0.16081786751818</v>
      </c>
      <c r="BV10" s="17">
        <v>0.113133279785835</v>
      </c>
      <c r="BW10" s="17">
        <v>0.16227255685949599</v>
      </c>
      <c r="BX10" s="17">
        <v>0.15086885228420099</v>
      </c>
      <c r="BY10" s="17">
        <v>0.19495476363846201</v>
      </c>
      <c r="BZ10" s="17">
        <v>0.12481656330070499</v>
      </c>
      <c r="CA10" s="17">
        <v>0.21542334951591499</v>
      </c>
      <c r="CB10" s="17">
        <v>0.13800273905004501</v>
      </c>
      <c r="CC10" s="17">
        <v>0.19820041240881001</v>
      </c>
      <c r="CD10" s="17">
        <v>0.15434730131992599</v>
      </c>
    </row>
    <row r="11" spans="2:82" ht="130.5" x14ac:dyDescent="0.35">
      <c r="B11" s="18" t="s">
        <v>282</v>
      </c>
      <c r="C11" s="17">
        <v>0</v>
      </c>
      <c r="D11" s="17">
        <v>0</v>
      </c>
      <c r="E11" s="17">
        <v>0</v>
      </c>
      <c r="F11" s="17"/>
      <c r="G11" s="17">
        <v>0</v>
      </c>
      <c r="H11" s="17">
        <v>0</v>
      </c>
      <c r="I11" s="17">
        <v>0</v>
      </c>
      <c r="J11" s="17">
        <v>0</v>
      </c>
      <c r="K11" s="17">
        <v>0</v>
      </c>
      <c r="L11" s="17">
        <v>0</v>
      </c>
      <c r="M11" s="17"/>
      <c r="N11" s="17">
        <v>0</v>
      </c>
      <c r="O11" s="17">
        <v>0</v>
      </c>
      <c r="P11" s="17">
        <v>0</v>
      </c>
      <c r="Q11" s="17">
        <v>0</v>
      </c>
      <c r="R11" s="17"/>
      <c r="S11" s="17">
        <v>0</v>
      </c>
      <c r="T11" s="17">
        <v>0</v>
      </c>
      <c r="U11" s="17">
        <v>0</v>
      </c>
      <c r="V11" s="17">
        <v>0</v>
      </c>
      <c r="W11" s="17">
        <v>0</v>
      </c>
      <c r="X11" s="17">
        <v>0</v>
      </c>
      <c r="Y11" s="17">
        <v>0</v>
      </c>
      <c r="Z11" s="17">
        <v>0</v>
      </c>
      <c r="AA11" s="17">
        <v>0</v>
      </c>
      <c r="AB11" s="17">
        <v>0</v>
      </c>
      <c r="AC11" s="17">
        <v>0</v>
      </c>
      <c r="AD11" s="17"/>
      <c r="AE11" s="17">
        <v>0</v>
      </c>
      <c r="AF11" s="17">
        <v>0</v>
      </c>
      <c r="AG11" s="17">
        <v>0</v>
      </c>
      <c r="AH11" s="17">
        <v>0</v>
      </c>
      <c r="AI11" s="17">
        <v>0</v>
      </c>
      <c r="AJ11" s="17">
        <v>0</v>
      </c>
      <c r="AK11" s="17"/>
      <c r="AL11" s="17">
        <v>0</v>
      </c>
      <c r="AM11" s="17">
        <v>0</v>
      </c>
      <c r="AN11" s="17">
        <v>0</v>
      </c>
      <c r="AO11" s="17">
        <v>0</v>
      </c>
      <c r="AP11" s="17">
        <v>0</v>
      </c>
      <c r="AQ11" s="17">
        <v>0</v>
      </c>
      <c r="AR11" s="17">
        <v>0</v>
      </c>
      <c r="AS11" s="17"/>
      <c r="AT11" s="17">
        <v>0</v>
      </c>
      <c r="AU11" s="17">
        <v>0</v>
      </c>
      <c r="AV11" s="17"/>
      <c r="AW11" s="17">
        <v>0</v>
      </c>
      <c r="AX11" s="17">
        <v>0</v>
      </c>
      <c r="AY11" s="17">
        <v>0</v>
      </c>
      <c r="AZ11" s="17">
        <v>0</v>
      </c>
      <c r="BA11" s="17">
        <v>0</v>
      </c>
      <c r="BB11" s="17">
        <v>0</v>
      </c>
      <c r="BC11" s="17">
        <v>0</v>
      </c>
      <c r="BD11" s="17">
        <v>0</v>
      </c>
      <c r="BE11" s="17"/>
      <c r="BF11" s="17">
        <v>0</v>
      </c>
      <c r="BG11" s="17">
        <v>0</v>
      </c>
      <c r="BH11" s="17">
        <v>0</v>
      </c>
      <c r="BI11" s="17">
        <v>0</v>
      </c>
      <c r="BJ11" s="17">
        <v>0</v>
      </c>
      <c r="BK11" s="17">
        <v>0</v>
      </c>
      <c r="BL11" s="17">
        <v>0</v>
      </c>
      <c r="BM11" s="17"/>
      <c r="BN11" s="17">
        <v>0</v>
      </c>
      <c r="BO11" s="17">
        <v>0</v>
      </c>
      <c r="BP11" s="17">
        <v>0</v>
      </c>
      <c r="BQ11" s="17">
        <v>0</v>
      </c>
      <c r="BR11" s="17">
        <v>0</v>
      </c>
      <c r="BS11" s="17">
        <v>0</v>
      </c>
      <c r="BT11" s="17">
        <v>0</v>
      </c>
      <c r="BU11" s="17">
        <v>0</v>
      </c>
      <c r="BV11" s="17">
        <v>0</v>
      </c>
      <c r="BW11" s="17">
        <v>0</v>
      </c>
      <c r="BX11" s="17">
        <v>0</v>
      </c>
      <c r="BY11" s="17">
        <v>0</v>
      </c>
      <c r="BZ11" s="17">
        <v>0</v>
      </c>
      <c r="CA11" s="17">
        <v>0</v>
      </c>
      <c r="CB11" s="17">
        <v>0</v>
      </c>
      <c r="CC11" s="17">
        <v>0</v>
      </c>
      <c r="CD11" s="17">
        <v>0</v>
      </c>
    </row>
    <row r="12" spans="2:82" ht="145" x14ac:dyDescent="0.35">
      <c r="B12" s="18" t="s">
        <v>283</v>
      </c>
      <c r="C12" s="17">
        <v>0.20798909599770901</v>
      </c>
      <c r="D12" s="17">
        <v>0.18479942741807501</v>
      </c>
      <c r="E12" s="17">
        <v>0.23021121529338601</v>
      </c>
      <c r="F12" s="17"/>
      <c r="G12" s="17">
        <v>0.301045769874561</v>
      </c>
      <c r="H12" s="17">
        <v>0.215561066175816</v>
      </c>
      <c r="I12" s="17">
        <v>0.207345278534805</v>
      </c>
      <c r="J12" s="17">
        <v>0.20409041130258901</v>
      </c>
      <c r="K12" s="17">
        <v>0.18848925888045601</v>
      </c>
      <c r="L12" s="17">
        <v>0.16024771981147501</v>
      </c>
      <c r="M12" s="17"/>
      <c r="N12" s="17">
        <v>0.18694968224420899</v>
      </c>
      <c r="O12" s="17">
        <v>0.205616281267817</v>
      </c>
      <c r="P12" s="17">
        <v>0.22269736105159799</v>
      </c>
      <c r="Q12" s="17">
        <v>0.21999104286822199</v>
      </c>
      <c r="R12" s="17"/>
      <c r="S12" s="17">
        <v>0.208446009159417</v>
      </c>
      <c r="T12" s="17">
        <v>0.22254415392399901</v>
      </c>
      <c r="U12" s="17">
        <v>0.20188260713161199</v>
      </c>
      <c r="V12" s="17">
        <v>0.18972540636406701</v>
      </c>
      <c r="W12" s="17">
        <v>0.22992188233292399</v>
      </c>
      <c r="X12" s="17">
        <v>0.20480033530676101</v>
      </c>
      <c r="Y12" s="17">
        <v>0.18809471659226101</v>
      </c>
      <c r="Z12" s="17">
        <v>0.30020584974403602</v>
      </c>
      <c r="AA12" s="17">
        <v>0.19766909002205599</v>
      </c>
      <c r="AB12" s="17">
        <v>0.178527675890918</v>
      </c>
      <c r="AC12" s="17">
        <v>0.21341426728061899</v>
      </c>
      <c r="AD12" s="17"/>
      <c r="AE12" s="17">
        <v>0.195326846267775</v>
      </c>
      <c r="AF12" s="17">
        <v>0.235208547763222</v>
      </c>
      <c r="AG12" s="17">
        <v>0.242771693572297</v>
      </c>
      <c r="AH12" s="17">
        <v>0.19060553669073599</v>
      </c>
      <c r="AI12" s="17">
        <v>0.18091539036635501</v>
      </c>
      <c r="AJ12" s="17">
        <v>0.25234548356770098</v>
      </c>
      <c r="AK12" s="17"/>
      <c r="AL12" s="17">
        <v>0.20084596403616101</v>
      </c>
      <c r="AM12" s="17">
        <v>0.24857495047775799</v>
      </c>
      <c r="AN12" s="17">
        <v>0.17515486213503501</v>
      </c>
      <c r="AO12" s="17">
        <v>0.200626600486906</v>
      </c>
      <c r="AP12" s="17">
        <v>0.16841573522488601</v>
      </c>
      <c r="AQ12" s="17">
        <v>9.6876344336772294E-2</v>
      </c>
      <c r="AR12" s="17">
        <v>0.12555348973448299</v>
      </c>
      <c r="AS12" s="17"/>
      <c r="AT12" s="17">
        <v>0.19500855551982799</v>
      </c>
      <c r="AU12" s="17">
        <v>0.20671682369688901</v>
      </c>
      <c r="AV12" s="17"/>
      <c r="AW12" s="17">
        <v>0.19046883687006499</v>
      </c>
      <c r="AX12" s="17">
        <v>0.104344449058692</v>
      </c>
      <c r="AY12" s="17">
        <v>0.27930965064716501</v>
      </c>
      <c r="AZ12" s="17">
        <v>0.222374367803125</v>
      </c>
      <c r="BA12" s="17">
        <v>0.16949955125875599</v>
      </c>
      <c r="BB12" s="17">
        <v>0.27545102127467602</v>
      </c>
      <c r="BC12" s="17">
        <v>0.19622702111093099</v>
      </c>
      <c r="BD12" s="17">
        <v>0.176319941295768</v>
      </c>
      <c r="BE12" s="17"/>
      <c r="BF12" s="17">
        <v>0.18296091465949199</v>
      </c>
      <c r="BG12" s="17">
        <v>0.22417224196563901</v>
      </c>
      <c r="BH12" s="17">
        <v>0.17875573539439901</v>
      </c>
      <c r="BI12" s="17">
        <v>0.23256508197165501</v>
      </c>
      <c r="BJ12" s="17">
        <v>0.239993779244803</v>
      </c>
      <c r="BK12" s="17">
        <v>0.17961755693888401</v>
      </c>
      <c r="BL12" s="17">
        <v>0.23418448984088899</v>
      </c>
      <c r="BM12" s="17"/>
      <c r="BN12" s="17">
        <v>0.224653579248874</v>
      </c>
      <c r="BO12" s="17">
        <v>0.28145421576406399</v>
      </c>
      <c r="BP12" s="17">
        <v>0.15670438292282199</v>
      </c>
      <c r="BQ12" s="17">
        <v>0.16916622202920101</v>
      </c>
      <c r="BR12" s="17">
        <v>0.219995110997879</v>
      </c>
      <c r="BS12" s="17">
        <v>0.23559579091782701</v>
      </c>
      <c r="BT12" s="17">
        <v>0.163988451925273</v>
      </c>
      <c r="BU12" s="17">
        <v>0.23195964416797599</v>
      </c>
      <c r="BV12" s="17">
        <v>0.20394110942506999</v>
      </c>
      <c r="BW12" s="17">
        <v>0.223769985840751</v>
      </c>
      <c r="BX12" s="17">
        <v>0.22855414129714299</v>
      </c>
      <c r="BY12" s="17">
        <v>0.160055494387217</v>
      </c>
      <c r="BZ12" s="17">
        <v>0.219973925938038</v>
      </c>
      <c r="CA12" s="17">
        <v>0.18091673136844399</v>
      </c>
      <c r="CB12" s="17">
        <v>0.21348265759596699</v>
      </c>
      <c r="CC12" s="17">
        <v>0.11686687117142799</v>
      </c>
      <c r="CD12" s="17">
        <v>0.17676950635154001</v>
      </c>
    </row>
    <row r="13" spans="2:82" ht="159.5" x14ac:dyDescent="0.35">
      <c r="B13" s="18" t="s">
        <v>284</v>
      </c>
      <c r="C13" s="17">
        <v>9.9954610454602993E-2</v>
      </c>
      <c r="D13" s="17">
        <v>0.102926092011124</v>
      </c>
      <c r="E13" s="17">
        <v>9.6911408741125596E-2</v>
      </c>
      <c r="F13" s="17"/>
      <c r="G13" s="17">
        <v>0.12290973531181899</v>
      </c>
      <c r="H13" s="17">
        <v>0.12632689337245101</v>
      </c>
      <c r="I13" s="17">
        <v>9.4254317768171905E-2</v>
      </c>
      <c r="J13" s="17">
        <v>9.8144020274006594E-2</v>
      </c>
      <c r="K13" s="17">
        <v>5.7861270641661897E-2</v>
      </c>
      <c r="L13" s="17">
        <v>9.7248783319037496E-2</v>
      </c>
      <c r="M13" s="17"/>
      <c r="N13" s="17">
        <v>0.103366517206362</v>
      </c>
      <c r="O13" s="17">
        <v>9.7178040948119701E-2</v>
      </c>
      <c r="P13" s="17">
        <v>0.104742336573279</v>
      </c>
      <c r="Q13" s="17">
        <v>9.54235570972084E-2</v>
      </c>
      <c r="R13" s="17"/>
      <c r="S13" s="17">
        <v>0.13991268418552</v>
      </c>
      <c r="T13" s="17">
        <v>7.89711852602102E-2</v>
      </c>
      <c r="U13" s="17">
        <v>0.100819555414343</v>
      </c>
      <c r="V13" s="17">
        <v>9.86998700353795E-2</v>
      </c>
      <c r="W13" s="17">
        <v>0.12586879266551501</v>
      </c>
      <c r="X13" s="17">
        <v>7.22314161064916E-2</v>
      </c>
      <c r="Y13" s="17">
        <v>0.110699128965906</v>
      </c>
      <c r="Z13" s="17">
        <v>7.0874217090149405E-2</v>
      </c>
      <c r="AA13" s="17">
        <v>0.103591866623746</v>
      </c>
      <c r="AB13" s="17">
        <v>9.9382391338602702E-2</v>
      </c>
      <c r="AC13" s="17">
        <v>6.3978091237148205E-2</v>
      </c>
      <c r="AD13" s="17"/>
      <c r="AE13" s="17">
        <v>8.7076015916620397E-2</v>
      </c>
      <c r="AF13" s="17">
        <v>6.7251112527756202E-2</v>
      </c>
      <c r="AG13" s="17">
        <v>9.84829885529757E-2</v>
      </c>
      <c r="AH13" s="17">
        <v>0.11396180828778001</v>
      </c>
      <c r="AI13" s="17">
        <v>0.159030399728085</v>
      </c>
      <c r="AJ13" s="17">
        <v>7.3323689010196494E-2</v>
      </c>
      <c r="AK13" s="17"/>
      <c r="AL13" s="17">
        <v>7.5360321416076098E-2</v>
      </c>
      <c r="AM13" s="17">
        <v>0.17718180381051901</v>
      </c>
      <c r="AN13" s="17">
        <v>3.4255405825825903E-2</v>
      </c>
      <c r="AO13" s="17">
        <v>3.4029668142419998E-2</v>
      </c>
      <c r="AP13" s="17">
        <v>8.80260087809564E-2</v>
      </c>
      <c r="AQ13" s="17">
        <v>0.131794052321238</v>
      </c>
      <c r="AR13" s="17">
        <v>0.21270713856658499</v>
      </c>
      <c r="AS13" s="17"/>
      <c r="AT13" s="17">
        <v>0.13121333201739599</v>
      </c>
      <c r="AU13" s="17">
        <v>9.5411379582436007E-2</v>
      </c>
      <c r="AV13" s="17"/>
      <c r="AW13" s="17">
        <v>0.12666864061189601</v>
      </c>
      <c r="AX13" s="17">
        <v>0.11979214388325</v>
      </c>
      <c r="AY13" s="17">
        <v>0.134552518028667</v>
      </c>
      <c r="AZ13" s="17">
        <v>0.100053681035033</v>
      </c>
      <c r="BA13" s="17">
        <v>8.5689710114956394E-2</v>
      </c>
      <c r="BB13" s="17">
        <v>9.7858467214121794E-2</v>
      </c>
      <c r="BC13" s="17">
        <v>8.8866142369603801E-2</v>
      </c>
      <c r="BD13" s="17">
        <v>5.3381304432738801E-2</v>
      </c>
      <c r="BE13" s="17"/>
      <c r="BF13" s="17">
        <v>0.101619354244362</v>
      </c>
      <c r="BG13" s="17">
        <v>0.11173535026429</v>
      </c>
      <c r="BH13" s="17">
        <v>5.6572719284327E-2</v>
      </c>
      <c r="BI13" s="17">
        <v>0.137206302135535</v>
      </c>
      <c r="BJ13" s="17">
        <v>8.3299573753999698E-2</v>
      </c>
      <c r="BK13" s="17">
        <v>9.4994736892451803E-2</v>
      </c>
      <c r="BL13" s="17">
        <v>0.118594591410255</v>
      </c>
      <c r="BM13" s="17"/>
      <c r="BN13" s="17">
        <v>9.5830991369770899E-2</v>
      </c>
      <c r="BO13" s="17">
        <v>7.9486277750631204E-2</v>
      </c>
      <c r="BP13" s="17">
        <v>0.15912998716590501</v>
      </c>
      <c r="BQ13" s="17">
        <v>0.11252434366622099</v>
      </c>
      <c r="BR13" s="17">
        <v>9.2454285703045105E-2</v>
      </c>
      <c r="BS13" s="17">
        <v>0.13954889489724201</v>
      </c>
      <c r="BT13" s="17">
        <v>0.137440030164973</v>
      </c>
      <c r="BU13" s="17">
        <v>5.8280874268130299E-2</v>
      </c>
      <c r="BV13" s="17">
        <v>0.11256898419023199</v>
      </c>
      <c r="BW13" s="17">
        <v>7.6819405806289404E-2</v>
      </c>
      <c r="BX13" s="17">
        <v>9.42856816125138E-2</v>
      </c>
      <c r="BY13" s="17">
        <v>4.5380221481181801E-2</v>
      </c>
      <c r="BZ13" s="17">
        <v>4.1254112093273503E-2</v>
      </c>
      <c r="CA13" s="17">
        <v>5.9524036583153701E-2</v>
      </c>
      <c r="CB13" s="17">
        <v>0.13295266576887699</v>
      </c>
      <c r="CC13" s="17">
        <v>0.157412061612897</v>
      </c>
      <c r="CD13" s="17">
        <v>7.9095350331937597E-2</v>
      </c>
    </row>
    <row r="14" spans="2:82" ht="159.5" x14ac:dyDescent="0.35">
      <c r="B14" s="18" t="s">
        <v>285</v>
      </c>
      <c r="C14" s="17">
        <v>0</v>
      </c>
      <c r="D14" s="17">
        <v>0</v>
      </c>
      <c r="E14" s="17">
        <v>0</v>
      </c>
      <c r="F14" s="17"/>
      <c r="G14" s="17">
        <v>0</v>
      </c>
      <c r="H14" s="17">
        <v>0</v>
      </c>
      <c r="I14" s="17">
        <v>0</v>
      </c>
      <c r="J14" s="17">
        <v>0</v>
      </c>
      <c r="K14" s="17">
        <v>0</v>
      </c>
      <c r="L14" s="17">
        <v>0</v>
      </c>
      <c r="M14" s="17"/>
      <c r="N14" s="17">
        <v>0</v>
      </c>
      <c r="O14" s="17">
        <v>0</v>
      </c>
      <c r="P14" s="17">
        <v>0</v>
      </c>
      <c r="Q14" s="17">
        <v>0</v>
      </c>
      <c r="R14" s="17"/>
      <c r="S14" s="17">
        <v>0</v>
      </c>
      <c r="T14" s="17">
        <v>0</v>
      </c>
      <c r="U14" s="17">
        <v>0</v>
      </c>
      <c r="V14" s="17">
        <v>0</v>
      </c>
      <c r="W14" s="17">
        <v>0</v>
      </c>
      <c r="X14" s="17">
        <v>0</v>
      </c>
      <c r="Y14" s="17">
        <v>0</v>
      </c>
      <c r="Z14" s="17">
        <v>0</v>
      </c>
      <c r="AA14" s="17">
        <v>0</v>
      </c>
      <c r="AB14" s="17">
        <v>0</v>
      </c>
      <c r="AC14" s="17">
        <v>0</v>
      </c>
      <c r="AD14" s="17"/>
      <c r="AE14" s="17">
        <v>0</v>
      </c>
      <c r="AF14" s="17">
        <v>0</v>
      </c>
      <c r="AG14" s="17">
        <v>0</v>
      </c>
      <c r="AH14" s="17">
        <v>0</v>
      </c>
      <c r="AI14" s="17">
        <v>0</v>
      </c>
      <c r="AJ14" s="17">
        <v>0</v>
      </c>
      <c r="AK14" s="17"/>
      <c r="AL14" s="17">
        <v>0</v>
      </c>
      <c r="AM14" s="17">
        <v>0</v>
      </c>
      <c r="AN14" s="17">
        <v>0</v>
      </c>
      <c r="AO14" s="17">
        <v>0</v>
      </c>
      <c r="AP14" s="17">
        <v>0</v>
      </c>
      <c r="AQ14" s="17">
        <v>0</v>
      </c>
      <c r="AR14" s="17">
        <v>0</v>
      </c>
      <c r="AS14" s="17"/>
      <c r="AT14" s="17">
        <v>0</v>
      </c>
      <c r="AU14" s="17">
        <v>0</v>
      </c>
      <c r="AV14" s="17"/>
      <c r="AW14" s="17">
        <v>0</v>
      </c>
      <c r="AX14" s="17">
        <v>0</v>
      </c>
      <c r="AY14" s="17">
        <v>0</v>
      </c>
      <c r="AZ14" s="17">
        <v>0</v>
      </c>
      <c r="BA14" s="17">
        <v>0</v>
      </c>
      <c r="BB14" s="17">
        <v>0</v>
      </c>
      <c r="BC14" s="17">
        <v>0</v>
      </c>
      <c r="BD14" s="17">
        <v>0</v>
      </c>
      <c r="BE14" s="17"/>
      <c r="BF14" s="17">
        <v>0</v>
      </c>
      <c r="BG14" s="17">
        <v>0</v>
      </c>
      <c r="BH14" s="17">
        <v>0</v>
      </c>
      <c r="BI14" s="17">
        <v>0</v>
      </c>
      <c r="BJ14" s="17">
        <v>0</v>
      </c>
      <c r="BK14" s="17">
        <v>0</v>
      </c>
      <c r="BL14" s="17">
        <v>0</v>
      </c>
      <c r="BM14" s="17"/>
      <c r="BN14" s="17">
        <v>0</v>
      </c>
      <c r="BO14" s="17">
        <v>0</v>
      </c>
      <c r="BP14" s="17">
        <v>0</v>
      </c>
      <c r="BQ14" s="17">
        <v>0</v>
      </c>
      <c r="BR14" s="17">
        <v>0</v>
      </c>
      <c r="BS14" s="17">
        <v>0</v>
      </c>
      <c r="BT14" s="17">
        <v>0</v>
      </c>
      <c r="BU14" s="17">
        <v>0</v>
      </c>
      <c r="BV14" s="17">
        <v>0</v>
      </c>
      <c r="BW14" s="17">
        <v>0</v>
      </c>
      <c r="BX14" s="17">
        <v>0</v>
      </c>
      <c r="BY14" s="17">
        <v>0</v>
      </c>
      <c r="BZ14" s="17">
        <v>0</v>
      </c>
      <c r="CA14" s="17">
        <v>0</v>
      </c>
      <c r="CB14" s="17">
        <v>0</v>
      </c>
      <c r="CC14" s="17">
        <v>0</v>
      </c>
      <c r="CD14" s="17">
        <v>0</v>
      </c>
    </row>
    <row r="15" spans="2:82" ht="159.5" x14ac:dyDescent="0.35">
      <c r="B15" s="18" t="s">
        <v>286</v>
      </c>
      <c r="C15" s="17">
        <v>8.7854321212819206E-2</v>
      </c>
      <c r="D15" s="17">
        <v>8.3586201586275E-2</v>
      </c>
      <c r="E15" s="17">
        <v>9.2174022613490406E-2</v>
      </c>
      <c r="F15" s="17"/>
      <c r="G15" s="17">
        <v>0.118855530194277</v>
      </c>
      <c r="H15" s="17">
        <v>0.119589629317625</v>
      </c>
      <c r="I15" s="17">
        <v>9.7663383837162193E-2</v>
      </c>
      <c r="J15" s="17">
        <v>7.3414957862056596E-2</v>
      </c>
      <c r="K15" s="17">
        <v>7.8303911485416905E-2</v>
      </c>
      <c r="L15" s="17">
        <v>4.9429017198065202E-2</v>
      </c>
      <c r="M15" s="17"/>
      <c r="N15" s="17">
        <v>7.5056050230049201E-2</v>
      </c>
      <c r="O15" s="17">
        <v>0.101150237682066</v>
      </c>
      <c r="P15" s="17">
        <v>9.2861940283306105E-2</v>
      </c>
      <c r="Q15" s="17">
        <v>8.3798555860851401E-2</v>
      </c>
      <c r="R15" s="17"/>
      <c r="S15" s="17">
        <v>0.109093598800501</v>
      </c>
      <c r="T15" s="17">
        <v>5.6098930386819901E-2</v>
      </c>
      <c r="U15" s="17">
        <v>6.6988606300456E-2</v>
      </c>
      <c r="V15" s="17">
        <v>8.78886749749659E-2</v>
      </c>
      <c r="W15" s="17">
        <v>7.0947049750127597E-2</v>
      </c>
      <c r="X15" s="17">
        <v>7.7316118017096397E-2</v>
      </c>
      <c r="Y15" s="17">
        <v>0.12325679241913701</v>
      </c>
      <c r="Z15" s="17">
        <v>0.10828461816660299</v>
      </c>
      <c r="AA15" s="17">
        <v>0.116073919899755</v>
      </c>
      <c r="AB15" s="17">
        <v>6.1996472105000998E-2</v>
      </c>
      <c r="AC15" s="17">
        <v>0.10188149156488099</v>
      </c>
      <c r="AD15" s="17"/>
      <c r="AE15" s="17">
        <v>6.7232449690189003E-2</v>
      </c>
      <c r="AF15" s="17">
        <v>8.25555917454905E-2</v>
      </c>
      <c r="AG15" s="17">
        <v>0.107004340418734</v>
      </c>
      <c r="AH15" s="17">
        <v>7.1685220892407295E-2</v>
      </c>
      <c r="AI15" s="17">
        <v>0.117684474248673</v>
      </c>
      <c r="AJ15" s="17">
        <v>0.148070260176247</v>
      </c>
      <c r="AK15" s="17"/>
      <c r="AL15" s="17">
        <v>8.3416654317246194E-2</v>
      </c>
      <c r="AM15" s="17">
        <v>0.10102524085268801</v>
      </c>
      <c r="AN15" s="17">
        <v>0.10102591576778699</v>
      </c>
      <c r="AO15" s="17">
        <v>0.105752057554758</v>
      </c>
      <c r="AP15" s="17">
        <v>0</v>
      </c>
      <c r="AQ15" s="17">
        <v>7.6615025436516798E-2</v>
      </c>
      <c r="AR15" s="17">
        <v>0</v>
      </c>
      <c r="AS15" s="17"/>
      <c r="AT15" s="17">
        <v>8.6469939020950098E-2</v>
      </c>
      <c r="AU15" s="17">
        <v>8.7646118210533697E-2</v>
      </c>
      <c r="AV15" s="17"/>
      <c r="AW15" s="17">
        <v>0.109855078888105</v>
      </c>
      <c r="AX15" s="17">
        <v>2.9812198933008099E-2</v>
      </c>
      <c r="AY15" s="17">
        <v>7.9202028010756195E-2</v>
      </c>
      <c r="AZ15" s="17">
        <v>9.3045913618250195E-2</v>
      </c>
      <c r="BA15" s="17">
        <v>5.8048176549338699E-2</v>
      </c>
      <c r="BB15" s="17">
        <v>7.8765496619726497E-2</v>
      </c>
      <c r="BC15" s="17">
        <v>0.120187093591154</v>
      </c>
      <c r="BD15" s="17">
        <v>5.1914476182310799E-2</v>
      </c>
      <c r="BE15" s="17"/>
      <c r="BF15" s="17">
        <v>8.1096874968045699E-2</v>
      </c>
      <c r="BG15" s="17">
        <v>0.106638429281943</v>
      </c>
      <c r="BH15" s="17">
        <v>6.3309115722144704E-2</v>
      </c>
      <c r="BI15" s="17">
        <v>7.8301365984479898E-2</v>
      </c>
      <c r="BJ15" s="17">
        <v>7.8823929192370606E-2</v>
      </c>
      <c r="BK15" s="17">
        <v>7.6120163210605593E-2</v>
      </c>
      <c r="BL15" s="17">
        <v>0.108696806310598</v>
      </c>
      <c r="BM15" s="17"/>
      <c r="BN15" s="17">
        <v>0.102171340979386</v>
      </c>
      <c r="BO15" s="17">
        <v>7.0509486367704793E-2</v>
      </c>
      <c r="BP15" s="17">
        <v>9.3943983955779395E-2</v>
      </c>
      <c r="BQ15" s="17">
        <v>0.126814210226845</v>
      </c>
      <c r="BR15" s="17">
        <v>0.10235330019297099</v>
      </c>
      <c r="BS15" s="17">
        <v>5.92152811693821E-2</v>
      </c>
      <c r="BT15" s="17">
        <v>0.103869614988821</v>
      </c>
      <c r="BU15" s="17">
        <v>9.6153928171098205E-2</v>
      </c>
      <c r="BV15" s="17">
        <v>7.8763716496199496E-2</v>
      </c>
      <c r="BW15" s="17">
        <v>0.116206015358908</v>
      </c>
      <c r="BX15" s="17">
        <v>6.6851776355385098E-2</v>
      </c>
      <c r="BY15" s="17">
        <v>3.7193161332188203E-2</v>
      </c>
      <c r="BZ15" s="17">
        <v>2.7585137554308099E-2</v>
      </c>
      <c r="CA15" s="17">
        <v>7.2680019762019599E-2</v>
      </c>
      <c r="CB15" s="17">
        <v>0.112517384549893</v>
      </c>
      <c r="CC15" s="17">
        <v>4.38786900621961E-2</v>
      </c>
      <c r="CD15" s="17">
        <v>6.6186262256317394E-2</v>
      </c>
    </row>
    <row r="16" spans="2:82" ht="188.5" x14ac:dyDescent="0.35">
      <c r="B16" s="18" t="s">
        <v>287</v>
      </c>
      <c r="C16" s="17">
        <v>0.14929310420900799</v>
      </c>
      <c r="D16" s="17">
        <v>0.15480047851384299</v>
      </c>
      <c r="E16" s="17">
        <v>0.143449327747764</v>
      </c>
      <c r="F16" s="17"/>
      <c r="G16" s="17">
        <v>0.111103031616593</v>
      </c>
      <c r="H16" s="17">
        <v>0.124378329707676</v>
      </c>
      <c r="I16" s="17">
        <v>0.16743735601241899</v>
      </c>
      <c r="J16" s="17">
        <v>0.14248569020232099</v>
      </c>
      <c r="K16" s="17">
        <v>0.16714093331681701</v>
      </c>
      <c r="L16" s="17">
        <v>0.17279469558609101</v>
      </c>
      <c r="M16" s="17"/>
      <c r="N16" s="17">
        <v>0.16655196153823201</v>
      </c>
      <c r="O16" s="17">
        <v>0.14972770087106099</v>
      </c>
      <c r="P16" s="17">
        <v>0.13224206001936201</v>
      </c>
      <c r="Q16" s="17">
        <v>0.14661321286873699</v>
      </c>
      <c r="R16" s="17"/>
      <c r="S16" s="17">
        <v>0.11693087544002199</v>
      </c>
      <c r="T16" s="17">
        <v>0.150614877917294</v>
      </c>
      <c r="U16" s="17">
        <v>0.116786323063175</v>
      </c>
      <c r="V16" s="17">
        <v>0.164489211427778</v>
      </c>
      <c r="W16" s="17">
        <v>0.142808235884856</v>
      </c>
      <c r="X16" s="17">
        <v>0.18041037356849501</v>
      </c>
      <c r="Y16" s="17">
        <v>0.16767029811164799</v>
      </c>
      <c r="Z16" s="17">
        <v>0.141327047745161</v>
      </c>
      <c r="AA16" s="17">
        <v>0.141286903160078</v>
      </c>
      <c r="AB16" s="17">
        <v>0.17542389383609799</v>
      </c>
      <c r="AC16" s="17">
        <v>0.16100262003288801</v>
      </c>
      <c r="AD16" s="17"/>
      <c r="AE16" s="17">
        <v>0.147843395587827</v>
      </c>
      <c r="AF16" s="17">
        <v>0.17273479999998101</v>
      </c>
      <c r="AG16" s="17">
        <v>0.139546992799194</v>
      </c>
      <c r="AH16" s="17">
        <v>0.171581034984326</v>
      </c>
      <c r="AI16" s="17">
        <v>0.121295174149813</v>
      </c>
      <c r="AJ16" s="17">
        <v>0.133085462268208</v>
      </c>
      <c r="AK16" s="17"/>
      <c r="AL16" s="17">
        <v>0.16358631001992899</v>
      </c>
      <c r="AM16" s="17">
        <v>0.116539747419499</v>
      </c>
      <c r="AN16" s="17">
        <v>0.113198800640491</v>
      </c>
      <c r="AO16" s="17">
        <v>0.34680475919713299</v>
      </c>
      <c r="AP16" s="17">
        <v>0.17097389427590501</v>
      </c>
      <c r="AQ16" s="17">
        <v>0.17988853815550701</v>
      </c>
      <c r="AR16" s="17">
        <v>0.33080947163742602</v>
      </c>
      <c r="AS16" s="17"/>
      <c r="AT16" s="17">
        <v>0.143932777424049</v>
      </c>
      <c r="AU16" s="17">
        <v>0.15165269838457901</v>
      </c>
      <c r="AV16" s="17"/>
      <c r="AW16" s="17">
        <v>0.147112823597535</v>
      </c>
      <c r="AX16" s="17">
        <v>0.18890215867375301</v>
      </c>
      <c r="AY16" s="17">
        <v>0.150384370223689</v>
      </c>
      <c r="AZ16" s="17">
        <v>0.14355524493236599</v>
      </c>
      <c r="BA16" s="17">
        <v>0.15395991756007499</v>
      </c>
      <c r="BB16" s="17">
        <v>0.147912574794658</v>
      </c>
      <c r="BC16" s="17">
        <v>0.13638330366545001</v>
      </c>
      <c r="BD16" s="17">
        <v>0.25450788870749702</v>
      </c>
      <c r="BE16" s="17"/>
      <c r="BF16" s="17">
        <v>0.17174008568647101</v>
      </c>
      <c r="BG16" s="17">
        <v>0.13563412400692099</v>
      </c>
      <c r="BH16" s="17">
        <v>0.184499085183606</v>
      </c>
      <c r="BI16" s="17">
        <v>0.13620252895251</v>
      </c>
      <c r="BJ16" s="17">
        <v>0.172939506517895</v>
      </c>
      <c r="BK16" s="17">
        <v>0.14200699466799999</v>
      </c>
      <c r="BL16" s="17">
        <v>0.11731567264943001</v>
      </c>
      <c r="BM16" s="17"/>
      <c r="BN16" s="17">
        <v>0.122836503403544</v>
      </c>
      <c r="BO16" s="17">
        <v>9.6807382274367096E-2</v>
      </c>
      <c r="BP16" s="17">
        <v>0.150466626772604</v>
      </c>
      <c r="BQ16" s="17">
        <v>0.16036135931617099</v>
      </c>
      <c r="BR16" s="17">
        <v>0.124342024190829</v>
      </c>
      <c r="BS16" s="17">
        <v>0.15801086442012499</v>
      </c>
      <c r="BT16" s="17">
        <v>0.174033082818321</v>
      </c>
      <c r="BU16" s="17">
        <v>0.159644000790785</v>
      </c>
      <c r="BV16" s="17">
        <v>0.13811927219325501</v>
      </c>
      <c r="BW16" s="17">
        <v>0.13668517332016999</v>
      </c>
      <c r="BX16" s="17">
        <v>0.14836214256708399</v>
      </c>
      <c r="BY16" s="17">
        <v>0.148594979486878</v>
      </c>
      <c r="BZ16" s="17">
        <v>0.25672127814024898</v>
      </c>
      <c r="CA16" s="17">
        <v>0.189002094234692</v>
      </c>
      <c r="CB16" s="17">
        <v>0.105522466379828</v>
      </c>
      <c r="CC16" s="17">
        <v>0.20407649973577799</v>
      </c>
      <c r="CD16" s="17">
        <v>0.21689761393590301</v>
      </c>
    </row>
    <row r="17" spans="2:82" ht="145" x14ac:dyDescent="0.35">
      <c r="B17" s="18" t="s">
        <v>288</v>
      </c>
      <c r="C17" s="19">
        <v>0.11560433877838</v>
      </c>
      <c r="D17" s="19">
        <v>0.122095512733205</v>
      </c>
      <c r="E17" s="19">
        <v>0.110189283284209</v>
      </c>
      <c r="F17" s="19"/>
      <c r="G17" s="19">
        <v>6.22294492919803E-2</v>
      </c>
      <c r="H17" s="19">
        <v>8.5906178409134795E-2</v>
      </c>
      <c r="I17" s="19">
        <v>8.3884771803889202E-2</v>
      </c>
      <c r="J17" s="19">
        <v>0.13077340820894601</v>
      </c>
      <c r="K17" s="19">
        <v>0.14638312518680999</v>
      </c>
      <c r="L17" s="19">
        <v>0.169823210263534</v>
      </c>
      <c r="M17" s="19"/>
      <c r="N17" s="19">
        <v>0.128297351726506</v>
      </c>
      <c r="O17" s="19">
        <v>0.113553603907093</v>
      </c>
      <c r="P17" s="19">
        <v>0.104786334488549</v>
      </c>
      <c r="Q17" s="19">
        <v>0.11427892803722201</v>
      </c>
      <c r="R17" s="19"/>
      <c r="S17" s="19">
        <v>7.6229232205266104E-2</v>
      </c>
      <c r="T17" s="19">
        <v>0.131050655125625</v>
      </c>
      <c r="U17" s="19">
        <v>0.12175986599097</v>
      </c>
      <c r="V17" s="19">
        <v>8.9494731724207494E-2</v>
      </c>
      <c r="W17" s="19">
        <v>8.4010133072274396E-2</v>
      </c>
      <c r="X17" s="19">
        <v>0.13841449245930801</v>
      </c>
      <c r="Y17" s="19">
        <v>0.124366219100232</v>
      </c>
      <c r="Z17" s="19">
        <v>0.115387983483925</v>
      </c>
      <c r="AA17" s="19">
        <v>0.14926595782188201</v>
      </c>
      <c r="AB17" s="19">
        <v>0.13327339710929201</v>
      </c>
      <c r="AC17" s="19">
        <v>0.110873263383946</v>
      </c>
      <c r="AD17" s="19"/>
      <c r="AE17" s="19">
        <v>0.15618907347629801</v>
      </c>
      <c r="AF17" s="19">
        <v>0.11253564336392501</v>
      </c>
      <c r="AG17" s="19">
        <v>6.4988943227691304E-2</v>
      </c>
      <c r="AH17" s="19">
        <v>9.0142737832463002E-2</v>
      </c>
      <c r="AI17" s="19">
        <v>9.4288870348034307E-2</v>
      </c>
      <c r="AJ17" s="19">
        <v>4.3542964594103201E-2</v>
      </c>
      <c r="AK17" s="19"/>
      <c r="AL17" s="19">
        <v>0.135422397651661</v>
      </c>
      <c r="AM17" s="19">
        <v>7.7556564955640395E-2</v>
      </c>
      <c r="AN17" s="19">
        <v>6.7706694300213699E-2</v>
      </c>
      <c r="AO17" s="19">
        <v>3.1949716350278497E-2</v>
      </c>
      <c r="AP17" s="19">
        <v>8.2755036285851596E-2</v>
      </c>
      <c r="AQ17" s="19">
        <v>0.17624083547139299</v>
      </c>
      <c r="AR17" s="19">
        <v>0</v>
      </c>
      <c r="AS17" s="19"/>
      <c r="AT17" s="19">
        <v>0.113843281948822</v>
      </c>
      <c r="AU17" s="19">
        <v>0.115527301471743</v>
      </c>
      <c r="AV17" s="19"/>
      <c r="AW17" s="19">
        <v>9.06357868280986E-2</v>
      </c>
      <c r="AX17" s="19">
        <v>0.165525424513431</v>
      </c>
      <c r="AY17" s="19">
        <v>0.12640740861274</v>
      </c>
      <c r="AZ17" s="19">
        <v>0.120437071281877</v>
      </c>
      <c r="BA17" s="19">
        <v>0.17776611750190699</v>
      </c>
      <c r="BB17" s="19">
        <v>7.4600835159901596E-2</v>
      </c>
      <c r="BC17" s="19">
        <v>8.6021910103790303E-2</v>
      </c>
      <c r="BD17" s="19">
        <v>9.8791049671064404E-2</v>
      </c>
      <c r="BE17" s="19"/>
      <c r="BF17" s="19">
        <v>9.6076798540532193E-2</v>
      </c>
      <c r="BG17" s="19">
        <v>9.3212620728457804E-2</v>
      </c>
      <c r="BH17" s="19">
        <v>0.14885420661604501</v>
      </c>
      <c r="BI17" s="19">
        <v>0.115807961312564</v>
      </c>
      <c r="BJ17" s="19">
        <v>0.100762046384985</v>
      </c>
      <c r="BK17" s="19">
        <v>0.16059278707154401</v>
      </c>
      <c r="BL17" s="19">
        <v>9.3907842511555303E-2</v>
      </c>
      <c r="BM17" s="19"/>
      <c r="BN17" s="19">
        <v>0.11569709111304401</v>
      </c>
      <c r="BO17" s="19">
        <v>9.8283652903553495E-2</v>
      </c>
      <c r="BP17" s="19">
        <v>8.7999533492056706E-2</v>
      </c>
      <c r="BQ17" s="19">
        <v>0.103087244105018</v>
      </c>
      <c r="BR17" s="19">
        <v>0.11929555059673901</v>
      </c>
      <c r="BS17" s="19">
        <v>0.10759122686849699</v>
      </c>
      <c r="BT17" s="19">
        <v>0.101624980367749</v>
      </c>
      <c r="BU17" s="19">
        <v>0.15237699479191899</v>
      </c>
      <c r="BV17" s="19">
        <v>0.14021840032444899</v>
      </c>
      <c r="BW17" s="19">
        <v>0.12504883924671401</v>
      </c>
      <c r="BX17" s="19">
        <v>9.8828600735175895E-2</v>
      </c>
      <c r="BY17" s="19">
        <v>0.164176625643559</v>
      </c>
      <c r="BZ17" s="19">
        <v>0.12729682467866901</v>
      </c>
      <c r="CA17" s="19">
        <v>8.6579212283102794E-2</v>
      </c>
      <c r="CB17" s="19">
        <v>9.1361019724419207E-2</v>
      </c>
      <c r="CC17" s="19">
        <v>0.16516444950536899</v>
      </c>
      <c r="CD17" s="19">
        <v>0</v>
      </c>
    </row>
    <row r="18" spans="2:82" x14ac:dyDescent="0.35">
      <c r="B18" s="16" t="s">
        <v>191</v>
      </c>
    </row>
    <row r="19" spans="2:82" x14ac:dyDescent="0.35">
      <c r="B19" t="s">
        <v>119</v>
      </c>
    </row>
    <row r="20" spans="2:82" x14ac:dyDescent="0.35">
      <c r="B20" t="s">
        <v>120</v>
      </c>
    </row>
    <row r="22" spans="2:82" x14ac:dyDescent="0.35">
      <c r="B22"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CD22"/>
  <sheetViews>
    <sheetView showGridLines="0" workbookViewId="0">
      <pane xSplit="2" topLeftCell="Z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289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2380</v>
      </c>
      <c r="D7" s="10">
        <v>1184</v>
      </c>
      <c r="E7" s="10">
        <v>1187</v>
      </c>
      <c r="F7" s="10"/>
      <c r="G7" s="10">
        <v>321</v>
      </c>
      <c r="H7" s="10">
        <v>375</v>
      </c>
      <c r="I7" s="10">
        <v>385</v>
      </c>
      <c r="J7" s="10">
        <v>425</v>
      </c>
      <c r="K7" s="10">
        <v>351</v>
      </c>
      <c r="L7" s="10">
        <v>523</v>
      </c>
      <c r="M7" s="10"/>
      <c r="N7" s="10">
        <v>717</v>
      </c>
      <c r="O7" s="10">
        <v>605</v>
      </c>
      <c r="P7" s="10">
        <v>492</v>
      </c>
      <c r="Q7" s="10">
        <v>555</v>
      </c>
      <c r="R7" s="10"/>
      <c r="S7" s="10">
        <v>324</v>
      </c>
      <c r="T7" s="10">
        <v>326</v>
      </c>
      <c r="U7" s="10">
        <v>194</v>
      </c>
      <c r="V7" s="10">
        <v>215</v>
      </c>
      <c r="W7" s="10">
        <v>183</v>
      </c>
      <c r="X7" s="10">
        <v>213</v>
      </c>
      <c r="Y7" s="10">
        <v>211</v>
      </c>
      <c r="Z7" s="10">
        <v>116</v>
      </c>
      <c r="AA7" s="10">
        <v>282</v>
      </c>
      <c r="AB7" s="10">
        <v>202</v>
      </c>
      <c r="AC7" s="10">
        <v>114</v>
      </c>
      <c r="AD7" s="10"/>
      <c r="AE7" s="10">
        <v>935</v>
      </c>
      <c r="AF7" s="10">
        <v>573</v>
      </c>
      <c r="AG7" s="10">
        <v>177</v>
      </c>
      <c r="AH7" s="10">
        <v>205</v>
      </c>
      <c r="AI7" s="10">
        <v>409</v>
      </c>
      <c r="AJ7" s="10">
        <v>59</v>
      </c>
      <c r="AK7" s="10"/>
      <c r="AL7" s="10">
        <v>1530</v>
      </c>
      <c r="AM7" s="10">
        <v>506</v>
      </c>
      <c r="AN7" s="10">
        <v>113</v>
      </c>
      <c r="AO7" s="10">
        <v>23</v>
      </c>
      <c r="AP7" s="10">
        <v>64</v>
      </c>
      <c r="AQ7" s="10">
        <v>50</v>
      </c>
      <c r="AR7" s="10">
        <v>6</v>
      </c>
      <c r="AS7" s="10"/>
      <c r="AT7" s="10">
        <v>264</v>
      </c>
      <c r="AU7" s="10">
        <v>2074</v>
      </c>
      <c r="AV7" s="10"/>
      <c r="AW7" s="10">
        <v>294</v>
      </c>
      <c r="AX7" s="10">
        <v>113</v>
      </c>
      <c r="AY7" s="10">
        <v>69</v>
      </c>
      <c r="AZ7" s="10">
        <v>724</v>
      </c>
      <c r="BA7" s="10">
        <v>413</v>
      </c>
      <c r="BB7" s="10">
        <v>346</v>
      </c>
      <c r="BC7" s="10">
        <v>385</v>
      </c>
      <c r="BD7" s="10">
        <v>36</v>
      </c>
      <c r="BE7" s="10"/>
      <c r="BF7" s="10">
        <v>322</v>
      </c>
      <c r="BG7" s="10">
        <v>722</v>
      </c>
      <c r="BH7" s="10">
        <v>283</v>
      </c>
      <c r="BI7" s="10">
        <v>140</v>
      </c>
      <c r="BJ7" s="10">
        <v>190</v>
      </c>
      <c r="BK7" s="10">
        <v>519</v>
      </c>
      <c r="BL7" s="10">
        <v>204</v>
      </c>
      <c r="BM7" s="10"/>
      <c r="BN7" s="10">
        <v>121</v>
      </c>
      <c r="BO7" s="10">
        <v>171</v>
      </c>
      <c r="BP7" s="10">
        <v>161</v>
      </c>
      <c r="BQ7" s="10">
        <v>243</v>
      </c>
      <c r="BR7" s="10">
        <v>240</v>
      </c>
      <c r="BS7" s="10">
        <v>217</v>
      </c>
      <c r="BT7" s="10">
        <v>173</v>
      </c>
      <c r="BU7" s="10">
        <v>150</v>
      </c>
      <c r="BV7" s="10">
        <v>125</v>
      </c>
      <c r="BW7" s="10">
        <v>174</v>
      </c>
      <c r="BX7" s="10">
        <v>137</v>
      </c>
      <c r="BY7" s="10">
        <v>105</v>
      </c>
      <c r="BZ7" s="10">
        <v>59</v>
      </c>
      <c r="CA7" s="10">
        <v>71</v>
      </c>
      <c r="CB7" s="10">
        <v>63</v>
      </c>
      <c r="CC7" s="10">
        <v>43</v>
      </c>
      <c r="CD7" s="10">
        <v>38</v>
      </c>
    </row>
    <row r="8" spans="2:82" ht="30" customHeight="1" x14ac:dyDescent="0.35">
      <c r="B8" s="11" t="s">
        <v>19</v>
      </c>
      <c r="C8" s="11">
        <v>2380</v>
      </c>
      <c r="D8" s="11">
        <v>1200</v>
      </c>
      <c r="E8" s="11">
        <v>1172</v>
      </c>
      <c r="F8" s="11"/>
      <c r="G8" s="11">
        <v>341</v>
      </c>
      <c r="H8" s="11">
        <v>389</v>
      </c>
      <c r="I8" s="11">
        <v>391</v>
      </c>
      <c r="J8" s="11">
        <v>417</v>
      </c>
      <c r="K8" s="11">
        <v>330</v>
      </c>
      <c r="L8" s="11">
        <v>512</v>
      </c>
      <c r="M8" s="11"/>
      <c r="N8" s="11">
        <v>683</v>
      </c>
      <c r="O8" s="11">
        <v>594</v>
      </c>
      <c r="P8" s="11">
        <v>512</v>
      </c>
      <c r="Q8" s="11">
        <v>580</v>
      </c>
      <c r="R8" s="11"/>
      <c r="S8" s="11">
        <v>353</v>
      </c>
      <c r="T8" s="11">
        <v>315</v>
      </c>
      <c r="U8" s="11">
        <v>182</v>
      </c>
      <c r="V8" s="11">
        <v>209</v>
      </c>
      <c r="W8" s="11">
        <v>172</v>
      </c>
      <c r="X8" s="11">
        <v>203</v>
      </c>
      <c r="Y8" s="11">
        <v>218</v>
      </c>
      <c r="Z8" s="11">
        <v>131</v>
      </c>
      <c r="AA8" s="11">
        <v>276</v>
      </c>
      <c r="AB8" s="11">
        <v>211</v>
      </c>
      <c r="AC8" s="11">
        <v>110</v>
      </c>
      <c r="AD8" s="11"/>
      <c r="AE8" s="11">
        <v>916</v>
      </c>
      <c r="AF8" s="11">
        <v>568</v>
      </c>
      <c r="AG8" s="11">
        <v>184</v>
      </c>
      <c r="AH8" s="11">
        <v>211</v>
      </c>
      <c r="AI8" s="11">
        <v>419</v>
      </c>
      <c r="AJ8" s="11">
        <v>60</v>
      </c>
      <c r="AK8" s="11"/>
      <c r="AL8" s="11">
        <v>1511</v>
      </c>
      <c r="AM8" s="11">
        <v>521</v>
      </c>
      <c r="AN8" s="11">
        <v>117</v>
      </c>
      <c r="AO8" s="11">
        <v>23</v>
      </c>
      <c r="AP8" s="11">
        <v>62</v>
      </c>
      <c r="AQ8" s="11">
        <v>51</v>
      </c>
      <c r="AR8" s="11">
        <v>6</v>
      </c>
      <c r="AS8" s="11"/>
      <c r="AT8" s="11">
        <v>271</v>
      </c>
      <c r="AU8" s="11">
        <v>2067</v>
      </c>
      <c r="AV8" s="11"/>
      <c r="AW8" s="11">
        <v>295</v>
      </c>
      <c r="AX8" s="11">
        <v>111</v>
      </c>
      <c r="AY8" s="11">
        <v>70</v>
      </c>
      <c r="AZ8" s="11">
        <v>719</v>
      </c>
      <c r="BA8" s="11">
        <v>405</v>
      </c>
      <c r="BB8" s="11">
        <v>354</v>
      </c>
      <c r="BC8" s="11">
        <v>389</v>
      </c>
      <c r="BD8" s="11">
        <v>37</v>
      </c>
      <c r="BE8" s="11"/>
      <c r="BF8" s="11">
        <v>324</v>
      </c>
      <c r="BG8" s="11">
        <v>723</v>
      </c>
      <c r="BH8" s="11">
        <v>277</v>
      </c>
      <c r="BI8" s="11">
        <v>141</v>
      </c>
      <c r="BJ8" s="11">
        <v>193</v>
      </c>
      <c r="BK8" s="11">
        <v>513</v>
      </c>
      <c r="BL8" s="11">
        <v>210</v>
      </c>
      <c r="BM8" s="11"/>
      <c r="BN8" s="11">
        <v>127</v>
      </c>
      <c r="BO8" s="11">
        <v>175</v>
      </c>
      <c r="BP8" s="11">
        <v>162</v>
      </c>
      <c r="BQ8" s="11">
        <v>247</v>
      </c>
      <c r="BR8" s="11">
        <v>239</v>
      </c>
      <c r="BS8" s="11">
        <v>216</v>
      </c>
      <c r="BT8" s="11">
        <v>174</v>
      </c>
      <c r="BU8" s="11">
        <v>148</v>
      </c>
      <c r="BV8" s="11">
        <v>126</v>
      </c>
      <c r="BW8" s="11">
        <v>170</v>
      </c>
      <c r="BX8" s="11">
        <v>134</v>
      </c>
      <c r="BY8" s="11">
        <v>103</v>
      </c>
      <c r="BZ8" s="11">
        <v>58</v>
      </c>
      <c r="CA8" s="11">
        <v>69</v>
      </c>
      <c r="CB8" s="11">
        <v>63</v>
      </c>
      <c r="CC8" s="11">
        <v>43</v>
      </c>
      <c r="CD8" s="11">
        <v>38</v>
      </c>
    </row>
    <row r="9" spans="2:82" ht="203" x14ac:dyDescent="0.35">
      <c r="B9" s="18" t="s">
        <v>290</v>
      </c>
      <c r="C9" s="17">
        <v>0.152716523999578</v>
      </c>
      <c r="D9" s="17">
        <v>0.15226326550842001</v>
      </c>
      <c r="E9" s="17">
        <v>0.151684995863025</v>
      </c>
      <c r="F9" s="17"/>
      <c r="G9" s="17">
        <v>0.15202200941154301</v>
      </c>
      <c r="H9" s="17">
        <v>0.13775562470038799</v>
      </c>
      <c r="I9" s="17">
        <v>0.126560744748834</v>
      </c>
      <c r="J9" s="17">
        <v>0.173971716518142</v>
      </c>
      <c r="K9" s="17">
        <v>0.19231302396820499</v>
      </c>
      <c r="L9" s="17">
        <v>0.14167639750503599</v>
      </c>
      <c r="M9" s="17"/>
      <c r="N9" s="17">
        <v>0.157331564207217</v>
      </c>
      <c r="O9" s="17">
        <v>0.166149962306674</v>
      </c>
      <c r="P9" s="17">
        <v>0.125147339396353</v>
      </c>
      <c r="Q9" s="17">
        <v>0.15752574974761699</v>
      </c>
      <c r="R9" s="17"/>
      <c r="S9" s="17">
        <v>0.13863901069557599</v>
      </c>
      <c r="T9" s="17">
        <v>0.14836493878487</v>
      </c>
      <c r="U9" s="17">
        <v>0.19299219263679401</v>
      </c>
      <c r="V9" s="17">
        <v>0.124243626150135</v>
      </c>
      <c r="W9" s="17">
        <v>0.14750579272064501</v>
      </c>
      <c r="X9" s="17">
        <v>0.15097196681429001</v>
      </c>
      <c r="Y9" s="17">
        <v>0.17590915345296801</v>
      </c>
      <c r="Z9" s="17">
        <v>0.120487724265219</v>
      </c>
      <c r="AA9" s="17">
        <v>0.147124766076973</v>
      </c>
      <c r="AB9" s="17">
        <v>0.137801445180048</v>
      </c>
      <c r="AC9" s="17">
        <v>0.24414534587508599</v>
      </c>
      <c r="AD9" s="17"/>
      <c r="AE9" s="17">
        <v>0.13702047993517999</v>
      </c>
      <c r="AF9" s="17">
        <v>0.16332954328306401</v>
      </c>
      <c r="AG9" s="17">
        <v>0.164606367363794</v>
      </c>
      <c r="AH9" s="17">
        <v>0.17015295151085599</v>
      </c>
      <c r="AI9" s="17">
        <v>0.15976456342819001</v>
      </c>
      <c r="AJ9" s="17">
        <v>0.15028737703261899</v>
      </c>
      <c r="AK9" s="17"/>
      <c r="AL9" s="17">
        <v>0.156529452016124</v>
      </c>
      <c r="AM9" s="17">
        <v>0.136447508987801</v>
      </c>
      <c r="AN9" s="17">
        <v>0.17345520015920299</v>
      </c>
      <c r="AO9" s="17">
        <v>0.16877708929847701</v>
      </c>
      <c r="AP9" s="17">
        <v>0.13881738409437799</v>
      </c>
      <c r="AQ9" s="17">
        <v>0.114520978631502</v>
      </c>
      <c r="AR9" s="17">
        <v>0</v>
      </c>
      <c r="AS9" s="17"/>
      <c r="AT9" s="17">
        <v>0.147145777083137</v>
      </c>
      <c r="AU9" s="17">
        <v>0.15172510960424199</v>
      </c>
      <c r="AV9" s="17"/>
      <c r="AW9" s="17">
        <v>0.198867710285869</v>
      </c>
      <c r="AX9" s="17">
        <v>0.12961179364546299</v>
      </c>
      <c r="AY9" s="17">
        <v>0.116926609317569</v>
      </c>
      <c r="AZ9" s="17">
        <v>0.157116824093404</v>
      </c>
      <c r="BA9" s="17">
        <v>0.158886557456239</v>
      </c>
      <c r="BB9" s="17">
        <v>0.14516481081392199</v>
      </c>
      <c r="BC9" s="17">
        <v>0.13431204350767301</v>
      </c>
      <c r="BD9" s="17">
        <v>3.27286548705462E-2</v>
      </c>
      <c r="BE9" s="17"/>
      <c r="BF9" s="17">
        <v>0.188221473240132</v>
      </c>
      <c r="BG9" s="17">
        <v>0.13906195180252801</v>
      </c>
      <c r="BH9" s="17">
        <v>0.116031489543509</v>
      </c>
      <c r="BI9" s="17">
        <v>0.152808224289329</v>
      </c>
      <c r="BJ9" s="17">
        <v>0.203205072729047</v>
      </c>
      <c r="BK9" s="17">
        <v>0.15232464428599701</v>
      </c>
      <c r="BL9" s="17">
        <v>0.14778789231877301</v>
      </c>
      <c r="BM9" s="17"/>
      <c r="BN9" s="17">
        <v>0.19559078510390601</v>
      </c>
      <c r="BO9" s="17">
        <v>0.14448431365911499</v>
      </c>
      <c r="BP9" s="17">
        <v>0.10394311934573899</v>
      </c>
      <c r="BQ9" s="17">
        <v>0.14139553222444501</v>
      </c>
      <c r="BR9" s="17">
        <v>0.15864479908645299</v>
      </c>
      <c r="BS9" s="17">
        <v>0.13367084136750201</v>
      </c>
      <c r="BT9" s="17">
        <v>0.17089657141908901</v>
      </c>
      <c r="BU9" s="17">
        <v>0.17902942366149899</v>
      </c>
      <c r="BV9" s="17">
        <v>0.15746031508063299</v>
      </c>
      <c r="BW9" s="17">
        <v>0.17344489705004201</v>
      </c>
      <c r="BX9" s="17">
        <v>0.16540078334209601</v>
      </c>
      <c r="BY9" s="17">
        <v>0.167195410260088</v>
      </c>
      <c r="BZ9" s="17">
        <v>0.16976098428231301</v>
      </c>
      <c r="CA9" s="17">
        <v>0.147124078781774</v>
      </c>
      <c r="CB9" s="17">
        <v>0.21951681289781</v>
      </c>
      <c r="CC9" s="17">
        <v>0.12231949720322401</v>
      </c>
      <c r="CD9" s="17">
        <v>0.134967844699975</v>
      </c>
    </row>
    <row r="10" spans="2:82" ht="232" x14ac:dyDescent="0.35">
      <c r="B10" s="18" t="s">
        <v>291</v>
      </c>
      <c r="C10" s="17">
        <v>9.2642810617170904E-2</v>
      </c>
      <c r="D10" s="17">
        <v>0.11102630085656599</v>
      </c>
      <c r="E10" s="17">
        <v>7.4531620390554498E-2</v>
      </c>
      <c r="F10" s="17"/>
      <c r="G10" s="17">
        <v>8.8120762823267196E-2</v>
      </c>
      <c r="H10" s="17">
        <v>0.113979879868772</v>
      </c>
      <c r="I10" s="17">
        <v>0.114466604248388</v>
      </c>
      <c r="J10" s="17">
        <v>8.6774685203370394E-2</v>
      </c>
      <c r="K10" s="17">
        <v>9.0707573784228196E-2</v>
      </c>
      <c r="L10" s="17">
        <v>6.8801565019415298E-2</v>
      </c>
      <c r="M10" s="17"/>
      <c r="N10" s="17">
        <v>0.11079042078682499</v>
      </c>
      <c r="O10" s="17">
        <v>7.5200752040065696E-2</v>
      </c>
      <c r="P10" s="17">
        <v>7.6224992157669993E-2</v>
      </c>
      <c r="Q10" s="17">
        <v>0.10364205303936599</v>
      </c>
      <c r="R10" s="17"/>
      <c r="S10" s="17">
        <v>0.109838399093836</v>
      </c>
      <c r="T10" s="17">
        <v>9.3135853301838004E-2</v>
      </c>
      <c r="U10" s="17">
        <v>0.12078551860621101</v>
      </c>
      <c r="V10" s="17">
        <v>0.116954270136069</v>
      </c>
      <c r="W10" s="17">
        <v>6.8532736799999799E-2</v>
      </c>
      <c r="X10" s="17">
        <v>0.10621423471752101</v>
      </c>
      <c r="Y10" s="17">
        <v>6.1925990190712599E-2</v>
      </c>
      <c r="Z10" s="17">
        <v>9.64256023106521E-2</v>
      </c>
      <c r="AA10" s="17">
        <v>7.2375328806481495E-2</v>
      </c>
      <c r="AB10" s="17">
        <v>8.8068564389818499E-2</v>
      </c>
      <c r="AC10" s="17">
        <v>7.1923287858721804E-2</v>
      </c>
      <c r="AD10" s="17"/>
      <c r="AE10" s="17">
        <v>7.7863278897559507E-2</v>
      </c>
      <c r="AF10" s="17">
        <v>0.10282830691209401</v>
      </c>
      <c r="AG10" s="17">
        <v>0.128558407756384</v>
      </c>
      <c r="AH10" s="17">
        <v>0.104074986504417</v>
      </c>
      <c r="AI10" s="17">
        <v>8.7419396718547898E-2</v>
      </c>
      <c r="AJ10" s="17">
        <v>9.1905479020129105E-2</v>
      </c>
      <c r="AK10" s="17"/>
      <c r="AL10" s="17">
        <v>7.3992169724891005E-2</v>
      </c>
      <c r="AM10" s="17">
        <v>9.42275992617468E-2</v>
      </c>
      <c r="AN10" s="17">
        <v>0.15911195374284101</v>
      </c>
      <c r="AO10" s="17">
        <v>0.27198938429483699</v>
      </c>
      <c r="AP10" s="17">
        <v>0.121328979864595</v>
      </c>
      <c r="AQ10" s="17">
        <v>0.32316195695752697</v>
      </c>
      <c r="AR10" s="17">
        <v>0.33896484165001201</v>
      </c>
      <c r="AS10" s="17"/>
      <c r="AT10" s="17">
        <v>0.119023468608544</v>
      </c>
      <c r="AU10" s="17">
        <v>8.8934622969189595E-2</v>
      </c>
      <c r="AV10" s="17"/>
      <c r="AW10" s="17">
        <v>0.10333665955011399</v>
      </c>
      <c r="AX10" s="17">
        <v>4.5643590337909101E-2</v>
      </c>
      <c r="AY10" s="17">
        <v>6.1243438175864001E-2</v>
      </c>
      <c r="AZ10" s="17">
        <v>7.4965958040844397E-2</v>
      </c>
      <c r="BA10" s="17">
        <v>7.4370206259988095E-2</v>
      </c>
      <c r="BB10" s="17">
        <v>0.116624601543811</v>
      </c>
      <c r="BC10" s="17">
        <v>0.13980707562473599</v>
      </c>
      <c r="BD10" s="17">
        <v>2.51599057128205E-2</v>
      </c>
      <c r="BE10" s="17"/>
      <c r="BF10" s="17">
        <v>0.10694314704088401</v>
      </c>
      <c r="BG10" s="17">
        <v>9.3732227771896298E-2</v>
      </c>
      <c r="BH10" s="17">
        <v>9.0495149718848297E-2</v>
      </c>
      <c r="BI10" s="17">
        <v>0.11564353898900499</v>
      </c>
      <c r="BJ10" s="17">
        <v>6.9569451415744499E-2</v>
      </c>
      <c r="BK10" s="17">
        <v>8.6909470718754503E-2</v>
      </c>
      <c r="BL10" s="17">
        <v>8.9303634751547095E-2</v>
      </c>
      <c r="BM10" s="17"/>
      <c r="BN10" s="17">
        <v>9.6301092702914606E-2</v>
      </c>
      <c r="BO10" s="17">
        <v>0.100154346371541</v>
      </c>
      <c r="BP10" s="17">
        <v>6.4603527540916195E-2</v>
      </c>
      <c r="BQ10" s="17">
        <v>8.2930008921879295E-2</v>
      </c>
      <c r="BR10" s="17">
        <v>0.120851529490848</v>
      </c>
      <c r="BS10" s="17">
        <v>9.3533750106930602E-2</v>
      </c>
      <c r="BT10" s="17">
        <v>6.5226837535924606E-2</v>
      </c>
      <c r="BU10" s="17">
        <v>9.0172504672694498E-2</v>
      </c>
      <c r="BV10" s="17">
        <v>9.53827545567833E-2</v>
      </c>
      <c r="BW10" s="17">
        <v>0.100900539196853</v>
      </c>
      <c r="BX10" s="17">
        <v>0.111653129320483</v>
      </c>
      <c r="BY10" s="17">
        <v>8.5798548474352906E-2</v>
      </c>
      <c r="BZ10" s="17">
        <v>6.6714647018042403E-2</v>
      </c>
      <c r="CA10" s="17">
        <v>0.10354643359021901</v>
      </c>
      <c r="CB10" s="17">
        <v>9.6162954992078206E-2</v>
      </c>
      <c r="CC10" s="17">
        <v>0.11182781343367799</v>
      </c>
      <c r="CD10" s="17">
        <v>0.13085193478108201</v>
      </c>
    </row>
    <row r="11" spans="2:82" ht="130.5" x14ac:dyDescent="0.35">
      <c r="B11" s="18" t="s">
        <v>282</v>
      </c>
      <c r="C11" s="17">
        <v>0.39149218066167701</v>
      </c>
      <c r="D11" s="17">
        <v>0.38420272584584703</v>
      </c>
      <c r="E11" s="17">
        <v>0.39952352632043697</v>
      </c>
      <c r="F11" s="17"/>
      <c r="G11" s="17">
        <v>0.249057756324365</v>
      </c>
      <c r="H11" s="17">
        <v>0.26151426824484703</v>
      </c>
      <c r="I11" s="17">
        <v>0.36962100056821001</v>
      </c>
      <c r="J11" s="17">
        <v>0.40432931567757702</v>
      </c>
      <c r="K11" s="17">
        <v>0.44190531765617902</v>
      </c>
      <c r="L11" s="17">
        <v>0.55874654123057099</v>
      </c>
      <c r="M11" s="17"/>
      <c r="N11" s="17">
        <v>0.33512660461581001</v>
      </c>
      <c r="O11" s="17">
        <v>0.395296205160307</v>
      </c>
      <c r="P11" s="17">
        <v>0.42609929652950002</v>
      </c>
      <c r="Q11" s="17">
        <v>0.42016484741452398</v>
      </c>
      <c r="R11" s="17"/>
      <c r="S11" s="17">
        <v>0.27306308459258699</v>
      </c>
      <c r="T11" s="17">
        <v>0.40990599613046802</v>
      </c>
      <c r="U11" s="17">
        <v>0.38370578485760998</v>
      </c>
      <c r="V11" s="17">
        <v>0.417317643843023</v>
      </c>
      <c r="W11" s="17">
        <v>0.397079772220227</v>
      </c>
      <c r="X11" s="17">
        <v>0.39649752789329701</v>
      </c>
      <c r="Y11" s="17">
        <v>0.422289176639213</v>
      </c>
      <c r="Z11" s="17">
        <v>0.47919812500669701</v>
      </c>
      <c r="AA11" s="17">
        <v>0.45382784860956499</v>
      </c>
      <c r="AB11" s="17">
        <v>0.40220266717473302</v>
      </c>
      <c r="AC11" s="17">
        <v>0.322441177317147</v>
      </c>
      <c r="AD11" s="17"/>
      <c r="AE11" s="17">
        <v>0.452358567221747</v>
      </c>
      <c r="AF11" s="17">
        <v>0.38727375219487398</v>
      </c>
      <c r="AG11" s="17">
        <v>0.41688609890719902</v>
      </c>
      <c r="AH11" s="17">
        <v>0.29310262993896102</v>
      </c>
      <c r="AI11" s="17">
        <v>0.312497930218749</v>
      </c>
      <c r="AJ11" s="17">
        <v>0.315671663257996</v>
      </c>
      <c r="AK11" s="17"/>
      <c r="AL11" s="17">
        <v>0.51020817589280199</v>
      </c>
      <c r="AM11" s="17">
        <v>0.17177442614757199</v>
      </c>
      <c r="AN11" s="17">
        <v>0.126188135065156</v>
      </c>
      <c r="AO11" s="17">
        <v>0.29721197889233703</v>
      </c>
      <c r="AP11" s="17">
        <v>0.314320785161391</v>
      </c>
      <c r="AQ11" s="17">
        <v>0.13924638717798199</v>
      </c>
      <c r="AR11" s="17">
        <v>0.14722729771108001</v>
      </c>
      <c r="AS11" s="17"/>
      <c r="AT11" s="17">
        <v>0.23695680263114699</v>
      </c>
      <c r="AU11" s="17">
        <v>0.41303088964743401</v>
      </c>
      <c r="AV11" s="17"/>
      <c r="AW11" s="17">
        <v>0.35855204111816502</v>
      </c>
      <c r="AX11" s="17">
        <v>0.56460788780568005</v>
      </c>
      <c r="AY11" s="17">
        <v>0.34610277963109698</v>
      </c>
      <c r="AZ11" s="17">
        <v>0.38951203052050598</v>
      </c>
      <c r="BA11" s="17">
        <v>0.52552881885151503</v>
      </c>
      <c r="BB11" s="17">
        <v>0.34766747461092001</v>
      </c>
      <c r="BC11" s="17">
        <v>0.26754294712210003</v>
      </c>
      <c r="BD11" s="17">
        <v>0.51736444147770499</v>
      </c>
      <c r="BE11" s="17"/>
      <c r="BF11" s="17">
        <v>0.30778994879943999</v>
      </c>
      <c r="BG11" s="17">
        <v>0.34858895598192702</v>
      </c>
      <c r="BH11" s="17">
        <v>0.42676175564102897</v>
      </c>
      <c r="BI11" s="17">
        <v>0.33582083255390399</v>
      </c>
      <c r="BJ11" s="17">
        <v>0.39604748527545702</v>
      </c>
      <c r="BK11" s="17">
        <v>0.49738455575912299</v>
      </c>
      <c r="BL11" s="17">
        <v>0.39653474367685898</v>
      </c>
      <c r="BM11" s="17"/>
      <c r="BN11" s="17">
        <v>0.35831006077961902</v>
      </c>
      <c r="BO11" s="17">
        <v>0.409336030330889</v>
      </c>
      <c r="BP11" s="17">
        <v>0.446237828753202</v>
      </c>
      <c r="BQ11" s="17">
        <v>0.37401382938709299</v>
      </c>
      <c r="BR11" s="17">
        <v>0.38048250820159202</v>
      </c>
      <c r="BS11" s="17">
        <v>0.46154191865244099</v>
      </c>
      <c r="BT11" s="17">
        <v>0.375018509078266</v>
      </c>
      <c r="BU11" s="17">
        <v>0.37661809669588697</v>
      </c>
      <c r="BV11" s="17">
        <v>0.40170066029163398</v>
      </c>
      <c r="BW11" s="17">
        <v>0.38696635135678098</v>
      </c>
      <c r="BX11" s="17">
        <v>0.37020324005906202</v>
      </c>
      <c r="BY11" s="17">
        <v>0.30829064487177199</v>
      </c>
      <c r="BZ11" s="17">
        <v>0.38502842122338798</v>
      </c>
      <c r="CA11" s="17">
        <v>0.38456126305007199</v>
      </c>
      <c r="CB11" s="17">
        <v>0.31317647858630099</v>
      </c>
      <c r="CC11" s="17">
        <v>0.22581861708820899</v>
      </c>
      <c r="CD11" s="17">
        <v>0.12356987961546501</v>
      </c>
    </row>
    <row r="12" spans="2:82" ht="145" x14ac:dyDescent="0.35">
      <c r="B12" s="18" t="s">
        <v>292</v>
      </c>
      <c r="C12" s="17">
        <v>9.2066058363541106E-2</v>
      </c>
      <c r="D12" s="17">
        <v>8.8554379546621195E-2</v>
      </c>
      <c r="E12" s="17">
        <v>9.6368294220814998E-2</v>
      </c>
      <c r="F12" s="17"/>
      <c r="G12" s="17">
        <v>0.121628252449865</v>
      </c>
      <c r="H12" s="17">
        <v>0.128708511327321</v>
      </c>
      <c r="I12" s="17">
        <v>0.112275953590182</v>
      </c>
      <c r="J12" s="17">
        <v>9.4362189362447793E-2</v>
      </c>
      <c r="K12" s="17">
        <v>6.3920538637450702E-2</v>
      </c>
      <c r="L12" s="17">
        <v>4.5408045106020201E-2</v>
      </c>
      <c r="M12" s="17"/>
      <c r="N12" s="17">
        <v>9.1697781771510001E-2</v>
      </c>
      <c r="O12" s="17">
        <v>8.8932304167302495E-2</v>
      </c>
      <c r="P12" s="17">
        <v>9.0444589015683502E-2</v>
      </c>
      <c r="Q12" s="17">
        <v>9.8925555874868495E-2</v>
      </c>
      <c r="R12" s="17"/>
      <c r="S12" s="17">
        <v>0.13347408342265599</v>
      </c>
      <c r="T12" s="17">
        <v>8.91147093283369E-2</v>
      </c>
      <c r="U12" s="17">
        <v>8.1588353705845801E-2</v>
      </c>
      <c r="V12" s="17">
        <v>7.0443284434257805E-2</v>
      </c>
      <c r="W12" s="17">
        <v>8.05819523782038E-2</v>
      </c>
      <c r="X12" s="17">
        <v>0.11594279711661901</v>
      </c>
      <c r="Y12" s="17">
        <v>7.6804332976926307E-2</v>
      </c>
      <c r="Z12" s="17">
        <v>7.7384289449744806E-2</v>
      </c>
      <c r="AA12" s="17">
        <v>8.9777637067741195E-2</v>
      </c>
      <c r="AB12" s="17">
        <v>9.6459186213396095E-2</v>
      </c>
      <c r="AC12" s="17">
        <v>4.5184422799685799E-2</v>
      </c>
      <c r="AD12" s="17"/>
      <c r="AE12" s="17">
        <v>7.9045604417795207E-2</v>
      </c>
      <c r="AF12" s="17">
        <v>8.1014947384629596E-2</v>
      </c>
      <c r="AG12" s="17">
        <v>6.1519223393439001E-2</v>
      </c>
      <c r="AH12" s="17">
        <v>0.107322766564525</v>
      </c>
      <c r="AI12" s="17">
        <v>0.142017749758068</v>
      </c>
      <c r="AJ12" s="17">
        <v>0.11994294152342801</v>
      </c>
      <c r="AK12" s="17"/>
      <c r="AL12" s="17">
        <v>6.1540640640567697E-2</v>
      </c>
      <c r="AM12" s="17">
        <v>0.17815423068865399</v>
      </c>
      <c r="AN12" s="17">
        <v>9.2832796066975906E-2</v>
      </c>
      <c r="AO12" s="17">
        <v>4.6630412672323401E-2</v>
      </c>
      <c r="AP12" s="17">
        <v>0.160896536801897</v>
      </c>
      <c r="AQ12" s="17">
        <v>6.34891745552041E-2</v>
      </c>
      <c r="AR12" s="17">
        <v>0</v>
      </c>
      <c r="AS12" s="17"/>
      <c r="AT12" s="17">
        <v>0.124294606376763</v>
      </c>
      <c r="AU12" s="17">
        <v>8.6876271223822604E-2</v>
      </c>
      <c r="AV12" s="17"/>
      <c r="AW12" s="17">
        <v>0.110407160999486</v>
      </c>
      <c r="AX12" s="17">
        <v>3.88550269770125E-2</v>
      </c>
      <c r="AY12" s="17">
        <v>0.100077583820225</v>
      </c>
      <c r="AZ12" s="17">
        <v>9.8498358081305595E-2</v>
      </c>
      <c r="BA12" s="17">
        <v>6.38165701700594E-2</v>
      </c>
      <c r="BB12" s="17">
        <v>9.7376261339516504E-2</v>
      </c>
      <c r="BC12" s="17">
        <v>0.10277063578345</v>
      </c>
      <c r="BD12" s="17">
        <v>0.11106910137308899</v>
      </c>
      <c r="BE12" s="17"/>
      <c r="BF12" s="17">
        <v>0.101517480748926</v>
      </c>
      <c r="BG12" s="17">
        <v>0.104306935610705</v>
      </c>
      <c r="BH12" s="17">
        <v>0.10212890200815999</v>
      </c>
      <c r="BI12" s="17">
        <v>0.11609579094096401</v>
      </c>
      <c r="BJ12" s="17">
        <v>0.10734451000792</v>
      </c>
      <c r="BK12" s="17">
        <v>6.0075628870189801E-2</v>
      </c>
      <c r="BL12" s="17">
        <v>7.0024594829768305E-2</v>
      </c>
      <c r="BM12" s="17"/>
      <c r="BN12" s="17">
        <v>9.9693097740130396E-2</v>
      </c>
      <c r="BO12" s="17">
        <v>6.8405280143574596E-2</v>
      </c>
      <c r="BP12" s="17">
        <v>0.112456914860985</v>
      </c>
      <c r="BQ12" s="17">
        <v>0.111306260255154</v>
      </c>
      <c r="BR12" s="17">
        <v>8.1996067176605E-2</v>
      </c>
      <c r="BS12" s="17">
        <v>8.2158038327054997E-2</v>
      </c>
      <c r="BT12" s="17">
        <v>6.5270868840920093E-2</v>
      </c>
      <c r="BU12" s="17">
        <v>0.124041573772484</v>
      </c>
      <c r="BV12" s="17">
        <v>6.5665748585732403E-2</v>
      </c>
      <c r="BW12" s="17">
        <v>6.8448361535622906E-2</v>
      </c>
      <c r="BX12" s="17">
        <v>0.12624375006615601</v>
      </c>
      <c r="BY12" s="17">
        <v>0.120779999368076</v>
      </c>
      <c r="BZ12" s="17">
        <v>8.6749126528241099E-2</v>
      </c>
      <c r="CA12" s="17">
        <v>0.102790078002387</v>
      </c>
      <c r="CB12" s="17">
        <v>8.2366033617515003E-2</v>
      </c>
      <c r="CC12" s="17">
        <v>0.13519329129851801</v>
      </c>
      <c r="CD12" s="17">
        <v>0.109530509271381</v>
      </c>
    </row>
    <row r="13" spans="2:82" ht="159.5" x14ac:dyDescent="0.35">
      <c r="B13" s="18" t="s">
        <v>284</v>
      </c>
      <c r="C13" s="17">
        <v>4.8765526555104598E-2</v>
      </c>
      <c r="D13" s="17">
        <v>4.7354085488211101E-2</v>
      </c>
      <c r="E13" s="17">
        <v>4.9702814883635003E-2</v>
      </c>
      <c r="F13" s="17"/>
      <c r="G13" s="17">
        <v>7.4937246539270197E-2</v>
      </c>
      <c r="H13" s="17">
        <v>7.99747734373214E-2</v>
      </c>
      <c r="I13" s="17">
        <v>4.7473207748588299E-2</v>
      </c>
      <c r="J13" s="17">
        <v>3.1442896858662098E-2</v>
      </c>
      <c r="K13" s="17">
        <v>4.8710529356705001E-2</v>
      </c>
      <c r="L13" s="17">
        <v>2.2767460139763999E-2</v>
      </c>
      <c r="M13" s="17"/>
      <c r="N13" s="17">
        <v>6.0463228189921898E-2</v>
      </c>
      <c r="O13" s="17">
        <v>4.9564099767700202E-2</v>
      </c>
      <c r="P13" s="17">
        <v>5.0360528495027E-2</v>
      </c>
      <c r="Q13" s="17">
        <v>3.1839588378532298E-2</v>
      </c>
      <c r="R13" s="17"/>
      <c r="S13" s="17">
        <v>7.0395187041926002E-2</v>
      </c>
      <c r="T13" s="17">
        <v>5.8838856587298503E-2</v>
      </c>
      <c r="U13" s="17">
        <v>3.2394995799702397E-2</v>
      </c>
      <c r="V13" s="17">
        <v>2.7679253919452099E-2</v>
      </c>
      <c r="W13" s="17">
        <v>7.1077215806586699E-2</v>
      </c>
      <c r="X13" s="17">
        <v>4.13308790969939E-2</v>
      </c>
      <c r="Y13" s="17">
        <v>6.1804605426433901E-2</v>
      </c>
      <c r="Z13" s="17">
        <v>5.1670989270642897E-2</v>
      </c>
      <c r="AA13" s="17">
        <v>4.3327763462711298E-2</v>
      </c>
      <c r="AB13" s="17">
        <v>2.9813946200266998E-2</v>
      </c>
      <c r="AC13" s="17">
        <v>1.72084770843281E-2</v>
      </c>
      <c r="AD13" s="17"/>
      <c r="AE13" s="17">
        <v>4.8592323027269201E-2</v>
      </c>
      <c r="AF13" s="17">
        <v>5.0849952586755398E-2</v>
      </c>
      <c r="AG13" s="17">
        <v>3.7646978173915699E-2</v>
      </c>
      <c r="AH13" s="17">
        <v>5.9474346763736599E-2</v>
      </c>
      <c r="AI13" s="17">
        <v>4.6102477982052699E-2</v>
      </c>
      <c r="AJ13" s="17">
        <v>6.4370543813773898E-2</v>
      </c>
      <c r="AK13" s="17"/>
      <c r="AL13" s="17">
        <v>2.2029745790846302E-2</v>
      </c>
      <c r="AM13" s="17">
        <v>0.12475683194071301</v>
      </c>
      <c r="AN13" s="17">
        <v>2.43431007402919E-2</v>
      </c>
      <c r="AO13" s="17">
        <v>0</v>
      </c>
      <c r="AP13" s="17">
        <v>3.36715637680935E-2</v>
      </c>
      <c r="AQ13" s="17">
        <v>0.121867148330948</v>
      </c>
      <c r="AR13" s="17">
        <v>0.16773150575925699</v>
      </c>
      <c r="AS13" s="17"/>
      <c r="AT13" s="17">
        <v>8.4514241279450897E-2</v>
      </c>
      <c r="AU13" s="17">
        <v>4.4552274066069798E-2</v>
      </c>
      <c r="AV13" s="17"/>
      <c r="AW13" s="17">
        <v>4.2860875934541798E-2</v>
      </c>
      <c r="AX13" s="17">
        <v>5.41456993223903E-2</v>
      </c>
      <c r="AY13" s="17">
        <v>8.3376471927846002E-2</v>
      </c>
      <c r="AZ13" s="17">
        <v>5.22218352792427E-2</v>
      </c>
      <c r="BA13" s="17">
        <v>1.4502718392651499E-2</v>
      </c>
      <c r="BB13" s="17">
        <v>5.3551746890824301E-2</v>
      </c>
      <c r="BC13" s="17">
        <v>7.4951573936730104E-2</v>
      </c>
      <c r="BD13" s="17">
        <v>0</v>
      </c>
      <c r="BE13" s="17"/>
      <c r="BF13" s="17">
        <v>4.9303179798977602E-2</v>
      </c>
      <c r="BG13" s="17">
        <v>6.4203393017635099E-2</v>
      </c>
      <c r="BH13" s="17">
        <v>5.1382854672136297E-2</v>
      </c>
      <c r="BI13" s="17">
        <v>5.2430157662228902E-2</v>
      </c>
      <c r="BJ13" s="17">
        <v>2.55656000799751E-2</v>
      </c>
      <c r="BK13" s="17">
        <v>2.31295121626395E-2</v>
      </c>
      <c r="BL13" s="17">
        <v>7.28541817359602E-2</v>
      </c>
      <c r="BM13" s="17"/>
      <c r="BN13" s="17">
        <v>9.7281106198247799E-2</v>
      </c>
      <c r="BO13" s="17">
        <v>2.82581805052784E-2</v>
      </c>
      <c r="BP13" s="17">
        <v>5.0305992162077699E-2</v>
      </c>
      <c r="BQ13" s="17">
        <v>3.2590583120932E-2</v>
      </c>
      <c r="BR13" s="17">
        <v>5.2539550449261903E-2</v>
      </c>
      <c r="BS13" s="17">
        <v>3.1759200453033501E-2</v>
      </c>
      <c r="BT13" s="17">
        <v>4.0541226657230797E-2</v>
      </c>
      <c r="BU13" s="17">
        <v>6.5755490225821306E-2</v>
      </c>
      <c r="BV13" s="17">
        <v>3.9567900610165498E-2</v>
      </c>
      <c r="BW13" s="17">
        <v>6.6522450997143795E-2</v>
      </c>
      <c r="BX13" s="17">
        <v>1.46702042815842E-2</v>
      </c>
      <c r="BY13" s="17">
        <v>9.0737501071119595E-2</v>
      </c>
      <c r="BZ13" s="17">
        <v>1.6178335125836E-2</v>
      </c>
      <c r="CA13" s="17">
        <v>5.7969023229172897E-2</v>
      </c>
      <c r="CB13" s="17">
        <v>5.0974065851550399E-2</v>
      </c>
      <c r="CC13" s="17">
        <v>0.122932492810737</v>
      </c>
      <c r="CD13" s="17">
        <v>0.112999712037352</v>
      </c>
    </row>
    <row r="14" spans="2:82" ht="174" x14ac:dyDescent="0.35">
      <c r="B14" s="18" t="s">
        <v>293</v>
      </c>
      <c r="C14" s="17">
        <v>7.5899328903891394E-2</v>
      </c>
      <c r="D14" s="17">
        <v>7.0233002854977203E-2</v>
      </c>
      <c r="E14" s="17">
        <v>8.2283547507027696E-2</v>
      </c>
      <c r="F14" s="17"/>
      <c r="G14" s="17">
        <v>8.6468685693551206E-2</v>
      </c>
      <c r="H14" s="17">
        <v>9.7123121164016807E-2</v>
      </c>
      <c r="I14" s="17">
        <v>8.3198630992070893E-2</v>
      </c>
      <c r="J14" s="17">
        <v>6.2851545339010606E-2</v>
      </c>
      <c r="K14" s="17">
        <v>6.2606006165220093E-2</v>
      </c>
      <c r="L14" s="17">
        <v>6.6365187667871403E-2</v>
      </c>
      <c r="M14" s="17"/>
      <c r="N14" s="17">
        <v>9.4199571166103196E-2</v>
      </c>
      <c r="O14" s="17">
        <v>6.3908165550363397E-2</v>
      </c>
      <c r="P14" s="17">
        <v>7.2941419696594206E-2</v>
      </c>
      <c r="Q14" s="17">
        <v>7.0721219676429303E-2</v>
      </c>
      <c r="R14" s="17"/>
      <c r="S14" s="17">
        <v>6.57489597107693E-2</v>
      </c>
      <c r="T14" s="17">
        <v>8.9951247734797901E-2</v>
      </c>
      <c r="U14" s="17">
        <v>7.5198673109423006E-2</v>
      </c>
      <c r="V14" s="17">
        <v>8.3411508402651199E-2</v>
      </c>
      <c r="W14" s="17">
        <v>9.9221852013275103E-2</v>
      </c>
      <c r="X14" s="17">
        <v>6.2873792044051094E-2</v>
      </c>
      <c r="Y14" s="17">
        <v>6.8361493516031102E-2</v>
      </c>
      <c r="Z14" s="17">
        <v>4.2988987168672999E-2</v>
      </c>
      <c r="AA14" s="17">
        <v>7.5930417891552193E-2</v>
      </c>
      <c r="AB14" s="17">
        <v>6.3796801495248898E-2</v>
      </c>
      <c r="AC14" s="17">
        <v>0.11964945623059101</v>
      </c>
      <c r="AD14" s="17"/>
      <c r="AE14" s="17">
        <v>7.1761994707923396E-2</v>
      </c>
      <c r="AF14" s="17">
        <v>7.8774241334460093E-2</v>
      </c>
      <c r="AG14" s="17">
        <v>8.0046288949893393E-2</v>
      </c>
      <c r="AH14" s="17">
        <v>9.9434550538185104E-2</v>
      </c>
      <c r="AI14" s="17">
        <v>6.8565214195007496E-2</v>
      </c>
      <c r="AJ14" s="17">
        <v>6.3115470775543706E-2</v>
      </c>
      <c r="AK14" s="17"/>
      <c r="AL14" s="17">
        <v>6.7930795983850503E-2</v>
      </c>
      <c r="AM14" s="17">
        <v>8.6033535507622994E-2</v>
      </c>
      <c r="AN14" s="17">
        <v>0.13147591382357099</v>
      </c>
      <c r="AO14" s="17">
        <v>3.9844299994163897E-2</v>
      </c>
      <c r="AP14" s="17">
        <v>4.6904691218965802E-2</v>
      </c>
      <c r="AQ14" s="17">
        <v>0.117765143835017</v>
      </c>
      <c r="AR14" s="17">
        <v>0</v>
      </c>
      <c r="AS14" s="17"/>
      <c r="AT14" s="17">
        <v>8.5740362958822799E-2</v>
      </c>
      <c r="AU14" s="17">
        <v>7.3747079184756897E-2</v>
      </c>
      <c r="AV14" s="17"/>
      <c r="AW14" s="17">
        <v>5.5418654143200803E-2</v>
      </c>
      <c r="AX14" s="17">
        <v>7.1339278317118796E-2</v>
      </c>
      <c r="AY14" s="17">
        <v>5.7432093568869601E-2</v>
      </c>
      <c r="AZ14" s="17">
        <v>7.1997322829530294E-2</v>
      </c>
      <c r="BA14" s="17">
        <v>6.6779477635100407E-2</v>
      </c>
      <c r="BB14" s="17">
        <v>8.8340696208359507E-2</v>
      </c>
      <c r="BC14" s="17">
        <v>0.1032075586445</v>
      </c>
      <c r="BD14" s="17">
        <v>5.73489988728716E-2</v>
      </c>
      <c r="BE14" s="17"/>
      <c r="BF14" s="17">
        <v>9.6345745308016401E-2</v>
      </c>
      <c r="BG14" s="17">
        <v>7.01762490717764E-2</v>
      </c>
      <c r="BH14" s="17">
        <v>7.99678178077569E-2</v>
      </c>
      <c r="BI14" s="17">
        <v>9.3254792081351706E-2</v>
      </c>
      <c r="BJ14" s="17">
        <v>5.32732285097893E-2</v>
      </c>
      <c r="BK14" s="17">
        <v>7.1679971277106902E-2</v>
      </c>
      <c r="BL14" s="17">
        <v>7.8027412901917698E-2</v>
      </c>
      <c r="BM14" s="17"/>
      <c r="BN14" s="17">
        <v>8.5187357041517794E-2</v>
      </c>
      <c r="BO14" s="17">
        <v>8.46474667077977E-2</v>
      </c>
      <c r="BP14" s="17">
        <v>5.5225980931805703E-2</v>
      </c>
      <c r="BQ14" s="17">
        <v>7.7178454391945303E-2</v>
      </c>
      <c r="BR14" s="17">
        <v>8.2071297816863897E-2</v>
      </c>
      <c r="BS14" s="17">
        <v>4.4534088414023801E-2</v>
      </c>
      <c r="BT14" s="17">
        <v>9.0762890330248799E-2</v>
      </c>
      <c r="BU14" s="17">
        <v>5.2035489490870598E-2</v>
      </c>
      <c r="BV14" s="17">
        <v>5.8277583386077199E-2</v>
      </c>
      <c r="BW14" s="17">
        <v>7.0431938979114997E-2</v>
      </c>
      <c r="BX14" s="17">
        <v>0.113726194800328</v>
      </c>
      <c r="BY14" s="17">
        <v>6.8574847775805303E-2</v>
      </c>
      <c r="BZ14" s="17">
        <v>0.120064447374506</v>
      </c>
      <c r="CA14" s="17">
        <v>6.5072943652552895E-2</v>
      </c>
      <c r="CB14" s="17">
        <v>6.12603436559108E-2</v>
      </c>
      <c r="CC14" s="17">
        <v>0.108521946131533</v>
      </c>
      <c r="CD14" s="17">
        <v>0.15919772801680901</v>
      </c>
    </row>
    <row r="15" spans="2:82" ht="159.5" x14ac:dyDescent="0.35">
      <c r="B15" s="18" t="s">
        <v>286</v>
      </c>
      <c r="C15" s="17">
        <v>5.0791137233947903E-2</v>
      </c>
      <c r="D15" s="17">
        <v>4.5769571346011999E-2</v>
      </c>
      <c r="E15" s="17">
        <v>5.6322466110886003E-2</v>
      </c>
      <c r="F15" s="17"/>
      <c r="G15" s="17">
        <v>0.102118683024679</v>
      </c>
      <c r="H15" s="17">
        <v>6.2917994248689296E-2</v>
      </c>
      <c r="I15" s="17">
        <v>5.2034355481580703E-2</v>
      </c>
      <c r="J15" s="17">
        <v>4.1726845215773099E-2</v>
      </c>
      <c r="K15" s="17">
        <v>2.5091428418066799E-2</v>
      </c>
      <c r="L15" s="17">
        <v>3.04305895290626E-2</v>
      </c>
      <c r="M15" s="17"/>
      <c r="N15" s="17">
        <v>5.0036592641096299E-2</v>
      </c>
      <c r="O15" s="17">
        <v>5.8079255847731097E-2</v>
      </c>
      <c r="P15" s="17">
        <v>4.9956480872225199E-2</v>
      </c>
      <c r="Q15" s="17">
        <v>4.5932863517974598E-2</v>
      </c>
      <c r="R15" s="17"/>
      <c r="S15" s="17">
        <v>0.104093146681124</v>
      </c>
      <c r="T15" s="17">
        <v>3.3800288041155702E-2</v>
      </c>
      <c r="U15" s="17">
        <v>2.5156488144171499E-2</v>
      </c>
      <c r="V15" s="17">
        <v>6.6727583691944606E-2</v>
      </c>
      <c r="W15" s="17">
        <v>4.5887948544867101E-2</v>
      </c>
      <c r="X15" s="17">
        <v>2.7434097638749901E-2</v>
      </c>
      <c r="Y15" s="17">
        <v>3.2650087477185799E-2</v>
      </c>
      <c r="Z15" s="17">
        <v>4.2048736115854302E-2</v>
      </c>
      <c r="AA15" s="17">
        <v>5.2047080659359597E-2</v>
      </c>
      <c r="AB15" s="17">
        <v>4.0482866231432199E-2</v>
      </c>
      <c r="AC15" s="17">
        <v>5.4269480731296303E-2</v>
      </c>
      <c r="AD15" s="17"/>
      <c r="AE15" s="17">
        <v>4.2779500529067198E-2</v>
      </c>
      <c r="AF15" s="17">
        <v>3.7983150446735302E-2</v>
      </c>
      <c r="AG15" s="17">
        <v>4.7945459620943397E-2</v>
      </c>
      <c r="AH15" s="17">
        <v>4.38372886894563E-2</v>
      </c>
      <c r="AI15" s="17">
        <v>8.4750277050451503E-2</v>
      </c>
      <c r="AJ15" s="17">
        <v>0.10844772568425901</v>
      </c>
      <c r="AK15" s="17"/>
      <c r="AL15" s="17">
        <v>2.8012926796452502E-2</v>
      </c>
      <c r="AM15" s="17">
        <v>9.6674028038837706E-2</v>
      </c>
      <c r="AN15" s="17">
        <v>0.111432187135472</v>
      </c>
      <c r="AO15" s="17">
        <v>9.0838365899499507E-2</v>
      </c>
      <c r="AP15" s="17">
        <v>3.1842940039990303E-2</v>
      </c>
      <c r="AQ15" s="17">
        <v>1.89491660422242E-2</v>
      </c>
      <c r="AR15" s="17">
        <v>0.34607635487965099</v>
      </c>
      <c r="AS15" s="17"/>
      <c r="AT15" s="17">
        <v>8.7726926036800296E-2</v>
      </c>
      <c r="AU15" s="17">
        <v>4.6991417495500398E-2</v>
      </c>
      <c r="AV15" s="17"/>
      <c r="AW15" s="17">
        <v>3.9565469925586703E-2</v>
      </c>
      <c r="AX15" s="17">
        <v>1.66336814938647E-2</v>
      </c>
      <c r="AY15" s="17">
        <v>7.5648254940867396E-2</v>
      </c>
      <c r="AZ15" s="17">
        <v>5.71122525171638E-2</v>
      </c>
      <c r="BA15" s="17">
        <v>2.9250267293268399E-2</v>
      </c>
      <c r="BB15" s="17">
        <v>5.0511097802645399E-2</v>
      </c>
      <c r="BC15" s="17">
        <v>6.6805292603118405E-2</v>
      </c>
      <c r="BD15" s="17">
        <v>0.14394933340355601</v>
      </c>
      <c r="BE15" s="17"/>
      <c r="BF15" s="17">
        <v>6.2892137755805697E-2</v>
      </c>
      <c r="BG15" s="17">
        <v>6.4169658706927105E-2</v>
      </c>
      <c r="BH15" s="17">
        <v>3.1046555506488101E-2</v>
      </c>
      <c r="BI15" s="17">
        <v>4.60344359733822E-2</v>
      </c>
      <c r="BJ15" s="17">
        <v>4.7942265510227601E-2</v>
      </c>
      <c r="BK15" s="17">
        <v>3.7010075248373499E-2</v>
      </c>
      <c r="BL15" s="17">
        <v>5.1556034120932299E-2</v>
      </c>
      <c r="BM15" s="17"/>
      <c r="BN15" s="17">
        <v>8.2439839742673403E-3</v>
      </c>
      <c r="BO15" s="17">
        <v>7.7926510063025201E-2</v>
      </c>
      <c r="BP15" s="17">
        <v>4.9215181341786103E-2</v>
      </c>
      <c r="BQ15" s="17">
        <v>6.8821117710234095E-2</v>
      </c>
      <c r="BR15" s="17">
        <v>3.4034337380421602E-2</v>
      </c>
      <c r="BS15" s="17">
        <v>5.4296689009753603E-2</v>
      </c>
      <c r="BT15" s="17">
        <v>6.0828452251687697E-2</v>
      </c>
      <c r="BU15" s="17">
        <v>2.0766745287361801E-2</v>
      </c>
      <c r="BV15" s="17">
        <v>7.51370642513495E-2</v>
      </c>
      <c r="BW15" s="17">
        <v>5.4217000764734999E-2</v>
      </c>
      <c r="BX15" s="17">
        <v>6.0807169863270998E-2</v>
      </c>
      <c r="BY15" s="17">
        <v>3.9043951966992001E-2</v>
      </c>
      <c r="BZ15" s="17">
        <v>1.5791466806738898E-2</v>
      </c>
      <c r="CA15" s="17">
        <v>8.6906192183733896E-2</v>
      </c>
      <c r="CB15" s="17">
        <v>4.7034699947846897E-2</v>
      </c>
      <c r="CC15" s="17">
        <v>6.9787362051311003E-2</v>
      </c>
      <c r="CD15" s="17">
        <v>2.5114822423741402E-2</v>
      </c>
    </row>
    <row r="16" spans="2:82" ht="188.5" x14ac:dyDescent="0.35">
      <c r="B16" s="18" t="s">
        <v>294</v>
      </c>
      <c r="C16" s="17">
        <v>5.8118875218587898E-2</v>
      </c>
      <c r="D16" s="17">
        <v>6.75536465848635E-2</v>
      </c>
      <c r="E16" s="17">
        <v>4.8049374200269002E-2</v>
      </c>
      <c r="F16" s="17"/>
      <c r="G16" s="17">
        <v>5.3695354943598297E-2</v>
      </c>
      <c r="H16" s="17">
        <v>5.7230265555401699E-2</v>
      </c>
      <c r="I16" s="17">
        <v>7.3784291423014098E-2</v>
      </c>
      <c r="J16" s="17">
        <v>6.44230753713812E-2</v>
      </c>
      <c r="K16" s="17">
        <v>6.06683123160561E-2</v>
      </c>
      <c r="L16" s="17">
        <v>4.2997060237454102E-2</v>
      </c>
      <c r="M16" s="17"/>
      <c r="N16" s="17">
        <v>5.9124054567030397E-2</v>
      </c>
      <c r="O16" s="17">
        <v>7.5916715316328695E-2</v>
      </c>
      <c r="P16" s="17">
        <v>5.6229102465781798E-2</v>
      </c>
      <c r="Q16" s="17">
        <v>3.99095926586144E-2</v>
      </c>
      <c r="R16" s="17"/>
      <c r="S16" s="17">
        <v>5.3674000441678603E-2</v>
      </c>
      <c r="T16" s="17">
        <v>4.6466684038600499E-2</v>
      </c>
      <c r="U16" s="17">
        <v>6.7421263560430406E-2</v>
      </c>
      <c r="V16" s="17">
        <v>7.4705248975726099E-2</v>
      </c>
      <c r="W16" s="17">
        <v>5.2797783489345503E-2</v>
      </c>
      <c r="X16" s="17">
        <v>3.9183855663190201E-2</v>
      </c>
      <c r="Y16" s="17">
        <v>7.1541594786312598E-2</v>
      </c>
      <c r="Z16" s="17">
        <v>3.6225623522654397E-2</v>
      </c>
      <c r="AA16" s="17">
        <v>4.8371438078764102E-2</v>
      </c>
      <c r="AB16" s="17">
        <v>9.1214275304064493E-2</v>
      </c>
      <c r="AC16" s="17">
        <v>6.2734391849765606E-2</v>
      </c>
      <c r="AD16" s="17"/>
      <c r="AE16" s="17">
        <v>5.5515064603007799E-2</v>
      </c>
      <c r="AF16" s="17">
        <v>5.6018249970158099E-2</v>
      </c>
      <c r="AG16" s="17">
        <v>5.09267009831674E-2</v>
      </c>
      <c r="AH16" s="17">
        <v>7.7101915886250705E-2</v>
      </c>
      <c r="AI16" s="17">
        <v>5.8243657041032501E-2</v>
      </c>
      <c r="AJ16" s="17">
        <v>5.6889722160220597E-2</v>
      </c>
      <c r="AK16" s="17"/>
      <c r="AL16" s="17">
        <v>5.34164131974873E-2</v>
      </c>
      <c r="AM16" s="17">
        <v>5.8293737039615101E-2</v>
      </c>
      <c r="AN16" s="17">
        <v>9.1794544993847593E-2</v>
      </c>
      <c r="AO16" s="17">
        <v>8.4708468948362606E-2</v>
      </c>
      <c r="AP16" s="17">
        <v>9.2140632970048403E-2</v>
      </c>
      <c r="AQ16" s="17">
        <v>0.101000044469596</v>
      </c>
      <c r="AR16" s="17">
        <v>0</v>
      </c>
      <c r="AS16" s="17"/>
      <c r="AT16" s="17">
        <v>4.7420972672527401E-2</v>
      </c>
      <c r="AU16" s="17">
        <v>5.97541763679399E-2</v>
      </c>
      <c r="AV16" s="17"/>
      <c r="AW16" s="17">
        <v>8.6458924253509095E-2</v>
      </c>
      <c r="AX16" s="17">
        <v>6.15733931955647E-2</v>
      </c>
      <c r="AY16" s="17">
        <v>0.101622704354288</v>
      </c>
      <c r="AZ16" s="17">
        <v>5.89053852623901E-2</v>
      </c>
      <c r="BA16" s="17">
        <v>4.2844143147743999E-2</v>
      </c>
      <c r="BB16" s="17">
        <v>4.5963487576946897E-2</v>
      </c>
      <c r="BC16" s="17">
        <v>5.0784662572406103E-2</v>
      </c>
      <c r="BD16" s="17">
        <v>8.4450001351919601E-2</v>
      </c>
      <c r="BE16" s="17"/>
      <c r="BF16" s="17">
        <v>5.4697620780924702E-2</v>
      </c>
      <c r="BG16" s="17">
        <v>6.8264262805222298E-2</v>
      </c>
      <c r="BH16" s="17">
        <v>5.9888712955646302E-2</v>
      </c>
      <c r="BI16" s="17">
        <v>8.1479719890668503E-2</v>
      </c>
      <c r="BJ16" s="17">
        <v>4.9521422045584199E-2</v>
      </c>
      <c r="BK16" s="17">
        <v>4.7521377539902702E-2</v>
      </c>
      <c r="BL16" s="17">
        <v>4.4176146389498801E-2</v>
      </c>
      <c r="BM16" s="17"/>
      <c r="BN16" s="17">
        <v>3.2676665362569898E-2</v>
      </c>
      <c r="BO16" s="17">
        <v>6.3995351343739598E-2</v>
      </c>
      <c r="BP16" s="17">
        <v>6.7941820629993405E-2</v>
      </c>
      <c r="BQ16" s="17">
        <v>7.8992666260763594E-2</v>
      </c>
      <c r="BR16" s="17">
        <v>4.1481537207696401E-2</v>
      </c>
      <c r="BS16" s="17">
        <v>7.0241044924262003E-2</v>
      </c>
      <c r="BT16" s="17">
        <v>8.9601635833525706E-2</v>
      </c>
      <c r="BU16" s="17">
        <v>5.9733724341905797E-2</v>
      </c>
      <c r="BV16" s="17">
        <v>6.4733978299470696E-2</v>
      </c>
      <c r="BW16" s="17">
        <v>3.91871867966955E-2</v>
      </c>
      <c r="BX16" s="17">
        <v>2.0582967282890399E-2</v>
      </c>
      <c r="BY16" s="17">
        <v>0.101301602457958</v>
      </c>
      <c r="BZ16" s="17">
        <v>7.0562259671397301E-2</v>
      </c>
      <c r="CA16" s="17">
        <v>2.6437943233583699E-2</v>
      </c>
      <c r="CB16" s="17">
        <v>6.2590314542447997E-2</v>
      </c>
      <c r="CC16" s="17">
        <v>2.4826133278825602E-2</v>
      </c>
      <c r="CD16" s="17">
        <v>0.105256538901623</v>
      </c>
    </row>
    <row r="17" spans="2:82" ht="145" x14ac:dyDescent="0.35">
      <c r="B17" s="18" t="s">
        <v>295</v>
      </c>
      <c r="C17" s="19">
        <v>3.7507558446500701E-2</v>
      </c>
      <c r="D17" s="19">
        <v>3.30430219684823E-2</v>
      </c>
      <c r="E17" s="19">
        <v>4.1533360503350901E-2</v>
      </c>
      <c r="F17" s="19"/>
      <c r="G17" s="19">
        <v>7.1951248789860797E-2</v>
      </c>
      <c r="H17" s="19">
        <v>6.0795561453243399E-2</v>
      </c>
      <c r="I17" s="19">
        <v>2.05852111991318E-2</v>
      </c>
      <c r="J17" s="19">
        <v>4.0117730453636598E-2</v>
      </c>
      <c r="K17" s="19">
        <v>1.40772696978893E-2</v>
      </c>
      <c r="L17" s="19">
        <v>2.28071535648048E-2</v>
      </c>
      <c r="M17" s="19"/>
      <c r="N17" s="19">
        <v>4.1230182054487197E-2</v>
      </c>
      <c r="O17" s="19">
        <v>2.6952539843526701E-2</v>
      </c>
      <c r="P17" s="19">
        <v>5.2596251371165199E-2</v>
      </c>
      <c r="Q17" s="19">
        <v>3.13385296920752E-2</v>
      </c>
      <c r="R17" s="19"/>
      <c r="S17" s="19">
        <v>5.1074128319846701E-2</v>
      </c>
      <c r="T17" s="19">
        <v>3.04214260526347E-2</v>
      </c>
      <c r="U17" s="19">
        <v>2.0756729579811801E-2</v>
      </c>
      <c r="V17" s="19">
        <v>1.8517580446741198E-2</v>
      </c>
      <c r="W17" s="19">
        <v>3.7314946026851002E-2</v>
      </c>
      <c r="X17" s="19">
        <v>5.9550849015289002E-2</v>
      </c>
      <c r="Y17" s="19">
        <v>2.8713565534216699E-2</v>
      </c>
      <c r="Z17" s="19">
        <v>5.3569922889862398E-2</v>
      </c>
      <c r="AA17" s="19">
        <v>1.7217719346852001E-2</v>
      </c>
      <c r="AB17" s="19">
        <v>5.0160247810991702E-2</v>
      </c>
      <c r="AC17" s="19">
        <v>6.2443960253378297E-2</v>
      </c>
      <c r="AD17" s="19"/>
      <c r="AE17" s="19">
        <v>3.50631866604511E-2</v>
      </c>
      <c r="AF17" s="19">
        <v>4.19278558872292E-2</v>
      </c>
      <c r="AG17" s="19">
        <v>1.1864474851264401E-2</v>
      </c>
      <c r="AH17" s="19">
        <v>4.5498563603611403E-2</v>
      </c>
      <c r="AI17" s="19">
        <v>4.0638733607900102E-2</v>
      </c>
      <c r="AJ17" s="19">
        <v>2.9369076732031599E-2</v>
      </c>
      <c r="AK17" s="19"/>
      <c r="AL17" s="19">
        <v>2.6339679956978699E-2</v>
      </c>
      <c r="AM17" s="19">
        <v>5.3638102387436402E-2</v>
      </c>
      <c r="AN17" s="19">
        <v>8.9366168272641502E-2</v>
      </c>
      <c r="AO17" s="19">
        <v>0</v>
      </c>
      <c r="AP17" s="19">
        <v>6.0076486080640999E-2</v>
      </c>
      <c r="AQ17" s="19">
        <v>0</v>
      </c>
      <c r="AR17" s="19">
        <v>0</v>
      </c>
      <c r="AS17" s="19"/>
      <c r="AT17" s="19">
        <v>6.7176842352807298E-2</v>
      </c>
      <c r="AU17" s="19">
        <v>3.4388159441044702E-2</v>
      </c>
      <c r="AV17" s="19"/>
      <c r="AW17" s="19">
        <v>4.5325037895263898E-3</v>
      </c>
      <c r="AX17" s="19">
        <v>1.7589648904997202E-2</v>
      </c>
      <c r="AY17" s="19">
        <v>5.7570064263374097E-2</v>
      </c>
      <c r="AZ17" s="19">
        <v>3.9670033375612403E-2</v>
      </c>
      <c r="BA17" s="19">
        <v>2.4021240793433998E-2</v>
      </c>
      <c r="BB17" s="19">
        <v>5.47998232130553E-2</v>
      </c>
      <c r="BC17" s="19">
        <v>5.9818210205285903E-2</v>
      </c>
      <c r="BD17" s="19">
        <v>2.7929562937492401E-2</v>
      </c>
      <c r="BE17" s="19"/>
      <c r="BF17" s="19">
        <v>3.2289266526893998E-2</v>
      </c>
      <c r="BG17" s="19">
        <v>4.7496365231382801E-2</v>
      </c>
      <c r="BH17" s="19">
        <v>4.2296762146426199E-2</v>
      </c>
      <c r="BI17" s="19">
        <v>6.4325076191661702E-3</v>
      </c>
      <c r="BJ17" s="19">
        <v>4.7530964426254901E-2</v>
      </c>
      <c r="BK17" s="19">
        <v>2.3964764137913701E-2</v>
      </c>
      <c r="BL17" s="19">
        <v>4.9735359274743499E-2</v>
      </c>
      <c r="BM17" s="19"/>
      <c r="BN17" s="19">
        <v>2.6715851096826702E-2</v>
      </c>
      <c r="BO17" s="19">
        <v>2.2792520875039E-2</v>
      </c>
      <c r="BP17" s="19">
        <v>5.0069634433495498E-2</v>
      </c>
      <c r="BQ17" s="19">
        <v>3.27715477275538E-2</v>
      </c>
      <c r="BR17" s="19">
        <v>4.78983731902584E-2</v>
      </c>
      <c r="BS17" s="19">
        <v>2.8264428744998699E-2</v>
      </c>
      <c r="BT17" s="19">
        <v>4.18530080531078E-2</v>
      </c>
      <c r="BU17" s="19">
        <v>3.1846951851476402E-2</v>
      </c>
      <c r="BV17" s="19">
        <v>4.2073994938155397E-2</v>
      </c>
      <c r="BW17" s="19">
        <v>3.98812733230113E-2</v>
      </c>
      <c r="BX17" s="19">
        <v>1.6712560984129099E-2</v>
      </c>
      <c r="BY17" s="19">
        <v>1.8277493753836301E-2</v>
      </c>
      <c r="BZ17" s="19">
        <v>6.9150311969536193E-2</v>
      </c>
      <c r="CA17" s="19">
        <v>2.5592044276504401E-2</v>
      </c>
      <c r="CB17" s="19">
        <v>6.6918295908539205E-2</v>
      </c>
      <c r="CC17" s="19">
        <v>7.8772846703965005E-2</v>
      </c>
      <c r="CD17" s="19">
        <v>9.8511030252571699E-2</v>
      </c>
    </row>
    <row r="18" spans="2:82" x14ac:dyDescent="0.35">
      <c r="B18" s="16" t="s">
        <v>191</v>
      </c>
    </row>
    <row r="19" spans="2:82" x14ac:dyDescent="0.35">
      <c r="B19" t="s">
        <v>119</v>
      </c>
    </row>
    <row r="20" spans="2:82" x14ac:dyDescent="0.35">
      <c r="B20" t="s">
        <v>120</v>
      </c>
    </row>
    <row r="22" spans="2:82" x14ac:dyDescent="0.35">
      <c r="B22"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CD22"/>
  <sheetViews>
    <sheetView showGridLines="0" topLeftCell="A15" workbookViewId="0">
      <pane xSplit="2" topLeftCell="V1" activePane="topRight" state="frozen"/>
      <selection pane="topRight" activeCell="AD15"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289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2491</v>
      </c>
      <c r="D7" s="10">
        <v>1232</v>
      </c>
      <c r="E7" s="10">
        <v>1253</v>
      </c>
      <c r="F7" s="10"/>
      <c r="G7" s="10">
        <v>340</v>
      </c>
      <c r="H7" s="10">
        <v>387</v>
      </c>
      <c r="I7" s="10">
        <v>423</v>
      </c>
      <c r="J7" s="10">
        <v>447</v>
      </c>
      <c r="K7" s="10">
        <v>377</v>
      </c>
      <c r="L7" s="10">
        <v>517</v>
      </c>
      <c r="M7" s="10"/>
      <c r="N7" s="10">
        <v>723</v>
      </c>
      <c r="O7" s="10">
        <v>646</v>
      </c>
      <c r="P7" s="10">
        <v>511</v>
      </c>
      <c r="Q7" s="10">
        <v>607</v>
      </c>
      <c r="R7" s="10"/>
      <c r="S7" s="10">
        <v>361</v>
      </c>
      <c r="T7" s="10">
        <v>313</v>
      </c>
      <c r="U7" s="10">
        <v>209</v>
      </c>
      <c r="V7" s="10">
        <v>228</v>
      </c>
      <c r="W7" s="10">
        <v>180</v>
      </c>
      <c r="X7" s="10">
        <v>257</v>
      </c>
      <c r="Y7" s="10">
        <v>206</v>
      </c>
      <c r="Z7" s="10">
        <v>108</v>
      </c>
      <c r="AA7" s="10">
        <v>286</v>
      </c>
      <c r="AB7" s="10">
        <v>226</v>
      </c>
      <c r="AC7" s="10">
        <v>117</v>
      </c>
      <c r="AD7" s="10"/>
      <c r="AE7" s="10">
        <v>865</v>
      </c>
      <c r="AF7" s="10">
        <v>643</v>
      </c>
      <c r="AG7" s="10">
        <v>212</v>
      </c>
      <c r="AH7" s="10">
        <v>233</v>
      </c>
      <c r="AI7" s="10">
        <v>433</v>
      </c>
      <c r="AJ7" s="10">
        <v>75</v>
      </c>
      <c r="AK7" s="10"/>
      <c r="AL7" s="10">
        <v>1621</v>
      </c>
      <c r="AM7" s="10">
        <v>513</v>
      </c>
      <c r="AN7" s="10">
        <v>122</v>
      </c>
      <c r="AO7" s="10">
        <v>32</v>
      </c>
      <c r="AP7" s="10">
        <v>46</v>
      </c>
      <c r="AQ7" s="10">
        <v>42</v>
      </c>
      <c r="AR7" s="10">
        <v>9</v>
      </c>
      <c r="AS7" s="10"/>
      <c r="AT7" s="10">
        <v>265</v>
      </c>
      <c r="AU7" s="10">
        <v>2170</v>
      </c>
      <c r="AV7" s="10"/>
      <c r="AW7" s="10">
        <v>312</v>
      </c>
      <c r="AX7" s="10">
        <v>130</v>
      </c>
      <c r="AY7" s="10">
        <v>63</v>
      </c>
      <c r="AZ7" s="10">
        <v>744</v>
      </c>
      <c r="BA7" s="10">
        <v>386</v>
      </c>
      <c r="BB7" s="10">
        <v>379</v>
      </c>
      <c r="BC7" s="10">
        <v>427</v>
      </c>
      <c r="BD7" s="10">
        <v>50</v>
      </c>
      <c r="BE7" s="10"/>
      <c r="BF7" s="10">
        <v>330</v>
      </c>
      <c r="BG7" s="10">
        <v>725</v>
      </c>
      <c r="BH7" s="10">
        <v>285</v>
      </c>
      <c r="BI7" s="10">
        <v>150</v>
      </c>
      <c r="BJ7" s="10">
        <v>243</v>
      </c>
      <c r="BK7" s="10">
        <v>528</v>
      </c>
      <c r="BL7" s="10">
        <v>230</v>
      </c>
      <c r="BM7" s="10"/>
      <c r="BN7" s="10">
        <v>140</v>
      </c>
      <c r="BO7" s="10">
        <v>177</v>
      </c>
      <c r="BP7" s="10">
        <v>190</v>
      </c>
      <c r="BQ7" s="10">
        <v>236</v>
      </c>
      <c r="BR7" s="10">
        <v>229</v>
      </c>
      <c r="BS7" s="10">
        <v>225</v>
      </c>
      <c r="BT7" s="10">
        <v>159</v>
      </c>
      <c r="BU7" s="10">
        <v>141</v>
      </c>
      <c r="BV7" s="10">
        <v>131</v>
      </c>
      <c r="BW7" s="10">
        <v>206</v>
      </c>
      <c r="BX7" s="10">
        <v>162</v>
      </c>
      <c r="BY7" s="10">
        <v>102</v>
      </c>
      <c r="BZ7" s="10">
        <v>71</v>
      </c>
      <c r="CA7" s="10">
        <v>66</v>
      </c>
      <c r="CB7" s="10">
        <v>74</v>
      </c>
      <c r="CC7" s="10">
        <v>40</v>
      </c>
      <c r="CD7" s="10">
        <v>28</v>
      </c>
    </row>
    <row r="8" spans="2:82" ht="30" customHeight="1" x14ac:dyDescent="0.35">
      <c r="B8" s="11" t="s">
        <v>19</v>
      </c>
      <c r="C8" s="11">
        <v>2494</v>
      </c>
      <c r="D8" s="11">
        <v>1252</v>
      </c>
      <c r="E8" s="11">
        <v>1236</v>
      </c>
      <c r="F8" s="11"/>
      <c r="G8" s="11">
        <v>359</v>
      </c>
      <c r="H8" s="11">
        <v>403</v>
      </c>
      <c r="I8" s="11">
        <v>434</v>
      </c>
      <c r="J8" s="11">
        <v>435</v>
      </c>
      <c r="K8" s="11">
        <v>357</v>
      </c>
      <c r="L8" s="11">
        <v>507</v>
      </c>
      <c r="M8" s="11"/>
      <c r="N8" s="11">
        <v>687</v>
      </c>
      <c r="O8" s="11">
        <v>636</v>
      </c>
      <c r="P8" s="11">
        <v>527</v>
      </c>
      <c r="Q8" s="11">
        <v>641</v>
      </c>
      <c r="R8" s="11"/>
      <c r="S8" s="11">
        <v>393</v>
      </c>
      <c r="T8" s="11">
        <v>301</v>
      </c>
      <c r="U8" s="11">
        <v>196</v>
      </c>
      <c r="V8" s="11">
        <v>224</v>
      </c>
      <c r="W8" s="11">
        <v>169</v>
      </c>
      <c r="X8" s="11">
        <v>242</v>
      </c>
      <c r="Y8" s="11">
        <v>215</v>
      </c>
      <c r="Z8" s="11">
        <v>123</v>
      </c>
      <c r="AA8" s="11">
        <v>282</v>
      </c>
      <c r="AB8" s="11">
        <v>236</v>
      </c>
      <c r="AC8" s="11">
        <v>113</v>
      </c>
      <c r="AD8" s="11"/>
      <c r="AE8" s="11">
        <v>851</v>
      </c>
      <c r="AF8" s="11">
        <v>635</v>
      </c>
      <c r="AG8" s="11">
        <v>222</v>
      </c>
      <c r="AH8" s="11">
        <v>238</v>
      </c>
      <c r="AI8" s="11">
        <v>439</v>
      </c>
      <c r="AJ8" s="11">
        <v>78</v>
      </c>
      <c r="AK8" s="11"/>
      <c r="AL8" s="11">
        <v>1606</v>
      </c>
      <c r="AM8" s="11">
        <v>524</v>
      </c>
      <c r="AN8" s="11">
        <v>127</v>
      </c>
      <c r="AO8" s="11">
        <v>33</v>
      </c>
      <c r="AP8" s="11">
        <v>44</v>
      </c>
      <c r="AQ8" s="11">
        <v>42</v>
      </c>
      <c r="AR8" s="11">
        <v>9</v>
      </c>
      <c r="AS8" s="11"/>
      <c r="AT8" s="11">
        <v>270</v>
      </c>
      <c r="AU8" s="11">
        <v>2166</v>
      </c>
      <c r="AV8" s="11"/>
      <c r="AW8" s="11">
        <v>316</v>
      </c>
      <c r="AX8" s="11">
        <v>129</v>
      </c>
      <c r="AY8" s="11">
        <v>65</v>
      </c>
      <c r="AZ8" s="11">
        <v>740</v>
      </c>
      <c r="BA8" s="11">
        <v>377</v>
      </c>
      <c r="BB8" s="11">
        <v>383</v>
      </c>
      <c r="BC8" s="11">
        <v>433</v>
      </c>
      <c r="BD8" s="11">
        <v>50</v>
      </c>
      <c r="BE8" s="11"/>
      <c r="BF8" s="11">
        <v>332</v>
      </c>
      <c r="BG8" s="11">
        <v>727</v>
      </c>
      <c r="BH8" s="11">
        <v>282</v>
      </c>
      <c r="BI8" s="11">
        <v>150</v>
      </c>
      <c r="BJ8" s="11">
        <v>244</v>
      </c>
      <c r="BK8" s="11">
        <v>524</v>
      </c>
      <c r="BL8" s="11">
        <v>235</v>
      </c>
      <c r="BM8" s="11"/>
      <c r="BN8" s="11">
        <v>147</v>
      </c>
      <c r="BO8" s="11">
        <v>182</v>
      </c>
      <c r="BP8" s="11">
        <v>194</v>
      </c>
      <c r="BQ8" s="11">
        <v>237</v>
      </c>
      <c r="BR8" s="11">
        <v>228</v>
      </c>
      <c r="BS8" s="11">
        <v>226</v>
      </c>
      <c r="BT8" s="11">
        <v>159</v>
      </c>
      <c r="BU8" s="11">
        <v>141</v>
      </c>
      <c r="BV8" s="11">
        <v>129</v>
      </c>
      <c r="BW8" s="11">
        <v>204</v>
      </c>
      <c r="BX8" s="11">
        <v>159</v>
      </c>
      <c r="BY8" s="11">
        <v>99</v>
      </c>
      <c r="BZ8" s="11">
        <v>70</v>
      </c>
      <c r="CA8" s="11">
        <v>64</v>
      </c>
      <c r="CB8" s="11">
        <v>73</v>
      </c>
      <c r="CC8" s="11">
        <v>40</v>
      </c>
      <c r="CD8" s="11">
        <v>30</v>
      </c>
    </row>
    <row r="9" spans="2:82" ht="203" x14ac:dyDescent="0.35">
      <c r="B9" s="18" t="s">
        <v>290</v>
      </c>
      <c r="C9" s="17">
        <v>0.27127894159739002</v>
      </c>
      <c r="D9" s="17">
        <v>0.26721492102486599</v>
      </c>
      <c r="E9" s="17">
        <v>0.27509292094996202</v>
      </c>
      <c r="F9" s="17"/>
      <c r="G9" s="17">
        <v>0.15099053842151899</v>
      </c>
      <c r="H9" s="17">
        <v>0.20612478830450401</v>
      </c>
      <c r="I9" s="17">
        <v>0.26889008833461497</v>
      </c>
      <c r="J9" s="17">
        <v>0.33846813974669498</v>
      </c>
      <c r="K9" s="17">
        <v>0.31518231211394199</v>
      </c>
      <c r="L9" s="17">
        <v>0.32185839872771799</v>
      </c>
      <c r="M9" s="17"/>
      <c r="N9" s="17">
        <v>0.29815391635439498</v>
      </c>
      <c r="O9" s="17">
        <v>0.28775020595163198</v>
      </c>
      <c r="P9" s="17">
        <v>0.23295812718756601</v>
      </c>
      <c r="Q9" s="17">
        <v>0.254714583073125</v>
      </c>
      <c r="R9" s="17"/>
      <c r="S9" s="17">
        <v>0.22012837766001001</v>
      </c>
      <c r="T9" s="17">
        <v>0.266144684498824</v>
      </c>
      <c r="U9" s="17">
        <v>0.247984574113158</v>
      </c>
      <c r="V9" s="17">
        <v>0.29694098106653299</v>
      </c>
      <c r="W9" s="17">
        <v>0.27870204680531202</v>
      </c>
      <c r="X9" s="17">
        <v>0.26190810019826899</v>
      </c>
      <c r="Y9" s="17">
        <v>0.30988173537908797</v>
      </c>
      <c r="Z9" s="17">
        <v>0.34829171315916302</v>
      </c>
      <c r="AA9" s="17">
        <v>0.26329758247775498</v>
      </c>
      <c r="AB9" s="17">
        <v>0.27626569836249099</v>
      </c>
      <c r="AC9" s="17">
        <v>0.313171936498637</v>
      </c>
      <c r="AD9" s="17"/>
      <c r="AE9" s="17">
        <v>0.28395707386524799</v>
      </c>
      <c r="AF9" s="17">
        <v>0.290005805766269</v>
      </c>
      <c r="AG9" s="17">
        <v>0.29028895374747798</v>
      </c>
      <c r="AH9" s="17">
        <v>0.25731053465339998</v>
      </c>
      <c r="AI9" s="17">
        <v>0.245565420623061</v>
      </c>
      <c r="AJ9" s="17">
        <v>0.16927274412013699</v>
      </c>
      <c r="AK9" s="17"/>
      <c r="AL9" s="17">
        <v>0.30865496966226902</v>
      </c>
      <c r="AM9" s="17">
        <v>0.18704502775366799</v>
      </c>
      <c r="AN9" s="17">
        <v>0.20154904746775801</v>
      </c>
      <c r="AO9" s="17">
        <v>0.31648917815295402</v>
      </c>
      <c r="AP9" s="17">
        <v>0.25337567081123302</v>
      </c>
      <c r="AQ9" s="17">
        <v>0.20293158856594201</v>
      </c>
      <c r="AR9" s="17">
        <v>0.34133956375449698</v>
      </c>
      <c r="AS9" s="17"/>
      <c r="AT9" s="17">
        <v>0.19890596055908899</v>
      </c>
      <c r="AU9" s="17">
        <v>0.28096476298780998</v>
      </c>
      <c r="AV9" s="17"/>
      <c r="AW9" s="17">
        <v>0.26642155072747697</v>
      </c>
      <c r="AX9" s="17">
        <v>0.33782856621463703</v>
      </c>
      <c r="AY9" s="17">
        <v>0.31562495112911798</v>
      </c>
      <c r="AZ9" s="17">
        <v>0.29296697285867701</v>
      </c>
      <c r="BA9" s="17">
        <v>0.30233000013971401</v>
      </c>
      <c r="BB9" s="17">
        <v>0.22970118677288501</v>
      </c>
      <c r="BC9" s="17">
        <v>0.223163509441378</v>
      </c>
      <c r="BD9" s="17">
        <v>0.25281759307907598</v>
      </c>
      <c r="BE9" s="17"/>
      <c r="BF9" s="17">
        <v>0.269668972578122</v>
      </c>
      <c r="BG9" s="17">
        <v>0.25571912380403</v>
      </c>
      <c r="BH9" s="17">
        <v>0.33099219996672502</v>
      </c>
      <c r="BI9" s="17">
        <v>0.22442562682803299</v>
      </c>
      <c r="BJ9" s="17">
        <v>0.24169437936954999</v>
      </c>
      <c r="BK9" s="17">
        <v>0.29992302119913</v>
      </c>
      <c r="BL9" s="17">
        <v>0.246886977267983</v>
      </c>
      <c r="BM9" s="17"/>
      <c r="BN9" s="17">
        <v>0.278772600389323</v>
      </c>
      <c r="BO9" s="17">
        <v>0.30915051672669602</v>
      </c>
      <c r="BP9" s="17">
        <v>0.25299925210903401</v>
      </c>
      <c r="BQ9" s="17">
        <v>0.25732551542368898</v>
      </c>
      <c r="BR9" s="17">
        <v>0.29048649095421902</v>
      </c>
      <c r="BS9" s="17">
        <v>0.26201960762526999</v>
      </c>
      <c r="BT9" s="17">
        <v>0.26865399336769202</v>
      </c>
      <c r="BU9" s="17">
        <v>0.305461621320889</v>
      </c>
      <c r="BV9" s="17">
        <v>0.23350138831300299</v>
      </c>
      <c r="BW9" s="17">
        <v>0.26006861708269702</v>
      </c>
      <c r="BX9" s="17">
        <v>0.31445413039168402</v>
      </c>
      <c r="BY9" s="17">
        <v>0.23477488429308499</v>
      </c>
      <c r="BZ9" s="17">
        <v>0.19552524500576901</v>
      </c>
      <c r="CA9" s="17">
        <v>0.326495668850873</v>
      </c>
      <c r="CB9" s="17">
        <v>0.28942345734902297</v>
      </c>
      <c r="CC9" s="17">
        <v>0.223706636759958</v>
      </c>
      <c r="CD9" s="17">
        <v>0.128788703427799</v>
      </c>
    </row>
    <row r="10" spans="2:82" ht="232" x14ac:dyDescent="0.35">
      <c r="B10" s="18" t="s">
        <v>291</v>
      </c>
      <c r="C10" s="17">
        <v>0.145038064420211</v>
      </c>
      <c r="D10" s="17">
        <v>0.149825334609824</v>
      </c>
      <c r="E10" s="17">
        <v>0.140871954236021</v>
      </c>
      <c r="F10" s="17"/>
      <c r="G10" s="17">
        <v>0.117319746550464</v>
      </c>
      <c r="H10" s="17">
        <v>0.13324003816074401</v>
      </c>
      <c r="I10" s="17">
        <v>0.15369356911794399</v>
      </c>
      <c r="J10" s="17">
        <v>0.13556016893679301</v>
      </c>
      <c r="K10" s="17">
        <v>0.173094280927824</v>
      </c>
      <c r="L10" s="17">
        <v>0.15506006914859699</v>
      </c>
      <c r="M10" s="17"/>
      <c r="N10" s="17">
        <v>0.13128410224655199</v>
      </c>
      <c r="O10" s="17">
        <v>0.16980189199676199</v>
      </c>
      <c r="P10" s="17">
        <v>0.140011497517948</v>
      </c>
      <c r="Q10" s="17">
        <v>0.138747065454983</v>
      </c>
      <c r="R10" s="17"/>
      <c r="S10" s="17">
        <v>0.14778872330322801</v>
      </c>
      <c r="T10" s="17">
        <v>0.12867348984757099</v>
      </c>
      <c r="U10" s="17">
        <v>0.15277147039622199</v>
      </c>
      <c r="V10" s="17">
        <v>0.164840927059906</v>
      </c>
      <c r="W10" s="17">
        <v>0.15102882744151999</v>
      </c>
      <c r="X10" s="17">
        <v>0.14927247504333199</v>
      </c>
      <c r="Y10" s="17">
        <v>0.163443123513203</v>
      </c>
      <c r="Z10" s="17">
        <v>8.4992801126341305E-2</v>
      </c>
      <c r="AA10" s="17">
        <v>0.146421006832857</v>
      </c>
      <c r="AB10" s="17">
        <v>0.148306402646571</v>
      </c>
      <c r="AC10" s="17">
        <v>0.12855770427434099</v>
      </c>
      <c r="AD10" s="17"/>
      <c r="AE10" s="17">
        <v>0.166997662910633</v>
      </c>
      <c r="AF10" s="17">
        <v>0.14282968612429001</v>
      </c>
      <c r="AG10" s="17">
        <v>0.102416111847701</v>
      </c>
      <c r="AH10" s="17">
        <v>0.13201068912856301</v>
      </c>
      <c r="AI10" s="17">
        <v>0.14478252685412099</v>
      </c>
      <c r="AJ10" s="17">
        <v>9.1535454709459105E-2</v>
      </c>
      <c r="AK10" s="17"/>
      <c r="AL10" s="17">
        <v>0.160188099526996</v>
      </c>
      <c r="AM10" s="17">
        <v>9.6502456173003501E-2</v>
      </c>
      <c r="AN10" s="17">
        <v>0.184423801944785</v>
      </c>
      <c r="AO10" s="17">
        <v>6.4193908277267397E-2</v>
      </c>
      <c r="AP10" s="17">
        <v>0.13200197274074499</v>
      </c>
      <c r="AQ10" s="17">
        <v>0.182805278184692</v>
      </c>
      <c r="AR10" s="17">
        <v>0</v>
      </c>
      <c r="AS10" s="17"/>
      <c r="AT10" s="17">
        <v>0.16005129195545401</v>
      </c>
      <c r="AU10" s="17">
        <v>0.14505714117490601</v>
      </c>
      <c r="AV10" s="17"/>
      <c r="AW10" s="17">
        <v>0.152102512765138</v>
      </c>
      <c r="AX10" s="17">
        <v>0.185435225724533</v>
      </c>
      <c r="AY10" s="17">
        <v>0.108053996779033</v>
      </c>
      <c r="AZ10" s="17">
        <v>0.13789362053353399</v>
      </c>
      <c r="BA10" s="17">
        <v>0.145673747909703</v>
      </c>
      <c r="BB10" s="17">
        <v>0.15562684531187801</v>
      </c>
      <c r="BC10" s="17">
        <v>0.141724537459606</v>
      </c>
      <c r="BD10" s="17">
        <v>9.3027434719562097E-2</v>
      </c>
      <c r="BE10" s="17"/>
      <c r="BF10" s="17">
        <v>0.166013624058793</v>
      </c>
      <c r="BG10" s="17">
        <v>0.15263614742421999</v>
      </c>
      <c r="BH10" s="17">
        <v>0.123962559025138</v>
      </c>
      <c r="BI10" s="17">
        <v>0.162710043254817</v>
      </c>
      <c r="BJ10" s="17">
        <v>0.138710988037968</v>
      </c>
      <c r="BK10" s="17">
        <v>0.14134205866536201</v>
      </c>
      <c r="BL10" s="17">
        <v>0.120660203890674</v>
      </c>
      <c r="BM10" s="17"/>
      <c r="BN10" s="17">
        <v>7.4425196375432406E-2</v>
      </c>
      <c r="BO10" s="17">
        <v>0.13174838874699801</v>
      </c>
      <c r="BP10" s="17">
        <v>0.134870796733079</v>
      </c>
      <c r="BQ10" s="17">
        <v>0.16195479776269001</v>
      </c>
      <c r="BR10" s="17">
        <v>0.143048807947804</v>
      </c>
      <c r="BS10" s="17">
        <v>0.14296560685821699</v>
      </c>
      <c r="BT10" s="17">
        <v>0.16663723387387699</v>
      </c>
      <c r="BU10" s="17">
        <v>0.13856766821087199</v>
      </c>
      <c r="BV10" s="17">
        <v>0.13154040278535101</v>
      </c>
      <c r="BW10" s="17">
        <v>0.15767698012883899</v>
      </c>
      <c r="BX10" s="17">
        <v>0.16970355327522099</v>
      </c>
      <c r="BY10" s="17">
        <v>0.185633073417932</v>
      </c>
      <c r="BZ10" s="17">
        <v>0.228281472219348</v>
      </c>
      <c r="CA10" s="17">
        <v>0.123104355372427</v>
      </c>
      <c r="CB10" s="17">
        <v>0.13816231479347901</v>
      </c>
      <c r="CC10" s="17">
        <v>0.124104241880893</v>
      </c>
      <c r="CD10" s="17">
        <v>0.143949585580532</v>
      </c>
    </row>
    <row r="11" spans="2:82" ht="130.5" x14ac:dyDescent="0.35">
      <c r="B11" s="18" t="s">
        <v>282</v>
      </c>
      <c r="C11" s="17">
        <v>0</v>
      </c>
      <c r="D11" s="17">
        <v>0</v>
      </c>
      <c r="E11" s="17">
        <v>0</v>
      </c>
      <c r="F11" s="17"/>
      <c r="G11" s="17">
        <v>0</v>
      </c>
      <c r="H11" s="17">
        <v>0</v>
      </c>
      <c r="I11" s="17">
        <v>0</v>
      </c>
      <c r="J11" s="17">
        <v>0</v>
      </c>
      <c r="K11" s="17">
        <v>0</v>
      </c>
      <c r="L11" s="17">
        <v>0</v>
      </c>
      <c r="M11" s="17"/>
      <c r="N11" s="17">
        <v>0</v>
      </c>
      <c r="O11" s="17">
        <v>0</v>
      </c>
      <c r="P11" s="17">
        <v>0</v>
      </c>
      <c r="Q11" s="17">
        <v>0</v>
      </c>
      <c r="R11" s="17"/>
      <c r="S11" s="17">
        <v>0</v>
      </c>
      <c r="T11" s="17">
        <v>0</v>
      </c>
      <c r="U11" s="17">
        <v>0</v>
      </c>
      <c r="V11" s="17">
        <v>0</v>
      </c>
      <c r="W11" s="17">
        <v>0</v>
      </c>
      <c r="X11" s="17">
        <v>0</v>
      </c>
      <c r="Y11" s="17">
        <v>0</v>
      </c>
      <c r="Z11" s="17">
        <v>0</v>
      </c>
      <c r="AA11" s="17">
        <v>0</v>
      </c>
      <c r="AB11" s="17">
        <v>0</v>
      </c>
      <c r="AC11" s="17">
        <v>0</v>
      </c>
      <c r="AD11" s="17"/>
      <c r="AE11" s="17">
        <v>0</v>
      </c>
      <c r="AF11" s="17">
        <v>0</v>
      </c>
      <c r="AG11" s="17">
        <v>0</v>
      </c>
      <c r="AH11" s="17">
        <v>0</v>
      </c>
      <c r="AI11" s="17">
        <v>0</v>
      </c>
      <c r="AJ11" s="17">
        <v>0</v>
      </c>
      <c r="AK11" s="17"/>
      <c r="AL11" s="17">
        <v>0</v>
      </c>
      <c r="AM11" s="17">
        <v>0</v>
      </c>
      <c r="AN11" s="17">
        <v>0</v>
      </c>
      <c r="AO11" s="17">
        <v>0</v>
      </c>
      <c r="AP11" s="17">
        <v>0</v>
      </c>
      <c r="AQ11" s="17">
        <v>0</v>
      </c>
      <c r="AR11" s="17">
        <v>0</v>
      </c>
      <c r="AS11" s="17"/>
      <c r="AT11" s="17">
        <v>0</v>
      </c>
      <c r="AU11" s="17">
        <v>0</v>
      </c>
      <c r="AV11" s="17"/>
      <c r="AW11" s="17">
        <v>0</v>
      </c>
      <c r="AX11" s="17">
        <v>0</v>
      </c>
      <c r="AY11" s="17">
        <v>0</v>
      </c>
      <c r="AZ11" s="17">
        <v>0</v>
      </c>
      <c r="BA11" s="17">
        <v>0</v>
      </c>
      <c r="BB11" s="17">
        <v>0</v>
      </c>
      <c r="BC11" s="17">
        <v>0</v>
      </c>
      <c r="BD11" s="17">
        <v>0</v>
      </c>
      <c r="BE11" s="17"/>
      <c r="BF11" s="17">
        <v>0</v>
      </c>
      <c r="BG11" s="17">
        <v>0</v>
      </c>
      <c r="BH11" s="17">
        <v>0</v>
      </c>
      <c r="BI11" s="17">
        <v>0</v>
      </c>
      <c r="BJ11" s="17">
        <v>0</v>
      </c>
      <c r="BK11" s="17">
        <v>0</v>
      </c>
      <c r="BL11" s="17">
        <v>0</v>
      </c>
      <c r="BM11" s="17"/>
      <c r="BN11" s="17">
        <v>0</v>
      </c>
      <c r="BO11" s="17">
        <v>0</v>
      </c>
      <c r="BP11" s="17">
        <v>0</v>
      </c>
      <c r="BQ11" s="17">
        <v>0</v>
      </c>
      <c r="BR11" s="17">
        <v>0</v>
      </c>
      <c r="BS11" s="17">
        <v>0</v>
      </c>
      <c r="BT11" s="17">
        <v>0</v>
      </c>
      <c r="BU11" s="17">
        <v>0</v>
      </c>
      <c r="BV11" s="17">
        <v>0</v>
      </c>
      <c r="BW11" s="17">
        <v>0</v>
      </c>
      <c r="BX11" s="17">
        <v>0</v>
      </c>
      <c r="BY11" s="17">
        <v>0</v>
      </c>
      <c r="BZ11" s="17">
        <v>0</v>
      </c>
      <c r="CA11" s="17">
        <v>0</v>
      </c>
      <c r="CB11" s="17">
        <v>0</v>
      </c>
      <c r="CC11" s="17">
        <v>0</v>
      </c>
      <c r="CD11" s="17">
        <v>0</v>
      </c>
    </row>
    <row r="12" spans="2:82" ht="145" x14ac:dyDescent="0.35">
      <c r="B12" s="18" t="s">
        <v>292</v>
      </c>
      <c r="C12" s="17">
        <v>0.19985023848087899</v>
      </c>
      <c r="D12" s="17">
        <v>0.176674068921616</v>
      </c>
      <c r="E12" s="17">
        <v>0.221911253335667</v>
      </c>
      <c r="F12" s="17"/>
      <c r="G12" s="17">
        <v>0.29236207744135001</v>
      </c>
      <c r="H12" s="17">
        <v>0.23689571399739101</v>
      </c>
      <c r="I12" s="17">
        <v>0.216647131114104</v>
      </c>
      <c r="J12" s="17">
        <v>0.15195119383890901</v>
      </c>
      <c r="K12" s="17">
        <v>0.17274775605145701</v>
      </c>
      <c r="L12" s="17">
        <v>0.15059581285954701</v>
      </c>
      <c r="M12" s="17"/>
      <c r="N12" s="17">
        <v>0.180905570579493</v>
      </c>
      <c r="O12" s="17">
        <v>0.19152260595317799</v>
      </c>
      <c r="P12" s="17">
        <v>0.21651881950962601</v>
      </c>
      <c r="Q12" s="17">
        <v>0.21591906199833499</v>
      </c>
      <c r="R12" s="17"/>
      <c r="S12" s="17">
        <v>0.19341636824998801</v>
      </c>
      <c r="T12" s="17">
        <v>0.22259108482548201</v>
      </c>
      <c r="U12" s="17">
        <v>0.19048030268973201</v>
      </c>
      <c r="V12" s="17">
        <v>0.214642347153368</v>
      </c>
      <c r="W12" s="17">
        <v>0.17196910926748801</v>
      </c>
      <c r="X12" s="17">
        <v>0.235037960195041</v>
      </c>
      <c r="Y12" s="17">
        <v>0.176724414031104</v>
      </c>
      <c r="Z12" s="17">
        <v>0.14081718900465701</v>
      </c>
      <c r="AA12" s="17">
        <v>0.197105494080074</v>
      </c>
      <c r="AB12" s="17">
        <v>0.20050411512519301</v>
      </c>
      <c r="AC12" s="17">
        <v>0.22899683384880201</v>
      </c>
      <c r="AD12" s="17"/>
      <c r="AE12" s="17">
        <v>0.17574631470315899</v>
      </c>
      <c r="AF12" s="17">
        <v>0.193902781508315</v>
      </c>
      <c r="AG12" s="17">
        <v>0.26630108052090301</v>
      </c>
      <c r="AH12" s="17">
        <v>0.19869607532281999</v>
      </c>
      <c r="AI12" s="17">
        <v>0.193795737215881</v>
      </c>
      <c r="AJ12" s="17">
        <v>0.337052194187488</v>
      </c>
      <c r="AK12" s="17"/>
      <c r="AL12" s="17">
        <v>0.19239407305846301</v>
      </c>
      <c r="AM12" s="17">
        <v>0.244299554350804</v>
      </c>
      <c r="AN12" s="17">
        <v>0.19154005707065899</v>
      </c>
      <c r="AO12" s="17">
        <v>3.3290333363957002E-2</v>
      </c>
      <c r="AP12" s="17">
        <v>0.286484925055844</v>
      </c>
      <c r="AQ12" s="17">
        <v>0.12590906109108099</v>
      </c>
      <c r="AR12" s="17">
        <v>9.9187811410218402E-2</v>
      </c>
      <c r="AS12" s="17"/>
      <c r="AT12" s="17">
        <v>0.170621530561537</v>
      </c>
      <c r="AU12" s="17">
        <v>0.20477560217151999</v>
      </c>
      <c r="AV12" s="17"/>
      <c r="AW12" s="17">
        <v>0.18000068642358799</v>
      </c>
      <c r="AX12" s="17">
        <v>0.154528445857465</v>
      </c>
      <c r="AY12" s="17">
        <v>0.18361787482825401</v>
      </c>
      <c r="AZ12" s="17">
        <v>0.20731190365001201</v>
      </c>
      <c r="BA12" s="17">
        <v>0.15064688241684601</v>
      </c>
      <c r="BB12" s="17">
        <v>0.23596520813591901</v>
      </c>
      <c r="BC12" s="17">
        <v>0.23101614695103501</v>
      </c>
      <c r="BD12" s="17">
        <v>0.17739436239475601</v>
      </c>
      <c r="BE12" s="17"/>
      <c r="BF12" s="17">
        <v>0.17058943007822699</v>
      </c>
      <c r="BG12" s="17">
        <v>0.189906444011776</v>
      </c>
      <c r="BH12" s="17">
        <v>0.16877466897726001</v>
      </c>
      <c r="BI12" s="17">
        <v>0.231986891006188</v>
      </c>
      <c r="BJ12" s="17">
        <v>0.244203966671975</v>
      </c>
      <c r="BK12" s="17">
        <v>0.19021269024174201</v>
      </c>
      <c r="BL12" s="17">
        <v>0.26408142309362298</v>
      </c>
      <c r="BM12" s="17"/>
      <c r="BN12" s="17">
        <v>0.276365959590536</v>
      </c>
      <c r="BO12" s="17">
        <v>0.205024932259701</v>
      </c>
      <c r="BP12" s="17">
        <v>0.18971660108417299</v>
      </c>
      <c r="BQ12" s="17">
        <v>0.187855087006043</v>
      </c>
      <c r="BR12" s="17">
        <v>0.19799444305219999</v>
      </c>
      <c r="BS12" s="17">
        <v>0.158968000720245</v>
      </c>
      <c r="BT12" s="17">
        <v>0.20895359709528699</v>
      </c>
      <c r="BU12" s="17">
        <v>0.18699959758353499</v>
      </c>
      <c r="BV12" s="17">
        <v>0.21176908444789799</v>
      </c>
      <c r="BW12" s="17">
        <v>0.245124976795184</v>
      </c>
      <c r="BX12" s="17">
        <v>0.209329022226554</v>
      </c>
      <c r="BY12" s="17">
        <v>0.17073898560136699</v>
      </c>
      <c r="BZ12" s="17">
        <v>0.200390422172773</v>
      </c>
      <c r="CA12" s="17">
        <v>0.15737079451566799</v>
      </c>
      <c r="CB12" s="17">
        <v>0.13296116128968699</v>
      </c>
      <c r="CC12" s="17">
        <v>0.21372327777401601</v>
      </c>
      <c r="CD12" s="17">
        <v>0.103737672717862</v>
      </c>
    </row>
    <row r="13" spans="2:82" ht="159.5" x14ac:dyDescent="0.35">
      <c r="B13" s="18" t="s">
        <v>284</v>
      </c>
      <c r="C13" s="17">
        <v>9.2927652507977201E-2</v>
      </c>
      <c r="D13" s="17">
        <v>9.45732143282077E-2</v>
      </c>
      <c r="E13" s="17">
        <v>9.1698924861575701E-2</v>
      </c>
      <c r="F13" s="17"/>
      <c r="G13" s="17">
        <v>0.14291622007391799</v>
      </c>
      <c r="H13" s="17">
        <v>0.12291447689485301</v>
      </c>
      <c r="I13" s="17">
        <v>8.3132898382064294E-2</v>
      </c>
      <c r="J13" s="17">
        <v>6.2982078232300606E-2</v>
      </c>
      <c r="K13" s="17">
        <v>6.47520179033617E-2</v>
      </c>
      <c r="L13" s="17">
        <v>8.7559608793339794E-2</v>
      </c>
      <c r="M13" s="17"/>
      <c r="N13" s="17">
        <v>9.2014562992137006E-2</v>
      </c>
      <c r="O13" s="17">
        <v>6.4957487274707404E-2</v>
      </c>
      <c r="P13" s="17">
        <v>0.111373600587578</v>
      </c>
      <c r="Q13" s="17">
        <v>0.10703813600835101</v>
      </c>
      <c r="R13" s="17"/>
      <c r="S13" s="17">
        <v>0.150781788315519</v>
      </c>
      <c r="T13" s="17">
        <v>9.7883431686966393E-2</v>
      </c>
      <c r="U13" s="17">
        <v>0.10758511950327999</v>
      </c>
      <c r="V13" s="17">
        <v>8.9187584817915E-2</v>
      </c>
      <c r="W13" s="17">
        <v>9.3605947684503907E-2</v>
      </c>
      <c r="X13" s="17">
        <v>8.7521026028398993E-2</v>
      </c>
      <c r="Y13" s="17">
        <v>7.88060017364723E-2</v>
      </c>
      <c r="Z13" s="17">
        <v>6.4616222888564598E-2</v>
      </c>
      <c r="AA13" s="17">
        <v>7.5984030225486401E-2</v>
      </c>
      <c r="AB13" s="17">
        <v>5.50614572153681E-2</v>
      </c>
      <c r="AC13" s="17">
        <v>5.0238240658827898E-2</v>
      </c>
      <c r="AD13" s="17"/>
      <c r="AE13" s="17">
        <v>7.5567660491461103E-2</v>
      </c>
      <c r="AF13" s="17">
        <v>7.4081070291339299E-2</v>
      </c>
      <c r="AG13" s="17">
        <v>8.7062262555090406E-2</v>
      </c>
      <c r="AH13" s="17">
        <v>0.15905878909503601</v>
      </c>
      <c r="AI13" s="17">
        <v>0.11135268665730801</v>
      </c>
      <c r="AJ13" s="17">
        <v>0.15787909771512401</v>
      </c>
      <c r="AK13" s="17"/>
      <c r="AL13" s="17">
        <v>6.2829331088152807E-2</v>
      </c>
      <c r="AM13" s="17">
        <v>0.19114565603984399</v>
      </c>
      <c r="AN13" s="17">
        <v>0.112063322838759</v>
      </c>
      <c r="AO13" s="17">
        <v>0</v>
      </c>
      <c r="AP13" s="17">
        <v>8.8214568852713796E-2</v>
      </c>
      <c r="AQ13" s="17">
        <v>2.5789512453934599E-2</v>
      </c>
      <c r="AR13" s="17">
        <v>0.120082759095558</v>
      </c>
      <c r="AS13" s="17"/>
      <c r="AT13" s="17">
        <v>0.14028010341091901</v>
      </c>
      <c r="AU13" s="17">
        <v>8.7765547618627995E-2</v>
      </c>
      <c r="AV13" s="17"/>
      <c r="AW13" s="17">
        <v>8.4044967739308502E-2</v>
      </c>
      <c r="AX13" s="17">
        <v>0.113363906241036</v>
      </c>
      <c r="AY13" s="17">
        <v>0.10959445351213599</v>
      </c>
      <c r="AZ13" s="17">
        <v>8.9693758699233905E-2</v>
      </c>
      <c r="BA13" s="17">
        <v>9.5364400255183002E-2</v>
      </c>
      <c r="BB13" s="17">
        <v>7.6900521372217007E-2</v>
      </c>
      <c r="BC13" s="17">
        <v>0.102120377105046</v>
      </c>
      <c r="BD13" s="17">
        <v>0.14654304578136601</v>
      </c>
      <c r="BE13" s="17"/>
      <c r="BF13" s="17">
        <v>8.8942374605196994E-2</v>
      </c>
      <c r="BG13" s="17">
        <v>0.111879404991107</v>
      </c>
      <c r="BH13" s="17">
        <v>8.1033772694073206E-2</v>
      </c>
      <c r="BI13" s="17">
        <v>9.7693908826731499E-2</v>
      </c>
      <c r="BJ13" s="17">
        <v>9.1487965034457705E-2</v>
      </c>
      <c r="BK13" s="17">
        <v>8.9723775810837403E-2</v>
      </c>
      <c r="BL13" s="17">
        <v>5.9767492317313001E-2</v>
      </c>
      <c r="BM13" s="17"/>
      <c r="BN13" s="17">
        <v>9.8278430484720097E-2</v>
      </c>
      <c r="BO13" s="17">
        <v>0.11676032914007201</v>
      </c>
      <c r="BP13" s="17">
        <v>0.13931197532516701</v>
      </c>
      <c r="BQ13" s="17">
        <v>9.1267886929562406E-2</v>
      </c>
      <c r="BR13" s="17">
        <v>8.5001163500539406E-2</v>
      </c>
      <c r="BS13" s="17">
        <v>0.10296889936015299</v>
      </c>
      <c r="BT13" s="17">
        <v>7.3231229554375804E-2</v>
      </c>
      <c r="BU13" s="17">
        <v>8.1657108600947104E-2</v>
      </c>
      <c r="BV13" s="17">
        <v>0.109319039272307</v>
      </c>
      <c r="BW13" s="17">
        <v>8.6736321480593404E-2</v>
      </c>
      <c r="BX13" s="17">
        <v>7.2813657663315406E-2</v>
      </c>
      <c r="BY13" s="17">
        <v>9.2196711817407295E-2</v>
      </c>
      <c r="BZ13" s="17">
        <v>7.0436174657417694E-2</v>
      </c>
      <c r="CA13" s="17">
        <v>7.4941868928142599E-2</v>
      </c>
      <c r="CB13" s="17">
        <v>7.2079988520316302E-2</v>
      </c>
      <c r="CC13" s="17">
        <v>0.15658487932373799</v>
      </c>
      <c r="CD13" s="17">
        <v>0.13834011499979201</v>
      </c>
    </row>
    <row r="14" spans="2:82" ht="174" x14ac:dyDescent="0.35">
      <c r="B14" s="18" t="s">
        <v>293</v>
      </c>
      <c r="C14" s="17">
        <v>0</v>
      </c>
      <c r="D14" s="17">
        <v>0</v>
      </c>
      <c r="E14" s="17">
        <v>0</v>
      </c>
      <c r="F14" s="17"/>
      <c r="G14" s="17">
        <v>0</v>
      </c>
      <c r="H14" s="17">
        <v>0</v>
      </c>
      <c r="I14" s="17">
        <v>0</v>
      </c>
      <c r="J14" s="17">
        <v>0</v>
      </c>
      <c r="K14" s="17">
        <v>0</v>
      </c>
      <c r="L14" s="17">
        <v>0</v>
      </c>
      <c r="M14" s="17"/>
      <c r="N14" s="17">
        <v>0</v>
      </c>
      <c r="O14" s="17">
        <v>0</v>
      </c>
      <c r="P14" s="17">
        <v>0</v>
      </c>
      <c r="Q14" s="17">
        <v>0</v>
      </c>
      <c r="R14" s="17"/>
      <c r="S14" s="17">
        <v>0</v>
      </c>
      <c r="T14" s="17">
        <v>0</v>
      </c>
      <c r="U14" s="17">
        <v>0</v>
      </c>
      <c r="V14" s="17">
        <v>0</v>
      </c>
      <c r="W14" s="17">
        <v>0</v>
      </c>
      <c r="X14" s="17">
        <v>0</v>
      </c>
      <c r="Y14" s="17">
        <v>0</v>
      </c>
      <c r="Z14" s="17">
        <v>0</v>
      </c>
      <c r="AA14" s="17">
        <v>0</v>
      </c>
      <c r="AB14" s="17">
        <v>0</v>
      </c>
      <c r="AC14" s="17">
        <v>0</v>
      </c>
      <c r="AD14" s="17"/>
      <c r="AE14" s="17">
        <v>0</v>
      </c>
      <c r="AF14" s="17">
        <v>0</v>
      </c>
      <c r="AG14" s="17">
        <v>0</v>
      </c>
      <c r="AH14" s="17">
        <v>0</v>
      </c>
      <c r="AI14" s="17">
        <v>0</v>
      </c>
      <c r="AJ14" s="17">
        <v>0</v>
      </c>
      <c r="AK14" s="17"/>
      <c r="AL14" s="17">
        <v>0</v>
      </c>
      <c r="AM14" s="17">
        <v>0</v>
      </c>
      <c r="AN14" s="17">
        <v>0</v>
      </c>
      <c r="AO14" s="17">
        <v>0</v>
      </c>
      <c r="AP14" s="17">
        <v>0</v>
      </c>
      <c r="AQ14" s="17">
        <v>0</v>
      </c>
      <c r="AR14" s="17">
        <v>0</v>
      </c>
      <c r="AS14" s="17"/>
      <c r="AT14" s="17">
        <v>0</v>
      </c>
      <c r="AU14" s="17">
        <v>0</v>
      </c>
      <c r="AV14" s="17"/>
      <c r="AW14" s="17">
        <v>0</v>
      </c>
      <c r="AX14" s="17">
        <v>0</v>
      </c>
      <c r="AY14" s="17">
        <v>0</v>
      </c>
      <c r="AZ14" s="17">
        <v>0</v>
      </c>
      <c r="BA14" s="17">
        <v>0</v>
      </c>
      <c r="BB14" s="17">
        <v>0</v>
      </c>
      <c r="BC14" s="17">
        <v>0</v>
      </c>
      <c r="BD14" s="17">
        <v>0</v>
      </c>
      <c r="BE14" s="17"/>
      <c r="BF14" s="17">
        <v>0</v>
      </c>
      <c r="BG14" s="17">
        <v>0</v>
      </c>
      <c r="BH14" s="17">
        <v>0</v>
      </c>
      <c r="BI14" s="17">
        <v>0</v>
      </c>
      <c r="BJ14" s="17">
        <v>0</v>
      </c>
      <c r="BK14" s="17">
        <v>0</v>
      </c>
      <c r="BL14" s="17">
        <v>0</v>
      </c>
      <c r="BM14" s="17"/>
      <c r="BN14" s="17">
        <v>0</v>
      </c>
      <c r="BO14" s="17">
        <v>0</v>
      </c>
      <c r="BP14" s="17">
        <v>0</v>
      </c>
      <c r="BQ14" s="17">
        <v>0</v>
      </c>
      <c r="BR14" s="17">
        <v>0</v>
      </c>
      <c r="BS14" s="17">
        <v>0</v>
      </c>
      <c r="BT14" s="17">
        <v>0</v>
      </c>
      <c r="BU14" s="17">
        <v>0</v>
      </c>
      <c r="BV14" s="17">
        <v>0</v>
      </c>
      <c r="BW14" s="17">
        <v>0</v>
      </c>
      <c r="BX14" s="17">
        <v>0</v>
      </c>
      <c r="BY14" s="17">
        <v>0</v>
      </c>
      <c r="BZ14" s="17">
        <v>0</v>
      </c>
      <c r="CA14" s="17">
        <v>0</v>
      </c>
      <c r="CB14" s="17">
        <v>0</v>
      </c>
      <c r="CC14" s="17">
        <v>0</v>
      </c>
      <c r="CD14" s="17">
        <v>0</v>
      </c>
    </row>
    <row r="15" spans="2:82" ht="159.5" x14ac:dyDescent="0.35">
      <c r="B15" s="18" t="s">
        <v>286</v>
      </c>
      <c r="C15" s="17">
        <v>8.4374928570203594E-2</v>
      </c>
      <c r="D15" s="17">
        <v>8.7643152418037301E-2</v>
      </c>
      <c r="E15" s="17">
        <v>8.1461653174116203E-2</v>
      </c>
      <c r="F15" s="17"/>
      <c r="G15" s="17">
        <v>0.10232696831553501</v>
      </c>
      <c r="H15" s="17">
        <v>0.128776645064023</v>
      </c>
      <c r="I15" s="17">
        <v>8.1504923285578901E-2</v>
      </c>
      <c r="J15" s="17">
        <v>8.1989227693310004E-2</v>
      </c>
      <c r="K15" s="17">
        <v>6.9450629501810995E-2</v>
      </c>
      <c r="L15" s="17">
        <v>5.13477435904846E-2</v>
      </c>
      <c r="M15" s="17"/>
      <c r="N15" s="17">
        <v>6.8756339669829594E-2</v>
      </c>
      <c r="O15" s="17">
        <v>6.9040651276832898E-2</v>
      </c>
      <c r="P15" s="17">
        <v>9.4679889172180995E-2</v>
      </c>
      <c r="Q15" s="17">
        <v>0.108354620028821</v>
      </c>
      <c r="R15" s="17"/>
      <c r="S15" s="17">
        <v>0.11347792588092501</v>
      </c>
      <c r="T15" s="17">
        <v>7.3846605232380597E-2</v>
      </c>
      <c r="U15" s="17">
        <v>0.113537580827467</v>
      </c>
      <c r="V15" s="17">
        <v>5.4388131482596698E-2</v>
      </c>
      <c r="W15" s="17">
        <v>7.9834547325994001E-2</v>
      </c>
      <c r="X15" s="17">
        <v>7.0355419273413697E-2</v>
      </c>
      <c r="Y15" s="17">
        <v>7.2170467962925505E-2</v>
      </c>
      <c r="Z15" s="17">
        <v>9.5529080648101297E-2</v>
      </c>
      <c r="AA15" s="17">
        <v>7.27582716921647E-2</v>
      </c>
      <c r="AB15" s="17">
        <v>8.0878213450470804E-2</v>
      </c>
      <c r="AC15" s="17">
        <v>0.104252353993047</v>
      </c>
      <c r="AD15" s="17"/>
      <c r="AE15" s="17">
        <v>7.1680733611415595E-2</v>
      </c>
      <c r="AF15" s="17">
        <v>7.5406000028678602E-2</v>
      </c>
      <c r="AG15" s="17">
        <v>7.5760035453115701E-2</v>
      </c>
      <c r="AH15" s="17">
        <v>9.6130211621634307E-2</v>
      </c>
      <c r="AI15" s="17">
        <v>0.119172426808628</v>
      </c>
      <c r="AJ15" s="17">
        <v>6.4055430579578798E-2</v>
      </c>
      <c r="AK15" s="17"/>
      <c r="AL15" s="17">
        <v>6.7673913853197695E-2</v>
      </c>
      <c r="AM15" s="17">
        <v>0.10386768605829</v>
      </c>
      <c r="AN15" s="17">
        <v>0.116546717452471</v>
      </c>
      <c r="AO15" s="17">
        <v>0.104681839399418</v>
      </c>
      <c r="AP15" s="17">
        <v>6.4666379965437795E-2</v>
      </c>
      <c r="AQ15" s="17">
        <v>0.14768602915470699</v>
      </c>
      <c r="AR15" s="17">
        <v>0</v>
      </c>
      <c r="AS15" s="17"/>
      <c r="AT15" s="17">
        <v>0.114959318111738</v>
      </c>
      <c r="AU15" s="17">
        <v>7.7726802527581407E-2</v>
      </c>
      <c r="AV15" s="17"/>
      <c r="AW15" s="17">
        <v>0.101284374308296</v>
      </c>
      <c r="AX15" s="17">
        <v>7.1521021552879496E-2</v>
      </c>
      <c r="AY15" s="17">
        <v>0.10067329000794401</v>
      </c>
      <c r="AZ15" s="17">
        <v>8.5481352910768804E-2</v>
      </c>
      <c r="BA15" s="17">
        <v>4.6832493302753499E-2</v>
      </c>
      <c r="BB15" s="17">
        <v>0.10613328571189801</v>
      </c>
      <c r="BC15" s="17">
        <v>8.6959539943298803E-2</v>
      </c>
      <c r="BD15" s="17">
        <v>6.73054280215966E-2</v>
      </c>
      <c r="BE15" s="17"/>
      <c r="BF15" s="17">
        <v>9.0449854239498001E-2</v>
      </c>
      <c r="BG15" s="17">
        <v>9.523618838266E-2</v>
      </c>
      <c r="BH15" s="17">
        <v>7.3349810810131394E-2</v>
      </c>
      <c r="BI15" s="17">
        <v>6.7820479043215906E-2</v>
      </c>
      <c r="BJ15" s="17">
        <v>0.105224412104655</v>
      </c>
      <c r="BK15" s="17">
        <v>5.49939230675476E-2</v>
      </c>
      <c r="BL15" s="17">
        <v>0.10993782949406899</v>
      </c>
      <c r="BM15" s="17"/>
      <c r="BN15" s="17">
        <v>9.5858656606464795E-2</v>
      </c>
      <c r="BO15" s="17">
        <v>9.6922723144026404E-2</v>
      </c>
      <c r="BP15" s="17">
        <v>9.6249518562253306E-2</v>
      </c>
      <c r="BQ15" s="17">
        <v>7.4149971174644502E-2</v>
      </c>
      <c r="BR15" s="17">
        <v>8.0010179680674406E-2</v>
      </c>
      <c r="BS15" s="17">
        <v>7.9477063540419293E-2</v>
      </c>
      <c r="BT15" s="17">
        <v>8.1315760226706807E-2</v>
      </c>
      <c r="BU15" s="17">
        <v>7.8932059526890794E-2</v>
      </c>
      <c r="BV15" s="17">
        <v>8.7925217562232497E-2</v>
      </c>
      <c r="BW15" s="17">
        <v>6.4200440112148302E-2</v>
      </c>
      <c r="BX15" s="17">
        <v>6.7798612768343799E-2</v>
      </c>
      <c r="BY15" s="17">
        <v>6.99350762383983E-2</v>
      </c>
      <c r="BZ15" s="17">
        <v>0.117137673170036</v>
      </c>
      <c r="CA15" s="17">
        <v>3.2155632609634499E-2</v>
      </c>
      <c r="CB15" s="17">
        <v>0.11607198092357</v>
      </c>
      <c r="CC15" s="17">
        <v>7.9693600742545306E-2</v>
      </c>
      <c r="CD15" s="17">
        <v>0.25501840706405698</v>
      </c>
    </row>
    <row r="16" spans="2:82" ht="188.5" x14ac:dyDescent="0.35">
      <c r="B16" s="18" t="s">
        <v>294</v>
      </c>
      <c r="C16" s="17">
        <v>0.11736579014958599</v>
      </c>
      <c r="D16" s="17">
        <v>0.128688099131857</v>
      </c>
      <c r="E16" s="17">
        <v>0.105677271660487</v>
      </c>
      <c r="F16" s="17"/>
      <c r="G16" s="17">
        <v>0.124226813205432</v>
      </c>
      <c r="H16" s="17">
        <v>0.103320234731322</v>
      </c>
      <c r="I16" s="17">
        <v>0.112032513413155</v>
      </c>
      <c r="J16" s="17">
        <v>0.131982217100718</v>
      </c>
      <c r="K16" s="17">
        <v>0.107640145776404</v>
      </c>
      <c r="L16" s="17">
        <v>0.12252704584477001</v>
      </c>
      <c r="M16" s="17"/>
      <c r="N16" s="17">
        <v>0.13324157524847599</v>
      </c>
      <c r="O16" s="17">
        <v>0.121265698773038</v>
      </c>
      <c r="P16" s="17">
        <v>9.6610570891568895E-2</v>
      </c>
      <c r="Q16" s="17">
        <v>0.11425892939436801</v>
      </c>
      <c r="R16" s="17"/>
      <c r="S16" s="17">
        <v>0.11838507817893799</v>
      </c>
      <c r="T16" s="17">
        <v>0.100502973753427</v>
      </c>
      <c r="U16" s="17">
        <v>0.107442756261852</v>
      </c>
      <c r="V16" s="17">
        <v>0.10376443301515099</v>
      </c>
      <c r="W16" s="17">
        <v>0.141404038316994</v>
      </c>
      <c r="X16" s="17">
        <v>0.101327727473618</v>
      </c>
      <c r="Y16" s="17">
        <v>0.127779742537038</v>
      </c>
      <c r="Z16" s="17">
        <v>0.12810485569356</v>
      </c>
      <c r="AA16" s="17">
        <v>0.12306463977934801</v>
      </c>
      <c r="AB16" s="17">
        <v>0.12964382915394199</v>
      </c>
      <c r="AC16" s="17">
        <v>0.12987034029466299</v>
      </c>
      <c r="AD16" s="17"/>
      <c r="AE16" s="17">
        <v>0.11452017700179901</v>
      </c>
      <c r="AF16" s="17">
        <v>0.112498997592079</v>
      </c>
      <c r="AG16" s="17">
        <v>9.4926248463637494E-2</v>
      </c>
      <c r="AH16" s="17">
        <v>0.119484673430302</v>
      </c>
      <c r="AI16" s="17">
        <v>0.132728953284137</v>
      </c>
      <c r="AJ16" s="17">
        <v>0.12220860699229</v>
      </c>
      <c r="AK16" s="17"/>
      <c r="AL16" s="17">
        <v>0.110526826915822</v>
      </c>
      <c r="AM16" s="17">
        <v>0.13141137517236801</v>
      </c>
      <c r="AN16" s="17">
        <v>0.10305497972402899</v>
      </c>
      <c r="AO16" s="17">
        <v>0.16096896672246899</v>
      </c>
      <c r="AP16" s="17">
        <v>4.7603058265717098E-2</v>
      </c>
      <c r="AQ16" s="17">
        <v>0.21543170449510099</v>
      </c>
      <c r="AR16" s="17">
        <v>0.33415514936381902</v>
      </c>
      <c r="AS16" s="17"/>
      <c r="AT16" s="17">
        <v>0.13663031417433699</v>
      </c>
      <c r="AU16" s="17">
        <v>0.11304607188004</v>
      </c>
      <c r="AV16" s="17"/>
      <c r="AW16" s="17">
        <v>0.123780407308138</v>
      </c>
      <c r="AX16" s="17">
        <v>9.2332604170744501E-2</v>
      </c>
      <c r="AY16" s="17">
        <v>0.13309970435890101</v>
      </c>
      <c r="AZ16" s="17">
        <v>0.100398682034395</v>
      </c>
      <c r="BA16" s="17">
        <v>0.136395337580723</v>
      </c>
      <c r="BB16" s="17">
        <v>0.11760196825984801</v>
      </c>
      <c r="BC16" s="17">
        <v>0.12497992720541</v>
      </c>
      <c r="BD16" s="17">
        <v>0.16064895914084601</v>
      </c>
      <c r="BE16" s="17"/>
      <c r="BF16" s="17">
        <v>0.114940121766614</v>
      </c>
      <c r="BG16" s="17">
        <v>0.110318767544155</v>
      </c>
      <c r="BH16" s="17">
        <v>0.13419747877106</v>
      </c>
      <c r="BI16" s="17">
        <v>0.14204265326665599</v>
      </c>
      <c r="BJ16" s="17">
        <v>0.11435355388669501</v>
      </c>
      <c r="BK16" s="17">
        <v>0.107416348876434</v>
      </c>
      <c r="BL16" s="17">
        <v>0.13196895514577101</v>
      </c>
      <c r="BM16" s="17"/>
      <c r="BN16" s="17">
        <v>0.100014233718486</v>
      </c>
      <c r="BO16" s="17">
        <v>8.7722798672462202E-2</v>
      </c>
      <c r="BP16" s="17">
        <v>0.10927668497072</v>
      </c>
      <c r="BQ16" s="17">
        <v>0.122175191380583</v>
      </c>
      <c r="BR16" s="17">
        <v>0.104032952053437</v>
      </c>
      <c r="BS16" s="17">
        <v>0.13429884553259799</v>
      </c>
      <c r="BT16" s="17">
        <v>0.119082008986269</v>
      </c>
      <c r="BU16" s="17">
        <v>0.12634297083377799</v>
      </c>
      <c r="BV16" s="17">
        <v>0.151524658164537</v>
      </c>
      <c r="BW16" s="17">
        <v>0.120937809182878</v>
      </c>
      <c r="BX16" s="17">
        <v>0.10623511016885499</v>
      </c>
      <c r="BY16" s="17">
        <v>0.12443645487024101</v>
      </c>
      <c r="BZ16" s="17">
        <v>0.120976533578377</v>
      </c>
      <c r="CA16" s="17">
        <v>0.13738255098544799</v>
      </c>
      <c r="CB16" s="17">
        <v>0.106973009130453</v>
      </c>
      <c r="CC16" s="17">
        <v>0.15106811442496201</v>
      </c>
      <c r="CD16" s="17">
        <v>0.150754489526295</v>
      </c>
    </row>
    <row r="17" spans="2:82" ht="145" x14ac:dyDescent="0.35">
      <c r="B17" s="18" t="s">
        <v>295</v>
      </c>
      <c r="C17" s="19">
        <v>8.9164384273752603E-2</v>
      </c>
      <c r="D17" s="19">
        <v>9.5381209565592096E-2</v>
      </c>
      <c r="E17" s="19">
        <v>8.3286021782171399E-2</v>
      </c>
      <c r="F17" s="19"/>
      <c r="G17" s="19">
        <v>6.9857635991782893E-2</v>
      </c>
      <c r="H17" s="19">
        <v>6.8728102847163006E-2</v>
      </c>
      <c r="I17" s="19">
        <v>8.4098876352539195E-2</v>
      </c>
      <c r="J17" s="19">
        <v>9.7066974451273796E-2</v>
      </c>
      <c r="K17" s="19">
        <v>9.7132857725200306E-2</v>
      </c>
      <c r="L17" s="19">
        <v>0.11105132103554199</v>
      </c>
      <c r="M17" s="19"/>
      <c r="N17" s="19">
        <v>9.5643932909117199E-2</v>
      </c>
      <c r="O17" s="19">
        <v>9.5661458773851293E-2</v>
      </c>
      <c r="P17" s="19">
        <v>0.10784749513353201</v>
      </c>
      <c r="Q17" s="19">
        <v>6.09676040420171E-2</v>
      </c>
      <c r="R17" s="19"/>
      <c r="S17" s="19">
        <v>5.6021738411390701E-2</v>
      </c>
      <c r="T17" s="19">
        <v>0.110357730155348</v>
      </c>
      <c r="U17" s="19">
        <v>8.0198196208288802E-2</v>
      </c>
      <c r="V17" s="19">
        <v>7.6235595404530496E-2</v>
      </c>
      <c r="W17" s="19">
        <v>8.3455483158187696E-2</v>
      </c>
      <c r="X17" s="19">
        <v>9.4577291787926607E-2</v>
      </c>
      <c r="Y17" s="19">
        <v>7.1194514840169407E-2</v>
      </c>
      <c r="Z17" s="19">
        <v>0.13764813747961299</v>
      </c>
      <c r="AA17" s="19">
        <v>0.12136897491231501</v>
      </c>
      <c r="AB17" s="19">
        <v>0.10934028404596501</v>
      </c>
      <c r="AC17" s="19">
        <v>4.4912590431681998E-2</v>
      </c>
      <c r="AD17" s="19"/>
      <c r="AE17" s="19">
        <v>0.11153037741628299</v>
      </c>
      <c r="AF17" s="19">
        <v>0.111275658689029</v>
      </c>
      <c r="AG17" s="19">
        <v>8.3245307412074504E-2</v>
      </c>
      <c r="AH17" s="19">
        <v>3.7309026748244198E-2</v>
      </c>
      <c r="AI17" s="19">
        <v>5.2602248556864503E-2</v>
      </c>
      <c r="AJ17" s="19">
        <v>5.7996471695923202E-2</v>
      </c>
      <c r="AK17" s="19"/>
      <c r="AL17" s="19">
        <v>9.7732785895099303E-2</v>
      </c>
      <c r="AM17" s="19">
        <v>4.5728244452023198E-2</v>
      </c>
      <c r="AN17" s="19">
        <v>9.0822073501539494E-2</v>
      </c>
      <c r="AO17" s="19">
        <v>0.32037577408393397</v>
      </c>
      <c r="AP17" s="19">
        <v>0.12765342430831</v>
      </c>
      <c r="AQ17" s="19">
        <v>9.9446826054542997E-2</v>
      </c>
      <c r="AR17" s="19">
        <v>0.10523471637590701</v>
      </c>
      <c r="AS17" s="19"/>
      <c r="AT17" s="19">
        <v>7.8551481226926401E-2</v>
      </c>
      <c r="AU17" s="19">
        <v>9.0664071639514093E-2</v>
      </c>
      <c r="AV17" s="19"/>
      <c r="AW17" s="19">
        <v>9.2365500728055203E-2</v>
      </c>
      <c r="AX17" s="19">
        <v>4.4990230238705103E-2</v>
      </c>
      <c r="AY17" s="19">
        <v>4.9335729384612899E-2</v>
      </c>
      <c r="AZ17" s="19">
        <v>8.6253709313378502E-2</v>
      </c>
      <c r="BA17" s="19">
        <v>0.122757138395078</v>
      </c>
      <c r="BB17" s="19">
        <v>7.8070984435355595E-2</v>
      </c>
      <c r="BC17" s="19">
        <v>9.0035961894226899E-2</v>
      </c>
      <c r="BD17" s="19">
        <v>0.102263176862797</v>
      </c>
      <c r="BE17" s="19"/>
      <c r="BF17" s="19">
        <v>9.93956226735489E-2</v>
      </c>
      <c r="BG17" s="19">
        <v>8.4303923842051501E-2</v>
      </c>
      <c r="BH17" s="19">
        <v>8.7689509755613196E-2</v>
      </c>
      <c r="BI17" s="19">
        <v>7.3320397774358406E-2</v>
      </c>
      <c r="BJ17" s="19">
        <v>6.4324734894698796E-2</v>
      </c>
      <c r="BK17" s="19">
        <v>0.116388182138947</v>
      </c>
      <c r="BL17" s="19">
        <v>6.6697118790566598E-2</v>
      </c>
      <c r="BM17" s="19"/>
      <c r="BN17" s="19">
        <v>7.62849228350376E-2</v>
      </c>
      <c r="BO17" s="19">
        <v>5.2670311310043898E-2</v>
      </c>
      <c r="BP17" s="19">
        <v>7.7575171215574001E-2</v>
      </c>
      <c r="BQ17" s="19">
        <v>0.105271550322787</v>
      </c>
      <c r="BR17" s="19">
        <v>9.9425962811126298E-2</v>
      </c>
      <c r="BS17" s="19">
        <v>0.119301976363098</v>
      </c>
      <c r="BT17" s="19">
        <v>8.2126176895793102E-2</v>
      </c>
      <c r="BU17" s="19">
        <v>8.2038973923088093E-2</v>
      </c>
      <c r="BV17" s="19">
        <v>7.4420209454670705E-2</v>
      </c>
      <c r="BW17" s="19">
        <v>6.5254855217660598E-2</v>
      </c>
      <c r="BX17" s="19">
        <v>5.96659135060272E-2</v>
      </c>
      <c r="BY17" s="19">
        <v>0.12228481376156899</v>
      </c>
      <c r="BZ17" s="19">
        <v>6.7252479196279705E-2</v>
      </c>
      <c r="CA17" s="19">
        <v>0.14854912873780701</v>
      </c>
      <c r="CB17" s="19">
        <v>0.14432808799346999</v>
      </c>
      <c r="CC17" s="19">
        <v>5.1119249093888E-2</v>
      </c>
      <c r="CD17" s="19">
        <v>7.9411026683663705E-2</v>
      </c>
    </row>
    <row r="18" spans="2:82" x14ac:dyDescent="0.35">
      <c r="B18" s="16" t="s">
        <v>191</v>
      </c>
    </row>
    <row r="19" spans="2:82" x14ac:dyDescent="0.35">
      <c r="B19" t="s">
        <v>119</v>
      </c>
    </row>
    <row r="20" spans="2:82" x14ac:dyDescent="0.35">
      <c r="B20" t="s">
        <v>120</v>
      </c>
    </row>
    <row r="22" spans="2:82" x14ac:dyDescent="0.35">
      <c r="B22"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K18"/>
  <sheetViews>
    <sheetView showGridLines="0" workbookViewId="0">
      <pane xSplit="2" topLeftCell="H1" activePane="topRight" state="frozen"/>
      <selection pane="topRight" activeCell="B18" sqref="B18"/>
    </sheetView>
  </sheetViews>
  <sheetFormatPr defaultColWidth="10.90625" defaultRowHeight="14.5" x14ac:dyDescent="0.35"/>
  <cols>
    <col min="2" max="2" width="25.7265625" customWidth="1"/>
    <col min="3" max="11" width="20.7265625" customWidth="1"/>
  </cols>
  <sheetData>
    <row r="2" spans="2:11" ht="40" customHeight="1" x14ac:dyDescent="0.35">
      <c r="D2" s="35" t="s">
        <v>303</v>
      </c>
      <c r="E2" s="32"/>
      <c r="F2" s="32"/>
      <c r="G2" s="32"/>
      <c r="H2" s="32"/>
      <c r="I2" s="32"/>
      <c r="J2" s="32"/>
      <c r="K2" s="32"/>
    </row>
    <row r="6" spans="2:11" ht="50" customHeight="1" x14ac:dyDescent="0.35">
      <c r="B6" s="20" t="s">
        <v>14</v>
      </c>
      <c r="C6" s="20" t="s">
        <v>296</v>
      </c>
      <c r="D6" s="20" t="s">
        <v>297</v>
      </c>
      <c r="E6" s="20" t="s">
        <v>298</v>
      </c>
      <c r="F6" s="20" t="s">
        <v>265</v>
      </c>
      <c r="G6" s="20" t="s">
        <v>299</v>
      </c>
      <c r="H6" s="20" t="s">
        <v>267</v>
      </c>
      <c r="I6" s="20" t="s">
        <v>300</v>
      </c>
      <c r="J6" s="20" t="s">
        <v>301</v>
      </c>
    </row>
    <row r="7" spans="2:11" x14ac:dyDescent="0.35">
      <c r="B7" s="18" t="s">
        <v>302</v>
      </c>
      <c r="C7" s="17">
        <v>5.4455396676389801E-2</v>
      </c>
      <c r="D7" s="17">
        <v>0.155966295938924</v>
      </c>
      <c r="E7" s="17">
        <v>7.38507057290443E-2</v>
      </c>
      <c r="F7" s="17">
        <v>1.3304314895233701E-2</v>
      </c>
      <c r="G7" s="17">
        <v>1.2203205769489E-2</v>
      </c>
      <c r="H7" s="17">
        <v>6.3816132050264901E-3</v>
      </c>
      <c r="I7" s="17">
        <v>0.103701034150377</v>
      </c>
      <c r="J7" s="17">
        <v>0.15424910497414601</v>
      </c>
    </row>
    <row r="8" spans="2:11" x14ac:dyDescent="0.35">
      <c r="B8" s="18" t="s">
        <v>269</v>
      </c>
      <c r="C8" s="17">
        <v>0.101222814291548</v>
      </c>
      <c r="D8" s="17">
        <v>0.169728105627548</v>
      </c>
      <c r="E8" s="17">
        <v>0.13599293652623901</v>
      </c>
      <c r="F8" s="17">
        <v>2.44117321995687E-2</v>
      </c>
      <c r="G8" s="17">
        <v>2.6730069300554299E-2</v>
      </c>
      <c r="H8" s="17">
        <v>1.4533015774443801E-2</v>
      </c>
      <c r="I8" s="17">
        <v>0.10995608546817</v>
      </c>
      <c r="J8" s="17">
        <v>0.149365950436881</v>
      </c>
    </row>
    <row r="9" spans="2:11" x14ac:dyDescent="0.35">
      <c r="B9" s="18" t="s">
        <v>270</v>
      </c>
      <c r="C9" s="17">
        <v>0.28357924112378002</v>
      </c>
      <c r="D9" s="17">
        <v>0.281197490048536</v>
      </c>
      <c r="E9" s="17">
        <v>0.30032450374757702</v>
      </c>
      <c r="F9" s="17">
        <v>0.16954675453763399</v>
      </c>
      <c r="G9" s="17">
        <v>0.16457264859641399</v>
      </c>
      <c r="H9" s="17">
        <v>0.1173242213971</v>
      </c>
      <c r="I9" s="17">
        <v>0.32888018284647302</v>
      </c>
      <c r="J9" s="17">
        <v>0.314910335308897</v>
      </c>
    </row>
    <row r="10" spans="2:11" x14ac:dyDescent="0.35">
      <c r="B10" s="18" t="s">
        <v>271</v>
      </c>
      <c r="C10" s="17">
        <v>0.29481753305699199</v>
      </c>
      <c r="D10" s="17">
        <v>0.212078536837668</v>
      </c>
      <c r="E10" s="17">
        <v>0.26938946946633102</v>
      </c>
      <c r="F10" s="17">
        <v>0.346242155606998</v>
      </c>
      <c r="G10" s="17">
        <v>0.30533934482652803</v>
      </c>
      <c r="H10" s="17">
        <v>0.29492559793456202</v>
      </c>
      <c r="I10" s="17">
        <v>0.25684052639588201</v>
      </c>
      <c r="J10" s="17">
        <v>0.21550064736385099</v>
      </c>
    </row>
    <row r="11" spans="2:11" x14ac:dyDescent="0.35">
      <c r="B11" s="18" t="s">
        <v>272</v>
      </c>
      <c r="C11" s="17">
        <v>0.265925014851291</v>
      </c>
      <c r="D11" s="17">
        <v>0.18102957154732399</v>
      </c>
      <c r="E11" s="17">
        <v>0.220442384530808</v>
      </c>
      <c r="F11" s="17">
        <v>0.44649504276056601</v>
      </c>
      <c r="G11" s="17">
        <v>0.491154731507015</v>
      </c>
      <c r="H11" s="17">
        <v>0.56683555168886801</v>
      </c>
      <c r="I11" s="17">
        <v>0.200622171139097</v>
      </c>
      <c r="J11" s="17">
        <v>0.16597396191622499</v>
      </c>
    </row>
    <row r="12" spans="2:11" x14ac:dyDescent="0.35">
      <c r="B12" s="16"/>
      <c r="C12" s="16"/>
      <c r="D12" s="16"/>
      <c r="E12" s="16"/>
      <c r="F12" s="16"/>
      <c r="G12" s="16"/>
      <c r="H12" s="16"/>
      <c r="I12" s="16"/>
      <c r="J12" s="16"/>
    </row>
    <row r="13" spans="2:11" x14ac:dyDescent="0.35">
      <c r="B13" t="s">
        <v>119</v>
      </c>
    </row>
    <row r="14" spans="2:11" x14ac:dyDescent="0.35">
      <c r="B14" t="s">
        <v>120</v>
      </c>
    </row>
    <row r="18" spans="2:2" x14ac:dyDescent="0.35">
      <c r="B18"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CD18"/>
  <sheetViews>
    <sheetView showGridLines="0" topLeftCell="A6" workbookViewId="0">
      <pane xSplit="2" topLeftCell="Y1" activePane="topRight" state="frozen"/>
      <selection pane="topRight" activeCell="AE13" sqref="AE13:AJ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304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302</v>
      </c>
      <c r="C9" s="17">
        <v>5.4455396676389801E-2</v>
      </c>
      <c r="D9" s="17">
        <v>5.9530165134127101E-2</v>
      </c>
      <c r="E9" s="17">
        <v>4.8782453264968099E-2</v>
      </c>
      <c r="F9" s="17"/>
      <c r="G9" s="17">
        <v>6.8236176789566699E-2</v>
      </c>
      <c r="H9" s="17">
        <v>5.3544067946252501E-2</v>
      </c>
      <c r="I9" s="17">
        <v>4.3355127617532102E-2</v>
      </c>
      <c r="J9" s="17">
        <v>4.6816436518520597E-2</v>
      </c>
      <c r="K9" s="17">
        <v>5.3168245614518397E-2</v>
      </c>
      <c r="L9" s="17">
        <v>6.2163316205200998E-2</v>
      </c>
      <c r="M9" s="17"/>
      <c r="N9" s="17">
        <v>4.3028424641508703E-2</v>
      </c>
      <c r="O9" s="17">
        <v>5.4263534622527997E-2</v>
      </c>
      <c r="P9" s="17">
        <v>5.7169998482258899E-2</v>
      </c>
      <c r="Q9" s="17">
        <v>6.4348277212383703E-2</v>
      </c>
      <c r="R9" s="17"/>
      <c r="S9" s="17">
        <v>4.3377024042216702E-2</v>
      </c>
      <c r="T9" s="17">
        <v>5.6557569936775499E-2</v>
      </c>
      <c r="U9" s="17">
        <v>7.0279812946796499E-2</v>
      </c>
      <c r="V9" s="17">
        <v>4.0274796533783602E-2</v>
      </c>
      <c r="W9" s="17">
        <v>6.4678447454065202E-2</v>
      </c>
      <c r="X9" s="17">
        <v>6.2290690668944798E-2</v>
      </c>
      <c r="Y9" s="17">
        <v>4.3833735050924201E-2</v>
      </c>
      <c r="Z9" s="17">
        <v>5.3259758020438502E-2</v>
      </c>
      <c r="AA9" s="17">
        <v>6.0657413872827297E-2</v>
      </c>
      <c r="AB9" s="17">
        <v>6.2863461499914106E-2</v>
      </c>
      <c r="AC9" s="17">
        <v>4.5548259085838302E-2</v>
      </c>
      <c r="AD9" s="17"/>
      <c r="AE9" s="17">
        <v>4.6935706104923397E-2</v>
      </c>
      <c r="AF9" s="17">
        <v>4.3910969531629103E-2</v>
      </c>
      <c r="AG9" s="17">
        <v>7.1855016384167095E-2</v>
      </c>
      <c r="AH9" s="17">
        <v>6.9314539456974203E-2</v>
      </c>
      <c r="AI9" s="17">
        <v>5.8426549138629699E-2</v>
      </c>
      <c r="AJ9" s="17">
        <v>8.8757998869436097E-2</v>
      </c>
      <c r="AK9" s="17"/>
      <c r="AL9" s="17">
        <v>5.1663577135378898E-2</v>
      </c>
      <c r="AM9" s="17">
        <v>5.7972542914093102E-2</v>
      </c>
      <c r="AN9" s="17">
        <v>5.5440277478127603E-2</v>
      </c>
      <c r="AO9" s="17">
        <v>4.9847243440453097E-2</v>
      </c>
      <c r="AP9" s="17">
        <v>7.2632724357270098E-2</v>
      </c>
      <c r="AQ9" s="17">
        <v>5.5538398969532603E-2</v>
      </c>
      <c r="AR9" s="17">
        <v>5.8833471058992198E-2</v>
      </c>
      <c r="AS9" s="17"/>
      <c r="AT9" s="17">
        <v>3.2416649489200401E-2</v>
      </c>
      <c r="AU9" s="17">
        <v>5.6500282260101599E-2</v>
      </c>
      <c r="AV9" s="17"/>
      <c r="AW9" s="17">
        <v>7.5347099110171206E-2</v>
      </c>
      <c r="AX9" s="17">
        <v>5.7445345169098397E-2</v>
      </c>
      <c r="AY9" s="17">
        <v>3.5463007023300401E-2</v>
      </c>
      <c r="AZ9" s="17">
        <v>5.19454422127784E-2</v>
      </c>
      <c r="BA9" s="17">
        <v>6.4094728811226007E-2</v>
      </c>
      <c r="BB9" s="17">
        <v>4.9452376369724799E-2</v>
      </c>
      <c r="BC9" s="17">
        <v>4.26709529137674E-2</v>
      </c>
      <c r="BD9" s="17">
        <v>3.6760930740565599E-2</v>
      </c>
      <c r="BE9" s="17"/>
      <c r="BF9" s="17">
        <v>4.1539326558812498E-2</v>
      </c>
      <c r="BG9" s="17">
        <v>5.1307975753041302E-2</v>
      </c>
      <c r="BH9" s="17">
        <v>5.6130445762325697E-2</v>
      </c>
      <c r="BI9" s="17">
        <v>4.1665245937044897E-2</v>
      </c>
      <c r="BJ9" s="17">
        <v>4.7676454059770397E-2</v>
      </c>
      <c r="BK9" s="17">
        <v>6.4343982699588895E-2</v>
      </c>
      <c r="BL9" s="17">
        <v>7.3115697973777302E-2</v>
      </c>
      <c r="BM9" s="17"/>
      <c r="BN9" s="17">
        <v>7.7119837620395801E-2</v>
      </c>
      <c r="BO9" s="17">
        <v>5.8671791858726903E-2</v>
      </c>
      <c r="BP9" s="17">
        <v>5.5246807890677797E-2</v>
      </c>
      <c r="BQ9" s="17">
        <v>8.6502338726199404E-2</v>
      </c>
      <c r="BR9" s="17">
        <v>4.8623680722293297E-2</v>
      </c>
      <c r="BS9" s="17">
        <v>5.9519834437735702E-2</v>
      </c>
      <c r="BT9" s="17">
        <v>3.8777125131944402E-2</v>
      </c>
      <c r="BU9" s="17">
        <v>5.8491754557290498E-2</v>
      </c>
      <c r="BV9" s="17">
        <v>5.1227281104436598E-2</v>
      </c>
      <c r="BW9" s="17">
        <v>4.1578210818415E-2</v>
      </c>
      <c r="BX9" s="17">
        <v>4.6542838040301397E-2</v>
      </c>
      <c r="BY9" s="17">
        <v>4.0643992007045902E-2</v>
      </c>
      <c r="BZ9" s="17">
        <v>4.4454479198547697E-2</v>
      </c>
      <c r="CA9" s="17">
        <v>4.8119912191871499E-2</v>
      </c>
      <c r="CB9" s="17">
        <v>2.81079753073212E-2</v>
      </c>
      <c r="CC9" s="17">
        <v>4.8146834055533702E-2</v>
      </c>
      <c r="CD9" s="17">
        <v>4.5620531759830302E-2</v>
      </c>
    </row>
    <row r="10" spans="2:82" x14ac:dyDescent="0.35">
      <c r="B10" s="18" t="s">
        <v>269</v>
      </c>
      <c r="C10" s="17">
        <v>0.101222814291548</v>
      </c>
      <c r="D10" s="17">
        <v>0.11613799754988501</v>
      </c>
      <c r="E10" s="17">
        <v>8.6573650898182697E-2</v>
      </c>
      <c r="F10" s="17"/>
      <c r="G10" s="17">
        <v>0.13587989960285499</v>
      </c>
      <c r="H10" s="17">
        <v>0.104048551575048</v>
      </c>
      <c r="I10" s="17">
        <v>9.6978795945107596E-2</v>
      </c>
      <c r="J10" s="17">
        <v>8.0513228949297896E-2</v>
      </c>
      <c r="K10" s="17">
        <v>9.6134960558477506E-2</v>
      </c>
      <c r="L10" s="17">
        <v>9.9667972014947398E-2</v>
      </c>
      <c r="M10" s="17"/>
      <c r="N10" s="17">
        <v>9.6063762937227598E-2</v>
      </c>
      <c r="O10" s="17">
        <v>0.106216899798502</v>
      </c>
      <c r="P10" s="17">
        <v>0.105064337251534</v>
      </c>
      <c r="Q10" s="17">
        <v>9.7840375477416697E-2</v>
      </c>
      <c r="R10" s="17"/>
      <c r="S10" s="17">
        <v>8.9567863788167307E-2</v>
      </c>
      <c r="T10" s="17">
        <v>0.1082023532243</v>
      </c>
      <c r="U10" s="17">
        <v>0.120223589500963</v>
      </c>
      <c r="V10" s="17">
        <v>9.85176950110387E-2</v>
      </c>
      <c r="W10" s="17">
        <v>0.10164829395102699</v>
      </c>
      <c r="X10" s="17">
        <v>0.10005867225925701</v>
      </c>
      <c r="Y10" s="17">
        <v>0.104400216803061</v>
      </c>
      <c r="Z10" s="17">
        <v>9.7450163149178703E-2</v>
      </c>
      <c r="AA10" s="17">
        <v>8.9087119703130296E-2</v>
      </c>
      <c r="AB10" s="17">
        <v>0.106905806088171</v>
      </c>
      <c r="AC10" s="17">
        <v>0.108509932969095</v>
      </c>
      <c r="AD10" s="17"/>
      <c r="AE10" s="17">
        <v>9.4619843072077894E-2</v>
      </c>
      <c r="AF10" s="17">
        <v>0.10268031280663099</v>
      </c>
      <c r="AG10" s="17">
        <v>7.9450589775612396E-2</v>
      </c>
      <c r="AH10" s="17">
        <v>0.10635724395347899</v>
      </c>
      <c r="AI10" s="17">
        <v>0.11450968305953101</v>
      </c>
      <c r="AJ10" s="17">
        <v>0.13743857098998899</v>
      </c>
      <c r="AK10" s="17"/>
      <c r="AL10" s="17">
        <v>0.104184917056705</v>
      </c>
      <c r="AM10" s="17">
        <v>9.5752825663563898E-2</v>
      </c>
      <c r="AN10" s="17">
        <v>8.0208770149500994E-2</v>
      </c>
      <c r="AO10" s="17">
        <v>8.1479900816127895E-2</v>
      </c>
      <c r="AP10" s="17">
        <v>0.132610553709437</v>
      </c>
      <c r="AQ10" s="17">
        <v>0.124578842111605</v>
      </c>
      <c r="AR10" s="17">
        <v>6.3960867120846407E-2</v>
      </c>
      <c r="AS10" s="17"/>
      <c r="AT10" s="17">
        <v>7.7336862989905594E-2</v>
      </c>
      <c r="AU10" s="17">
        <v>0.104177008051792</v>
      </c>
      <c r="AV10" s="17"/>
      <c r="AW10" s="17">
        <v>0.11899873989561401</v>
      </c>
      <c r="AX10" s="17">
        <v>9.7053352295041306E-2</v>
      </c>
      <c r="AY10" s="17">
        <v>0.11323778392339701</v>
      </c>
      <c r="AZ10" s="17">
        <v>9.6702388083622096E-2</v>
      </c>
      <c r="BA10" s="17">
        <v>9.91726480150915E-2</v>
      </c>
      <c r="BB10" s="17">
        <v>0.110772410797607</v>
      </c>
      <c r="BC10" s="17">
        <v>8.9785310985393496E-2</v>
      </c>
      <c r="BD10" s="17">
        <v>9.6058148884304403E-2</v>
      </c>
      <c r="BE10" s="17"/>
      <c r="BF10" s="17">
        <v>0.113580422937006</v>
      </c>
      <c r="BG10" s="17">
        <v>9.5233724884526999E-2</v>
      </c>
      <c r="BH10" s="17">
        <v>0.118374486960708</v>
      </c>
      <c r="BI10" s="17">
        <v>8.2943216670974804E-2</v>
      </c>
      <c r="BJ10" s="17">
        <v>8.9397596915990404E-2</v>
      </c>
      <c r="BK10" s="17">
        <v>9.1162398717563098E-2</v>
      </c>
      <c r="BL10" s="17">
        <v>0.12631481873584</v>
      </c>
      <c r="BM10" s="17"/>
      <c r="BN10" s="17">
        <v>7.1855327845196798E-2</v>
      </c>
      <c r="BO10" s="17">
        <v>9.4312063948018304E-2</v>
      </c>
      <c r="BP10" s="17">
        <v>0.102563462780422</v>
      </c>
      <c r="BQ10" s="17">
        <v>0.111594430359351</v>
      </c>
      <c r="BR10" s="17">
        <v>9.9815635413834203E-2</v>
      </c>
      <c r="BS10" s="17">
        <v>0.114727343983742</v>
      </c>
      <c r="BT10" s="17">
        <v>0.112379441656713</v>
      </c>
      <c r="BU10" s="17">
        <v>0.117344961185991</v>
      </c>
      <c r="BV10" s="17">
        <v>0.103812804216419</v>
      </c>
      <c r="BW10" s="17">
        <v>0.117231594437804</v>
      </c>
      <c r="BX10" s="17">
        <v>9.1997884597828899E-2</v>
      </c>
      <c r="BY10" s="17">
        <v>9.9291906248269404E-2</v>
      </c>
      <c r="BZ10" s="17">
        <v>0.166328789338032</v>
      </c>
      <c r="CA10" s="17">
        <v>7.0717677275484198E-2</v>
      </c>
      <c r="CB10" s="17">
        <v>7.2884347176480194E-2</v>
      </c>
      <c r="CC10" s="17">
        <v>5.3405035728026698E-2</v>
      </c>
      <c r="CD10" s="17">
        <v>2.86656954823062E-2</v>
      </c>
    </row>
    <row r="11" spans="2:82" x14ac:dyDescent="0.35">
      <c r="B11" s="18" t="s">
        <v>270</v>
      </c>
      <c r="C11" s="17">
        <v>0.28357924112378002</v>
      </c>
      <c r="D11" s="17">
        <v>0.29536262983703399</v>
      </c>
      <c r="E11" s="17">
        <v>0.27149845157022701</v>
      </c>
      <c r="F11" s="17"/>
      <c r="G11" s="17">
        <v>0.34138831531420799</v>
      </c>
      <c r="H11" s="17">
        <v>0.28664976555451899</v>
      </c>
      <c r="I11" s="17">
        <v>0.30001911931305397</v>
      </c>
      <c r="J11" s="17">
        <v>0.292818538459442</v>
      </c>
      <c r="K11" s="17">
        <v>0.26535099648430199</v>
      </c>
      <c r="L11" s="17">
        <v>0.234198184213809</v>
      </c>
      <c r="M11" s="17"/>
      <c r="N11" s="17">
        <v>0.277378665925607</v>
      </c>
      <c r="O11" s="17">
        <v>0.28176327847221599</v>
      </c>
      <c r="P11" s="17">
        <v>0.28832174663786397</v>
      </c>
      <c r="Q11" s="17">
        <v>0.28839667711492101</v>
      </c>
      <c r="R11" s="17"/>
      <c r="S11" s="17">
        <v>0.28129280398571099</v>
      </c>
      <c r="T11" s="17">
        <v>0.29381588404354703</v>
      </c>
      <c r="U11" s="17">
        <v>0.28024464927078802</v>
      </c>
      <c r="V11" s="17">
        <v>0.29961654111306801</v>
      </c>
      <c r="W11" s="17">
        <v>0.28343840022214101</v>
      </c>
      <c r="X11" s="17">
        <v>0.28421328296781401</v>
      </c>
      <c r="Y11" s="17">
        <v>0.27057703673149602</v>
      </c>
      <c r="Z11" s="17">
        <v>0.28400808207087003</v>
      </c>
      <c r="AA11" s="17">
        <v>0.263109652244432</v>
      </c>
      <c r="AB11" s="17">
        <v>0.30335576182205298</v>
      </c>
      <c r="AC11" s="17">
        <v>0.27174862036316999</v>
      </c>
      <c r="AD11" s="17"/>
      <c r="AE11" s="17">
        <v>0.24961723921762499</v>
      </c>
      <c r="AF11" s="17">
        <v>0.28967679314894101</v>
      </c>
      <c r="AG11" s="17">
        <v>0.30133562193999203</v>
      </c>
      <c r="AH11" s="17">
        <v>0.278936509637774</v>
      </c>
      <c r="AI11" s="17">
        <v>0.32004077302964401</v>
      </c>
      <c r="AJ11" s="17">
        <v>0.33457351768278898</v>
      </c>
      <c r="AK11" s="17"/>
      <c r="AL11" s="17">
        <v>0.28281582537455102</v>
      </c>
      <c r="AM11" s="17">
        <v>0.27896097887127003</v>
      </c>
      <c r="AN11" s="17">
        <v>0.26381806966332599</v>
      </c>
      <c r="AO11" s="17">
        <v>0.22525992685565899</v>
      </c>
      <c r="AP11" s="17">
        <v>0.28857676379547997</v>
      </c>
      <c r="AQ11" s="17">
        <v>0.23865302845039399</v>
      </c>
      <c r="AR11" s="17">
        <v>0.182591492157298</v>
      </c>
      <c r="AS11" s="17"/>
      <c r="AT11" s="17">
        <v>0.25727126245820098</v>
      </c>
      <c r="AU11" s="17">
        <v>0.28468459673827901</v>
      </c>
      <c r="AV11" s="17"/>
      <c r="AW11" s="17">
        <v>0.30238931899533</v>
      </c>
      <c r="AX11" s="17">
        <v>0.25436821723977199</v>
      </c>
      <c r="AY11" s="17">
        <v>0.31164285649515</v>
      </c>
      <c r="AZ11" s="17">
        <v>0.31259289912639099</v>
      </c>
      <c r="BA11" s="17">
        <v>0.237902038823185</v>
      </c>
      <c r="BB11" s="17">
        <v>0.29409846651591398</v>
      </c>
      <c r="BC11" s="17">
        <v>0.25333109293280498</v>
      </c>
      <c r="BD11" s="17">
        <v>0.30269125631981098</v>
      </c>
      <c r="BE11" s="17"/>
      <c r="BF11" s="17">
        <v>0.29535212975092701</v>
      </c>
      <c r="BG11" s="17">
        <v>0.29055051387088598</v>
      </c>
      <c r="BH11" s="17">
        <v>0.26199752447336999</v>
      </c>
      <c r="BI11" s="17">
        <v>0.28583551931682499</v>
      </c>
      <c r="BJ11" s="17">
        <v>0.29053285566307802</v>
      </c>
      <c r="BK11" s="17">
        <v>0.25414389993469799</v>
      </c>
      <c r="BL11" s="17">
        <v>0.326917882132024</v>
      </c>
      <c r="BM11" s="17"/>
      <c r="BN11" s="17">
        <v>0.30418200837466502</v>
      </c>
      <c r="BO11" s="17">
        <v>0.30417575744553699</v>
      </c>
      <c r="BP11" s="17">
        <v>0.26053090479382501</v>
      </c>
      <c r="BQ11" s="17">
        <v>0.28591086109784802</v>
      </c>
      <c r="BR11" s="17">
        <v>0.296382123390797</v>
      </c>
      <c r="BS11" s="17">
        <v>0.27378426186275201</v>
      </c>
      <c r="BT11" s="17">
        <v>0.291450881776398</v>
      </c>
      <c r="BU11" s="17">
        <v>0.26008813327519997</v>
      </c>
      <c r="BV11" s="17">
        <v>0.29997768528833302</v>
      </c>
      <c r="BW11" s="17">
        <v>0.27984948116338798</v>
      </c>
      <c r="BX11" s="17">
        <v>0.29230831116480899</v>
      </c>
      <c r="BY11" s="17">
        <v>0.299575097069601</v>
      </c>
      <c r="BZ11" s="17">
        <v>0.25549879883049798</v>
      </c>
      <c r="CA11" s="17">
        <v>0.27924899573121098</v>
      </c>
      <c r="CB11" s="17">
        <v>0.26048677431022099</v>
      </c>
      <c r="CC11" s="17">
        <v>0.19197172335878901</v>
      </c>
      <c r="CD11" s="17">
        <v>0.24982860778716101</v>
      </c>
    </row>
    <row r="12" spans="2:82" x14ac:dyDescent="0.35">
      <c r="B12" s="18" t="s">
        <v>271</v>
      </c>
      <c r="C12" s="17">
        <v>0.29481753305699199</v>
      </c>
      <c r="D12" s="17">
        <v>0.30081911675240203</v>
      </c>
      <c r="E12" s="17">
        <v>0.28963723195813601</v>
      </c>
      <c r="F12" s="17"/>
      <c r="G12" s="17">
        <v>0.26261063306925497</v>
      </c>
      <c r="H12" s="17">
        <v>0.32377298891025003</v>
      </c>
      <c r="I12" s="17">
        <v>0.30770579541991</v>
      </c>
      <c r="J12" s="17">
        <v>0.311492971515266</v>
      </c>
      <c r="K12" s="17">
        <v>0.27610438259716502</v>
      </c>
      <c r="L12" s="17">
        <v>0.28106248859268401</v>
      </c>
      <c r="M12" s="17"/>
      <c r="N12" s="17">
        <v>0.32644549166623399</v>
      </c>
      <c r="O12" s="17">
        <v>0.30812354050711199</v>
      </c>
      <c r="P12" s="17">
        <v>0.29088567858891901</v>
      </c>
      <c r="Q12" s="17">
        <v>0.25157633326239598</v>
      </c>
      <c r="R12" s="17"/>
      <c r="S12" s="17">
        <v>0.29982361967471199</v>
      </c>
      <c r="T12" s="17">
        <v>0.27294546510050299</v>
      </c>
      <c r="U12" s="17">
        <v>0.28551381513166002</v>
      </c>
      <c r="V12" s="17">
        <v>0.30979302211079601</v>
      </c>
      <c r="W12" s="17">
        <v>0.32429908127683599</v>
      </c>
      <c r="X12" s="17">
        <v>0.30770038624481999</v>
      </c>
      <c r="Y12" s="17">
        <v>0.29537591154346998</v>
      </c>
      <c r="Z12" s="17">
        <v>0.27509023510221497</v>
      </c>
      <c r="AA12" s="17">
        <v>0.29493024442204602</v>
      </c>
      <c r="AB12" s="17">
        <v>0.27240740096200999</v>
      </c>
      <c r="AC12" s="17">
        <v>0.31897636400123403</v>
      </c>
      <c r="AD12" s="17"/>
      <c r="AE12" s="17">
        <v>0.30337889441227001</v>
      </c>
      <c r="AF12" s="17">
        <v>0.32254077916218299</v>
      </c>
      <c r="AG12" s="17">
        <v>0.26044692775940098</v>
      </c>
      <c r="AH12" s="17">
        <v>0.285138530182594</v>
      </c>
      <c r="AI12" s="17">
        <v>0.27900389661979103</v>
      </c>
      <c r="AJ12" s="17">
        <v>0.22434048042834301</v>
      </c>
      <c r="AK12" s="17"/>
      <c r="AL12" s="17">
        <v>0.29462374502324701</v>
      </c>
      <c r="AM12" s="17">
        <v>0.30338597151221403</v>
      </c>
      <c r="AN12" s="17">
        <v>0.34261874274751902</v>
      </c>
      <c r="AO12" s="17">
        <v>0.31698199505014302</v>
      </c>
      <c r="AP12" s="17">
        <v>0.25717472487076498</v>
      </c>
      <c r="AQ12" s="17">
        <v>0.27112158139992698</v>
      </c>
      <c r="AR12" s="17">
        <v>0.22470743491770501</v>
      </c>
      <c r="AS12" s="17"/>
      <c r="AT12" s="17">
        <v>0.33445237564584601</v>
      </c>
      <c r="AU12" s="17">
        <v>0.29066541403923202</v>
      </c>
      <c r="AV12" s="17"/>
      <c r="AW12" s="17">
        <v>0.25703307278335202</v>
      </c>
      <c r="AX12" s="17">
        <v>0.248571638925704</v>
      </c>
      <c r="AY12" s="17">
        <v>0.32499459887543403</v>
      </c>
      <c r="AZ12" s="17">
        <v>0.30086101295220502</v>
      </c>
      <c r="BA12" s="17">
        <v>0.28745856985067603</v>
      </c>
      <c r="BB12" s="17">
        <v>0.29869024457438198</v>
      </c>
      <c r="BC12" s="17">
        <v>0.32322707309582699</v>
      </c>
      <c r="BD12" s="17">
        <v>0.30758694050733998</v>
      </c>
      <c r="BE12" s="17"/>
      <c r="BF12" s="17">
        <v>0.30210770444821899</v>
      </c>
      <c r="BG12" s="17">
        <v>0.30755521423300303</v>
      </c>
      <c r="BH12" s="17">
        <v>0.29402392053270499</v>
      </c>
      <c r="BI12" s="17">
        <v>0.30820246710432597</v>
      </c>
      <c r="BJ12" s="17">
        <v>0.32140977301007001</v>
      </c>
      <c r="BK12" s="17">
        <v>0.276811210871792</v>
      </c>
      <c r="BL12" s="17">
        <v>0.25121819508890197</v>
      </c>
      <c r="BM12" s="17"/>
      <c r="BN12" s="17">
        <v>0.25733485128813099</v>
      </c>
      <c r="BO12" s="17">
        <v>0.27533753513119003</v>
      </c>
      <c r="BP12" s="17">
        <v>0.26153277052488699</v>
      </c>
      <c r="BQ12" s="17">
        <v>0.262460232269491</v>
      </c>
      <c r="BR12" s="17">
        <v>0.28682200950916098</v>
      </c>
      <c r="BS12" s="17">
        <v>0.31343464308548102</v>
      </c>
      <c r="BT12" s="17">
        <v>0.31582337001122102</v>
      </c>
      <c r="BU12" s="17">
        <v>0.28465200958577602</v>
      </c>
      <c r="BV12" s="17">
        <v>0.27431231866580003</v>
      </c>
      <c r="BW12" s="17">
        <v>0.29172410942165899</v>
      </c>
      <c r="BX12" s="17">
        <v>0.33132352363276402</v>
      </c>
      <c r="BY12" s="17">
        <v>0.328671261773755</v>
      </c>
      <c r="BZ12" s="17">
        <v>0.32962723313578801</v>
      </c>
      <c r="CA12" s="17">
        <v>0.340509726163295</v>
      </c>
      <c r="CB12" s="17">
        <v>0.40941285755545098</v>
      </c>
      <c r="CC12" s="17">
        <v>0.32826970327064597</v>
      </c>
      <c r="CD12" s="17">
        <v>0.33447543865961199</v>
      </c>
    </row>
    <row r="13" spans="2:82" x14ac:dyDescent="0.35">
      <c r="B13" s="18" t="s">
        <v>272</v>
      </c>
      <c r="C13" s="19">
        <v>0.265925014851291</v>
      </c>
      <c r="D13" s="19">
        <v>0.22815009072655201</v>
      </c>
      <c r="E13" s="19">
        <v>0.30350821230848601</v>
      </c>
      <c r="F13" s="19"/>
      <c r="G13" s="19">
        <v>0.19188497522411499</v>
      </c>
      <c r="H13" s="19">
        <v>0.231984626013929</v>
      </c>
      <c r="I13" s="19">
        <v>0.25194116170439601</v>
      </c>
      <c r="J13" s="19">
        <v>0.26835882455747301</v>
      </c>
      <c r="K13" s="19">
        <v>0.30924141474553701</v>
      </c>
      <c r="L13" s="19">
        <v>0.32290803897335801</v>
      </c>
      <c r="M13" s="19"/>
      <c r="N13" s="19">
        <v>0.25708365482942203</v>
      </c>
      <c r="O13" s="19">
        <v>0.24963274659964199</v>
      </c>
      <c r="P13" s="19">
        <v>0.25855823903942399</v>
      </c>
      <c r="Q13" s="19">
        <v>0.29783833693288198</v>
      </c>
      <c r="R13" s="19"/>
      <c r="S13" s="19">
        <v>0.28593868850919302</v>
      </c>
      <c r="T13" s="19">
        <v>0.26847872769487502</v>
      </c>
      <c r="U13" s="19">
        <v>0.24373813314979301</v>
      </c>
      <c r="V13" s="19">
        <v>0.25179794523131299</v>
      </c>
      <c r="W13" s="19">
        <v>0.22593577709593099</v>
      </c>
      <c r="X13" s="19">
        <v>0.24573696785916299</v>
      </c>
      <c r="Y13" s="19">
        <v>0.28581309987104903</v>
      </c>
      <c r="Z13" s="19">
        <v>0.29019176165729799</v>
      </c>
      <c r="AA13" s="19">
        <v>0.29221556975756402</v>
      </c>
      <c r="AB13" s="19">
        <v>0.254467569627852</v>
      </c>
      <c r="AC13" s="19">
        <v>0.255216823580663</v>
      </c>
      <c r="AD13" s="19"/>
      <c r="AE13" s="27">
        <v>0.305448317193104</v>
      </c>
      <c r="AF13" s="27">
        <v>0.241191145350615</v>
      </c>
      <c r="AG13" s="27">
        <v>0.28691184414082699</v>
      </c>
      <c r="AH13" s="27">
        <v>0.26025317676917897</v>
      </c>
      <c r="AI13" s="27">
        <v>0.22801909815240601</v>
      </c>
      <c r="AJ13" s="27">
        <v>0.214889432029442</v>
      </c>
      <c r="AK13" s="19"/>
      <c r="AL13" s="19">
        <v>0.26671193541011901</v>
      </c>
      <c r="AM13" s="19">
        <v>0.263927681038859</v>
      </c>
      <c r="AN13" s="19">
        <v>0.25791413996152601</v>
      </c>
      <c r="AO13" s="19">
        <v>0.32643093383761701</v>
      </c>
      <c r="AP13" s="19">
        <v>0.24900523326704899</v>
      </c>
      <c r="AQ13" s="19">
        <v>0.31010814906854201</v>
      </c>
      <c r="AR13" s="19">
        <v>0.46990673474515898</v>
      </c>
      <c r="AS13" s="19"/>
      <c r="AT13" s="19">
        <v>0.29852284941684598</v>
      </c>
      <c r="AU13" s="19">
        <v>0.26397269891059699</v>
      </c>
      <c r="AV13" s="19"/>
      <c r="AW13" s="19">
        <v>0.246231769215533</v>
      </c>
      <c r="AX13" s="19">
        <v>0.34256144637038499</v>
      </c>
      <c r="AY13" s="19">
        <v>0.214661753682718</v>
      </c>
      <c r="AZ13" s="19">
        <v>0.237898257625003</v>
      </c>
      <c r="BA13" s="19">
        <v>0.31137201449982199</v>
      </c>
      <c r="BB13" s="19">
        <v>0.24698650174237199</v>
      </c>
      <c r="BC13" s="19">
        <v>0.29098557007220699</v>
      </c>
      <c r="BD13" s="19">
        <v>0.256902723547979</v>
      </c>
      <c r="BE13" s="19"/>
      <c r="BF13" s="19">
        <v>0.247420416305035</v>
      </c>
      <c r="BG13" s="19">
        <v>0.25535257125854299</v>
      </c>
      <c r="BH13" s="19">
        <v>0.269473622270892</v>
      </c>
      <c r="BI13" s="19">
        <v>0.28135355097082898</v>
      </c>
      <c r="BJ13" s="19">
        <v>0.250983320351092</v>
      </c>
      <c r="BK13" s="19">
        <v>0.313538507776358</v>
      </c>
      <c r="BL13" s="19">
        <v>0.222433406069457</v>
      </c>
      <c r="BM13" s="19"/>
      <c r="BN13" s="19">
        <v>0.28950797487161101</v>
      </c>
      <c r="BO13" s="19">
        <v>0.26750285161652798</v>
      </c>
      <c r="BP13" s="19">
        <v>0.32012605401018901</v>
      </c>
      <c r="BQ13" s="19">
        <v>0.25353213754711001</v>
      </c>
      <c r="BR13" s="19">
        <v>0.26835655096391497</v>
      </c>
      <c r="BS13" s="19">
        <v>0.23853391663029</v>
      </c>
      <c r="BT13" s="19">
        <v>0.24156918142372399</v>
      </c>
      <c r="BU13" s="19">
        <v>0.27942314139574198</v>
      </c>
      <c r="BV13" s="19">
        <v>0.27066991072501101</v>
      </c>
      <c r="BW13" s="19">
        <v>0.26961660415873501</v>
      </c>
      <c r="BX13" s="19">
        <v>0.237827442564297</v>
      </c>
      <c r="BY13" s="19">
        <v>0.231817742901329</v>
      </c>
      <c r="BZ13" s="19">
        <v>0.20409069949713499</v>
      </c>
      <c r="CA13" s="19">
        <v>0.26140368863813801</v>
      </c>
      <c r="CB13" s="19">
        <v>0.229108045650526</v>
      </c>
      <c r="CC13" s="19">
        <v>0.37820670358700498</v>
      </c>
      <c r="CD13" s="19">
        <v>0.34140972631109001</v>
      </c>
    </row>
    <row r="14" spans="2:82" x14ac:dyDescent="0.35">
      <c r="B14" s="16"/>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CD18"/>
  <sheetViews>
    <sheetView showGridLines="0" topLeftCell="A6" workbookViewId="0">
      <pane xSplit="2" topLeftCell="AB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305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302</v>
      </c>
      <c r="C9" s="17">
        <v>0.155966295938924</v>
      </c>
      <c r="D9" s="17">
        <v>0.17052453205193899</v>
      </c>
      <c r="E9" s="17">
        <v>0.14175455198741099</v>
      </c>
      <c r="F9" s="17"/>
      <c r="G9" s="17">
        <v>0.15088862438672501</v>
      </c>
      <c r="H9" s="17">
        <v>0.11561530033165</v>
      </c>
      <c r="I9" s="17">
        <v>0.121734661644369</v>
      </c>
      <c r="J9" s="17">
        <v>0.15017103401722001</v>
      </c>
      <c r="K9" s="17">
        <v>0.17475219689244001</v>
      </c>
      <c r="L9" s="17">
        <v>0.21211372079006699</v>
      </c>
      <c r="M9" s="17"/>
      <c r="N9" s="17">
        <v>0.12554108661670299</v>
      </c>
      <c r="O9" s="17">
        <v>0.15134778620960199</v>
      </c>
      <c r="P9" s="17">
        <v>0.16112163852675901</v>
      </c>
      <c r="Q9" s="17">
        <v>0.185765897359567</v>
      </c>
      <c r="R9" s="17"/>
      <c r="S9" s="17">
        <v>0.116127225730995</v>
      </c>
      <c r="T9" s="17">
        <v>0.16380098322533401</v>
      </c>
      <c r="U9" s="17">
        <v>0.18753663963261</v>
      </c>
      <c r="V9" s="17">
        <v>0.15440358387092701</v>
      </c>
      <c r="W9" s="17">
        <v>0.17388935391528201</v>
      </c>
      <c r="X9" s="17">
        <v>0.144978031602194</v>
      </c>
      <c r="Y9" s="17">
        <v>0.144007386282586</v>
      </c>
      <c r="Z9" s="17">
        <v>0.15407875693712</v>
      </c>
      <c r="AA9" s="17">
        <v>0.14872038546917901</v>
      </c>
      <c r="AB9" s="17">
        <v>0.19224402990099099</v>
      </c>
      <c r="AC9" s="17">
        <v>0.17614694954341001</v>
      </c>
      <c r="AD9" s="17"/>
      <c r="AE9" s="17">
        <v>0.15080559961263101</v>
      </c>
      <c r="AF9" s="17">
        <v>0.122268968604675</v>
      </c>
      <c r="AG9" s="17">
        <v>0.19546631911604501</v>
      </c>
      <c r="AH9" s="17">
        <v>0.19231060728338201</v>
      </c>
      <c r="AI9" s="17">
        <v>0.16445475439372101</v>
      </c>
      <c r="AJ9" s="17">
        <v>0.19523727081688499</v>
      </c>
      <c r="AK9" s="17"/>
      <c r="AL9" s="17">
        <v>0.16301346766604799</v>
      </c>
      <c r="AM9" s="17">
        <v>0.142246358145621</v>
      </c>
      <c r="AN9" s="17">
        <v>0.119190921152979</v>
      </c>
      <c r="AO9" s="17">
        <v>0.14381997229928301</v>
      </c>
      <c r="AP9" s="17">
        <v>0.182762899105784</v>
      </c>
      <c r="AQ9" s="17">
        <v>0.145126813852019</v>
      </c>
      <c r="AR9" s="17">
        <v>0.157661784445948</v>
      </c>
      <c r="AS9" s="17"/>
      <c r="AT9" s="17">
        <v>8.18976477643093E-2</v>
      </c>
      <c r="AU9" s="17">
        <v>0.16462556963074901</v>
      </c>
      <c r="AV9" s="17"/>
      <c r="AW9" s="17">
        <v>0.18795554049556901</v>
      </c>
      <c r="AX9" s="17">
        <v>0.21862382364376001</v>
      </c>
      <c r="AY9" s="17">
        <v>0.14601400102578699</v>
      </c>
      <c r="AZ9" s="17">
        <v>0.14533505110908901</v>
      </c>
      <c r="BA9" s="17">
        <v>0.20663893934021699</v>
      </c>
      <c r="BB9" s="17">
        <v>0.13236065461437799</v>
      </c>
      <c r="BC9" s="17">
        <v>0.107754410001805</v>
      </c>
      <c r="BD9" s="17">
        <v>0.13799213980408701</v>
      </c>
      <c r="BE9" s="17"/>
      <c r="BF9" s="17">
        <v>0.12752813843376201</v>
      </c>
      <c r="BG9" s="17">
        <v>0.13208060612106101</v>
      </c>
      <c r="BH9" s="17">
        <v>0.173503426586541</v>
      </c>
      <c r="BI9" s="17">
        <v>0.13788785356816399</v>
      </c>
      <c r="BJ9" s="17">
        <v>0.133340325295703</v>
      </c>
      <c r="BK9" s="17">
        <v>0.19262214262975</v>
      </c>
      <c r="BL9" s="17">
        <v>0.200932998180339</v>
      </c>
      <c r="BM9" s="17"/>
      <c r="BN9" s="17">
        <v>0.17030168002871501</v>
      </c>
      <c r="BO9" s="17">
        <v>0.20045716107171899</v>
      </c>
      <c r="BP9" s="17">
        <v>0.17843398603629701</v>
      </c>
      <c r="BQ9" s="17">
        <v>0.20245084595748</v>
      </c>
      <c r="BR9" s="17">
        <v>0.16487965540225399</v>
      </c>
      <c r="BS9" s="17">
        <v>0.171396350575032</v>
      </c>
      <c r="BT9" s="17">
        <v>0.14660905206762601</v>
      </c>
      <c r="BU9" s="17">
        <v>0.14961791712967101</v>
      </c>
      <c r="BV9" s="17">
        <v>0.142509122781835</v>
      </c>
      <c r="BW9" s="17">
        <v>0.14105256189971599</v>
      </c>
      <c r="BX9" s="17">
        <v>0.12146347339865</v>
      </c>
      <c r="BY9" s="17">
        <v>0.13197192246823999</v>
      </c>
      <c r="BZ9" s="17">
        <v>0.13108857617633601</v>
      </c>
      <c r="CA9" s="17">
        <v>0.14073177780585</v>
      </c>
      <c r="CB9" s="17">
        <v>6.4979221929369696E-2</v>
      </c>
      <c r="CC9" s="17">
        <v>9.7549872470969703E-2</v>
      </c>
      <c r="CD9" s="17">
        <v>9.5037416559224097E-2</v>
      </c>
    </row>
    <row r="10" spans="2:82" x14ac:dyDescent="0.35">
      <c r="B10" s="18" t="s">
        <v>269</v>
      </c>
      <c r="C10" s="17">
        <v>0.169728105627548</v>
      </c>
      <c r="D10" s="17">
        <v>0.18297217431557999</v>
      </c>
      <c r="E10" s="17">
        <v>0.156633626437788</v>
      </c>
      <c r="F10" s="17"/>
      <c r="G10" s="17">
        <v>0.21172358423565499</v>
      </c>
      <c r="H10" s="17">
        <v>0.16095239886285101</v>
      </c>
      <c r="I10" s="17">
        <v>0.154571246607384</v>
      </c>
      <c r="J10" s="17">
        <v>0.171909608415452</v>
      </c>
      <c r="K10" s="17">
        <v>0.17002414693197901</v>
      </c>
      <c r="L10" s="17">
        <v>0.159442898557588</v>
      </c>
      <c r="M10" s="17"/>
      <c r="N10" s="17">
        <v>0.172565621017465</v>
      </c>
      <c r="O10" s="17">
        <v>0.18645417882193199</v>
      </c>
      <c r="P10" s="17">
        <v>0.172069785880413</v>
      </c>
      <c r="Q10" s="17">
        <v>0.14799261607758399</v>
      </c>
      <c r="R10" s="17"/>
      <c r="S10" s="17">
        <v>0.144466902463569</v>
      </c>
      <c r="T10" s="17">
        <v>0.172014743627012</v>
      </c>
      <c r="U10" s="17">
        <v>0.19820593549937601</v>
      </c>
      <c r="V10" s="17">
        <v>0.167973498482618</v>
      </c>
      <c r="W10" s="17">
        <v>0.17113398150165099</v>
      </c>
      <c r="X10" s="17">
        <v>0.16905019731547799</v>
      </c>
      <c r="Y10" s="17">
        <v>0.168094551854403</v>
      </c>
      <c r="Z10" s="17">
        <v>0.17603342656219201</v>
      </c>
      <c r="AA10" s="17">
        <v>0.17026901174442499</v>
      </c>
      <c r="AB10" s="17">
        <v>0.181864132663414</v>
      </c>
      <c r="AC10" s="17">
        <v>0.17000789819915901</v>
      </c>
      <c r="AD10" s="17"/>
      <c r="AE10" s="17">
        <v>0.164827498412911</v>
      </c>
      <c r="AF10" s="17">
        <v>0.178159186647837</v>
      </c>
      <c r="AG10" s="17">
        <v>0.163434495669664</v>
      </c>
      <c r="AH10" s="17">
        <v>0.15438308629705799</v>
      </c>
      <c r="AI10" s="17">
        <v>0.173853355465517</v>
      </c>
      <c r="AJ10" s="17">
        <v>0.219897846831765</v>
      </c>
      <c r="AK10" s="17"/>
      <c r="AL10" s="17">
        <v>0.18159218965858101</v>
      </c>
      <c r="AM10" s="17">
        <v>0.14539459712502001</v>
      </c>
      <c r="AN10" s="17">
        <v>0.14934256769336399</v>
      </c>
      <c r="AO10" s="17">
        <v>0.12942656957986501</v>
      </c>
      <c r="AP10" s="17">
        <v>0.21006004762038499</v>
      </c>
      <c r="AQ10" s="17">
        <v>0.14220234583807101</v>
      </c>
      <c r="AR10" s="17">
        <v>0.12708987064403701</v>
      </c>
      <c r="AS10" s="17"/>
      <c r="AT10" s="17">
        <v>0.12730084508806899</v>
      </c>
      <c r="AU10" s="17">
        <v>0.17597152212507899</v>
      </c>
      <c r="AV10" s="17"/>
      <c r="AW10" s="17">
        <v>0.176368619918188</v>
      </c>
      <c r="AX10" s="17">
        <v>0.16328910428808099</v>
      </c>
      <c r="AY10" s="17">
        <v>0.174630743262357</v>
      </c>
      <c r="AZ10" s="17">
        <v>0.186498218133716</v>
      </c>
      <c r="BA10" s="17">
        <v>0.15877120193282501</v>
      </c>
      <c r="BB10" s="17">
        <v>0.17951860007102399</v>
      </c>
      <c r="BC10" s="17">
        <v>0.13820583479326501</v>
      </c>
      <c r="BD10" s="17">
        <v>0.153445440282788</v>
      </c>
      <c r="BE10" s="17"/>
      <c r="BF10" s="17">
        <v>0.18373953726763101</v>
      </c>
      <c r="BG10" s="17">
        <v>0.161546506078205</v>
      </c>
      <c r="BH10" s="17">
        <v>0.16197597067748001</v>
      </c>
      <c r="BI10" s="17">
        <v>0.16098046430903601</v>
      </c>
      <c r="BJ10" s="17">
        <v>0.15643890930082599</v>
      </c>
      <c r="BK10" s="17">
        <v>0.16976084284024701</v>
      </c>
      <c r="BL10" s="17">
        <v>0.20315786791078999</v>
      </c>
      <c r="BM10" s="17"/>
      <c r="BN10" s="17">
        <v>0.134774575695816</v>
      </c>
      <c r="BO10" s="17">
        <v>0.13507926833888101</v>
      </c>
      <c r="BP10" s="17">
        <v>0.16171328545295199</v>
      </c>
      <c r="BQ10" s="17">
        <v>0.17424533217526</v>
      </c>
      <c r="BR10" s="17">
        <v>0.16480368666336401</v>
      </c>
      <c r="BS10" s="17">
        <v>0.18743771987300201</v>
      </c>
      <c r="BT10" s="17">
        <v>0.185995967330887</v>
      </c>
      <c r="BU10" s="17">
        <v>0.17565884140385901</v>
      </c>
      <c r="BV10" s="17">
        <v>0.17315311242565801</v>
      </c>
      <c r="BW10" s="17">
        <v>0.18164629169754001</v>
      </c>
      <c r="BX10" s="17">
        <v>0.20572709914463899</v>
      </c>
      <c r="BY10" s="17">
        <v>0.19999327564780101</v>
      </c>
      <c r="BZ10" s="17">
        <v>0.19409884947959699</v>
      </c>
      <c r="CA10" s="17">
        <v>0.17203173257052601</v>
      </c>
      <c r="CB10" s="17">
        <v>0.178519383783729</v>
      </c>
      <c r="CC10" s="17">
        <v>0.104644662636059</v>
      </c>
      <c r="CD10" s="17">
        <v>0.108123755421506</v>
      </c>
    </row>
    <row r="11" spans="2:82" x14ac:dyDescent="0.35">
      <c r="B11" s="18" t="s">
        <v>270</v>
      </c>
      <c r="C11" s="17">
        <v>0.281197490048536</v>
      </c>
      <c r="D11" s="17">
        <v>0.27830011078352201</v>
      </c>
      <c r="E11" s="17">
        <v>0.28448319159613</v>
      </c>
      <c r="F11" s="17"/>
      <c r="G11" s="17">
        <v>0.290767956143966</v>
      </c>
      <c r="H11" s="17">
        <v>0.28757850073875502</v>
      </c>
      <c r="I11" s="17">
        <v>0.31835609210684201</v>
      </c>
      <c r="J11" s="17">
        <v>0.28689300355317499</v>
      </c>
      <c r="K11" s="17">
        <v>0.264928466685319</v>
      </c>
      <c r="L11" s="17">
        <v>0.24575902262959001</v>
      </c>
      <c r="M11" s="17"/>
      <c r="N11" s="17">
        <v>0.27752565675305502</v>
      </c>
      <c r="O11" s="17">
        <v>0.28456968470244498</v>
      </c>
      <c r="P11" s="17">
        <v>0.28364032684755403</v>
      </c>
      <c r="Q11" s="17">
        <v>0.28170428500714101</v>
      </c>
      <c r="R11" s="17"/>
      <c r="S11" s="17">
        <v>0.27592752339992399</v>
      </c>
      <c r="T11" s="17">
        <v>0.284652474463295</v>
      </c>
      <c r="U11" s="17">
        <v>0.279065995576878</v>
      </c>
      <c r="V11" s="17">
        <v>0.28589890557036601</v>
      </c>
      <c r="W11" s="17">
        <v>0.25482338205416999</v>
      </c>
      <c r="X11" s="17">
        <v>0.29246615183910601</v>
      </c>
      <c r="Y11" s="17">
        <v>0.29720719423287301</v>
      </c>
      <c r="Z11" s="17">
        <v>0.283862482750454</v>
      </c>
      <c r="AA11" s="17">
        <v>0.27191112163424502</v>
      </c>
      <c r="AB11" s="17">
        <v>0.28672487968514099</v>
      </c>
      <c r="AC11" s="17">
        <v>0.27861854478966303</v>
      </c>
      <c r="AD11" s="17"/>
      <c r="AE11" s="17">
        <v>0.24902241696650099</v>
      </c>
      <c r="AF11" s="17">
        <v>0.308009250417147</v>
      </c>
      <c r="AG11" s="17">
        <v>0.27921359445522298</v>
      </c>
      <c r="AH11" s="17">
        <v>0.30830859159223101</v>
      </c>
      <c r="AI11" s="17">
        <v>0.291541410733343</v>
      </c>
      <c r="AJ11" s="17">
        <v>0.2745761471482</v>
      </c>
      <c r="AK11" s="17"/>
      <c r="AL11" s="17">
        <v>0.28009931026916002</v>
      </c>
      <c r="AM11" s="17">
        <v>0.278270230966355</v>
      </c>
      <c r="AN11" s="17">
        <v>0.281293688824511</v>
      </c>
      <c r="AO11" s="17">
        <v>0.25450805673028398</v>
      </c>
      <c r="AP11" s="17">
        <v>0.27327753313464198</v>
      </c>
      <c r="AQ11" s="17">
        <v>0.28113367594973998</v>
      </c>
      <c r="AR11" s="17">
        <v>0.11958366439085</v>
      </c>
      <c r="AS11" s="17"/>
      <c r="AT11" s="17">
        <v>0.25268122272354998</v>
      </c>
      <c r="AU11" s="17">
        <v>0.281613355257612</v>
      </c>
      <c r="AV11" s="17"/>
      <c r="AW11" s="17">
        <v>0.27850294252102398</v>
      </c>
      <c r="AX11" s="17">
        <v>0.235159430937465</v>
      </c>
      <c r="AY11" s="17">
        <v>0.26936112690441799</v>
      </c>
      <c r="AZ11" s="17">
        <v>0.30001117630426299</v>
      </c>
      <c r="BA11" s="17">
        <v>0.256894747784222</v>
      </c>
      <c r="BB11" s="17">
        <v>0.27212729415118603</v>
      </c>
      <c r="BC11" s="17">
        <v>0.290236403307572</v>
      </c>
      <c r="BD11" s="17">
        <v>0.34090948950871403</v>
      </c>
      <c r="BE11" s="17"/>
      <c r="BF11" s="17">
        <v>0.29966309981169298</v>
      </c>
      <c r="BG11" s="17">
        <v>0.28032508425731101</v>
      </c>
      <c r="BH11" s="17">
        <v>0.29771300162054398</v>
      </c>
      <c r="BI11" s="17">
        <v>0.28121981627103598</v>
      </c>
      <c r="BJ11" s="17">
        <v>0.27888296346941699</v>
      </c>
      <c r="BK11" s="17">
        <v>0.26259254504733398</v>
      </c>
      <c r="BL11" s="17">
        <v>0.28069623300276397</v>
      </c>
      <c r="BM11" s="17"/>
      <c r="BN11" s="17">
        <v>0.29291036375779</v>
      </c>
      <c r="BO11" s="17">
        <v>0.29388086977211902</v>
      </c>
      <c r="BP11" s="17">
        <v>0.26595617195537702</v>
      </c>
      <c r="BQ11" s="17">
        <v>0.25081377970225299</v>
      </c>
      <c r="BR11" s="17">
        <v>0.27790736809750799</v>
      </c>
      <c r="BS11" s="17">
        <v>0.29292409570934502</v>
      </c>
      <c r="BT11" s="17">
        <v>0.28229483438911002</v>
      </c>
      <c r="BU11" s="17">
        <v>0.26088193435648799</v>
      </c>
      <c r="BV11" s="17">
        <v>0.30391901679338301</v>
      </c>
      <c r="BW11" s="17">
        <v>0.27885491142822999</v>
      </c>
      <c r="BX11" s="17">
        <v>0.29903979386832602</v>
      </c>
      <c r="BY11" s="17">
        <v>0.28355235279771002</v>
      </c>
      <c r="BZ11" s="17">
        <v>0.27813510528420798</v>
      </c>
      <c r="CA11" s="17">
        <v>0.26979231365356898</v>
      </c>
      <c r="CB11" s="17">
        <v>0.25286822411668303</v>
      </c>
      <c r="CC11" s="17">
        <v>0.20714218774976501</v>
      </c>
      <c r="CD11" s="17">
        <v>0.230504771422369</v>
      </c>
    </row>
    <row r="12" spans="2:82" x14ac:dyDescent="0.35">
      <c r="B12" s="18" t="s">
        <v>271</v>
      </c>
      <c r="C12" s="17">
        <v>0.212078536837668</v>
      </c>
      <c r="D12" s="17">
        <v>0.208927598778225</v>
      </c>
      <c r="E12" s="17">
        <v>0.21496970639434099</v>
      </c>
      <c r="F12" s="17"/>
      <c r="G12" s="17">
        <v>0.20686908452265601</v>
      </c>
      <c r="H12" s="17">
        <v>0.249938307881478</v>
      </c>
      <c r="I12" s="17">
        <v>0.23861092342748499</v>
      </c>
      <c r="J12" s="17">
        <v>0.21222212287627701</v>
      </c>
      <c r="K12" s="17">
        <v>0.19555789676524801</v>
      </c>
      <c r="L12" s="17">
        <v>0.17408827274288399</v>
      </c>
      <c r="M12" s="17"/>
      <c r="N12" s="17">
        <v>0.24006501260829199</v>
      </c>
      <c r="O12" s="17">
        <v>0.204357776575773</v>
      </c>
      <c r="P12" s="17">
        <v>0.21275689215097901</v>
      </c>
      <c r="Q12" s="17">
        <v>0.18955955719824799</v>
      </c>
      <c r="R12" s="17"/>
      <c r="S12" s="17">
        <v>0.23345930573694099</v>
      </c>
      <c r="T12" s="17">
        <v>0.205190340251408</v>
      </c>
      <c r="U12" s="17">
        <v>0.178352512458722</v>
      </c>
      <c r="V12" s="17">
        <v>0.23449118013474601</v>
      </c>
      <c r="W12" s="17">
        <v>0.22749375663253699</v>
      </c>
      <c r="X12" s="17">
        <v>0.22077682781227001</v>
      </c>
      <c r="Y12" s="17">
        <v>0.20418074408980999</v>
      </c>
      <c r="Z12" s="17">
        <v>0.182468843120071</v>
      </c>
      <c r="AA12" s="17">
        <v>0.21804463229552301</v>
      </c>
      <c r="AB12" s="17">
        <v>0.19258084943457399</v>
      </c>
      <c r="AC12" s="17">
        <v>0.208055641898029</v>
      </c>
      <c r="AD12" s="17"/>
      <c r="AE12" s="17">
        <v>0.22586530227550899</v>
      </c>
      <c r="AF12" s="17">
        <v>0.22015249506189399</v>
      </c>
      <c r="AG12" s="17">
        <v>0.18707792244277299</v>
      </c>
      <c r="AH12" s="17">
        <v>0.180788592924952</v>
      </c>
      <c r="AI12" s="17">
        <v>0.208761370943855</v>
      </c>
      <c r="AJ12" s="17">
        <v>0.18641615543918</v>
      </c>
      <c r="AK12" s="17"/>
      <c r="AL12" s="17">
        <v>0.20145983366620099</v>
      </c>
      <c r="AM12" s="17">
        <v>0.23758479399634599</v>
      </c>
      <c r="AN12" s="17">
        <v>0.25611382786394699</v>
      </c>
      <c r="AO12" s="17">
        <v>0.28197434109362901</v>
      </c>
      <c r="AP12" s="17">
        <v>0.18539227063164601</v>
      </c>
      <c r="AQ12" s="17">
        <v>0.19649780423994001</v>
      </c>
      <c r="AR12" s="17">
        <v>0.25609437501168503</v>
      </c>
      <c r="AS12" s="17"/>
      <c r="AT12" s="17">
        <v>0.30217620435529702</v>
      </c>
      <c r="AU12" s="17">
        <v>0.202510483196083</v>
      </c>
      <c r="AV12" s="17"/>
      <c r="AW12" s="17">
        <v>0.19182883177323501</v>
      </c>
      <c r="AX12" s="17">
        <v>0.147310812704885</v>
      </c>
      <c r="AY12" s="17">
        <v>0.25334848252248399</v>
      </c>
      <c r="AZ12" s="17">
        <v>0.20634411356236701</v>
      </c>
      <c r="BA12" s="17">
        <v>0.17819296665298801</v>
      </c>
      <c r="BB12" s="17">
        <v>0.24577759199791999</v>
      </c>
      <c r="BC12" s="17">
        <v>0.25281470296074599</v>
      </c>
      <c r="BD12" s="17">
        <v>0.223467980260978</v>
      </c>
      <c r="BE12" s="17"/>
      <c r="BF12" s="17">
        <v>0.228857043422309</v>
      </c>
      <c r="BG12" s="17">
        <v>0.23442645880604099</v>
      </c>
      <c r="BH12" s="17">
        <v>0.201359119326259</v>
      </c>
      <c r="BI12" s="17">
        <v>0.22577518070320701</v>
      </c>
      <c r="BJ12" s="17">
        <v>0.26262908746180702</v>
      </c>
      <c r="BK12" s="17">
        <v>0.16472535585690301</v>
      </c>
      <c r="BL12" s="17">
        <v>0.177163645572677</v>
      </c>
      <c r="BM12" s="17"/>
      <c r="BN12" s="17">
        <v>0.20125341931177801</v>
      </c>
      <c r="BO12" s="17">
        <v>0.182716937280505</v>
      </c>
      <c r="BP12" s="17">
        <v>0.20725472145877899</v>
      </c>
      <c r="BQ12" s="17">
        <v>0.20325179394401699</v>
      </c>
      <c r="BR12" s="17">
        <v>0.20647814998960801</v>
      </c>
      <c r="BS12" s="17">
        <v>0.18551822823414599</v>
      </c>
      <c r="BT12" s="17">
        <v>0.20086335410761899</v>
      </c>
      <c r="BU12" s="17">
        <v>0.23744086554440499</v>
      </c>
      <c r="BV12" s="17">
        <v>0.207547962483002</v>
      </c>
      <c r="BW12" s="17">
        <v>0.23543324219743</v>
      </c>
      <c r="BX12" s="17">
        <v>0.21530914028335499</v>
      </c>
      <c r="BY12" s="17">
        <v>0.229872745365161</v>
      </c>
      <c r="BZ12" s="17">
        <v>0.24269363789117801</v>
      </c>
      <c r="CA12" s="17">
        <v>0.205188781121868</v>
      </c>
      <c r="CB12" s="17">
        <v>0.27575137120573701</v>
      </c>
      <c r="CC12" s="17">
        <v>0.307613484245915</v>
      </c>
      <c r="CD12" s="17">
        <v>0.27598348433970499</v>
      </c>
    </row>
    <row r="13" spans="2:82" x14ac:dyDescent="0.35">
      <c r="B13" s="18" t="s">
        <v>272</v>
      </c>
      <c r="C13" s="19">
        <v>0.18102957154732399</v>
      </c>
      <c r="D13" s="19">
        <v>0.159275584070734</v>
      </c>
      <c r="E13" s="19">
        <v>0.20215892358432899</v>
      </c>
      <c r="F13" s="19"/>
      <c r="G13" s="19">
        <v>0.13975075071099799</v>
      </c>
      <c r="H13" s="19">
        <v>0.18591549218526701</v>
      </c>
      <c r="I13" s="19">
        <v>0.16672707621391999</v>
      </c>
      <c r="J13" s="19">
        <v>0.178804231137876</v>
      </c>
      <c r="K13" s="19">
        <v>0.194737292725014</v>
      </c>
      <c r="L13" s="19">
        <v>0.208596085279871</v>
      </c>
      <c r="M13" s="19"/>
      <c r="N13" s="19">
        <v>0.18430262300448499</v>
      </c>
      <c r="O13" s="19">
        <v>0.17327057369024801</v>
      </c>
      <c r="P13" s="19">
        <v>0.17041135659429499</v>
      </c>
      <c r="Q13" s="19">
        <v>0.19497764435745901</v>
      </c>
      <c r="R13" s="19"/>
      <c r="S13" s="19">
        <v>0.23001904266857101</v>
      </c>
      <c r="T13" s="19">
        <v>0.17434145843295101</v>
      </c>
      <c r="U13" s="19">
        <v>0.15683891683241499</v>
      </c>
      <c r="V13" s="19">
        <v>0.15723283194134299</v>
      </c>
      <c r="W13" s="19">
        <v>0.172659525896359</v>
      </c>
      <c r="X13" s="19">
        <v>0.17272879143095199</v>
      </c>
      <c r="Y13" s="19">
        <v>0.18651012354032701</v>
      </c>
      <c r="Z13" s="19">
        <v>0.20355649063016201</v>
      </c>
      <c r="AA13" s="19">
        <v>0.19105484885662699</v>
      </c>
      <c r="AB13" s="19">
        <v>0.14658610831588001</v>
      </c>
      <c r="AC13" s="19">
        <v>0.16717096556974001</v>
      </c>
      <c r="AD13" s="19"/>
      <c r="AE13" s="27">
        <v>0.209479182732448</v>
      </c>
      <c r="AF13" s="27">
        <v>0.171410099268446</v>
      </c>
      <c r="AG13" s="27">
        <v>0.17480766831629499</v>
      </c>
      <c r="AH13" s="27">
        <v>0.16420912190237699</v>
      </c>
      <c r="AI13" s="27">
        <v>0.161389108463564</v>
      </c>
      <c r="AJ13" s="27">
        <v>0.12387257976396999</v>
      </c>
      <c r="AK13" s="19"/>
      <c r="AL13" s="19">
        <v>0.17383519874000999</v>
      </c>
      <c r="AM13" s="19">
        <v>0.19650401976665799</v>
      </c>
      <c r="AN13" s="19">
        <v>0.194058994465199</v>
      </c>
      <c r="AO13" s="19">
        <v>0.19027106029693999</v>
      </c>
      <c r="AP13" s="19">
        <v>0.14850724950754199</v>
      </c>
      <c r="AQ13" s="19">
        <v>0.23503936012023099</v>
      </c>
      <c r="AR13" s="19">
        <v>0.33957030550748102</v>
      </c>
      <c r="AS13" s="19"/>
      <c r="AT13" s="19">
        <v>0.23594408006877399</v>
      </c>
      <c r="AU13" s="19">
        <v>0.175279069790478</v>
      </c>
      <c r="AV13" s="19"/>
      <c r="AW13" s="19">
        <v>0.165344065291984</v>
      </c>
      <c r="AX13" s="19">
        <v>0.235616828425808</v>
      </c>
      <c r="AY13" s="19">
        <v>0.156645646284954</v>
      </c>
      <c r="AZ13" s="19">
        <v>0.16181144089056501</v>
      </c>
      <c r="BA13" s="19">
        <v>0.199502144289748</v>
      </c>
      <c r="BB13" s="19">
        <v>0.17021585916549201</v>
      </c>
      <c r="BC13" s="19">
        <v>0.21098864893661201</v>
      </c>
      <c r="BD13" s="19">
        <v>0.14418495014343299</v>
      </c>
      <c r="BE13" s="19"/>
      <c r="BF13" s="19">
        <v>0.160212181064605</v>
      </c>
      <c r="BG13" s="19">
        <v>0.19162134473738199</v>
      </c>
      <c r="BH13" s="19">
        <v>0.16544848178917601</v>
      </c>
      <c r="BI13" s="19">
        <v>0.194136685148558</v>
      </c>
      <c r="BJ13" s="19">
        <v>0.168708714472247</v>
      </c>
      <c r="BK13" s="19">
        <v>0.210299113625767</v>
      </c>
      <c r="BL13" s="19">
        <v>0.13804925533342999</v>
      </c>
      <c r="BM13" s="19"/>
      <c r="BN13" s="19">
        <v>0.20075996120590101</v>
      </c>
      <c r="BO13" s="19">
        <v>0.187865763536776</v>
      </c>
      <c r="BP13" s="19">
        <v>0.18664183509659499</v>
      </c>
      <c r="BQ13" s="19">
        <v>0.16923824822098901</v>
      </c>
      <c r="BR13" s="19">
        <v>0.185931139847268</v>
      </c>
      <c r="BS13" s="19">
        <v>0.16272360560847501</v>
      </c>
      <c r="BT13" s="19">
        <v>0.18423679210475799</v>
      </c>
      <c r="BU13" s="19">
        <v>0.17640044156557699</v>
      </c>
      <c r="BV13" s="19">
        <v>0.17287078551612201</v>
      </c>
      <c r="BW13" s="19">
        <v>0.163012992777083</v>
      </c>
      <c r="BX13" s="19">
        <v>0.15846049330503001</v>
      </c>
      <c r="BY13" s="19">
        <v>0.15460970372108701</v>
      </c>
      <c r="BZ13" s="19">
        <v>0.153983831168682</v>
      </c>
      <c r="CA13" s="19">
        <v>0.21225539484818801</v>
      </c>
      <c r="CB13" s="19">
        <v>0.22788179896448099</v>
      </c>
      <c r="CC13" s="19">
        <v>0.28304979289729099</v>
      </c>
      <c r="CD13" s="19">
        <v>0.29035057225719502</v>
      </c>
    </row>
    <row r="14" spans="2:82" x14ac:dyDescent="0.35">
      <c r="B14" s="16"/>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CD18"/>
  <sheetViews>
    <sheetView showGridLines="0" topLeftCell="A6" workbookViewId="0">
      <pane xSplit="2" topLeftCell="Z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306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302</v>
      </c>
      <c r="C9" s="17">
        <v>7.38507057290443E-2</v>
      </c>
      <c r="D9" s="17">
        <v>8.8445231217678305E-2</v>
      </c>
      <c r="E9" s="17">
        <v>5.87825171403372E-2</v>
      </c>
      <c r="F9" s="17"/>
      <c r="G9" s="17">
        <v>6.88848475679531E-2</v>
      </c>
      <c r="H9" s="17">
        <v>7.0039740954056198E-2</v>
      </c>
      <c r="I9" s="17">
        <v>5.5956680194699897E-2</v>
      </c>
      <c r="J9" s="17">
        <v>6.7692027102346397E-2</v>
      </c>
      <c r="K9" s="17">
        <v>9.0135365900291406E-2</v>
      </c>
      <c r="L9" s="17">
        <v>8.8868756372159102E-2</v>
      </c>
      <c r="M9" s="17"/>
      <c r="N9" s="17">
        <v>6.8883146772937498E-2</v>
      </c>
      <c r="O9" s="17">
        <v>7.8420535319444304E-2</v>
      </c>
      <c r="P9" s="17">
        <v>7.4600686020309101E-2</v>
      </c>
      <c r="Q9" s="17">
        <v>7.2073222451100594E-2</v>
      </c>
      <c r="R9" s="17"/>
      <c r="S9" s="17">
        <v>6.83537824916743E-2</v>
      </c>
      <c r="T9" s="17">
        <v>9.0272127507397895E-2</v>
      </c>
      <c r="U9" s="17">
        <v>8.84140481731997E-2</v>
      </c>
      <c r="V9" s="17">
        <v>6.54319516749646E-2</v>
      </c>
      <c r="W9" s="17">
        <v>7.8182916885982195E-2</v>
      </c>
      <c r="X9" s="17">
        <v>7.9249038119990498E-2</v>
      </c>
      <c r="Y9" s="17">
        <v>7.3292081052303407E-2</v>
      </c>
      <c r="Z9" s="17">
        <v>6.14721928735577E-2</v>
      </c>
      <c r="AA9" s="17">
        <v>5.8077296424905903E-2</v>
      </c>
      <c r="AB9" s="17">
        <v>7.1308908862662501E-2</v>
      </c>
      <c r="AC9" s="17">
        <v>7.6341673356349504E-2</v>
      </c>
      <c r="AD9" s="17"/>
      <c r="AE9" s="17">
        <v>7.4121807822966096E-2</v>
      </c>
      <c r="AF9" s="17">
        <v>7.1943221008776995E-2</v>
      </c>
      <c r="AG9" s="17">
        <v>6.1646572245625503E-2</v>
      </c>
      <c r="AH9" s="17">
        <v>8.6133363577864303E-2</v>
      </c>
      <c r="AI9" s="17">
        <v>6.8201139554055601E-2</v>
      </c>
      <c r="AJ9" s="17">
        <v>0.10336261625278299</v>
      </c>
      <c r="AK9" s="17"/>
      <c r="AL9" s="17">
        <v>7.4233793672797505E-2</v>
      </c>
      <c r="AM9" s="17">
        <v>6.8894280964087007E-2</v>
      </c>
      <c r="AN9" s="17">
        <v>5.7963658461102498E-2</v>
      </c>
      <c r="AO9" s="17">
        <v>8.3876084248737506E-2</v>
      </c>
      <c r="AP9" s="17">
        <v>9.6395932097574202E-2</v>
      </c>
      <c r="AQ9" s="17">
        <v>7.0541570956920402E-2</v>
      </c>
      <c r="AR9" s="17">
        <v>0.117537124865097</v>
      </c>
      <c r="AS9" s="17"/>
      <c r="AT9" s="17">
        <v>4.6647241083649399E-2</v>
      </c>
      <c r="AU9" s="17">
        <v>7.6389010586266598E-2</v>
      </c>
      <c r="AV9" s="17"/>
      <c r="AW9" s="17">
        <v>9.8113619204810806E-2</v>
      </c>
      <c r="AX9" s="17">
        <v>9.4375181869250896E-2</v>
      </c>
      <c r="AY9" s="17">
        <v>5.4183305141267402E-2</v>
      </c>
      <c r="AZ9" s="17">
        <v>7.5611838652321905E-2</v>
      </c>
      <c r="BA9" s="17">
        <v>8.5031227495196898E-2</v>
      </c>
      <c r="BB9" s="17">
        <v>6.2378233388891001E-2</v>
      </c>
      <c r="BC9" s="17">
        <v>5.1082667244366803E-2</v>
      </c>
      <c r="BD9" s="17">
        <v>5.1309312223582197E-2</v>
      </c>
      <c r="BE9" s="17"/>
      <c r="BF9" s="17">
        <v>8.0910634962631303E-2</v>
      </c>
      <c r="BG9" s="17">
        <v>6.2292083860253901E-2</v>
      </c>
      <c r="BH9" s="17">
        <v>8.41829740150596E-2</v>
      </c>
      <c r="BI9" s="17">
        <v>5.4435208005479699E-2</v>
      </c>
      <c r="BJ9" s="17">
        <v>6.5462076103241298E-2</v>
      </c>
      <c r="BK9" s="17">
        <v>7.9147508068184602E-2</v>
      </c>
      <c r="BL9" s="17">
        <v>9.5719796802985105E-2</v>
      </c>
      <c r="BM9" s="17"/>
      <c r="BN9" s="17">
        <v>7.0453913842202204E-2</v>
      </c>
      <c r="BO9" s="17">
        <v>8.6614172748049598E-2</v>
      </c>
      <c r="BP9" s="17">
        <v>7.5665561618285998E-2</v>
      </c>
      <c r="BQ9" s="17">
        <v>8.7872377016881803E-2</v>
      </c>
      <c r="BR9" s="17">
        <v>6.6551194148001494E-2</v>
      </c>
      <c r="BS9" s="17">
        <v>8.0995922787019295E-2</v>
      </c>
      <c r="BT9" s="17">
        <v>7.6018823421921705E-2</v>
      </c>
      <c r="BU9" s="17">
        <v>5.26915779611336E-2</v>
      </c>
      <c r="BV9" s="17">
        <v>6.8923900616860906E-2</v>
      </c>
      <c r="BW9" s="17">
        <v>6.75913741934073E-2</v>
      </c>
      <c r="BX9" s="17">
        <v>9.9776099063562898E-2</v>
      </c>
      <c r="BY9" s="17">
        <v>5.6455617604005102E-2</v>
      </c>
      <c r="BZ9" s="17">
        <v>8.2497685557844605E-2</v>
      </c>
      <c r="CA9" s="17">
        <v>9.6948464098357001E-2</v>
      </c>
      <c r="CB9" s="17">
        <v>5.12063417259205E-2</v>
      </c>
      <c r="CC9" s="17">
        <v>4.8185756567617997E-2</v>
      </c>
      <c r="CD9" s="17">
        <v>6.0894575744630197E-2</v>
      </c>
    </row>
    <row r="10" spans="2:82" x14ac:dyDescent="0.35">
      <c r="B10" s="18" t="s">
        <v>269</v>
      </c>
      <c r="C10" s="17">
        <v>0.13599293652623901</v>
      </c>
      <c r="D10" s="17">
        <v>0.16060499446000601</v>
      </c>
      <c r="E10" s="17">
        <v>0.112460001788405</v>
      </c>
      <c r="F10" s="17"/>
      <c r="G10" s="17">
        <v>0.153404618637624</v>
      </c>
      <c r="H10" s="17">
        <v>0.125211890372351</v>
      </c>
      <c r="I10" s="17">
        <v>0.13232591531466401</v>
      </c>
      <c r="J10" s="17">
        <v>0.12449309231415601</v>
      </c>
      <c r="K10" s="17">
        <v>0.144350351315291</v>
      </c>
      <c r="L10" s="17">
        <v>0.139975382791208</v>
      </c>
      <c r="M10" s="17"/>
      <c r="N10" s="17">
        <v>0.13554650042444699</v>
      </c>
      <c r="O10" s="17">
        <v>0.14202930296810701</v>
      </c>
      <c r="P10" s="17">
        <v>0.137307688985598</v>
      </c>
      <c r="Q10" s="17">
        <v>0.12953356945049899</v>
      </c>
      <c r="R10" s="17"/>
      <c r="S10" s="17">
        <v>0.114951870094778</v>
      </c>
      <c r="T10" s="17">
        <v>0.14873890456016201</v>
      </c>
      <c r="U10" s="17">
        <v>0.15117706277114401</v>
      </c>
      <c r="V10" s="17">
        <v>0.14763311710521701</v>
      </c>
      <c r="W10" s="17">
        <v>0.15467136516085001</v>
      </c>
      <c r="X10" s="17">
        <v>0.131282405879697</v>
      </c>
      <c r="Y10" s="17">
        <v>0.13349777998243501</v>
      </c>
      <c r="Z10" s="17">
        <v>0.12134546136564001</v>
      </c>
      <c r="AA10" s="17">
        <v>0.121242140492648</v>
      </c>
      <c r="AB10" s="17">
        <v>0.14818917230387199</v>
      </c>
      <c r="AC10" s="17">
        <v>0.13268802131906801</v>
      </c>
      <c r="AD10" s="17"/>
      <c r="AE10" s="17">
        <v>0.13505609559261</v>
      </c>
      <c r="AF10" s="17">
        <v>0.14653902740900701</v>
      </c>
      <c r="AG10" s="17">
        <v>0.119944284278296</v>
      </c>
      <c r="AH10" s="17">
        <v>0.11118491473716199</v>
      </c>
      <c r="AI10" s="17">
        <v>0.14551344152287199</v>
      </c>
      <c r="AJ10" s="17">
        <v>0.11392432056526799</v>
      </c>
      <c r="AK10" s="17"/>
      <c r="AL10" s="17">
        <v>0.14153704475022599</v>
      </c>
      <c r="AM10" s="17">
        <v>0.124085432736109</v>
      </c>
      <c r="AN10" s="17">
        <v>0.129955233251488</v>
      </c>
      <c r="AO10" s="17">
        <v>0.11009384856984</v>
      </c>
      <c r="AP10" s="17">
        <v>0.182270941713814</v>
      </c>
      <c r="AQ10" s="17">
        <v>0.17190421072368101</v>
      </c>
      <c r="AR10" s="17">
        <v>3.1022111036090799E-2</v>
      </c>
      <c r="AS10" s="17"/>
      <c r="AT10" s="17">
        <v>0.100350168994453</v>
      </c>
      <c r="AU10" s="17">
        <v>0.14039963207881001</v>
      </c>
      <c r="AV10" s="17"/>
      <c r="AW10" s="17">
        <v>0.14873841823874701</v>
      </c>
      <c r="AX10" s="17">
        <v>0.166558118816797</v>
      </c>
      <c r="AY10" s="17">
        <v>0.14874102589719401</v>
      </c>
      <c r="AZ10" s="17">
        <v>0.14822333546886701</v>
      </c>
      <c r="BA10" s="17">
        <v>0.125435537417591</v>
      </c>
      <c r="BB10" s="17">
        <v>0.12646555890282801</v>
      </c>
      <c r="BC10" s="17">
        <v>0.115726287950165</v>
      </c>
      <c r="BD10" s="17">
        <v>8.9676059068058006E-2</v>
      </c>
      <c r="BE10" s="17"/>
      <c r="BF10" s="17">
        <v>0.14957534463948299</v>
      </c>
      <c r="BG10" s="17">
        <v>0.13206876360992101</v>
      </c>
      <c r="BH10" s="17">
        <v>0.148712785073295</v>
      </c>
      <c r="BI10" s="17">
        <v>0.104736086266065</v>
      </c>
      <c r="BJ10" s="17">
        <v>0.115268141830653</v>
      </c>
      <c r="BK10" s="17">
        <v>0.13376127739067301</v>
      </c>
      <c r="BL10" s="17">
        <v>0.15886563846749599</v>
      </c>
      <c r="BM10" s="17"/>
      <c r="BN10" s="17">
        <v>0.10685784323242201</v>
      </c>
      <c r="BO10" s="17">
        <v>0.106609743954342</v>
      </c>
      <c r="BP10" s="17">
        <v>0.126614301300503</v>
      </c>
      <c r="BQ10" s="17">
        <v>0.157178476373838</v>
      </c>
      <c r="BR10" s="17">
        <v>0.14780550242641599</v>
      </c>
      <c r="BS10" s="17">
        <v>0.155770639843586</v>
      </c>
      <c r="BT10" s="17">
        <v>0.120075063737617</v>
      </c>
      <c r="BU10" s="17">
        <v>0.13048113134615</v>
      </c>
      <c r="BV10" s="17">
        <v>0.160394560339396</v>
      </c>
      <c r="BW10" s="17">
        <v>0.13514784315040301</v>
      </c>
      <c r="BX10" s="17">
        <v>0.151187405614989</v>
      </c>
      <c r="BY10" s="17">
        <v>0.159188104123131</v>
      </c>
      <c r="BZ10" s="17">
        <v>0.188322038716072</v>
      </c>
      <c r="CA10" s="17">
        <v>0.13135165443289401</v>
      </c>
      <c r="CB10" s="17">
        <v>0.136049179758328</v>
      </c>
      <c r="CC10" s="17">
        <v>0.103403064305419</v>
      </c>
      <c r="CD10" s="17">
        <v>4.6364474983563497E-2</v>
      </c>
    </row>
    <row r="11" spans="2:82" x14ac:dyDescent="0.35">
      <c r="B11" s="18" t="s">
        <v>270</v>
      </c>
      <c r="C11" s="17">
        <v>0.30032450374757702</v>
      </c>
      <c r="D11" s="17">
        <v>0.29679049439989502</v>
      </c>
      <c r="E11" s="17">
        <v>0.303494508602899</v>
      </c>
      <c r="F11" s="17"/>
      <c r="G11" s="17">
        <v>0.326912846244164</v>
      </c>
      <c r="H11" s="17">
        <v>0.28636137297908998</v>
      </c>
      <c r="I11" s="17">
        <v>0.330860744317441</v>
      </c>
      <c r="J11" s="17">
        <v>0.30664451970412199</v>
      </c>
      <c r="K11" s="17">
        <v>0.28163186868458701</v>
      </c>
      <c r="L11" s="17">
        <v>0.27669263040529501</v>
      </c>
      <c r="M11" s="17"/>
      <c r="N11" s="17">
        <v>0.30058391863733402</v>
      </c>
      <c r="O11" s="17">
        <v>0.31020909557499698</v>
      </c>
      <c r="P11" s="17">
        <v>0.30912705772348997</v>
      </c>
      <c r="Q11" s="17">
        <v>0.28008551847166302</v>
      </c>
      <c r="R11" s="17"/>
      <c r="S11" s="17">
        <v>0.28832073748119003</v>
      </c>
      <c r="T11" s="17">
        <v>0.298501129899161</v>
      </c>
      <c r="U11" s="17">
        <v>0.31736585461643302</v>
      </c>
      <c r="V11" s="17">
        <v>0.323774267638617</v>
      </c>
      <c r="W11" s="17">
        <v>0.275061718467633</v>
      </c>
      <c r="X11" s="17">
        <v>0.30611686727322202</v>
      </c>
      <c r="Y11" s="17">
        <v>0.28948476140533702</v>
      </c>
      <c r="Z11" s="17">
        <v>0.29527472897733098</v>
      </c>
      <c r="AA11" s="17">
        <v>0.30764855414744302</v>
      </c>
      <c r="AB11" s="17">
        <v>0.313572068524827</v>
      </c>
      <c r="AC11" s="17">
        <v>0.28116327328573898</v>
      </c>
      <c r="AD11" s="17"/>
      <c r="AE11" s="17">
        <v>0.27460458712578301</v>
      </c>
      <c r="AF11" s="17">
        <v>0.32179341175876902</v>
      </c>
      <c r="AG11" s="17">
        <v>0.29306019005149703</v>
      </c>
      <c r="AH11" s="17">
        <v>0.31392557515805902</v>
      </c>
      <c r="AI11" s="17">
        <v>0.31357926240406703</v>
      </c>
      <c r="AJ11" s="17">
        <v>0.33216399984047301</v>
      </c>
      <c r="AK11" s="17"/>
      <c r="AL11" s="17">
        <v>0.29933260638304998</v>
      </c>
      <c r="AM11" s="17">
        <v>0.30090619302635202</v>
      </c>
      <c r="AN11" s="17">
        <v>0.26233555755244797</v>
      </c>
      <c r="AO11" s="17">
        <v>0.180458593469012</v>
      </c>
      <c r="AP11" s="17">
        <v>0.31738328442120001</v>
      </c>
      <c r="AQ11" s="17">
        <v>0.31960739954301798</v>
      </c>
      <c r="AR11" s="17">
        <v>0.13147927043336</v>
      </c>
      <c r="AS11" s="17"/>
      <c r="AT11" s="17">
        <v>0.26384773043464299</v>
      </c>
      <c r="AU11" s="17">
        <v>0.30376962749012798</v>
      </c>
      <c r="AV11" s="17"/>
      <c r="AW11" s="17">
        <v>0.305653940681194</v>
      </c>
      <c r="AX11" s="17">
        <v>0.27282160339597</v>
      </c>
      <c r="AY11" s="17">
        <v>0.32795498788557598</v>
      </c>
      <c r="AZ11" s="17">
        <v>0.30752337319865602</v>
      </c>
      <c r="BA11" s="17">
        <v>0.27862124388162601</v>
      </c>
      <c r="BB11" s="17">
        <v>0.31504935908435799</v>
      </c>
      <c r="BC11" s="17">
        <v>0.29550095930035503</v>
      </c>
      <c r="BD11" s="17">
        <v>0.29467858962238602</v>
      </c>
      <c r="BE11" s="17"/>
      <c r="BF11" s="17">
        <v>0.28844093075937699</v>
      </c>
      <c r="BG11" s="17">
        <v>0.30792852574191898</v>
      </c>
      <c r="BH11" s="17">
        <v>0.31677701761105598</v>
      </c>
      <c r="BI11" s="17">
        <v>0.31525885251911301</v>
      </c>
      <c r="BJ11" s="17">
        <v>0.29709515096672701</v>
      </c>
      <c r="BK11" s="17">
        <v>0.284125000917753</v>
      </c>
      <c r="BL11" s="17">
        <v>0.30210736096596102</v>
      </c>
      <c r="BM11" s="17"/>
      <c r="BN11" s="17">
        <v>0.29193293352688499</v>
      </c>
      <c r="BO11" s="17">
        <v>0.31496936847768803</v>
      </c>
      <c r="BP11" s="17">
        <v>0.284346773081114</v>
      </c>
      <c r="BQ11" s="17">
        <v>0.30328213608084398</v>
      </c>
      <c r="BR11" s="17">
        <v>0.27817997953214202</v>
      </c>
      <c r="BS11" s="17">
        <v>0.284465200293539</v>
      </c>
      <c r="BT11" s="17">
        <v>0.32498068122402501</v>
      </c>
      <c r="BU11" s="17">
        <v>0.31648387015769802</v>
      </c>
      <c r="BV11" s="17">
        <v>0.31573122319133001</v>
      </c>
      <c r="BW11" s="17">
        <v>0.31910329499901902</v>
      </c>
      <c r="BX11" s="17">
        <v>0.30009707146148701</v>
      </c>
      <c r="BY11" s="17">
        <v>0.33860868588997201</v>
      </c>
      <c r="BZ11" s="17">
        <v>0.32126064474578703</v>
      </c>
      <c r="CA11" s="17">
        <v>0.27476814258117499</v>
      </c>
      <c r="CB11" s="17">
        <v>0.28897783658913301</v>
      </c>
      <c r="CC11" s="17">
        <v>0.22238383715945001</v>
      </c>
      <c r="CD11" s="17">
        <v>0.21684749127238501</v>
      </c>
    </row>
    <row r="12" spans="2:82" x14ac:dyDescent="0.35">
      <c r="B12" s="18" t="s">
        <v>271</v>
      </c>
      <c r="C12" s="17">
        <v>0.26938946946633102</v>
      </c>
      <c r="D12" s="17">
        <v>0.25902131590723598</v>
      </c>
      <c r="E12" s="17">
        <v>0.279644399613793</v>
      </c>
      <c r="F12" s="17"/>
      <c r="G12" s="17">
        <v>0.26388908856395399</v>
      </c>
      <c r="H12" s="17">
        <v>0.29056165860309502</v>
      </c>
      <c r="I12" s="17">
        <v>0.26821805912323798</v>
      </c>
      <c r="J12" s="17">
        <v>0.28702879753587002</v>
      </c>
      <c r="K12" s="17">
        <v>0.25257856747902802</v>
      </c>
      <c r="L12" s="17">
        <v>0.25367413947546402</v>
      </c>
      <c r="M12" s="17"/>
      <c r="N12" s="17">
        <v>0.27211882263947601</v>
      </c>
      <c r="O12" s="17">
        <v>0.283247588853965</v>
      </c>
      <c r="P12" s="17">
        <v>0.26000119049735998</v>
      </c>
      <c r="Q12" s="17">
        <v>0.26222194335778498</v>
      </c>
      <c r="R12" s="17"/>
      <c r="S12" s="17">
        <v>0.28762407091970299</v>
      </c>
      <c r="T12" s="17">
        <v>0.25150248636355499</v>
      </c>
      <c r="U12" s="17">
        <v>0.25511362212277999</v>
      </c>
      <c r="V12" s="17">
        <v>0.26648250366656201</v>
      </c>
      <c r="W12" s="17">
        <v>0.297780376895182</v>
      </c>
      <c r="X12" s="17">
        <v>0.27178831084798799</v>
      </c>
      <c r="Y12" s="17">
        <v>0.26968438431270297</v>
      </c>
      <c r="Z12" s="17">
        <v>0.23622128804474801</v>
      </c>
      <c r="AA12" s="17">
        <v>0.281996458873773</v>
      </c>
      <c r="AB12" s="17">
        <v>0.256831039776169</v>
      </c>
      <c r="AC12" s="17">
        <v>0.27273776543357803</v>
      </c>
      <c r="AD12" s="17"/>
      <c r="AE12" s="17">
        <v>0.27377035583301301</v>
      </c>
      <c r="AF12" s="17">
        <v>0.26941970934432002</v>
      </c>
      <c r="AG12" s="17">
        <v>0.26259496413790401</v>
      </c>
      <c r="AH12" s="17">
        <v>0.27085713945801099</v>
      </c>
      <c r="AI12" s="17">
        <v>0.26855743839500801</v>
      </c>
      <c r="AJ12" s="17">
        <v>0.23682041218538399</v>
      </c>
      <c r="AK12" s="17"/>
      <c r="AL12" s="17">
        <v>0.268439104580591</v>
      </c>
      <c r="AM12" s="17">
        <v>0.27473629957829299</v>
      </c>
      <c r="AN12" s="17">
        <v>0.317084110940546</v>
      </c>
      <c r="AO12" s="17">
        <v>0.33744196364419499</v>
      </c>
      <c r="AP12" s="17">
        <v>0.24649178824474999</v>
      </c>
      <c r="AQ12" s="17">
        <v>0.21681351455412401</v>
      </c>
      <c r="AR12" s="17">
        <v>0.40814805920063701</v>
      </c>
      <c r="AS12" s="17"/>
      <c r="AT12" s="17">
        <v>0.31997788176872899</v>
      </c>
      <c r="AU12" s="17">
        <v>0.26381438534323498</v>
      </c>
      <c r="AV12" s="17"/>
      <c r="AW12" s="17">
        <v>0.25507802445187999</v>
      </c>
      <c r="AX12" s="17">
        <v>0.24254890086929901</v>
      </c>
      <c r="AY12" s="17">
        <v>0.25170966729942801</v>
      </c>
      <c r="AZ12" s="17">
        <v>0.27124115681504501</v>
      </c>
      <c r="BA12" s="17">
        <v>0.26300463823993903</v>
      </c>
      <c r="BB12" s="17">
        <v>0.28600217130819799</v>
      </c>
      <c r="BC12" s="17">
        <v>0.27880582823231898</v>
      </c>
      <c r="BD12" s="17">
        <v>0.27136571839182899</v>
      </c>
      <c r="BE12" s="17"/>
      <c r="BF12" s="17">
        <v>0.29351849294957999</v>
      </c>
      <c r="BG12" s="17">
        <v>0.26781601118806397</v>
      </c>
      <c r="BH12" s="17">
        <v>0.265128067007672</v>
      </c>
      <c r="BI12" s="17">
        <v>0.29780011020889802</v>
      </c>
      <c r="BJ12" s="17">
        <v>0.29248133764350298</v>
      </c>
      <c r="BK12" s="17">
        <v>0.249050328857255</v>
      </c>
      <c r="BL12" s="17">
        <v>0.24906085933288699</v>
      </c>
      <c r="BM12" s="17"/>
      <c r="BN12" s="17">
        <v>0.240941454262044</v>
      </c>
      <c r="BO12" s="17">
        <v>0.23799881347892801</v>
      </c>
      <c r="BP12" s="17">
        <v>0.28071477685373403</v>
      </c>
      <c r="BQ12" s="17">
        <v>0.25057030837621103</v>
      </c>
      <c r="BR12" s="17">
        <v>0.28260802936914398</v>
      </c>
      <c r="BS12" s="17">
        <v>0.28648571865318401</v>
      </c>
      <c r="BT12" s="17">
        <v>0.26519473824210898</v>
      </c>
      <c r="BU12" s="17">
        <v>0.28094001503652999</v>
      </c>
      <c r="BV12" s="17">
        <v>0.25526665577211399</v>
      </c>
      <c r="BW12" s="17">
        <v>0.272178413844333</v>
      </c>
      <c r="BX12" s="17">
        <v>0.26741313796060301</v>
      </c>
      <c r="BY12" s="17">
        <v>0.28291234527321202</v>
      </c>
      <c r="BZ12" s="17">
        <v>0.25572345362447102</v>
      </c>
      <c r="CA12" s="17">
        <v>0.31099008813251899</v>
      </c>
      <c r="CB12" s="17">
        <v>0.27043342415704802</v>
      </c>
      <c r="CC12" s="17">
        <v>0.28508036020378802</v>
      </c>
      <c r="CD12" s="17">
        <v>0.30181709711189803</v>
      </c>
    </row>
    <row r="13" spans="2:82" x14ac:dyDescent="0.35">
      <c r="B13" s="18" t="s">
        <v>272</v>
      </c>
      <c r="C13" s="19">
        <v>0.220442384530808</v>
      </c>
      <c r="D13" s="19">
        <v>0.19513796401518599</v>
      </c>
      <c r="E13" s="19">
        <v>0.24561857285456601</v>
      </c>
      <c r="F13" s="19"/>
      <c r="G13" s="19">
        <v>0.18690859898630399</v>
      </c>
      <c r="H13" s="19">
        <v>0.22782533709140701</v>
      </c>
      <c r="I13" s="19">
        <v>0.21263860104995699</v>
      </c>
      <c r="J13" s="19">
        <v>0.21414156334350601</v>
      </c>
      <c r="K13" s="19">
        <v>0.231303846620803</v>
      </c>
      <c r="L13" s="19">
        <v>0.240789090955874</v>
      </c>
      <c r="M13" s="19"/>
      <c r="N13" s="19">
        <v>0.222867611525806</v>
      </c>
      <c r="O13" s="19">
        <v>0.18609347728348699</v>
      </c>
      <c r="P13" s="19">
        <v>0.21896337677324301</v>
      </c>
      <c r="Q13" s="19">
        <v>0.25608574626895297</v>
      </c>
      <c r="R13" s="19"/>
      <c r="S13" s="19">
        <v>0.240749539012655</v>
      </c>
      <c r="T13" s="19">
        <v>0.21098535166972399</v>
      </c>
      <c r="U13" s="19">
        <v>0.187929412316444</v>
      </c>
      <c r="V13" s="19">
        <v>0.19667815991463999</v>
      </c>
      <c r="W13" s="19">
        <v>0.194303622590352</v>
      </c>
      <c r="X13" s="19">
        <v>0.21156337787910301</v>
      </c>
      <c r="Y13" s="19">
        <v>0.234040993247222</v>
      </c>
      <c r="Z13" s="19">
        <v>0.28568632873872302</v>
      </c>
      <c r="AA13" s="19">
        <v>0.231035550061229</v>
      </c>
      <c r="AB13" s="19">
        <v>0.21009881053247001</v>
      </c>
      <c r="AC13" s="19">
        <v>0.23706926660526501</v>
      </c>
      <c r="AD13" s="19"/>
      <c r="AE13" s="27">
        <v>0.24244715362562799</v>
      </c>
      <c r="AF13" s="27">
        <v>0.19030463047912799</v>
      </c>
      <c r="AG13" s="27">
        <v>0.26275398928667798</v>
      </c>
      <c r="AH13" s="27">
        <v>0.217899007068904</v>
      </c>
      <c r="AI13" s="27">
        <v>0.20414871812399801</v>
      </c>
      <c r="AJ13" s="27">
        <v>0.21372865115609199</v>
      </c>
      <c r="AK13" s="19"/>
      <c r="AL13" s="19">
        <v>0.21645745061333499</v>
      </c>
      <c r="AM13" s="19">
        <v>0.23137779369515901</v>
      </c>
      <c r="AN13" s="19">
        <v>0.232661439794415</v>
      </c>
      <c r="AO13" s="19">
        <v>0.28812951006821602</v>
      </c>
      <c r="AP13" s="19">
        <v>0.15745805352266201</v>
      </c>
      <c r="AQ13" s="19">
        <v>0.22113330422225699</v>
      </c>
      <c r="AR13" s="19">
        <v>0.31181343446481502</v>
      </c>
      <c r="AS13" s="19"/>
      <c r="AT13" s="19">
        <v>0.269176977718526</v>
      </c>
      <c r="AU13" s="19">
        <v>0.21562734450155899</v>
      </c>
      <c r="AV13" s="19"/>
      <c r="AW13" s="19">
        <v>0.19241599742336801</v>
      </c>
      <c r="AX13" s="19">
        <v>0.22369619504868399</v>
      </c>
      <c r="AY13" s="19">
        <v>0.21741101377653499</v>
      </c>
      <c r="AZ13" s="19">
        <v>0.19740029586511099</v>
      </c>
      <c r="BA13" s="19">
        <v>0.247907352965647</v>
      </c>
      <c r="BB13" s="19">
        <v>0.21010467731572399</v>
      </c>
      <c r="BC13" s="19">
        <v>0.25888425727279402</v>
      </c>
      <c r="BD13" s="19">
        <v>0.29297032069414503</v>
      </c>
      <c r="BE13" s="19"/>
      <c r="BF13" s="19">
        <v>0.18755459668892899</v>
      </c>
      <c r="BG13" s="19">
        <v>0.22989461559984101</v>
      </c>
      <c r="BH13" s="19">
        <v>0.185199156292917</v>
      </c>
      <c r="BI13" s="19">
        <v>0.227769743000445</v>
      </c>
      <c r="BJ13" s="19">
        <v>0.229693293455876</v>
      </c>
      <c r="BK13" s="19">
        <v>0.25391588476613403</v>
      </c>
      <c r="BL13" s="19">
        <v>0.19424634443067099</v>
      </c>
      <c r="BM13" s="19"/>
      <c r="BN13" s="19">
        <v>0.28981385513644697</v>
      </c>
      <c r="BO13" s="19">
        <v>0.25380790134099301</v>
      </c>
      <c r="BP13" s="19">
        <v>0.23265858714636301</v>
      </c>
      <c r="BQ13" s="19">
        <v>0.201096702152225</v>
      </c>
      <c r="BR13" s="19">
        <v>0.22485529452429701</v>
      </c>
      <c r="BS13" s="19">
        <v>0.19228251842267099</v>
      </c>
      <c r="BT13" s="19">
        <v>0.21373069337432801</v>
      </c>
      <c r="BU13" s="19">
        <v>0.219403405498488</v>
      </c>
      <c r="BV13" s="19">
        <v>0.199683660080299</v>
      </c>
      <c r="BW13" s="19">
        <v>0.205979073812837</v>
      </c>
      <c r="BX13" s="19">
        <v>0.18152628589935799</v>
      </c>
      <c r="BY13" s="19">
        <v>0.16283524710968</v>
      </c>
      <c r="BZ13" s="19">
        <v>0.152196177355825</v>
      </c>
      <c r="CA13" s="19">
        <v>0.185941650755056</v>
      </c>
      <c r="CB13" s="19">
        <v>0.25333321776957002</v>
      </c>
      <c r="CC13" s="19">
        <v>0.34094698176372501</v>
      </c>
      <c r="CD13" s="19">
        <v>0.374076360887524</v>
      </c>
    </row>
    <row r="14" spans="2:82" x14ac:dyDescent="0.35">
      <c r="B14" s="16"/>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CD28"/>
  <sheetViews>
    <sheetView showGridLines="0" workbookViewId="0">
      <pane xSplit="2" topLeftCell="C1" activePane="topRight" state="frozen"/>
      <selection pane="topRight" activeCell="AF9" sqref="AF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139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47</v>
      </c>
      <c r="C9" s="17">
        <v>0.641044121154552</v>
      </c>
      <c r="D9" s="17">
        <v>0.63707603555034797</v>
      </c>
      <c r="E9" s="17">
        <v>0.64657473810766397</v>
      </c>
      <c r="F9" s="17"/>
      <c r="G9" s="17">
        <v>0.36218570775297199</v>
      </c>
      <c r="H9" s="17">
        <v>0.44919925534546801</v>
      </c>
      <c r="I9" s="17">
        <v>0.61918343874688997</v>
      </c>
      <c r="J9" s="17">
        <v>0.75001871443003598</v>
      </c>
      <c r="K9" s="17">
        <v>0.79625668817019801</v>
      </c>
      <c r="L9" s="17">
        <v>0.80704836618197295</v>
      </c>
      <c r="M9" s="17"/>
      <c r="N9" s="17">
        <v>0.61171977525446197</v>
      </c>
      <c r="O9" s="17">
        <v>0.68668666394167499</v>
      </c>
      <c r="P9" s="17">
        <v>0.624692898288426</v>
      </c>
      <c r="Q9" s="17">
        <v>0.639937506496423</v>
      </c>
      <c r="R9" s="17"/>
      <c r="S9" s="17">
        <v>0.49642993130903301</v>
      </c>
      <c r="T9" s="17">
        <v>0.66345350005949899</v>
      </c>
      <c r="U9" s="17">
        <v>0.63200881274632303</v>
      </c>
      <c r="V9" s="17">
        <v>0.65949422062128005</v>
      </c>
      <c r="W9" s="17">
        <v>0.63498224517687696</v>
      </c>
      <c r="X9" s="17">
        <v>0.64016225852991804</v>
      </c>
      <c r="Y9" s="17">
        <v>0.695308837090857</v>
      </c>
      <c r="Z9" s="17">
        <v>0.71292545585536105</v>
      </c>
      <c r="AA9" s="17">
        <v>0.67363412563929503</v>
      </c>
      <c r="AB9" s="17">
        <v>0.68984885117880501</v>
      </c>
      <c r="AC9" s="17">
        <v>0.67897034031522197</v>
      </c>
      <c r="AD9" s="17"/>
      <c r="AE9" s="17">
        <v>0.71044287400045003</v>
      </c>
      <c r="AF9" s="17">
        <v>0.68664749845793804</v>
      </c>
      <c r="AG9" s="17">
        <v>0.61923026378073898</v>
      </c>
      <c r="AH9" s="17">
        <v>0.60167775062998397</v>
      </c>
      <c r="AI9" s="17">
        <v>0.51512635379680705</v>
      </c>
      <c r="AJ9" s="17">
        <v>0.51625877862050396</v>
      </c>
      <c r="AK9" s="17"/>
      <c r="AL9" s="17">
        <v>1</v>
      </c>
      <c r="AM9" s="17">
        <v>0</v>
      </c>
      <c r="AN9" s="17">
        <v>0</v>
      </c>
      <c r="AO9" s="17">
        <v>0</v>
      </c>
      <c r="AP9" s="17">
        <v>0</v>
      </c>
      <c r="AQ9" s="17">
        <v>0</v>
      </c>
      <c r="AR9" s="17">
        <v>0</v>
      </c>
      <c r="AS9" s="17"/>
      <c r="AT9" s="17">
        <v>0.39176445774080898</v>
      </c>
      <c r="AU9" s="17">
        <v>0.67581214037019</v>
      </c>
      <c r="AV9" s="17"/>
      <c r="AW9" s="17">
        <v>0.61081981464288604</v>
      </c>
      <c r="AX9" s="17">
        <v>0.78231380354770697</v>
      </c>
      <c r="AY9" s="17">
        <v>0.54322146723956599</v>
      </c>
      <c r="AZ9" s="17">
        <v>0.66121756623286398</v>
      </c>
      <c r="BA9" s="17">
        <v>0.79817170574444196</v>
      </c>
      <c r="BB9" s="17">
        <v>0.57569520517558703</v>
      </c>
      <c r="BC9" s="17">
        <v>0.50866567231517601</v>
      </c>
      <c r="BD9" s="17">
        <v>0.57953461678018703</v>
      </c>
      <c r="BE9" s="17"/>
      <c r="BF9" s="17">
        <v>0.59957066112857904</v>
      </c>
      <c r="BG9" s="17">
        <v>0.60294290373674597</v>
      </c>
      <c r="BH9" s="17">
        <v>0.68049526886075995</v>
      </c>
      <c r="BI9" s="17">
        <v>0.62072962601738402</v>
      </c>
      <c r="BJ9" s="17">
        <v>0.60299749626574395</v>
      </c>
      <c r="BK9" s="17">
        <v>0.741733820505867</v>
      </c>
      <c r="BL9" s="17">
        <v>0.600566265304464</v>
      </c>
      <c r="BM9" s="17"/>
      <c r="BN9" s="17">
        <v>0.52447725237494403</v>
      </c>
      <c r="BO9" s="17">
        <v>0.62635108510334903</v>
      </c>
      <c r="BP9" s="17">
        <v>0.66983675125886499</v>
      </c>
      <c r="BQ9" s="17">
        <v>0.63900573417677298</v>
      </c>
      <c r="BR9" s="17">
        <v>0.67521610234685403</v>
      </c>
      <c r="BS9" s="17">
        <v>0.67616857462252999</v>
      </c>
      <c r="BT9" s="17">
        <v>0.68041892429051198</v>
      </c>
      <c r="BU9" s="17">
        <v>0.68044701116135298</v>
      </c>
      <c r="BV9" s="17">
        <v>0.70065681708604099</v>
      </c>
      <c r="BW9" s="17">
        <v>0.65583543098127906</v>
      </c>
      <c r="BX9" s="17">
        <v>0.68339854118863097</v>
      </c>
      <c r="BY9" s="17">
        <v>0.61882699438474298</v>
      </c>
      <c r="BZ9" s="17">
        <v>0.61917478269396797</v>
      </c>
      <c r="CA9" s="17">
        <v>0.59875148613157503</v>
      </c>
      <c r="CB9" s="17">
        <v>0.50603477518004103</v>
      </c>
      <c r="CC9" s="17">
        <v>0.46143744321108798</v>
      </c>
      <c r="CD9" s="17">
        <v>0.25316385593477603</v>
      </c>
    </row>
    <row r="10" spans="2:82" x14ac:dyDescent="0.35">
      <c r="B10" s="18" t="s">
        <v>130</v>
      </c>
      <c r="C10" s="17">
        <v>1.8524211954468399E-2</v>
      </c>
      <c r="D10" s="17">
        <v>2.11271939540996E-2</v>
      </c>
      <c r="E10" s="17">
        <v>1.58809499311574E-2</v>
      </c>
      <c r="F10" s="17"/>
      <c r="G10" s="17">
        <v>3.3995990194082698E-2</v>
      </c>
      <c r="H10" s="17">
        <v>3.19430907648873E-2</v>
      </c>
      <c r="I10" s="17">
        <v>1.75536505326408E-2</v>
      </c>
      <c r="J10" s="17">
        <v>9.4167972973021596E-3</v>
      </c>
      <c r="K10" s="17">
        <v>1.05798925291483E-2</v>
      </c>
      <c r="L10" s="17">
        <v>1.08662220897656E-2</v>
      </c>
      <c r="M10" s="17"/>
      <c r="N10" s="17">
        <v>2.4302787904289601E-2</v>
      </c>
      <c r="O10" s="17">
        <v>1.68951641358022E-2</v>
      </c>
      <c r="P10" s="17">
        <v>1.9721308576930299E-2</v>
      </c>
      <c r="Q10" s="17">
        <v>1.28495715054876E-2</v>
      </c>
      <c r="R10" s="17"/>
      <c r="S10" s="17">
        <v>3.15991536076577E-2</v>
      </c>
      <c r="T10" s="17">
        <v>1.0532220799234901E-2</v>
      </c>
      <c r="U10" s="17">
        <v>2.25555552631857E-2</v>
      </c>
      <c r="V10" s="17">
        <v>1.8340566428006699E-2</v>
      </c>
      <c r="W10" s="17">
        <v>1.90681452044821E-2</v>
      </c>
      <c r="X10" s="17">
        <v>1.4291502949951801E-2</v>
      </c>
      <c r="Y10" s="17">
        <v>2.1265144540124702E-2</v>
      </c>
      <c r="Z10" s="17">
        <v>9.5365560321973592E-3</v>
      </c>
      <c r="AA10" s="17">
        <v>1.3330751489054099E-2</v>
      </c>
      <c r="AB10" s="17">
        <v>1.5462130975492599E-2</v>
      </c>
      <c r="AC10" s="17">
        <v>2.1799257921119201E-2</v>
      </c>
      <c r="AD10" s="17"/>
      <c r="AE10" s="17">
        <v>1.98443288065469E-2</v>
      </c>
      <c r="AF10" s="17">
        <v>1.6769506108048501E-2</v>
      </c>
      <c r="AG10" s="17">
        <v>2.2586367604363802E-2</v>
      </c>
      <c r="AH10" s="17">
        <v>2.0292357738001001E-2</v>
      </c>
      <c r="AI10" s="17">
        <v>1.28301619558931E-2</v>
      </c>
      <c r="AJ10" s="17">
        <v>3.1517241824016197E-2</v>
      </c>
      <c r="AK10" s="17"/>
      <c r="AL10" s="17">
        <v>0</v>
      </c>
      <c r="AM10" s="17">
        <v>0</v>
      </c>
      <c r="AN10" s="17">
        <v>0.37762220713481798</v>
      </c>
      <c r="AO10" s="17">
        <v>0</v>
      </c>
      <c r="AP10" s="17">
        <v>0</v>
      </c>
      <c r="AQ10" s="17">
        <v>0</v>
      </c>
      <c r="AR10" s="17">
        <v>0</v>
      </c>
      <c r="AS10" s="17"/>
      <c r="AT10" s="17">
        <v>5.2309224611958E-2</v>
      </c>
      <c r="AU10" s="17">
        <v>1.4415255131091501E-2</v>
      </c>
      <c r="AV10" s="17"/>
      <c r="AW10" s="17">
        <v>1.5324496702989399E-2</v>
      </c>
      <c r="AX10" s="17">
        <v>5.8942543512264904E-3</v>
      </c>
      <c r="AY10" s="17">
        <v>1.19332565218629E-2</v>
      </c>
      <c r="AZ10" s="17">
        <v>1.7376762289398402E-2</v>
      </c>
      <c r="BA10" s="17">
        <v>1.2834418727189699E-2</v>
      </c>
      <c r="BB10" s="17">
        <v>2.3400542674452698E-2</v>
      </c>
      <c r="BC10" s="17">
        <v>2.7952525452015799E-2</v>
      </c>
      <c r="BD10" s="17">
        <v>3.1218817440391199E-2</v>
      </c>
      <c r="BE10" s="17"/>
      <c r="BF10" s="17">
        <v>2.3366781017567201E-2</v>
      </c>
      <c r="BG10" s="17">
        <v>2.0153322243861699E-2</v>
      </c>
      <c r="BH10" s="17">
        <v>2.06224480142683E-2</v>
      </c>
      <c r="BI10" s="17">
        <v>1.32304638605567E-2</v>
      </c>
      <c r="BJ10" s="17">
        <v>2.3996055939057299E-2</v>
      </c>
      <c r="BK10" s="17">
        <v>9.4212584059758797E-3</v>
      </c>
      <c r="BL10" s="17">
        <v>2.1781511297895101E-2</v>
      </c>
      <c r="BM10" s="17"/>
      <c r="BN10" s="17">
        <v>1.55207143497082E-2</v>
      </c>
      <c r="BO10" s="17">
        <v>1.2196718178113601E-2</v>
      </c>
      <c r="BP10" s="17">
        <v>1.2906484287425199E-2</v>
      </c>
      <c r="BQ10" s="17">
        <v>2.4002194943840999E-2</v>
      </c>
      <c r="BR10" s="17">
        <v>2.0057356576553699E-2</v>
      </c>
      <c r="BS10" s="17">
        <v>1.31681951451542E-2</v>
      </c>
      <c r="BT10" s="17">
        <v>2.00883576032981E-2</v>
      </c>
      <c r="BU10" s="17">
        <v>7.8589011859190993E-3</v>
      </c>
      <c r="BV10" s="17">
        <v>5.5909928624694903E-3</v>
      </c>
      <c r="BW10" s="17">
        <v>2.5936986367952601E-2</v>
      </c>
      <c r="BX10" s="17">
        <v>2.0284866152459301E-2</v>
      </c>
      <c r="BY10" s="17">
        <v>1.0552404704973E-2</v>
      </c>
      <c r="BZ10" s="17">
        <v>3.3795473164507601E-2</v>
      </c>
      <c r="CA10" s="17">
        <v>1.54683831899578E-2</v>
      </c>
      <c r="CB10" s="17">
        <v>1.97681228090907E-2</v>
      </c>
      <c r="CC10" s="17">
        <v>4.5022710588788498E-2</v>
      </c>
      <c r="CD10" s="17">
        <v>0.11994086760221399</v>
      </c>
    </row>
    <row r="11" spans="2:82" x14ac:dyDescent="0.35">
      <c r="B11" s="18" t="s">
        <v>131</v>
      </c>
      <c r="C11" s="17">
        <v>9.0929609593962506E-3</v>
      </c>
      <c r="D11" s="17">
        <v>1.02406087931185E-2</v>
      </c>
      <c r="E11" s="17">
        <v>8.0196116071764093E-3</v>
      </c>
      <c r="F11" s="17"/>
      <c r="G11" s="17">
        <v>1.8845794049708101E-2</v>
      </c>
      <c r="H11" s="17">
        <v>1.8265791480950099E-2</v>
      </c>
      <c r="I11" s="17">
        <v>8.7887879202880707E-3</v>
      </c>
      <c r="J11" s="17">
        <v>4.6392517209965303E-3</v>
      </c>
      <c r="K11" s="17">
        <v>4.0951628584503996E-3</v>
      </c>
      <c r="L11" s="17">
        <v>2.3825704567174101E-3</v>
      </c>
      <c r="M11" s="17"/>
      <c r="N11" s="17">
        <v>9.5264555599669093E-3</v>
      </c>
      <c r="O11" s="17">
        <v>8.2691683216243404E-3</v>
      </c>
      <c r="P11" s="17">
        <v>1.06089653639745E-2</v>
      </c>
      <c r="Q11" s="17">
        <v>8.29705119617671E-3</v>
      </c>
      <c r="R11" s="17"/>
      <c r="S11" s="17">
        <v>1.7968141384189101E-2</v>
      </c>
      <c r="T11" s="17">
        <v>5.9717805448355702E-3</v>
      </c>
      <c r="U11" s="17">
        <v>1.140016709913E-2</v>
      </c>
      <c r="V11" s="17">
        <v>5.9562928448074403E-3</v>
      </c>
      <c r="W11" s="17">
        <v>1.0946622257763701E-2</v>
      </c>
      <c r="X11" s="17">
        <v>8.9439860793772107E-3</v>
      </c>
      <c r="Y11" s="17">
        <v>3.3992838818795801E-3</v>
      </c>
      <c r="Z11" s="17">
        <v>6.9661656259964099E-3</v>
      </c>
      <c r="AA11" s="17">
        <v>8.3687411690509007E-3</v>
      </c>
      <c r="AB11" s="17">
        <v>5.7211326912155599E-3</v>
      </c>
      <c r="AC11" s="17">
        <v>1.0238004488209201E-2</v>
      </c>
      <c r="AD11" s="17"/>
      <c r="AE11" s="17">
        <v>7.7960567797462996E-3</v>
      </c>
      <c r="AF11" s="17">
        <v>8.3044825740830608E-3</v>
      </c>
      <c r="AG11" s="17">
        <v>1.3597551716806501E-2</v>
      </c>
      <c r="AH11" s="17">
        <v>1.20597103800966E-2</v>
      </c>
      <c r="AI11" s="17">
        <v>9.8348284965488492E-3</v>
      </c>
      <c r="AJ11" s="17">
        <v>3.4538692433860501E-3</v>
      </c>
      <c r="AK11" s="17"/>
      <c r="AL11" s="17">
        <v>0</v>
      </c>
      <c r="AM11" s="17">
        <v>0</v>
      </c>
      <c r="AN11" s="17">
        <v>0.18536302625546699</v>
      </c>
      <c r="AO11" s="17">
        <v>0</v>
      </c>
      <c r="AP11" s="17">
        <v>0</v>
      </c>
      <c r="AQ11" s="17">
        <v>0</v>
      </c>
      <c r="AR11" s="17">
        <v>0</v>
      </c>
      <c r="AS11" s="17"/>
      <c r="AT11" s="17">
        <v>3.2319524424948003E-2</v>
      </c>
      <c r="AU11" s="17">
        <v>6.4629602388255802E-3</v>
      </c>
      <c r="AV11" s="17"/>
      <c r="AW11" s="17">
        <v>5.4382520422840202E-3</v>
      </c>
      <c r="AX11" s="17">
        <v>7.7739158572119596E-3</v>
      </c>
      <c r="AY11" s="17">
        <v>1.7720246501733199E-2</v>
      </c>
      <c r="AZ11" s="17">
        <v>4.3933891981286204E-3</v>
      </c>
      <c r="BA11" s="17">
        <v>6.4739409755721798E-4</v>
      </c>
      <c r="BB11" s="17">
        <v>1.6061534242038399E-2</v>
      </c>
      <c r="BC11" s="17">
        <v>2.1678760756221299E-2</v>
      </c>
      <c r="BD11" s="17">
        <v>8.4023030609071993E-3</v>
      </c>
      <c r="BE11" s="17"/>
      <c r="BF11" s="17">
        <v>1.2438307605708099E-2</v>
      </c>
      <c r="BG11" s="17">
        <v>1.2482383665793901E-2</v>
      </c>
      <c r="BH11" s="17">
        <v>7.4607073590512501E-3</v>
      </c>
      <c r="BI11" s="17">
        <v>3.5206294374845698E-3</v>
      </c>
      <c r="BJ11" s="17">
        <v>1.3667180196639201E-2</v>
      </c>
      <c r="BK11" s="17">
        <v>3.4045591611376702E-3</v>
      </c>
      <c r="BL11" s="17">
        <v>7.3981888464870003E-3</v>
      </c>
      <c r="BM11" s="17"/>
      <c r="BN11" s="17">
        <v>1.84259690949681E-2</v>
      </c>
      <c r="BO11" s="17">
        <v>1.5982748398971201E-2</v>
      </c>
      <c r="BP11" s="17">
        <v>1.39468905038798E-3</v>
      </c>
      <c r="BQ11" s="17">
        <v>6.5389150017762798E-3</v>
      </c>
      <c r="BR11" s="17">
        <v>4.4245775044856796E-3</v>
      </c>
      <c r="BS11" s="17">
        <v>8.2258702090713693E-3</v>
      </c>
      <c r="BT11" s="17">
        <v>9.9140133380025402E-3</v>
      </c>
      <c r="BU11" s="17">
        <v>5.8070860579661002E-3</v>
      </c>
      <c r="BV11" s="17">
        <v>1.00114549315432E-2</v>
      </c>
      <c r="BW11" s="17">
        <v>7.0441585632453297E-3</v>
      </c>
      <c r="BX11" s="17">
        <v>1.06436589112718E-2</v>
      </c>
      <c r="BY11" s="17">
        <v>9.9906253214632201E-3</v>
      </c>
      <c r="BZ11" s="17">
        <v>1.8300395526072599E-2</v>
      </c>
      <c r="CA11" s="17">
        <v>1.2494662911459901E-2</v>
      </c>
      <c r="CB11" s="17">
        <v>1.9519639785192E-2</v>
      </c>
      <c r="CC11" s="17">
        <v>0</v>
      </c>
      <c r="CD11" s="17">
        <v>3.1563090853671497E-2</v>
      </c>
    </row>
    <row r="12" spans="2:82" ht="43.5" x14ac:dyDescent="0.35">
      <c r="B12" s="18" t="s">
        <v>132</v>
      </c>
      <c r="C12" s="17">
        <v>2.1437706816380901E-2</v>
      </c>
      <c r="D12" s="17">
        <v>2.6747401684015099E-2</v>
      </c>
      <c r="E12" s="17">
        <v>1.59538141654222E-2</v>
      </c>
      <c r="F12" s="17"/>
      <c r="G12" s="17">
        <v>4.75417883810548E-2</v>
      </c>
      <c r="H12" s="17">
        <v>4.9027419978710698E-2</v>
      </c>
      <c r="I12" s="17">
        <v>2.1854911122960698E-2</v>
      </c>
      <c r="J12" s="17">
        <v>6.8471626299571198E-3</v>
      </c>
      <c r="K12" s="17">
        <v>7.7757982952240401E-3</v>
      </c>
      <c r="L12" s="17">
        <v>2.3611464909027201E-3</v>
      </c>
      <c r="M12" s="17"/>
      <c r="N12" s="17">
        <v>3.6531347681717299E-2</v>
      </c>
      <c r="O12" s="17">
        <v>1.39032609198518E-2</v>
      </c>
      <c r="P12" s="17">
        <v>1.7929652032370801E-2</v>
      </c>
      <c r="Q12" s="17">
        <v>1.6411589299194899E-2</v>
      </c>
      <c r="R12" s="17"/>
      <c r="S12" s="17">
        <v>4.8103594924986198E-2</v>
      </c>
      <c r="T12" s="17">
        <v>1.7978581327260799E-2</v>
      </c>
      <c r="U12" s="17">
        <v>1.02398855154995E-2</v>
      </c>
      <c r="V12" s="17">
        <v>1.9332004493532801E-2</v>
      </c>
      <c r="W12" s="17">
        <v>2.2190707554681999E-2</v>
      </c>
      <c r="X12" s="17">
        <v>2.8864506080884599E-2</v>
      </c>
      <c r="Y12" s="17">
        <v>1.22255624933282E-2</v>
      </c>
      <c r="Z12" s="17">
        <v>1.90802775223925E-2</v>
      </c>
      <c r="AA12" s="17">
        <v>1.2991111850406601E-2</v>
      </c>
      <c r="AB12" s="17">
        <v>1.22111740903652E-2</v>
      </c>
      <c r="AC12" s="17">
        <v>1.1832586014126499E-2</v>
      </c>
      <c r="AD12" s="17"/>
      <c r="AE12" s="17">
        <v>1.9373924764071598E-2</v>
      </c>
      <c r="AF12" s="17">
        <v>2.3442255339527401E-2</v>
      </c>
      <c r="AG12" s="17">
        <v>2.0653418510854199E-2</v>
      </c>
      <c r="AH12" s="17">
        <v>2.0235643418790701E-2</v>
      </c>
      <c r="AI12" s="17">
        <v>2.52104105404026E-2</v>
      </c>
      <c r="AJ12" s="17">
        <v>1.5293907419241901E-2</v>
      </c>
      <c r="AK12" s="17"/>
      <c r="AL12" s="17">
        <v>0</v>
      </c>
      <c r="AM12" s="17">
        <v>0</v>
      </c>
      <c r="AN12" s="17">
        <v>0.437014766609715</v>
      </c>
      <c r="AO12" s="17">
        <v>0</v>
      </c>
      <c r="AP12" s="17">
        <v>0</v>
      </c>
      <c r="AQ12" s="17">
        <v>0</v>
      </c>
      <c r="AR12" s="17">
        <v>0</v>
      </c>
      <c r="AS12" s="17"/>
      <c r="AT12" s="17">
        <v>5.7762615356469003E-2</v>
      </c>
      <c r="AU12" s="17">
        <v>1.7341255181533399E-2</v>
      </c>
      <c r="AV12" s="17"/>
      <c r="AW12" s="17">
        <v>1.5900172699648302E-2</v>
      </c>
      <c r="AX12" s="17">
        <v>0</v>
      </c>
      <c r="AY12" s="17">
        <v>2.53816353338456E-2</v>
      </c>
      <c r="AZ12" s="17">
        <v>1.86857690921363E-2</v>
      </c>
      <c r="BA12" s="17">
        <v>4.4197304401909204E-3</v>
      </c>
      <c r="BB12" s="17">
        <v>3.2967735195197599E-2</v>
      </c>
      <c r="BC12" s="17">
        <v>4.2720492244017201E-2</v>
      </c>
      <c r="BD12" s="17">
        <v>2.41153450011495E-2</v>
      </c>
      <c r="BE12" s="17"/>
      <c r="BF12" s="17">
        <v>4.0870150801593098E-2</v>
      </c>
      <c r="BG12" s="17">
        <v>2.8476356963631998E-2</v>
      </c>
      <c r="BH12" s="17">
        <v>1.5734329820957599E-2</v>
      </c>
      <c r="BI12" s="17">
        <v>2.3312291724223399E-2</v>
      </c>
      <c r="BJ12" s="17">
        <v>2.4992863282507001E-2</v>
      </c>
      <c r="BK12" s="17">
        <v>4.1051062021990698E-3</v>
      </c>
      <c r="BL12" s="17">
        <v>1.2957149518564699E-2</v>
      </c>
      <c r="BM12" s="17"/>
      <c r="BN12" s="17">
        <v>2.8796342237115299E-2</v>
      </c>
      <c r="BO12" s="17">
        <v>1.0132454566092099E-2</v>
      </c>
      <c r="BP12" s="17">
        <v>7.3575496798902098E-3</v>
      </c>
      <c r="BQ12" s="17">
        <v>1.33837517943164E-2</v>
      </c>
      <c r="BR12" s="17">
        <v>1.36080315013653E-2</v>
      </c>
      <c r="BS12" s="17">
        <v>1.7874784404836402E-2</v>
      </c>
      <c r="BT12" s="17">
        <v>1.0099633886769301E-2</v>
      </c>
      <c r="BU12" s="17">
        <v>2.7948336747236902E-2</v>
      </c>
      <c r="BV12" s="17">
        <v>1.3864715169621801E-2</v>
      </c>
      <c r="BW12" s="17">
        <v>1.4777937949683901E-2</v>
      </c>
      <c r="BX12" s="17">
        <v>3.2863112561878197E-2</v>
      </c>
      <c r="BY12" s="17">
        <v>2.3706507929621898E-2</v>
      </c>
      <c r="BZ12" s="17">
        <v>3.9646107431361301E-2</v>
      </c>
      <c r="CA12" s="17">
        <v>3.97704216160202E-2</v>
      </c>
      <c r="CB12" s="17">
        <v>7.5100279000689094E-2</v>
      </c>
      <c r="CC12" s="17">
        <v>9.5424952520578796E-2</v>
      </c>
      <c r="CD12" s="17">
        <v>0.11183462809240199</v>
      </c>
    </row>
    <row r="13" spans="2:82" x14ac:dyDescent="0.35">
      <c r="B13" s="18" t="s">
        <v>133</v>
      </c>
      <c r="C13" s="17">
        <v>5.6263532762287301E-2</v>
      </c>
      <c r="D13" s="17">
        <v>5.8984219971228401E-2</v>
      </c>
      <c r="E13" s="17">
        <v>5.3670723569031999E-2</v>
      </c>
      <c r="F13" s="17"/>
      <c r="G13" s="17">
        <v>8.22375392652228E-2</v>
      </c>
      <c r="H13" s="17">
        <v>8.4716412816715297E-2</v>
      </c>
      <c r="I13" s="17">
        <v>6.5347502891360307E-2</v>
      </c>
      <c r="J13" s="17">
        <v>3.53655519990905E-2</v>
      </c>
      <c r="K13" s="17">
        <v>3.7491353082087203E-2</v>
      </c>
      <c r="L13" s="17">
        <v>3.8072635147055098E-2</v>
      </c>
      <c r="M13" s="17"/>
      <c r="N13" s="17">
        <v>6.4777696736088103E-2</v>
      </c>
      <c r="O13" s="17">
        <v>5.2045959852614697E-2</v>
      </c>
      <c r="P13" s="17">
        <v>4.9240188162670499E-2</v>
      </c>
      <c r="Q13" s="17">
        <v>5.8173808842822597E-2</v>
      </c>
      <c r="R13" s="17"/>
      <c r="S13" s="17">
        <v>8.3083453342063698E-2</v>
      </c>
      <c r="T13" s="17">
        <v>6.3697567743335598E-2</v>
      </c>
      <c r="U13" s="17">
        <v>5.3999014043793203E-2</v>
      </c>
      <c r="V13" s="17">
        <v>4.61144948124282E-2</v>
      </c>
      <c r="W13" s="17">
        <v>4.96121745648243E-2</v>
      </c>
      <c r="X13" s="17">
        <v>4.77197854329739E-2</v>
      </c>
      <c r="Y13" s="17">
        <v>4.3097324419610998E-2</v>
      </c>
      <c r="Z13" s="17">
        <v>5.5479801653221701E-2</v>
      </c>
      <c r="AA13" s="17">
        <v>6.0729041778687799E-2</v>
      </c>
      <c r="AB13" s="17">
        <v>4.8918224659560798E-2</v>
      </c>
      <c r="AC13" s="17">
        <v>3.0905871456560201E-2</v>
      </c>
      <c r="AD13" s="17"/>
      <c r="AE13" s="17">
        <v>4.4636412730325301E-2</v>
      </c>
      <c r="AF13" s="17">
        <v>3.7572162993116297E-2</v>
      </c>
      <c r="AG13" s="17">
        <v>5.9789476101720397E-2</v>
      </c>
      <c r="AH13" s="17">
        <v>7.8244034488170702E-2</v>
      </c>
      <c r="AI13" s="17">
        <v>9.3745027135340706E-2</v>
      </c>
      <c r="AJ13" s="17">
        <v>3.4317167734019403E-2</v>
      </c>
      <c r="AK13" s="17"/>
      <c r="AL13" s="17">
        <v>0</v>
      </c>
      <c r="AM13" s="17">
        <v>0.262305737521215</v>
      </c>
      <c r="AN13" s="17">
        <v>0</v>
      </c>
      <c r="AO13" s="17">
        <v>0</v>
      </c>
      <c r="AP13" s="17">
        <v>0</v>
      </c>
      <c r="AQ13" s="17">
        <v>0</v>
      </c>
      <c r="AR13" s="17">
        <v>0</v>
      </c>
      <c r="AS13" s="17"/>
      <c r="AT13" s="17">
        <v>0.105337971130038</v>
      </c>
      <c r="AU13" s="17">
        <v>5.0752075529230202E-2</v>
      </c>
      <c r="AV13" s="17"/>
      <c r="AW13" s="17">
        <v>9.0425102875296204E-2</v>
      </c>
      <c r="AX13" s="17">
        <v>5.3494645379512699E-2</v>
      </c>
      <c r="AY13" s="17">
        <v>9.6021740289244803E-2</v>
      </c>
      <c r="AZ13" s="17">
        <v>4.0296947152449802E-2</v>
      </c>
      <c r="BA13" s="17">
        <v>3.2395144628983602E-2</v>
      </c>
      <c r="BB13" s="17">
        <v>5.1740978297056303E-2</v>
      </c>
      <c r="BC13" s="17">
        <v>8.1234160125187499E-2</v>
      </c>
      <c r="BD13" s="17">
        <v>7.1307472587064602E-2</v>
      </c>
      <c r="BE13" s="17"/>
      <c r="BF13" s="17">
        <v>5.6875449630618399E-2</v>
      </c>
      <c r="BG13" s="17">
        <v>6.9272128039855399E-2</v>
      </c>
      <c r="BH13" s="17">
        <v>5.6736312844482897E-2</v>
      </c>
      <c r="BI13" s="17">
        <v>4.9007716243237201E-2</v>
      </c>
      <c r="BJ13" s="17">
        <v>5.1988695815598902E-2</v>
      </c>
      <c r="BK13" s="17">
        <v>4.1145137827199502E-2</v>
      </c>
      <c r="BL13" s="17">
        <v>5.6744285674531297E-2</v>
      </c>
      <c r="BM13" s="17"/>
      <c r="BN13" s="17">
        <v>6.3386592085976606E-2</v>
      </c>
      <c r="BO13" s="17">
        <v>6.3793278991451596E-2</v>
      </c>
      <c r="BP13" s="17">
        <v>5.8026826614569003E-2</v>
      </c>
      <c r="BQ13" s="17">
        <v>6.5807493909213893E-2</v>
      </c>
      <c r="BR13" s="17">
        <v>4.9294362740834798E-2</v>
      </c>
      <c r="BS13" s="17">
        <v>5.2398518743959802E-2</v>
      </c>
      <c r="BT13" s="17">
        <v>5.7326634576663302E-2</v>
      </c>
      <c r="BU13" s="17">
        <v>5.3062190276146101E-2</v>
      </c>
      <c r="BV13" s="17">
        <v>4.9219040509274399E-2</v>
      </c>
      <c r="BW13" s="17">
        <v>3.97287845063925E-2</v>
      </c>
      <c r="BX13" s="17">
        <v>3.5878788603267299E-2</v>
      </c>
      <c r="BY13" s="17">
        <v>5.5942936297943398E-2</v>
      </c>
      <c r="BZ13" s="17">
        <v>3.8757320963377299E-2</v>
      </c>
      <c r="CA13" s="17">
        <v>6.1740248820936601E-2</v>
      </c>
      <c r="CB13" s="17">
        <v>0.106537891983134</v>
      </c>
      <c r="CC13" s="17">
        <v>0.12026050137412</v>
      </c>
      <c r="CD13" s="17">
        <v>0.121235650074992</v>
      </c>
    </row>
    <row r="14" spans="2:82" x14ac:dyDescent="0.35">
      <c r="B14" s="18" t="s">
        <v>134</v>
      </c>
      <c r="C14" s="17">
        <v>4.7917200435546599E-2</v>
      </c>
      <c r="D14" s="17">
        <v>4.7722634918290797E-2</v>
      </c>
      <c r="E14" s="17">
        <v>4.8143794093966699E-2</v>
      </c>
      <c r="F14" s="17"/>
      <c r="G14" s="17">
        <v>8.53810889337107E-2</v>
      </c>
      <c r="H14" s="17">
        <v>7.6347622778199106E-2</v>
      </c>
      <c r="I14" s="17">
        <v>4.3969494787416998E-2</v>
      </c>
      <c r="J14" s="17">
        <v>3.7005049360095202E-2</v>
      </c>
      <c r="K14" s="17">
        <v>2.7867264559336399E-2</v>
      </c>
      <c r="L14" s="17">
        <v>2.5479823607001999E-2</v>
      </c>
      <c r="M14" s="17"/>
      <c r="N14" s="17">
        <v>5.1164983916650197E-2</v>
      </c>
      <c r="O14" s="17">
        <v>4.4275125267528803E-2</v>
      </c>
      <c r="P14" s="17">
        <v>5.5858650728581698E-2</v>
      </c>
      <c r="Q14" s="17">
        <v>4.1996742381235103E-2</v>
      </c>
      <c r="R14" s="17"/>
      <c r="S14" s="17">
        <v>8.4827017560718407E-2</v>
      </c>
      <c r="T14" s="17">
        <v>4.5267218446677297E-2</v>
      </c>
      <c r="U14" s="17">
        <v>4.9540367317419801E-2</v>
      </c>
      <c r="V14" s="17">
        <v>3.7536125653739601E-2</v>
      </c>
      <c r="W14" s="17">
        <v>4.3209424626114198E-2</v>
      </c>
      <c r="X14" s="17">
        <v>5.5629647613478897E-2</v>
      </c>
      <c r="Y14" s="17">
        <v>5.33247061532936E-2</v>
      </c>
      <c r="Z14" s="17">
        <v>2.08536657968647E-2</v>
      </c>
      <c r="AA14" s="17">
        <v>3.4955807707234297E-2</v>
      </c>
      <c r="AB14" s="17">
        <v>2.9278850199362001E-2</v>
      </c>
      <c r="AC14" s="17">
        <v>3.2238607330881498E-2</v>
      </c>
      <c r="AD14" s="17"/>
      <c r="AE14" s="17">
        <v>3.6614821632733802E-2</v>
      </c>
      <c r="AF14" s="17">
        <v>4.0815371193299199E-2</v>
      </c>
      <c r="AG14" s="17">
        <v>3.8326428610061899E-2</v>
      </c>
      <c r="AH14" s="17">
        <v>4.6108844877393397E-2</v>
      </c>
      <c r="AI14" s="17">
        <v>8.0658622718414993E-2</v>
      </c>
      <c r="AJ14" s="17">
        <v>6.0663490934064597E-2</v>
      </c>
      <c r="AK14" s="17"/>
      <c r="AL14" s="17">
        <v>0</v>
      </c>
      <c r="AM14" s="17">
        <v>0.223394372573468</v>
      </c>
      <c r="AN14" s="17">
        <v>0</v>
      </c>
      <c r="AO14" s="17">
        <v>0</v>
      </c>
      <c r="AP14" s="17">
        <v>0</v>
      </c>
      <c r="AQ14" s="17">
        <v>0</v>
      </c>
      <c r="AR14" s="17">
        <v>0</v>
      </c>
      <c r="AS14" s="17"/>
      <c r="AT14" s="17">
        <v>7.8208218272228097E-2</v>
      </c>
      <c r="AU14" s="17">
        <v>4.4465253275808497E-2</v>
      </c>
      <c r="AV14" s="17"/>
      <c r="AW14" s="17">
        <v>5.8340033478750802E-2</v>
      </c>
      <c r="AX14" s="17">
        <v>3.7897055882042403E-2</v>
      </c>
      <c r="AY14" s="17">
        <v>5.7549830885865703E-2</v>
      </c>
      <c r="AZ14" s="17">
        <v>4.5080411104887398E-2</v>
      </c>
      <c r="BA14" s="17">
        <v>2.5530487075231399E-2</v>
      </c>
      <c r="BB14" s="17">
        <v>5.3811289069944097E-2</v>
      </c>
      <c r="BC14" s="17">
        <v>6.5977402606276103E-2</v>
      </c>
      <c r="BD14" s="17">
        <v>2.5112389094383701E-2</v>
      </c>
      <c r="BE14" s="17"/>
      <c r="BF14" s="17">
        <v>4.2057298908295397E-2</v>
      </c>
      <c r="BG14" s="17">
        <v>5.9261072228505698E-2</v>
      </c>
      <c r="BH14" s="17">
        <v>3.6996935156607201E-2</v>
      </c>
      <c r="BI14" s="17">
        <v>5.1156952959562199E-2</v>
      </c>
      <c r="BJ14" s="17">
        <v>5.2129971237183201E-2</v>
      </c>
      <c r="BK14" s="17">
        <v>3.1849118104703797E-2</v>
      </c>
      <c r="BL14" s="17">
        <v>6.2925641507996205E-2</v>
      </c>
      <c r="BM14" s="17"/>
      <c r="BN14" s="17">
        <v>6.1702642214828803E-2</v>
      </c>
      <c r="BO14" s="17">
        <v>6.7578095264553106E-2</v>
      </c>
      <c r="BP14" s="17">
        <v>5.0853328584973399E-2</v>
      </c>
      <c r="BQ14" s="17">
        <v>5.0584154173857698E-2</v>
      </c>
      <c r="BR14" s="17">
        <v>4.1821765648480898E-2</v>
      </c>
      <c r="BS14" s="17">
        <v>4.5183005538726298E-2</v>
      </c>
      <c r="BT14" s="17">
        <v>3.5309196982042802E-2</v>
      </c>
      <c r="BU14" s="17">
        <v>3.6491565178126503E-2</v>
      </c>
      <c r="BV14" s="17">
        <v>4.41852127761359E-2</v>
      </c>
      <c r="BW14" s="17">
        <v>4.2529034297728099E-2</v>
      </c>
      <c r="BX14" s="17">
        <v>4.36720769054205E-2</v>
      </c>
      <c r="BY14" s="17">
        <v>5.4031917783272702E-2</v>
      </c>
      <c r="BZ14" s="17">
        <v>3.7408485874686002E-2</v>
      </c>
      <c r="CA14" s="17">
        <v>4.9156630585260701E-2</v>
      </c>
      <c r="CB14" s="17">
        <v>6.6515567072446199E-2</v>
      </c>
      <c r="CC14" s="17">
        <v>6.0988674877183999E-2</v>
      </c>
      <c r="CD14" s="17">
        <v>0.13267123597751301</v>
      </c>
    </row>
    <row r="15" spans="2:82" x14ac:dyDescent="0.35">
      <c r="B15" s="18" t="s">
        <v>135</v>
      </c>
      <c r="C15" s="17">
        <v>9.8161034406641298E-2</v>
      </c>
      <c r="D15" s="17">
        <v>9.9187405710905202E-2</v>
      </c>
      <c r="E15" s="17">
        <v>9.7246407272475494E-2</v>
      </c>
      <c r="F15" s="17"/>
      <c r="G15" s="17">
        <v>0.215646088596671</v>
      </c>
      <c r="H15" s="17">
        <v>0.173118129484579</v>
      </c>
      <c r="I15" s="17">
        <v>0.124207823353585</v>
      </c>
      <c r="J15" s="17">
        <v>6.4662045930586096E-2</v>
      </c>
      <c r="K15" s="17">
        <v>2.5147022642197699E-2</v>
      </c>
      <c r="L15" s="17">
        <v>1.4351593170906099E-2</v>
      </c>
      <c r="M15" s="17"/>
      <c r="N15" s="17">
        <v>9.3478923395841407E-2</v>
      </c>
      <c r="O15" s="17">
        <v>8.7641192033994106E-2</v>
      </c>
      <c r="P15" s="17">
        <v>0.11565230054746201</v>
      </c>
      <c r="Q15" s="17">
        <v>9.9210303095165694E-2</v>
      </c>
      <c r="R15" s="17"/>
      <c r="S15" s="17">
        <v>0.124752682786268</v>
      </c>
      <c r="T15" s="17">
        <v>0.100835964516409</v>
      </c>
      <c r="U15" s="17">
        <v>8.54907254534545E-2</v>
      </c>
      <c r="V15" s="17">
        <v>8.6214472194475797E-2</v>
      </c>
      <c r="W15" s="17">
        <v>0.10710606861682299</v>
      </c>
      <c r="X15" s="17">
        <v>0.111707540449574</v>
      </c>
      <c r="Y15" s="17">
        <v>8.8441976865088895E-2</v>
      </c>
      <c r="Z15" s="17">
        <v>9.6639700445022306E-2</v>
      </c>
      <c r="AA15" s="17">
        <v>8.8189935480251502E-2</v>
      </c>
      <c r="AB15" s="17">
        <v>9.5173082969262399E-2</v>
      </c>
      <c r="AC15" s="17">
        <v>6.2617269490173502E-2</v>
      </c>
      <c r="AD15" s="17"/>
      <c r="AE15" s="17">
        <v>5.2706668750206201E-2</v>
      </c>
      <c r="AF15" s="17">
        <v>0.100896156432444</v>
      </c>
      <c r="AG15" s="17">
        <v>0.12339667377785001</v>
      </c>
      <c r="AH15" s="17">
        <v>0.118476027491668</v>
      </c>
      <c r="AI15" s="17">
        <v>0.15080012947052401</v>
      </c>
      <c r="AJ15" s="17">
        <v>0.138672647136554</v>
      </c>
      <c r="AK15" s="17"/>
      <c r="AL15" s="17">
        <v>0</v>
      </c>
      <c r="AM15" s="17">
        <v>0.45763572356299098</v>
      </c>
      <c r="AN15" s="17">
        <v>0</v>
      </c>
      <c r="AO15" s="17">
        <v>0</v>
      </c>
      <c r="AP15" s="17">
        <v>0</v>
      </c>
      <c r="AQ15" s="17">
        <v>0</v>
      </c>
      <c r="AR15" s="17">
        <v>0</v>
      </c>
      <c r="AS15" s="17"/>
      <c r="AT15" s="17">
        <v>0.13848460335690299</v>
      </c>
      <c r="AU15" s="17">
        <v>9.2667001706002894E-2</v>
      </c>
      <c r="AV15" s="17"/>
      <c r="AW15" s="17">
        <v>8.3080320805178701E-2</v>
      </c>
      <c r="AX15" s="17">
        <v>8.3737266982750694E-3</v>
      </c>
      <c r="AY15" s="17">
        <v>0.15708330346774699</v>
      </c>
      <c r="AZ15" s="17">
        <v>0.100035379265782</v>
      </c>
      <c r="BA15" s="17">
        <v>2.07339226111516E-2</v>
      </c>
      <c r="BB15" s="17">
        <v>0.153037496538242</v>
      </c>
      <c r="BC15" s="17">
        <v>0.14590795286538799</v>
      </c>
      <c r="BD15" s="17">
        <v>0.144773648566728</v>
      </c>
      <c r="BE15" s="17"/>
      <c r="BF15" s="17">
        <v>0.13188377506268101</v>
      </c>
      <c r="BG15" s="17">
        <v>0.12209720331587</v>
      </c>
      <c r="BH15" s="17">
        <v>7.0461931251188603E-2</v>
      </c>
      <c r="BI15" s="17">
        <v>0.10773327116154099</v>
      </c>
      <c r="BJ15" s="17">
        <v>0.10045198998735699</v>
      </c>
      <c r="BK15" s="17">
        <v>5.0290648587412799E-2</v>
      </c>
      <c r="BL15" s="17">
        <v>0.107397404669356</v>
      </c>
      <c r="BM15" s="17"/>
      <c r="BN15" s="17">
        <v>9.4579190007286207E-2</v>
      </c>
      <c r="BO15" s="17">
        <v>0.101233133157236</v>
      </c>
      <c r="BP15" s="17">
        <v>8.7382335948324105E-2</v>
      </c>
      <c r="BQ15" s="17">
        <v>9.5924629735093095E-2</v>
      </c>
      <c r="BR15" s="17">
        <v>9.8842140303516707E-2</v>
      </c>
      <c r="BS15" s="17">
        <v>0.102737707436913</v>
      </c>
      <c r="BT15" s="17">
        <v>8.7800914714139602E-2</v>
      </c>
      <c r="BU15" s="17">
        <v>0.10872013885347299</v>
      </c>
      <c r="BV15" s="17">
        <v>8.4614318604353797E-2</v>
      </c>
      <c r="BW15" s="17">
        <v>8.8843340722198794E-2</v>
      </c>
      <c r="BX15" s="17">
        <v>0.107586381953148</v>
      </c>
      <c r="BY15" s="17">
        <v>0.12825314672528201</v>
      </c>
      <c r="BZ15" s="17">
        <v>0.10881981653299801</v>
      </c>
      <c r="CA15" s="17">
        <v>0.10591991071455099</v>
      </c>
      <c r="CB15" s="17">
        <v>0.111621375231078</v>
      </c>
      <c r="CC15" s="17">
        <v>0.113924257886086</v>
      </c>
      <c r="CD15" s="17">
        <v>0.12438792842094699</v>
      </c>
    </row>
    <row r="16" spans="2:82" x14ac:dyDescent="0.35">
      <c r="B16" s="18" t="s">
        <v>136</v>
      </c>
      <c r="C16" s="17">
        <v>1.21542373017721E-2</v>
      </c>
      <c r="D16" s="17">
        <v>1.3919827627922401E-2</v>
      </c>
      <c r="E16" s="17">
        <v>1.0089154926399601E-2</v>
      </c>
      <c r="F16" s="17"/>
      <c r="G16" s="17">
        <v>2.6613479749276601E-2</v>
      </c>
      <c r="H16" s="17">
        <v>1.9933835307439099E-2</v>
      </c>
      <c r="I16" s="17">
        <v>7.6557496171799798E-3</v>
      </c>
      <c r="J16" s="17">
        <v>6.2549000267893102E-3</v>
      </c>
      <c r="K16" s="17">
        <v>5.5553623687251003E-3</v>
      </c>
      <c r="L16" s="17">
        <v>9.1183295199972897E-3</v>
      </c>
      <c r="M16" s="17"/>
      <c r="N16" s="17">
        <v>1.0687196972850199E-2</v>
      </c>
      <c r="O16" s="17">
        <v>1.18984563539908E-2</v>
      </c>
      <c r="P16" s="17">
        <v>1.51262015035177E-2</v>
      </c>
      <c r="Q16" s="17">
        <v>1.15893885190935E-2</v>
      </c>
      <c r="R16" s="17"/>
      <c r="S16" s="17">
        <v>1.9685315062128901E-2</v>
      </c>
      <c r="T16" s="17">
        <v>1.29876764142615E-2</v>
      </c>
      <c r="U16" s="17">
        <v>8.3466108126127401E-3</v>
      </c>
      <c r="V16" s="17">
        <v>1.3899056007329999E-2</v>
      </c>
      <c r="W16" s="17">
        <v>1.5932845624746401E-2</v>
      </c>
      <c r="X16" s="17">
        <v>7.5188981013598298E-3</v>
      </c>
      <c r="Y16" s="17">
        <v>3.5851487994220301E-3</v>
      </c>
      <c r="Z16" s="17">
        <v>7.4481925777572797E-3</v>
      </c>
      <c r="AA16" s="17">
        <v>1.0920925247806201E-2</v>
      </c>
      <c r="AB16" s="17">
        <v>1.18785216968296E-2</v>
      </c>
      <c r="AC16" s="17">
        <v>1.67306347445914E-2</v>
      </c>
      <c r="AD16" s="17"/>
      <c r="AE16" s="17">
        <v>1.1294179900914501E-2</v>
      </c>
      <c r="AF16" s="17">
        <v>1.1194174078209799E-2</v>
      </c>
      <c r="AG16" s="17">
        <v>1.3659011587750699E-2</v>
      </c>
      <c r="AH16" s="17">
        <v>1.21581363859879E-2</v>
      </c>
      <c r="AI16" s="17">
        <v>1.5704757362891401E-2</v>
      </c>
      <c r="AJ16" s="17">
        <v>3.4427995808793401E-3</v>
      </c>
      <c r="AK16" s="17"/>
      <c r="AL16" s="17">
        <v>0</v>
      </c>
      <c r="AM16" s="17">
        <v>5.6664166342326801E-2</v>
      </c>
      <c r="AN16" s="17">
        <v>0</v>
      </c>
      <c r="AO16" s="17">
        <v>0</v>
      </c>
      <c r="AP16" s="17">
        <v>0</v>
      </c>
      <c r="AQ16" s="17">
        <v>0</v>
      </c>
      <c r="AR16" s="17">
        <v>0</v>
      </c>
      <c r="AS16" s="17"/>
      <c r="AT16" s="17">
        <v>3.62076722345714E-2</v>
      </c>
      <c r="AU16" s="17">
        <v>9.3384288327353696E-3</v>
      </c>
      <c r="AV16" s="17"/>
      <c r="AW16" s="17">
        <v>1.6157543460850399E-2</v>
      </c>
      <c r="AX16" s="17">
        <v>1.21817205657942E-2</v>
      </c>
      <c r="AY16" s="17">
        <v>8.3762213101651294E-3</v>
      </c>
      <c r="AZ16" s="17">
        <v>9.1974249737786402E-3</v>
      </c>
      <c r="BA16" s="17">
        <v>7.32249769840735E-3</v>
      </c>
      <c r="BB16" s="17">
        <v>1.2072871117366201E-2</v>
      </c>
      <c r="BC16" s="17">
        <v>2.0060060645007299E-2</v>
      </c>
      <c r="BD16" s="17">
        <v>1.3121933257919501E-2</v>
      </c>
      <c r="BE16" s="17"/>
      <c r="BF16" s="17">
        <v>5.7145200966131201E-3</v>
      </c>
      <c r="BG16" s="17">
        <v>1.22076516938006E-2</v>
      </c>
      <c r="BH16" s="17">
        <v>1.3365140723429999E-2</v>
      </c>
      <c r="BI16" s="17">
        <v>2.55695831066769E-2</v>
      </c>
      <c r="BJ16" s="17">
        <v>1.41443739360647E-2</v>
      </c>
      <c r="BK16" s="17">
        <v>1.1967735259795401E-2</v>
      </c>
      <c r="BL16" s="17">
        <v>9.2992042732802892E-3</v>
      </c>
      <c r="BM16" s="17"/>
      <c r="BN16" s="17">
        <v>2.32171523703904E-2</v>
      </c>
      <c r="BO16" s="17">
        <v>1.4392279163382401E-2</v>
      </c>
      <c r="BP16" s="17">
        <v>1.5836570321534901E-2</v>
      </c>
      <c r="BQ16" s="17">
        <v>7.0988505080736997E-3</v>
      </c>
      <c r="BR16" s="17">
        <v>1.2131063080878799E-2</v>
      </c>
      <c r="BS16" s="17">
        <v>1.0015849310872999E-2</v>
      </c>
      <c r="BT16" s="17">
        <v>1.56199763320628E-2</v>
      </c>
      <c r="BU16" s="17">
        <v>9.55225622236823E-3</v>
      </c>
      <c r="BV16" s="17">
        <v>1.2717820568347299E-2</v>
      </c>
      <c r="BW16" s="17">
        <v>1.3079928382415401E-2</v>
      </c>
      <c r="BX16" s="17">
        <v>5.88549125365735E-3</v>
      </c>
      <c r="BY16" s="17">
        <v>5.2685093008160997E-3</v>
      </c>
      <c r="BZ16" s="17">
        <v>1.7791361602590101E-2</v>
      </c>
      <c r="CA16" s="17">
        <v>8.6743063014395692E-3</v>
      </c>
      <c r="CB16" s="17">
        <v>1.40101548404718E-2</v>
      </c>
      <c r="CC16" s="17">
        <v>1.9855702003185299E-2</v>
      </c>
      <c r="CD16" s="17">
        <v>2.5764839843705999E-2</v>
      </c>
    </row>
    <row r="17" spans="2:82" ht="29" x14ac:dyDescent="0.35">
      <c r="B17" s="18" t="s">
        <v>50</v>
      </c>
      <c r="C17" s="17">
        <v>1.08060708424252E-2</v>
      </c>
      <c r="D17" s="17">
        <v>1.2317579629510401E-2</v>
      </c>
      <c r="E17" s="17">
        <v>9.3864808973797495E-3</v>
      </c>
      <c r="F17" s="17"/>
      <c r="G17" s="17">
        <v>1.4912617652764399E-2</v>
      </c>
      <c r="H17" s="17">
        <v>1.08472685829612E-2</v>
      </c>
      <c r="I17" s="17">
        <v>1.1302748912549201E-2</v>
      </c>
      <c r="J17" s="17">
        <v>8.5371173575781393E-3</v>
      </c>
      <c r="K17" s="17">
        <v>6.0933650656092297E-3</v>
      </c>
      <c r="L17" s="17">
        <v>1.26507420160809E-2</v>
      </c>
      <c r="M17" s="17"/>
      <c r="N17" s="17">
        <v>1.34079847387974E-2</v>
      </c>
      <c r="O17" s="17">
        <v>9.2557295292291595E-3</v>
      </c>
      <c r="P17" s="17">
        <v>1.20042366313537E-2</v>
      </c>
      <c r="Q17" s="17">
        <v>8.7314948075685895E-3</v>
      </c>
      <c r="R17" s="17"/>
      <c r="S17" s="17">
        <v>1.06217823893311E-2</v>
      </c>
      <c r="T17" s="17">
        <v>9.3234054322837694E-3</v>
      </c>
      <c r="U17" s="17">
        <v>1.39320940459905E-2</v>
      </c>
      <c r="V17" s="17">
        <v>1.2576961169978701E-2</v>
      </c>
      <c r="W17" s="17">
        <v>1.00989234101189E-2</v>
      </c>
      <c r="X17" s="17">
        <v>9.1888831451804407E-3</v>
      </c>
      <c r="Y17" s="17">
        <v>5.9866902409957297E-3</v>
      </c>
      <c r="Z17" s="17">
        <v>1.0288811728111901E-2</v>
      </c>
      <c r="AA17" s="17">
        <v>1.18552413618677E-2</v>
      </c>
      <c r="AB17" s="17">
        <v>1.4403447194583301E-2</v>
      </c>
      <c r="AC17" s="17">
        <v>1.13336366421417E-2</v>
      </c>
      <c r="AD17" s="17"/>
      <c r="AE17" s="17">
        <v>1.3391673018118199E-2</v>
      </c>
      <c r="AF17" s="17">
        <v>9.02994152985407E-3</v>
      </c>
      <c r="AG17" s="17">
        <v>1.20728863677203E-2</v>
      </c>
      <c r="AH17" s="17">
        <v>1.1937776613666601E-2</v>
      </c>
      <c r="AI17" s="17">
        <v>8.0111983408213908E-3</v>
      </c>
      <c r="AJ17" s="17">
        <v>7.8963236921902203E-3</v>
      </c>
      <c r="AK17" s="17"/>
      <c r="AL17" s="17">
        <v>0</v>
      </c>
      <c r="AM17" s="17">
        <v>0</v>
      </c>
      <c r="AN17" s="17">
        <v>0</v>
      </c>
      <c r="AO17" s="17">
        <v>1</v>
      </c>
      <c r="AP17" s="17">
        <v>0</v>
      </c>
      <c r="AQ17" s="17">
        <v>0</v>
      </c>
      <c r="AR17" s="17">
        <v>0</v>
      </c>
      <c r="AS17" s="17"/>
      <c r="AT17" s="17">
        <v>2.3365071611974701E-2</v>
      </c>
      <c r="AU17" s="17">
        <v>9.4594714397861403E-3</v>
      </c>
      <c r="AV17" s="17"/>
      <c r="AW17" s="17">
        <v>6.0498288565567397E-3</v>
      </c>
      <c r="AX17" s="17">
        <v>8.0773381829707704E-3</v>
      </c>
      <c r="AY17" s="17">
        <v>4.5439108011555897E-3</v>
      </c>
      <c r="AZ17" s="17">
        <v>8.79048041354882E-3</v>
      </c>
      <c r="BA17" s="17">
        <v>1.38323055118414E-2</v>
      </c>
      <c r="BB17" s="17">
        <v>1.09434021801903E-2</v>
      </c>
      <c r="BC17" s="17">
        <v>1.6669870112173399E-2</v>
      </c>
      <c r="BD17" s="17">
        <v>1.27412975231478E-2</v>
      </c>
      <c r="BE17" s="17"/>
      <c r="BF17" s="17">
        <v>1.9211202916196799E-2</v>
      </c>
      <c r="BG17" s="17">
        <v>5.90946404171092E-3</v>
      </c>
      <c r="BH17" s="17">
        <v>1.04959388128603E-2</v>
      </c>
      <c r="BI17" s="17">
        <v>6.9238103801628897E-3</v>
      </c>
      <c r="BJ17" s="17">
        <v>1.24793231058876E-2</v>
      </c>
      <c r="BK17" s="17">
        <v>1.26915878770741E-2</v>
      </c>
      <c r="BL17" s="17">
        <v>1.12310624162885E-2</v>
      </c>
      <c r="BM17" s="17"/>
      <c r="BN17" s="17">
        <v>9.1843562300203008E-3</v>
      </c>
      <c r="BO17" s="17">
        <v>9.1893433049837197E-3</v>
      </c>
      <c r="BP17" s="17">
        <v>8.3869602284926403E-3</v>
      </c>
      <c r="BQ17" s="17">
        <v>9.5387248827231794E-3</v>
      </c>
      <c r="BR17" s="17">
        <v>9.8185604620074692E-3</v>
      </c>
      <c r="BS17" s="17">
        <v>1.37805245444613E-2</v>
      </c>
      <c r="BT17" s="17">
        <v>7.0055583693538698E-3</v>
      </c>
      <c r="BU17" s="17">
        <v>9.2725098442450003E-3</v>
      </c>
      <c r="BV17" s="17">
        <v>4.6987685967768197E-3</v>
      </c>
      <c r="BW17" s="17">
        <v>1.1510282221629401E-2</v>
      </c>
      <c r="BX17" s="17">
        <v>1.5531711651175501E-2</v>
      </c>
      <c r="BY17" s="17">
        <v>1.52212567726788E-2</v>
      </c>
      <c r="BZ17" s="17">
        <v>3.2598798085571499E-3</v>
      </c>
      <c r="CA17" s="17">
        <v>2.4419483022125502E-2</v>
      </c>
      <c r="CB17" s="17">
        <v>2.2776175024188099E-2</v>
      </c>
      <c r="CC17" s="17">
        <v>1.38179681444562E-2</v>
      </c>
      <c r="CD17" s="17">
        <v>1.65146796280158E-2</v>
      </c>
    </row>
    <row r="18" spans="2:82" x14ac:dyDescent="0.35">
      <c r="B18" s="18" t="s">
        <v>51</v>
      </c>
      <c r="C18" s="17">
        <v>2.0762955648473899E-2</v>
      </c>
      <c r="D18" s="17">
        <v>1.7720562940096801E-2</v>
      </c>
      <c r="E18" s="17">
        <v>2.3836058142560401E-2</v>
      </c>
      <c r="F18" s="17"/>
      <c r="G18" s="17">
        <v>1.0081885959350801E-2</v>
      </c>
      <c r="H18" s="17">
        <v>9.6187998910636993E-3</v>
      </c>
      <c r="I18" s="17">
        <v>1.4567619497359199E-2</v>
      </c>
      <c r="J18" s="17">
        <v>1.8162793441070899E-2</v>
      </c>
      <c r="K18" s="17">
        <v>3.6412274348712401E-2</v>
      </c>
      <c r="L18" s="17">
        <v>3.3566300764151902E-2</v>
      </c>
      <c r="M18" s="17"/>
      <c r="N18" s="17">
        <v>2.8412392340795799E-2</v>
      </c>
      <c r="O18" s="17">
        <v>2.2144166622406002E-2</v>
      </c>
      <c r="P18" s="17">
        <v>1.40572975741076E-2</v>
      </c>
      <c r="Q18" s="17">
        <v>1.51589004218682E-2</v>
      </c>
      <c r="R18" s="17"/>
      <c r="S18" s="17">
        <v>4.3334211560997803E-3</v>
      </c>
      <c r="T18" s="17">
        <v>2.1925109006534299E-2</v>
      </c>
      <c r="U18" s="17">
        <v>3.0178769915650799E-2</v>
      </c>
      <c r="V18" s="17">
        <v>4.30302063039898E-2</v>
      </c>
      <c r="W18" s="17">
        <v>2.0027519121607201E-2</v>
      </c>
      <c r="X18" s="17">
        <v>1.6679609548791E-2</v>
      </c>
      <c r="Y18" s="17">
        <v>1.1559104864273299E-2</v>
      </c>
      <c r="Z18" s="17">
        <v>2.2841715235884701E-3</v>
      </c>
      <c r="AA18" s="17">
        <v>1.2458474800449299E-2</v>
      </c>
      <c r="AB18" s="17">
        <v>3.0523422360961099E-2</v>
      </c>
      <c r="AC18" s="17">
        <v>5.6010500847200398E-2</v>
      </c>
      <c r="AD18" s="17"/>
      <c r="AE18" s="17">
        <v>3.3939922152764999E-2</v>
      </c>
      <c r="AF18" s="17">
        <v>1.52607055843816E-2</v>
      </c>
      <c r="AG18" s="17">
        <v>8.4619984756492492E-3</v>
      </c>
      <c r="AH18" s="17">
        <v>9.1010909398207308E-3</v>
      </c>
      <c r="AI18" s="17">
        <v>1.27830613244627E-2</v>
      </c>
      <c r="AJ18" s="17">
        <v>3.2153954272552597E-2</v>
      </c>
      <c r="AK18" s="17"/>
      <c r="AL18" s="17">
        <v>0</v>
      </c>
      <c r="AM18" s="17">
        <v>0</v>
      </c>
      <c r="AN18" s="17">
        <v>0</v>
      </c>
      <c r="AO18" s="17">
        <v>0</v>
      </c>
      <c r="AP18" s="17">
        <v>1</v>
      </c>
      <c r="AQ18" s="17">
        <v>0</v>
      </c>
      <c r="AR18" s="17">
        <v>0</v>
      </c>
      <c r="AS18" s="17"/>
      <c r="AT18" s="17">
        <v>1.8838947107758498E-2</v>
      </c>
      <c r="AU18" s="17">
        <v>2.0792236567577001E-2</v>
      </c>
      <c r="AV18" s="17"/>
      <c r="AW18" s="17">
        <v>1.23242962618664E-2</v>
      </c>
      <c r="AX18" s="17">
        <v>2.76986617146119E-2</v>
      </c>
      <c r="AY18" s="17">
        <v>1.07756338026302E-2</v>
      </c>
      <c r="AZ18" s="17">
        <v>2.1435563192915001E-2</v>
      </c>
      <c r="BA18" s="17">
        <v>3.8529449011665898E-2</v>
      </c>
      <c r="BB18" s="17">
        <v>1.46373082645582E-2</v>
      </c>
      <c r="BC18" s="17">
        <v>1.28947529461707E-2</v>
      </c>
      <c r="BD18" s="17">
        <v>2.4823886800234299E-2</v>
      </c>
      <c r="BE18" s="17"/>
      <c r="BF18" s="17">
        <v>1.7987747708173199E-2</v>
      </c>
      <c r="BG18" s="17">
        <v>1.2585299660774299E-2</v>
      </c>
      <c r="BH18" s="17">
        <v>3.0866146361956601E-2</v>
      </c>
      <c r="BI18" s="17">
        <v>2.0650514912263902E-2</v>
      </c>
      <c r="BJ18" s="17">
        <v>1.6813779854990201E-2</v>
      </c>
      <c r="BK18" s="17">
        <v>2.9773563557949301E-2</v>
      </c>
      <c r="BL18" s="17">
        <v>2.1734376968255299E-2</v>
      </c>
      <c r="BM18" s="17"/>
      <c r="BN18" s="17">
        <v>1.29240305650136E-2</v>
      </c>
      <c r="BO18" s="17">
        <v>1.2568666717677099E-2</v>
      </c>
      <c r="BP18" s="17">
        <v>1.7236808941355701E-2</v>
      </c>
      <c r="BQ18" s="17">
        <v>2.5927760009054099E-2</v>
      </c>
      <c r="BR18" s="17">
        <v>1.84744677844665E-2</v>
      </c>
      <c r="BS18" s="17">
        <v>1.54390282550762E-2</v>
      </c>
      <c r="BT18" s="17">
        <v>2.3106584076269601E-2</v>
      </c>
      <c r="BU18" s="17">
        <v>1.9608524464538101E-2</v>
      </c>
      <c r="BV18" s="17">
        <v>1.6035243193893701E-2</v>
      </c>
      <c r="BW18" s="17">
        <v>3.2427033442248197E-2</v>
      </c>
      <c r="BX18" s="17">
        <v>2.1523652462688898E-2</v>
      </c>
      <c r="BY18" s="17">
        <v>2.6673304153620399E-2</v>
      </c>
      <c r="BZ18" s="17">
        <v>2.5932035917580299E-2</v>
      </c>
      <c r="CA18" s="17">
        <v>4.0974880112435601E-2</v>
      </c>
      <c r="CB18" s="17">
        <v>2.4788172105737898E-2</v>
      </c>
      <c r="CC18" s="17">
        <v>1.13185156086343E-2</v>
      </c>
      <c r="CD18" s="17">
        <v>1.41696604998372E-2</v>
      </c>
    </row>
    <row r="19" spans="2:82" x14ac:dyDescent="0.35">
      <c r="B19" s="18" t="s">
        <v>52</v>
      </c>
      <c r="C19" s="17">
        <v>1.78252494305563E-2</v>
      </c>
      <c r="D19" s="17">
        <v>1.8904918256697299E-2</v>
      </c>
      <c r="E19" s="17">
        <v>1.6862521199259101E-2</v>
      </c>
      <c r="F19" s="17"/>
      <c r="G19" s="17">
        <v>2.6067004646235299E-2</v>
      </c>
      <c r="H19" s="17">
        <v>1.98597392796655E-2</v>
      </c>
      <c r="I19" s="17">
        <v>1.7901040544277401E-2</v>
      </c>
      <c r="J19" s="17">
        <v>1.5891722580618599E-2</v>
      </c>
      <c r="K19" s="17">
        <v>1.6331948272118299E-2</v>
      </c>
      <c r="L19" s="17">
        <v>1.32259055316668E-2</v>
      </c>
      <c r="M19" s="17"/>
      <c r="N19" s="17">
        <v>2.22980894968344E-2</v>
      </c>
      <c r="O19" s="17">
        <v>9.0310355543912705E-3</v>
      </c>
      <c r="P19" s="17">
        <v>2.42363682195255E-2</v>
      </c>
      <c r="Q19" s="17">
        <v>1.6346311372411101E-2</v>
      </c>
      <c r="R19" s="17"/>
      <c r="S19" s="17">
        <v>1.52106079492521E-2</v>
      </c>
      <c r="T19" s="17">
        <v>1.04642147319811E-2</v>
      </c>
      <c r="U19" s="17">
        <v>2.9732844152348899E-2</v>
      </c>
      <c r="V19" s="17">
        <v>2.0021755100059199E-2</v>
      </c>
      <c r="W19" s="17">
        <v>2.2263395023395301E-2</v>
      </c>
      <c r="X19" s="17">
        <v>1.4841297520001601E-2</v>
      </c>
      <c r="Y19" s="17">
        <v>2.0104323647230499E-2</v>
      </c>
      <c r="Z19" s="17">
        <v>1.8336964020119299E-2</v>
      </c>
      <c r="AA19" s="17">
        <v>2.00475086469575E-2</v>
      </c>
      <c r="AB19" s="17">
        <v>1.5478959203353701E-2</v>
      </c>
      <c r="AC19" s="17">
        <v>1.5682173279935901E-2</v>
      </c>
      <c r="AD19" s="17"/>
      <c r="AE19" s="17">
        <v>2.3342099298113098E-2</v>
      </c>
      <c r="AF19" s="17">
        <v>1.8353549099997899E-2</v>
      </c>
      <c r="AG19" s="17">
        <v>1.39984434716712E-2</v>
      </c>
      <c r="AH19" s="17">
        <v>1.23673145311916E-2</v>
      </c>
      <c r="AI19" s="17">
        <v>1.2331908056618299E-2</v>
      </c>
      <c r="AJ19" s="17">
        <v>1.51728333014607E-2</v>
      </c>
      <c r="AK19" s="17"/>
      <c r="AL19" s="17">
        <v>0</v>
      </c>
      <c r="AM19" s="17">
        <v>0</v>
      </c>
      <c r="AN19" s="17">
        <v>0</v>
      </c>
      <c r="AO19" s="17">
        <v>0</v>
      </c>
      <c r="AP19" s="17">
        <v>0</v>
      </c>
      <c r="AQ19" s="17">
        <v>1</v>
      </c>
      <c r="AR19" s="17">
        <v>0</v>
      </c>
      <c r="AS19" s="17"/>
      <c r="AT19" s="17">
        <v>3.7586282719397499E-2</v>
      </c>
      <c r="AU19" s="17">
        <v>1.5455874125472301E-2</v>
      </c>
      <c r="AV19" s="17"/>
      <c r="AW19" s="17">
        <v>1.2694704940897901E-2</v>
      </c>
      <c r="AX19" s="17">
        <v>5.6502959857955802E-3</v>
      </c>
      <c r="AY19" s="17">
        <v>1.2829954998060999E-2</v>
      </c>
      <c r="AZ19" s="17">
        <v>1.6366772266237398E-2</v>
      </c>
      <c r="BA19" s="17">
        <v>1.6037327447984601E-2</v>
      </c>
      <c r="BB19" s="17">
        <v>1.7388432800565099E-2</v>
      </c>
      <c r="BC19" s="17">
        <v>3.02712446635332E-2</v>
      </c>
      <c r="BD19" s="17">
        <v>2.5811864627313101E-2</v>
      </c>
      <c r="BE19" s="17"/>
      <c r="BF19" s="17">
        <v>1.34292156712442E-2</v>
      </c>
      <c r="BG19" s="17">
        <v>1.82369587576015E-2</v>
      </c>
      <c r="BH19" s="17">
        <v>1.6579420589108499E-2</v>
      </c>
      <c r="BI19" s="17">
        <v>1.7189326346580599E-2</v>
      </c>
      <c r="BJ19" s="17">
        <v>2.0066320678236799E-2</v>
      </c>
      <c r="BK19" s="17">
        <v>1.88862762458708E-2</v>
      </c>
      <c r="BL19" s="17">
        <v>1.9978705015413298E-2</v>
      </c>
      <c r="BM19" s="17"/>
      <c r="BN19" s="17">
        <v>1.5793744490095199E-2</v>
      </c>
      <c r="BO19" s="17">
        <v>1.1858906945952499E-2</v>
      </c>
      <c r="BP19" s="17">
        <v>1.8163992242395899E-2</v>
      </c>
      <c r="BQ19" s="17">
        <v>1.6389781964957498E-2</v>
      </c>
      <c r="BR19" s="17">
        <v>2.1160866118629301E-2</v>
      </c>
      <c r="BS19" s="17">
        <v>1.7123815927946699E-2</v>
      </c>
      <c r="BT19" s="17">
        <v>1.2172085782900801E-2</v>
      </c>
      <c r="BU19" s="17">
        <v>1.41889277670418E-2</v>
      </c>
      <c r="BV19" s="17">
        <v>2.19355855559204E-2</v>
      </c>
      <c r="BW19" s="17">
        <v>2.4029025606844698E-2</v>
      </c>
      <c r="BX19" s="17">
        <v>1.0733574538626601E-2</v>
      </c>
      <c r="BY19" s="17">
        <v>3.17862864493259E-2</v>
      </c>
      <c r="BZ19" s="17">
        <v>7.3375546005884102E-3</v>
      </c>
      <c r="CA19" s="17">
        <v>1.30754141135165E-2</v>
      </c>
      <c r="CB19" s="17">
        <v>1.40975943788227E-2</v>
      </c>
      <c r="CC19" s="17">
        <v>5.1091359379564098E-2</v>
      </c>
      <c r="CD19" s="17">
        <v>4.1987904231899097E-2</v>
      </c>
    </row>
    <row r="20" spans="2:82" x14ac:dyDescent="0.35">
      <c r="B20" s="18" t="s">
        <v>53</v>
      </c>
      <c r="C20" s="17">
        <v>3.2606166123526699E-3</v>
      </c>
      <c r="D20" s="17">
        <v>2.8945887606027002E-3</v>
      </c>
      <c r="E20" s="17">
        <v>3.4483896143454799E-3</v>
      </c>
      <c r="F20" s="17"/>
      <c r="G20" s="17">
        <v>2.80108370480559E-3</v>
      </c>
      <c r="H20" s="17">
        <v>3.0569520790647699E-3</v>
      </c>
      <c r="I20" s="17">
        <v>3.57472893756812E-3</v>
      </c>
      <c r="J20" s="17">
        <v>3.09073780960991E-3</v>
      </c>
      <c r="K20" s="17">
        <v>2.1482655076514199E-3</v>
      </c>
      <c r="L20" s="17">
        <v>4.35794298560414E-3</v>
      </c>
      <c r="M20" s="17"/>
      <c r="N20" s="17">
        <v>4.3866354533618401E-3</v>
      </c>
      <c r="O20" s="17">
        <v>3.4734173591872801E-3</v>
      </c>
      <c r="P20" s="17">
        <v>2.44949503866087E-3</v>
      </c>
      <c r="Q20" s="17">
        <v>2.59045673709043E-3</v>
      </c>
      <c r="R20" s="17"/>
      <c r="S20" s="17">
        <v>7.2164958398316199E-3</v>
      </c>
      <c r="T20" s="17">
        <v>4.5166298634745699E-3</v>
      </c>
      <c r="U20" s="17">
        <v>0</v>
      </c>
      <c r="V20" s="17">
        <v>1.0147948444074999E-3</v>
      </c>
      <c r="W20" s="17">
        <v>1.4005232752121899E-3</v>
      </c>
      <c r="X20" s="17">
        <v>6.3527397857014401E-3</v>
      </c>
      <c r="Y20" s="17">
        <v>0</v>
      </c>
      <c r="Z20" s="17">
        <v>4.7785651327139902E-3</v>
      </c>
      <c r="AA20" s="17">
        <v>3.6548944267611699E-3</v>
      </c>
      <c r="AB20" s="17">
        <v>1.0547734317525499E-3</v>
      </c>
      <c r="AC20" s="17">
        <v>1.87607181451727E-3</v>
      </c>
      <c r="AD20" s="17"/>
      <c r="AE20" s="17">
        <v>1.6784306782913301E-3</v>
      </c>
      <c r="AF20" s="17">
        <v>2.02428487383222E-3</v>
      </c>
      <c r="AG20" s="17">
        <v>2.44779263028201E-3</v>
      </c>
      <c r="AH20" s="17">
        <v>9.1382013173844593E-3</v>
      </c>
      <c r="AI20" s="17">
        <v>6.0314931061630599E-3</v>
      </c>
      <c r="AJ20" s="17">
        <v>0</v>
      </c>
      <c r="AK20" s="17"/>
      <c r="AL20" s="17">
        <v>0</v>
      </c>
      <c r="AM20" s="17">
        <v>0</v>
      </c>
      <c r="AN20" s="17">
        <v>0</v>
      </c>
      <c r="AO20" s="17">
        <v>0</v>
      </c>
      <c r="AP20" s="17">
        <v>0</v>
      </c>
      <c r="AQ20" s="17">
        <v>0</v>
      </c>
      <c r="AR20" s="17">
        <v>1</v>
      </c>
      <c r="AS20" s="17"/>
      <c r="AT20" s="17">
        <v>1.7794874872491199E-3</v>
      </c>
      <c r="AU20" s="17">
        <v>3.51344970268607E-3</v>
      </c>
      <c r="AV20" s="17"/>
      <c r="AW20" s="17">
        <v>2.39162629718813E-3</v>
      </c>
      <c r="AX20" s="17">
        <v>1.0444836512145899E-2</v>
      </c>
      <c r="AY20" s="17">
        <v>4.26764412168819E-3</v>
      </c>
      <c r="AZ20" s="17">
        <v>2.0007873230371699E-3</v>
      </c>
      <c r="BA20" s="17">
        <v>2.3661189877513399E-3</v>
      </c>
      <c r="BB20" s="17">
        <v>3.3508845930666298E-3</v>
      </c>
      <c r="BC20" s="17">
        <v>5.0042906078791903E-3</v>
      </c>
      <c r="BD20" s="17">
        <v>0</v>
      </c>
      <c r="BE20" s="17"/>
      <c r="BF20" s="17">
        <v>4.8315832620819902E-3</v>
      </c>
      <c r="BG20" s="17">
        <v>2.7476138967626501E-3</v>
      </c>
      <c r="BH20" s="17">
        <v>5.11660502334884E-3</v>
      </c>
      <c r="BI20" s="17">
        <v>4.9118334793009297E-3</v>
      </c>
      <c r="BJ20" s="17">
        <v>3.2927737694767498E-3</v>
      </c>
      <c r="BK20" s="17">
        <v>2.4249179630785201E-3</v>
      </c>
      <c r="BL20" s="17">
        <v>1.14423776797627E-3</v>
      </c>
      <c r="BM20" s="17"/>
      <c r="BN20" s="17">
        <v>2.0727468759826899E-3</v>
      </c>
      <c r="BO20" s="17">
        <v>5.7114345356396997E-3</v>
      </c>
      <c r="BP20" s="17">
        <v>2.7809332377021498E-3</v>
      </c>
      <c r="BQ20" s="17">
        <v>3.9387242116222902E-3</v>
      </c>
      <c r="BR20" s="17">
        <v>2.9151076261832499E-3</v>
      </c>
      <c r="BS20" s="17">
        <v>1.29859936978981E-3</v>
      </c>
      <c r="BT20" s="17">
        <v>2.6216187274352601E-3</v>
      </c>
      <c r="BU20" s="17">
        <v>1.57946234559383E-3</v>
      </c>
      <c r="BV20" s="17">
        <v>4.0167397875696103E-3</v>
      </c>
      <c r="BW20" s="17">
        <v>2.8184496077876399E-3</v>
      </c>
      <c r="BX20" s="17">
        <v>1.75289780158741E-3</v>
      </c>
      <c r="BY20" s="17">
        <v>2.73020801402515E-3</v>
      </c>
      <c r="BZ20" s="17">
        <v>7.64612584532374E-3</v>
      </c>
      <c r="CA20" s="17">
        <v>1.1906244177209899E-2</v>
      </c>
      <c r="CB20" s="17">
        <v>0</v>
      </c>
      <c r="CC20" s="17">
        <v>6.8579144063158296E-3</v>
      </c>
      <c r="CD20" s="17">
        <v>0</v>
      </c>
    </row>
    <row r="21" spans="2:82" x14ac:dyDescent="0.35">
      <c r="B21" s="18" t="s">
        <v>137</v>
      </c>
      <c r="C21" s="17">
        <v>6.3309405031458698E-3</v>
      </c>
      <c r="D21" s="17">
        <v>5.9827197379010598E-3</v>
      </c>
      <c r="E21" s="17">
        <v>6.7027423654858797E-3</v>
      </c>
      <c r="F21" s="17"/>
      <c r="G21" s="17">
        <v>5.7031144797297598E-3</v>
      </c>
      <c r="H21" s="17">
        <v>6.2571127151544504E-4</v>
      </c>
      <c r="I21" s="17">
        <v>1.2918943455124999E-3</v>
      </c>
      <c r="J21" s="17">
        <v>4.8053768873857804E-3</v>
      </c>
      <c r="K21" s="17">
        <v>9.7193474555776291E-3</v>
      </c>
      <c r="L21" s="17">
        <v>1.4454681185648599E-2</v>
      </c>
      <c r="M21" s="17"/>
      <c r="N21" s="17">
        <v>5.2582603863604504E-3</v>
      </c>
      <c r="O21" s="17">
        <v>3.1287085792447702E-3</v>
      </c>
      <c r="P21" s="17">
        <v>4.4551084820328201E-3</v>
      </c>
      <c r="Q21" s="17">
        <v>1.2194350793106001E-2</v>
      </c>
      <c r="R21" s="17"/>
      <c r="S21" s="17">
        <v>6.1839915863613898E-3</v>
      </c>
      <c r="T21" s="17">
        <v>6.1327523891336099E-3</v>
      </c>
      <c r="U21" s="17">
        <v>8.5173774131997605E-3</v>
      </c>
      <c r="V21" s="17">
        <v>8.7479408361155302E-3</v>
      </c>
      <c r="W21" s="17">
        <v>2.6825716003644599E-3</v>
      </c>
      <c r="X21" s="17">
        <v>6.7646146529949398E-3</v>
      </c>
      <c r="Y21" s="17">
        <v>3.3226849703290998E-3</v>
      </c>
      <c r="Z21" s="17">
        <v>2.2498493595988801E-3</v>
      </c>
      <c r="AA21" s="17">
        <v>9.3196108297233394E-3</v>
      </c>
      <c r="AB21" s="17">
        <v>2.4419498765894999E-3</v>
      </c>
      <c r="AC21" s="17">
        <v>1.3684393739476001E-2</v>
      </c>
      <c r="AD21" s="17"/>
      <c r="AE21" s="17">
        <v>8.3999237605276306E-3</v>
      </c>
      <c r="AF21" s="17">
        <v>4.0433032756525796E-3</v>
      </c>
      <c r="AG21" s="17">
        <v>7.19877031941562E-3</v>
      </c>
      <c r="AH21" s="17">
        <v>1.3760057073209E-3</v>
      </c>
      <c r="AI21" s="17">
        <v>6.1551192840580598E-3</v>
      </c>
      <c r="AJ21" s="17">
        <v>1.27357606119803E-2</v>
      </c>
      <c r="AK21" s="17"/>
      <c r="AL21" s="17">
        <v>0</v>
      </c>
      <c r="AM21" s="17">
        <v>0</v>
      </c>
      <c r="AN21" s="17">
        <v>0</v>
      </c>
      <c r="AO21" s="17">
        <v>0</v>
      </c>
      <c r="AP21" s="17">
        <v>0</v>
      </c>
      <c r="AQ21" s="17">
        <v>0</v>
      </c>
      <c r="AR21" s="17">
        <v>0</v>
      </c>
      <c r="AS21" s="17"/>
      <c r="AT21" s="17">
        <v>9.8253497296378199E-4</v>
      </c>
      <c r="AU21" s="17">
        <v>7.1125769217391796E-3</v>
      </c>
      <c r="AV21" s="17"/>
      <c r="AW21" s="17">
        <v>1.15617629158209E-2</v>
      </c>
      <c r="AX21" s="17">
        <v>2.58960702228835E-2</v>
      </c>
      <c r="AY21" s="17">
        <v>0</v>
      </c>
      <c r="AZ21" s="17">
        <v>3.5446984012250699E-3</v>
      </c>
      <c r="BA21" s="17">
        <v>1.1318408492844099E-2</v>
      </c>
      <c r="BB21" s="17">
        <v>2.6447126544984199E-3</v>
      </c>
      <c r="BC21" s="17">
        <v>1.7308919945489101E-3</v>
      </c>
      <c r="BD21" s="17">
        <v>0</v>
      </c>
      <c r="BE21" s="17"/>
      <c r="BF21" s="17">
        <v>3.8616763383245299E-3</v>
      </c>
      <c r="BG21" s="17">
        <v>3.1323986874409199E-3</v>
      </c>
      <c r="BH21" s="17">
        <v>6.7738662001482399E-3</v>
      </c>
      <c r="BI21" s="17">
        <v>1.0079446824324E-2</v>
      </c>
      <c r="BJ21" s="17">
        <v>4.2479990417274797E-3</v>
      </c>
      <c r="BK21" s="17">
        <v>1.0957092899710899E-2</v>
      </c>
      <c r="BL21" s="17">
        <v>8.6281194524812106E-3</v>
      </c>
      <c r="BM21" s="17"/>
      <c r="BN21" s="17">
        <v>1.9002876224126299E-2</v>
      </c>
      <c r="BO21" s="17">
        <v>6.8072993600745303E-3</v>
      </c>
      <c r="BP21" s="17">
        <v>1.1147079250671399E-2</v>
      </c>
      <c r="BQ21" s="17">
        <v>1.0311905667230999E-2</v>
      </c>
      <c r="BR21" s="17">
        <v>4.2384816190939702E-3</v>
      </c>
      <c r="BS21" s="17">
        <v>2.2960569880547399E-3</v>
      </c>
      <c r="BT21" s="17">
        <v>8.1775916200767709E-3</v>
      </c>
      <c r="BU21" s="17">
        <v>5.5679480104544703E-3</v>
      </c>
      <c r="BV21" s="17">
        <v>8.0927916284610508E-3</v>
      </c>
      <c r="BW21" s="17">
        <v>6.3740244439957601E-3</v>
      </c>
      <c r="BX21" s="17">
        <v>1.73861876394787E-3</v>
      </c>
      <c r="BY21" s="17">
        <v>2.19175463881576E-3</v>
      </c>
      <c r="BZ21" s="17">
        <v>0</v>
      </c>
      <c r="CA21" s="17">
        <v>0</v>
      </c>
      <c r="CB21" s="17">
        <v>3.41469432821179E-3</v>
      </c>
      <c r="CC21" s="17">
        <v>0</v>
      </c>
      <c r="CD21" s="17">
        <v>0</v>
      </c>
    </row>
    <row r="22" spans="2:82" x14ac:dyDescent="0.35">
      <c r="B22" s="18" t="s">
        <v>114</v>
      </c>
      <c r="C22" s="17">
        <v>1.42433184972283E-2</v>
      </c>
      <c r="D22" s="17">
        <v>1.1608760405479601E-2</v>
      </c>
      <c r="E22" s="17">
        <v>1.6464351869835001E-2</v>
      </c>
      <c r="F22" s="17"/>
      <c r="G22" s="17">
        <v>1.55878757732268E-2</v>
      </c>
      <c r="H22" s="17">
        <v>1.9786371189062301E-2</v>
      </c>
      <c r="I22" s="17">
        <v>2.0160711657130698E-2</v>
      </c>
      <c r="J22" s="17">
        <v>1.5715619791521401E-2</v>
      </c>
      <c r="K22" s="17">
        <v>9.6677448095675994E-3</v>
      </c>
      <c r="L22" s="17">
        <v>5.9023200468711996E-3</v>
      </c>
      <c r="M22" s="17"/>
      <c r="N22" s="17">
        <v>9.6493237955568092E-3</v>
      </c>
      <c r="O22" s="17">
        <v>1.25056409810361E-2</v>
      </c>
      <c r="P22" s="17">
        <v>1.3135475787493699E-2</v>
      </c>
      <c r="Q22" s="17">
        <v>2.2223579359272699E-2</v>
      </c>
      <c r="R22" s="17"/>
      <c r="S22" s="17">
        <v>1.6686317146799801E-2</v>
      </c>
      <c r="T22" s="17">
        <v>1.1745913745050501E-2</v>
      </c>
      <c r="U22" s="17">
        <v>1.8638659132647201E-2</v>
      </c>
      <c r="V22" s="17">
        <v>9.0463787908737908E-3</v>
      </c>
      <c r="W22" s="17">
        <v>1.7144049248126299E-2</v>
      </c>
      <c r="X22" s="17">
        <v>1.2030632457007801E-2</v>
      </c>
      <c r="Y22" s="17">
        <v>1.6799899090961499E-2</v>
      </c>
      <c r="Z22" s="17">
        <v>1.4267838891762001E-2</v>
      </c>
      <c r="AA22" s="17">
        <v>1.34162752601756E-2</v>
      </c>
      <c r="AB22" s="17">
        <v>1.27353380273492E-2</v>
      </c>
      <c r="AC22" s="17">
        <v>1.5553085541763E-2</v>
      </c>
      <c r="AD22" s="17"/>
      <c r="AE22" s="17">
        <v>8.7580914805210804E-3</v>
      </c>
      <c r="AF22" s="17">
        <v>1.1109418742101401E-2</v>
      </c>
      <c r="AG22" s="17">
        <v>2.0945933867077399E-2</v>
      </c>
      <c r="AH22" s="17">
        <v>1.6875310849372601E-2</v>
      </c>
      <c r="AI22" s="17">
        <v>1.9672888614195898E-2</v>
      </c>
      <c r="AJ22" s="17">
        <v>2.3395729791228601E-2</v>
      </c>
      <c r="AK22" s="17"/>
      <c r="AL22" s="17">
        <v>0</v>
      </c>
      <c r="AM22" s="17">
        <v>0</v>
      </c>
      <c r="AN22" s="17">
        <v>0</v>
      </c>
      <c r="AO22" s="17">
        <v>0</v>
      </c>
      <c r="AP22" s="17">
        <v>0</v>
      </c>
      <c r="AQ22" s="17">
        <v>0</v>
      </c>
      <c r="AR22" s="17">
        <v>0</v>
      </c>
      <c r="AS22" s="17"/>
      <c r="AT22" s="17">
        <v>1.33010644757687E-2</v>
      </c>
      <c r="AU22" s="17">
        <v>1.28490617341656E-2</v>
      </c>
      <c r="AV22" s="17"/>
      <c r="AW22" s="17">
        <v>2.27890508312447E-2</v>
      </c>
      <c r="AX22" s="17">
        <v>8.5058229900541599E-3</v>
      </c>
      <c r="AY22" s="17">
        <v>1.9707372286932399E-2</v>
      </c>
      <c r="AZ22" s="17">
        <v>1.8924369178404E-2</v>
      </c>
      <c r="BA22" s="17">
        <v>7.3488691679317302E-3</v>
      </c>
      <c r="BB22" s="17">
        <v>1.0408402038566199E-2</v>
      </c>
      <c r="BC22" s="17">
        <v>1.03464234621612E-2</v>
      </c>
      <c r="BD22" s="17">
        <v>1.3399689411112799E-2</v>
      </c>
      <c r="BE22" s="17"/>
      <c r="BF22" s="17">
        <v>1.07253471399451E-2</v>
      </c>
      <c r="BG22" s="17">
        <v>1.45207293327406E-2</v>
      </c>
      <c r="BH22" s="17">
        <v>9.2467290794519194E-3</v>
      </c>
      <c r="BI22" s="17">
        <v>2.00757749204016E-2</v>
      </c>
      <c r="BJ22" s="17">
        <v>2.5339793866568101E-2</v>
      </c>
      <c r="BK22" s="17">
        <v>1.00674809641935E-2</v>
      </c>
      <c r="BL22" s="17">
        <v>1.84309419099427E-2</v>
      </c>
      <c r="BM22" s="17"/>
      <c r="BN22" s="17">
        <v>4.7937722495518802E-2</v>
      </c>
      <c r="BO22" s="17">
        <v>1.6123465079771498E-2</v>
      </c>
      <c r="BP22" s="17">
        <v>1.56164855190963E-2</v>
      </c>
      <c r="BQ22" s="17">
        <v>1.44612990834583E-2</v>
      </c>
      <c r="BR22" s="17">
        <v>9.2838502958432802E-3</v>
      </c>
      <c r="BS22" s="17">
        <v>1.12668201561705E-2</v>
      </c>
      <c r="BT22" s="17">
        <v>1.5465457645717001E-2</v>
      </c>
      <c r="BU22" s="17">
        <v>9.59001923011721E-3</v>
      </c>
      <c r="BV22" s="17">
        <v>7.7885426503554803E-3</v>
      </c>
      <c r="BW22" s="17">
        <v>1.40047744613004E-2</v>
      </c>
      <c r="BX22" s="17">
        <v>3.4750593211891299E-3</v>
      </c>
      <c r="BY22" s="17">
        <v>5.0325065385158196E-3</v>
      </c>
      <c r="BZ22" s="17">
        <v>2.2550996229249901E-2</v>
      </c>
      <c r="CA22" s="17">
        <v>0</v>
      </c>
      <c r="CB22" s="17">
        <v>7.8331716428881194E-3</v>
      </c>
      <c r="CC22" s="17">
        <v>0</v>
      </c>
      <c r="CD22" s="17">
        <v>0</v>
      </c>
    </row>
    <row r="23" spans="2:82" x14ac:dyDescent="0.35">
      <c r="B23" s="18" t="s">
        <v>138</v>
      </c>
      <c r="C23" s="19">
        <v>2.2175842674773301E-2</v>
      </c>
      <c r="D23" s="19">
        <v>1.5565542059784099E-2</v>
      </c>
      <c r="E23" s="19">
        <v>2.77202622378406E-2</v>
      </c>
      <c r="F23" s="19"/>
      <c r="G23" s="19">
        <v>5.2398940861188299E-2</v>
      </c>
      <c r="H23" s="19">
        <v>3.3653599749718502E-2</v>
      </c>
      <c r="I23" s="19">
        <v>2.2639897133281399E-2</v>
      </c>
      <c r="J23" s="19">
        <v>1.95871587373623E-2</v>
      </c>
      <c r="K23" s="19">
        <v>4.8585100353961304E-3</v>
      </c>
      <c r="L23" s="19">
        <v>6.1614208056570497E-3</v>
      </c>
      <c r="M23" s="19"/>
      <c r="N23" s="19">
        <v>1.4398146366428E-2</v>
      </c>
      <c r="O23" s="19">
        <v>1.8846310547423899E-2</v>
      </c>
      <c r="P23" s="19">
        <v>2.08318530628917E-2</v>
      </c>
      <c r="Q23" s="19">
        <v>3.4288945173083903E-2</v>
      </c>
      <c r="R23" s="19"/>
      <c r="S23" s="19">
        <v>3.3298093955279301E-2</v>
      </c>
      <c r="T23" s="19">
        <v>1.5167464980029501E-2</v>
      </c>
      <c r="U23" s="19">
        <v>2.5419117088744201E-2</v>
      </c>
      <c r="V23" s="19">
        <v>1.8674729898975E-2</v>
      </c>
      <c r="W23" s="19">
        <v>2.33347846948623E-2</v>
      </c>
      <c r="X23" s="19">
        <v>1.93040976528038E-2</v>
      </c>
      <c r="Y23" s="19">
        <v>2.1579312942604401E-2</v>
      </c>
      <c r="Z23" s="19">
        <v>1.8863983835292E-2</v>
      </c>
      <c r="AA23" s="19">
        <v>2.61275543122787E-2</v>
      </c>
      <c r="AB23" s="19">
        <v>1.48701414445173E-2</v>
      </c>
      <c r="AC23" s="19">
        <v>2.0527566374082401E-2</v>
      </c>
      <c r="AD23" s="19"/>
      <c r="AE23" s="19">
        <v>7.7805922466690899E-3</v>
      </c>
      <c r="AF23" s="19">
        <v>1.4537189717514601E-2</v>
      </c>
      <c r="AG23" s="19">
        <v>2.36349831780376E-2</v>
      </c>
      <c r="AH23" s="19">
        <v>2.9951794631151302E-2</v>
      </c>
      <c r="AI23" s="19">
        <v>3.11040397968574E-2</v>
      </c>
      <c r="AJ23" s="19">
        <v>0.10502549583792201</v>
      </c>
      <c r="AK23" s="19"/>
      <c r="AL23" s="19">
        <v>0</v>
      </c>
      <c r="AM23" s="19">
        <v>0</v>
      </c>
      <c r="AN23" s="19">
        <v>0</v>
      </c>
      <c r="AO23" s="19">
        <v>0</v>
      </c>
      <c r="AP23" s="19">
        <v>0</v>
      </c>
      <c r="AQ23" s="19">
        <v>0</v>
      </c>
      <c r="AR23" s="19">
        <v>0</v>
      </c>
      <c r="AS23" s="19"/>
      <c r="AT23" s="19">
        <v>1.17523244969638E-2</v>
      </c>
      <c r="AU23" s="19">
        <v>1.9562959243156E-2</v>
      </c>
      <c r="AV23" s="19"/>
      <c r="AW23" s="19">
        <v>3.6702993188540999E-2</v>
      </c>
      <c r="AX23" s="19">
        <v>5.7978521097678997E-3</v>
      </c>
      <c r="AY23" s="19">
        <v>3.0587782439501901E-2</v>
      </c>
      <c r="AZ23" s="19">
        <v>3.2653679915207297E-2</v>
      </c>
      <c r="BA23" s="19">
        <v>8.5122203568271503E-3</v>
      </c>
      <c r="BB23" s="19">
        <v>2.18392051586715E-2</v>
      </c>
      <c r="BC23" s="19">
        <v>8.8854992042444996E-3</v>
      </c>
      <c r="BD23" s="19">
        <v>2.5636735849461401E-2</v>
      </c>
      <c r="BE23" s="19"/>
      <c r="BF23" s="19">
        <v>1.7176282712379198E-2</v>
      </c>
      <c r="BG23" s="19">
        <v>1.5974513734903099E-2</v>
      </c>
      <c r="BH23" s="19">
        <v>1.90482199023802E-2</v>
      </c>
      <c r="BI23" s="19">
        <v>2.5908758626300502E-2</v>
      </c>
      <c r="BJ23" s="19">
        <v>3.3391383022961803E-2</v>
      </c>
      <c r="BK23" s="19">
        <v>2.1281696437831399E-2</v>
      </c>
      <c r="BL23" s="19">
        <v>3.9782905377067503E-2</v>
      </c>
      <c r="BM23" s="19"/>
      <c r="BN23" s="19">
        <v>6.2978668384025702E-2</v>
      </c>
      <c r="BO23" s="19">
        <v>2.60810912327521E-2</v>
      </c>
      <c r="BP23" s="19">
        <v>2.3073204834315599E-2</v>
      </c>
      <c r="BQ23" s="19">
        <v>1.7086079938008699E-2</v>
      </c>
      <c r="BR23" s="19">
        <v>1.8713266390806001E-2</v>
      </c>
      <c r="BS23" s="19">
        <v>1.3022649346436601E-2</v>
      </c>
      <c r="BT23" s="19">
        <v>1.48734520547568E-2</v>
      </c>
      <c r="BU23" s="19">
        <v>1.0305122655419999E-2</v>
      </c>
      <c r="BV23" s="19">
        <v>1.6571956079236502E-2</v>
      </c>
      <c r="BW23" s="19">
        <v>2.1060808445298399E-2</v>
      </c>
      <c r="BX23" s="19">
        <v>5.0315679310503998E-3</v>
      </c>
      <c r="BY23" s="19">
        <v>9.7916409849030401E-3</v>
      </c>
      <c r="BZ23" s="19">
        <v>1.9579663809138999E-2</v>
      </c>
      <c r="CA23" s="19">
        <v>1.76479283035119E-2</v>
      </c>
      <c r="CB23" s="19">
        <v>7.9823866180078803E-3</v>
      </c>
      <c r="CC23" s="19">
        <v>0</v>
      </c>
      <c r="CD23" s="19">
        <v>6.7656588400256496E-3</v>
      </c>
    </row>
    <row r="24" spans="2:82" x14ac:dyDescent="0.35">
      <c r="B24" s="16"/>
    </row>
    <row r="25" spans="2:82" x14ac:dyDescent="0.35">
      <c r="B25" t="s">
        <v>119</v>
      </c>
    </row>
    <row r="26" spans="2:82" x14ac:dyDescent="0.35">
      <c r="B26" t="s">
        <v>120</v>
      </c>
    </row>
    <row r="28" spans="2:82" x14ac:dyDescent="0.35">
      <c r="B2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CD18"/>
  <sheetViews>
    <sheetView showGridLines="0" topLeftCell="A6" workbookViewId="0">
      <pane xSplit="2" topLeftCell="AA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307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302</v>
      </c>
      <c r="C9" s="17">
        <v>1.3304314895233701E-2</v>
      </c>
      <c r="D9" s="17">
        <v>1.32624905061056E-2</v>
      </c>
      <c r="E9" s="17">
        <v>1.3214479980407701E-2</v>
      </c>
      <c r="F9" s="17"/>
      <c r="G9" s="17">
        <v>1.47429241826205E-2</v>
      </c>
      <c r="H9" s="17">
        <v>1.37230008001241E-2</v>
      </c>
      <c r="I9" s="17">
        <v>6.2305608967892197E-3</v>
      </c>
      <c r="J9" s="17">
        <v>7.1077711061791303E-3</v>
      </c>
      <c r="K9" s="17">
        <v>9.3875357934148206E-3</v>
      </c>
      <c r="L9" s="17">
        <v>2.54107772983376E-2</v>
      </c>
      <c r="M9" s="17"/>
      <c r="N9" s="17">
        <v>7.9270286713386696E-3</v>
      </c>
      <c r="O9" s="17">
        <v>1.4437869402046499E-2</v>
      </c>
      <c r="P9" s="17">
        <v>9.1547922189401006E-3</v>
      </c>
      <c r="Q9" s="17">
        <v>2.0889997073311802E-2</v>
      </c>
      <c r="R9" s="17"/>
      <c r="S9" s="17">
        <v>1.41207605701769E-2</v>
      </c>
      <c r="T9" s="17">
        <v>1.37891432261155E-2</v>
      </c>
      <c r="U9" s="17">
        <v>1.60114983132707E-2</v>
      </c>
      <c r="V9" s="17">
        <v>9.0291905486733492E-3</v>
      </c>
      <c r="W9" s="17">
        <v>1.6729264405711701E-2</v>
      </c>
      <c r="X9" s="17">
        <v>1.32396512758143E-2</v>
      </c>
      <c r="Y9" s="17">
        <v>1.30993858483712E-2</v>
      </c>
      <c r="Z9" s="17">
        <v>9.2338853217705397E-3</v>
      </c>
      <c r="AA9" s="17">
        <v>1.3966001231577501E-2</v>
      </c>
      <c r="AB9" s="17">
        <v>1.5254341436433699E-2</v>
      </c>
      <c r="AC9" s="17">
        <v>7.7519513610584496E-3</v>
      </c>
      <c r="AD9" s="17"/>
      <c r="AE9" s="17">
        <v>1.34673836547132E-2</v>
      </c>
      <c r="AF9" s="17">
        <v>3.1766886740137701E-3</v>
      </c>
      <c r="AG9" s="17">
        <v>2.2028271085590599E-2</v>
      </c>
      <c r="AH9" s="17">
        <v>2.6399697934188299E-2</v>
      </c>
      <c r="AI9" s="17">
        <v>1.0334723444248E-2</v>
      </c>
      <c r="AJ9" s="17">
        <v>3.70814047614767E-2</v>
      </c>
      <c r="AK9" s="17"/>
      <c r="AL9" s="17">
        <v>1.2409992549954301E-2</v>
      </c>
      <c r="AM9" s="17">
        <v>1.1930662377807001E-2</v>
      </c>
      <c r="AN9" s="17">
        <v>1.7692429153898199E-2</v>
      </c>
      <c r="AO9" s="17">
        <v>8.0970837430155707E-3</v>
      </c>
      <c r="AP9" s="17">
        <v>4.8758094110925203E-3</v>
      </c>
      <c r="AQ9" s="17">
        <v>1.17775115246504E-2</v>
      </c>
      <c r="AR9" s="17">
        <v>3.0058960673758201E-2</v>
      </c>
      <c r="AS9" s="17"/>
      <c r="AT9" s="17">
        <v>6.9810426570126203E-3</v>
      </c>
      <c r="AU9" s="17">
        <v>1.3152251017033399E-2</v>
      </c>
      <c r="AV9" s="17"/>
      <c r="AW9" s="17">
        <v>1.4587174014793199E-2</v>
      </c>
      <c r="AX9" s="17">
        <v>2.6013192861751602E-2</v>
      </c>
      <c r="AY9" s="17">
        <v>1.5368543279947799E-2</v>
      </c>
      <c r="AZ9" s="17">
        <v>9.8605490941231395E-3</v>
      </c>
      <c r="BA9" s="17">
        <v>2.3476027435954502E-2</v>
      </c>
      <c r="BB9" s="17">
        <v>9.1430031675390905E-3</v>
      </c>
      <c r="BC9" s="17">
        <v>8.2679939736693894E-3</v>
      </c>
      <c r="BD9" s="17">
        <v>1.35639965725901E-2</v>
      </c>
      <c r="BE9" s="17"/>
      <c r="BF9" s="17">
        <v>6.94566310263887E-3</v>
      </c>
      <c r="BG9" s="17">
        <v>8.1475516369810003E-3</v>
      </c>
      <c r="BH9" s="17">
        <v>1.37126160466421E-2</v>
      </c>
      <c r="BI9" s="17">
        <v>1.7034050424745501E-2</v>
      </c>
      <c r="BJ9" s="17">
        <v>9.9708081781178706E-3</v>
      </c>
      <c r="BK9" s="17">
        <v>2.1358631459521701E-2</v>
      </c>
      <c r="BL9" s="17">
        <v>2.0760184855939501E-2</v>
      </c>
      <c r="BM9" s="17"/>
      <c r="BN9" s="17">
        <v>2.8620543250434401E-2</v>
      </c>
      <c r="BO9" s="17">
        <v>2.1456922149851999E-2</v>
      </c>
      <c r="BP9" s="17">
        <v>1.6208316027919601E-2</v>
      </c>
      <c r="BQ9" s="17">
        <v>1.8775192623312498E-2</v>
      </c>
      <c r="BR9" s="17">
        <v>1.5207471163253401E-2</v>
      </c>
      <c r="BS9" s="17">
        <v>1.2401711162680001E-2</v>
      </c>
      <c r="BT9" s="17">
        <v>8.57589112665272E-3</v>
      </c>
      <c r="BU9" s="17">
        <v>6.0060409184374301E-3</v>
      </c>
      <c r="BV9" s="17">
        <v>1.36938829542496E-2</v>
      </c>
      <c r="BW9" s="17">
        <v>5.2006229550686503E-3</v>
      </c>
      <c r="BX9" s="17">
        <v>5.1618132606740998E-3</v>
      </c>
      <c r="BY9" s="17">
        <v>2.68920591758696E-3</v>
      </c>
      <c r="BZ9" s="17">
        <v>3.36427394220305E-3</v>
      </c>
      <c r="CA9" s="17">
        <v>1.6174230205678399E-2</v>
      </c>
      <c r="CB9" s="17">
        <v>7.7601857573842596E-3</v>
      </c>
      <c r="CC9" s="17">
        <v>5.9198250854649503E-3</v>
      </c>
      <c r="CD9" s="17">
        <v>1.5582356105442501E-2</v>
      </c>
    </row>
    <row r="10" spans="2:82" x14ac:dyDescent="0.35">
      <c r="B10" s="18" t="s">
        <v>269</v>
      </c>
      <c r="C10" s="17">
        <v>2.44117321995687E-2</v>
      </c>
      <c r="D10" s="17">
        <v>2.5652339948029099E-2</v>
      </c>
      <c r="E10" s="17">
        <v>2.3121964020091E-2</v>
      </c>
      <c r="F10" s="17"/>
      <c r="G10" s="17">
        <v>4.6438631731977598E-2</v>
      </c>
      <c r="H10" s="17">
        <v>3.02190722186459E-2</v>
      </c>
      <c r="I10" s="17">
        <v>2.2301652139846501E-2</v>
      </c>
      <c r="J10" s="17">
        <v>1.4993220839382201E-2</v>
      </c>
      <c r="K10" s="17">
        <v>1.7190170529666E-2</v>
      </c>
      <c r="L10" s="17">
        <v>1.9310877459608401E-2</v>
      </c>
      <c r="M10" s="17"/>
      <c r="N10" s="17">
        <v>2.3696529927782602E-2</v>
      </c>
      <c r="O10" s="17">
        <v>2.4216525598728202E-2</v>
      </c>
      <c r="P10" s="17">
        <v>2.3472013361128301E-2</v>
      </c>
      <c r="Q10" s="17">
        <v>2.66165761707743E-2</v>
      </c>
      <c r="R10" s="17"/>
      <c r="S10" s="17">
        <v>2.27160017993202E-2</v>
      </c>
      <c r="T10" s="17">
        <v>2.6473193711178501E-2</v>
      </c>
      <c r="U10" s="17">
        <v>3.2098149855836498E-2</v>
      </c>
      <c r="V10" s="17">
        <v>2.5569816972308399E-2</v>
      </c>
      <c r="W10" s="17">
        <v>2.8767729880943099E-2</v>
      </c>
      <c r="X10" s="17">
        <v>3.5936328051398098E-2</v>
      </c>
      <c r="Y10" s="17">
        <v>2.64292364700572E-2</v>
      </c>
      <c r="Z10" s="17">
        <v>9.2490443730506595E-3</v>
      </c>
      <c r="AA10" s="17">
        <v>1.83718610995556E-2</v>
      </c>
      <c r="AB10" s="17">
        <v>2.1031602783695501E-2</v>
      </c>
      <c r="AC10" s="17">
        <v>1.3816533735893999E-2</v>
      </c>
      <c r="AD10" s="17"/>
      <c r="AE10" s="17">
        <v>1.7896843161142598E-2</v>
      </c>
      <c r="AF10" s="17">
        <v>1.88633894171737E-2</v>
      </c>
      <c r="AG10" s="17">
        <v>3.0522403008468601E-2</v>
      </c>
      <c r="AH10" s="17">
        <v>3.9264902278020701E-2</v>
      </c>
      <c r="AI10" s="17">
        <v>3.2562062078561202E-2</v>
      </c>
      <c r="AJ10" s="17">
        <v>2.1660830965303701E-2</v>
      </c>
      <c r="AK10" s="17"/>
      <c r="AL10" s="17">
        <v>2.0082134413026299E-2</v>
      </c>
      <c r="AM10" s="17">
        <v>2.9824825454547999E-2</v>
      </c>
      <c r="AN10" s="17">
        <v>3.06036971090143E-2</v>
      </c>
      <c r="AO10" s="17">
        <v>5.3740542401629898E-2</v>
      </c>
      <c r="AP10" s="17">
        <v>1.4346141692665499E-2</v>
      </c>
      <c r="AQ10" s="17">
        <v>2.77200353769167E-2</v>
      </c>
      <c r="AR10" s="17">
        <v>6.8653037309352002E-2</v>
      </c>
      <c r="AS10" s="17"/>
      <c r="AT10" s="17">
        <v>3.3864306965524102E-2</v>
      </c>
      <c r="AU10" s="17">
        <v>2.27501318160543E-2</v>
      </c>
      <c r="AV10" s="17"/>
      <c r="AW10" s="17">
        <v>3.48352975655448E-2</v>
      </c>
      <c r="AX10" s="17">
        <v>3.1048228290653599E-2</v>
      </c>
      <c r="AY10" s="17">
        <v>3.47171010320768E-2</v>
      </c>
      <c r="AZ10" s="17">
        <v>1.89058282144128E-2</v>
      </c>
      <c r="BA10" s="17">
        <v>1.4160876882718399E-2</v>
      </c>
      <c r="BB10" s="17">
        <v>3.2891197791158698E-2</v>
      </c>
      <c r="BC10" s="17">
        <v>2.35913003165917E-2</v>
      </c>
      <c r="BD10" s="17">
        <v>4.5899753389481303E-2</v>
      </c>
      <c r="BE10" s="17"/>
      <c r="BF10" s="17">
        <v>2.4244780358179702E-2</v>
      </c>
      <c r="BG10" s="17">
        <v>2.2088069325913898E-2</v>
      </c>
      <c r="BH10" s="17">
        <v>2.2875075789543699E-2</v>
      </c>
      <c r="BI10" s="17">
        <v>1.6802742514053001E-2</v>
      </c>
      <c r="BJ10" s="17">
        <v>3.3198975677379797E-2</v>
      </c>
      <c r="BK10" s="17">
        <v>2.1410491382467801E-2</v>
      </c>
      <c r="BL10" s="17">
        <v>3.5899156080377803E-2</v>
      </c>
      <c r="BM10" s="17"/>
      <c r="BN10" s="17">
        <v>4.6758478534260399E-2</v>
      </c>
      <c r="BO10" s="17">
        <v>1.8847789498017801E-2</v>
      </c>
      <c r="BP10" s="17">
        <v>3.7453426445119099E-2</v>
      </c>
      <c r="BQ10" s="17">
        <v>2.7737720450079599E-2</v>
      </c>
      <c r="BR10" s="17">
        <v>2.5883712318757E-2</v>
      </c>
      <c r="BS10" s="17">
        <v>1.98302780437562E-2</v>
      </c>
      <c r="BT10" s="17">
        <v>1.68335037946435E-2</v>
      </c>
      <c r="BU10" s="17">
        <v>2.5299513285532899E-2</v>
      </c>
      <c r="BV10" s="17">
        <v>1.7665195206364E-2</v>
      </c>
      <c r="BW10" s="17">
        <v>2.25817408100847E-2</v>
      </c>
      <c r="BX10" s="17">
        <v>1.5829303101328799E-2</v>
      </c>
      <c r="BY10" s="17">
        <v>1.5106360082707E-2</v>
      </c>
      <c r="BZ10" s="17">
        <v>3.6022527266076201E-2</v>
      </c>
      <c r="CA10" s="17">
        <v>2.0224276744060798E-2</v>
      </c>
      <c r="CB10" s="17">
        <v>1.05820794913485E-2</v>
      </c>
      <c r="CC10" s="17">
        <v>2.3856136451450599E-2</v>
      </c>
      <c r="CD10" s="17">
        <v>2.8229642155197299E-2</v>
      </c>
    </row>
    <row r="11" spans="2:82" x14ac:dyDescent="0.35">
      <c r="B11" s="18" t="s">
        <v>270</v>
      </c>
      <c r="C11" s="17">
        <v>0.16954675453763399</v>
      </c>
      <c r="D11" s="17">
        <v>0.16798960450113901</v>
      </c>
      <c r="E11" s="17">
        <v>0.170065954669156</v>
      </c>
      <c r="F11" s="17"/>
      <c r="G11" s="17">
        <v>0.22276940992856001</v>
      </c>
      <c r="H11" s="17">
        <v>0.184929108899407</v>
      </c>
      <c r="I11" s="17">
        <v>0.17852521210811001</v>
      </c>
      <c r="J11" s="17">
        <v>0.16420253319206099</v>
      </c>
      <c r="K11" s="17">
        <v>0.13109783932191801</v>
      </c>
      <c r="L11" s="17">
        <v>0.144612405522107</v>
      </c>
      <c r="M11" s="17"/>
      <c r="N11" s="17">
        <v>0.14434034027708401</v>
      </c>
      <c r="O11" s="17">
        <v>0.16277600067749601</v>
      </c>
      <c r="P11" s="17">
        <v>0.17470606742175801</v>
      </c>
      <c r="Q11" s="17">
        <v>0.20078885418463799</v>
      </c>
      <c r="R11" s="17"/>
      <c r="S11" s="17">
        <v>0.170303047256464</v>
      </c>
      <c r="T11" s="17">
        <v>0.16145818341426599</v>
      </c>
      <c r="U11" s="17">
        <v>0.15451959150556599</v>
      </c>
      <c r="V11" s="17">
        <v>0.188617002042236</v>
      </c>
      <c r="W11" s="17">
        <v>0.16486274428311201</v>
      </c>
      <c r="X11" s="17">
        <v>0.19149408932152601</v>
      </c>
      <c r="Y11" s="17">
        <v>0.15863212171181801</v>
      </c>
      <c r="Z11" s="17">
        <v>0.15326146907563701</v>
      </c>
      <c r="AA11" s="17">
        <v>0.18078742532075401</v>
      </c>
      <c r="AB11" s="17">
        <v>0.16559244483194699</v>
      </c>
      <c r="AC11" s="17">
        <v>0.163440147312651</v>
      </c>
      <c r="AD11" s="17"/>
      <c r="AE11" s="17">
        <v>0.130273282924246</v>
      </c>
      <c r="AF11" s="17">
        <v>0.15661731264172599</v>
      </c>
      <c r="AG11" s="17">
        <v>0.233642688652618</v>
      </c>
      <c r="AH11" s="17">
        <v>0.19589130102143501</v>
      </c>
      <c r="AI11" s="17">
        <v>0.209305853364395</v>
      </c>
      <c r="AJ11" s="17">
        <v>0.20886001315354</v>
      </c>
      <c r="AK11" s="17"/>
      <c r="AL11" s="17">
        <v>0.15527096819740799</v>
      </c>
      <c r="AM11" s="17">
        <v>0.18736769714104201</v>
      </c>
      <c r="AN11" s="17">
        <v>0.18321802124881101</v>
      </c>
      <c r="AO11" s="17">
        <v>0.19496812211741499</v>
      </c>
      <c r="AP11" s="17">
        <v>0.20365553797623101</v>
      </c>
      <c r="AQ11" s="17">
        <v>0.179347028406772</v>
      </c>
      <c r="AR11" s="17">
        <v>8.4625848483300195E-2</v>
      </c>
      <c r="AS11" s="17"/>
      <c r="AT11" s="17">
        <v>0.17934196294964799</v>
      </c>
      <c r="AU11" s="17">
        <v>0.166004363623143</v>
      </c>
      <c r="AV11" s="17"/>
      <c r="AW11" s="17">
        <v>0.18730843599392999</v>
      </c>
      <c r="AX11" s="17">
        <v>0.15304976617832999</v>
      </c>
      <c r="AY11" s="17">
        <v>0.186121744866833</v>
      </c>
      <c r="AZ11" s="17">
        <v>0.17412232683392501</v>
      </c>
      <c r="BA11" s="17">
        <v>0.141458348080301</v>
      </c>
      <c r="BB11" s="17">
        <v>0.18171713132718101</v>
      </c>
      <c r="BC11" s="17">
        <v>0.16220573772279701</v>
      </c>
      <c r="BD11" s="17">
        <v>0.216691925134288</v>
      </c>
      <c r="BE11" s="17"/>
      <c r="BF11" s="17">
        <v>0.147908105818184</v>
      </c>
      <c r="BG11" s="17">
        <v>0.16222124297458501</v>
      </c>
      <c r="BH11" s="17">
        <v>0.160498230476669</v>
      </c>
      <c r="BI11" s="17">
        <v>0.187380017429328</v>
      </c>
      <c r="BJ11" s="17">
        <v>0.22085698250080699</v>
      </c>
      <c r="BK11" s="17">
        <v>0.1559622235906</v>
      </c>
      <c r="BL11" s="17">
        <v>0.198662316959032</v>
      </c>
      <c r="BM11" s="17"/>
      <c r="BN11" s="17">
        <v>0.20998133673033101</v>
      </c>
      <c r="BO11" s="17">
        <v>0.19087051785745901</v>
      </c>
      <c r="BP11" s="17">
        <v>0.18913522462703</v>
      </c>
      <c r="BQ11" s="17">
        <v>0.21846245853552801</v>
      </c>
      <c r="BR11" s="17">
        <v>0.15759654790372399</v>
      </c>
      <c r="BS11" s="17">
        <v>0.15942085778479601</v>
      </c>
      <c r="BT11" s="17">
        <v>0.151801147417892</v>
      </c>
      <c r="BU11" s="17">
        <v>0.16111282291946999</v>
      </c>
      <c r="BV11" s="17">
        <v>0.17473062488086799</v>
      </c>
      <c r="BW11" s="17">
        <v>0.17859206341525399</v>
      </c>
      <c r="BX11" s="17">
        <v>0.170552287162058</v>
      </c>
      <c r="BY11" s="17">
        <v>0.127736755294386</v>
      </c>
      <c r="BZ11" s="17">
        <v>0.107402801408436</v>
      </c>
      <c r="CA11" s="17">
        <v>0.13764700345324701</v>
      </c>
      <c r="CB11" s="17">
        <v>9.6415392609777398E-2</v>
      </c>
      <c r="CC11" s="17">
        <v>8.2320958847793793E-2</v>
      </c>
      <c r="CD11" s="17">
        <v>0.104917040299074</v>
      </c>
    </row>
    <row r="12" spans="2:82" x14ac:dyDescent="0.35">
      <c r="B12" s="18" t="s">
        <v>271</v>
      </c>
      <c r="C12" s="17">
        <v>0.346242155606998</v>
      </c>
      <c r="D12" s="17">
        <v>0.35070490306176999</v>
      </c>
      <c r="E12" s="17">
        <v>0.34261425411088198</v>
      </c>
      <c r="F12" s="17"/>
      <c r="G12" s="17">
        <v>0.33553617318961698</v>
      </c>
      <c r="H12" s="17">
        <v>0.33465343123209801</v>
      </c>
      <c r="I12" s="17">
        <v>0.38590893492391298</v>
      </c>
      <c r="J12" s="17">
        <v>0.34426026440482299</v>
      </c>
      <c r="K12" s="17">
        <v>0.33285958947782401</v>
      </c>
      <c r="L12" s="17">
        <v>0.34110895212458697</v>
      </c>
      <c r="M12" s="17"/>
      <c r="N12" s="17">
        <v>0.37498221577241803</v>
      </c>
      <c r="O12" s="17">
        <v>0.37466612102700098</v>
      </c>
      <c r="P12" s="17">
        <v>0.33514737451116</v>
      </c>
      <c r="Q12" s="17">
        <v>0.294204940771359</v>
      </c>
      <c r="R12" s="17"/>
      <c r="S12" s="17">
        <v>0.358587623878447</v>
      </c>
      <c r="T12" s="17">
        <v>0.34053289476385701</v>
      </c>
      <c r="U12" s="17">
        <v>0.38039783271684302</v>
      </c>
      <c r="V12" s="17">
        <v>0.34229948339354799</v>
      </c>
      <c r="W12" s="17">
        <v>0.35325282386282297</v>
      </c>
      <c r="X12" s="17">
        <v>0.36680115710302902</v>
      </c>
      <c r="Y12" s="17">
        <v>0.32445372244864301</v>
      </c>
      <c r="Z12" s="17">
        <v>0.32495395432403101</v>
      </c>
      <c r="AA12" s="17">
        <v>0.34363884950954798</v>
      </c>
      <c r="AB12" s="17">
        <v>0.32904649909824102</v>
      </c>
      <c r="AC12" s="17">
        <v>0.32683301495642297</v>
      </c>
      <c r="AD12" s="17"/>
      <c r="AE12" s="17">
        <v>0.34656646275958303</v>
      </c>
      <c r="AF12" s="17">
        <v>0.38253582686867299</v>
      </c>
      <c r="AG12" s="17">
        <v>0.28857441289436297</v>
      </c>
      <c r="AH12" s="17">
        <v>0.31884138452571897</v>
      </c>
      <c r="AI12" s="17">
        <v>0.33498873414043301</v>
      </c>
      <c r="AJ12" s="17">
        <v>0.38262992473785001</v>
      </c>
      <c r="AK12" s="17"/>
      <c r="AL12" s="17">
        <v>0.358991062049073</v>
      </c>
      <c r="AM12" s="17">
        <v>0.332272482078875</v>
      </c>
      <c r="AN12" s="17">
        <v>0.32233678920875503</v>
      </c>
      <c r="AO12" s="17">
        <v>0.32975421224547602</v>
      </c>
      <c r="AP12" s="17">
        <v>0.31384064150086199</v>
      </c>
      <c r="AQ12" s="17">
        <v>0.28879543396224</v>
      </c>
      <c r="AR12" s="17">
        <v>0.31785522948297901</v>
      </c>
      <c r="AS12" s="17"/>
      <c r="AT12" s="17">
        <v>0.35650455180788398</v>
      </c>
      <c r="AU12" s="17">
        <v>0.34562366306974701</v>
      </c>
      <c r="AV12" s="17"/>
      <c r="AW12" s="17">
        <v>0.35640630528464401</v>
      </c>
      <c r="AX12" s="17">
        <v>0.32187011863757298</v>
      </c>
      <c r="AY12" s="17">
        <v>0.34713740727840903</v>
      </c>
      <c r="AZ12" s="17">
        <v>0.349197340406048</v>
      </c>
      <c r="BA12" s="17">
        <v>0.34438217699579199</v>
      </c>
      <c r="BB12" s="17">
        <v>0.35885752444920199</v>
      </c>
      <c r="BC12" s="17">
        <v>0.33409438560983801</v>
      </c>
      <c r="BD12" s="17">
        <v>0.31534941235245401</v>
      </c>
      <c r="BE12" s="17"/>
      <c r="BF12" s="17">
        <v>0.37959905103324798</v>
      </c>
      <c r="BG12" s="17">
        <v>0.35176154664112402</v>
      </c>
      <c r="BH12" s="17">
        <v>0.35685327644558601</v>
      </c>
      <c r="BI12" s="17">
        <v>0.33952147494274199</v>
      </c>
      <c r="BJ12" s="17">
        <v>0.35123935259155697</v>
      </c>
      <c r="BK12" s="17">
        <v>0.32939992592546802</v>
      </c>
      <c r="BL12" s="17">
        <v>0.30670306730883101</v>
      </c>
      <c r="BM12" s="17"/>
      <c r="BN12" s="17">
        <v>0.29748786589780302</v>
      </c>
      <c r="BO12" s="17">
        <v>0.32365898985546998</v>
      </c>
      <c r="BP12" s="17">
        <v>0.31508741581015098</v>
      </c>
      <c r="BQ12" s="17">
        <v>0.33124431864288401</v>
      </c>
      <c r="BR12" s="17">
        <v>0.310946657880602</v>
      </c>
      <c r="BS12" s="17">
        <v>0.360267403304245</v>
      </c>
      <c r="BT12" s="17">
        <v>0.358274179524673</v>
      </c>
      <c r="BU12" s="17">
        <v>0.333648832624309</v>
      </c>
      <c r="BV12" s="17">
        <v>0.37274457767935998</v>
      </c>
      <c r="BW12" s="17">
        <v>0.36523709064933402</v>
      </c>
      <c r="BX12" s="17">
        <v>0.42778328017087802</v>
      </c>
      <c r="BY12" s="17">
        <v>0.35914042654294198</v>
      </c>
      <c r="BZ12" s="17">
        <v>0.37304534249384202</v>
      </c>
      <c r="CA12" s="17">
        <v>0.39160599022311798</v>
      </c>
      <c r="CB12" s="17">
        <v>0.43069409256338098</v>
      </c>
      <c r="CC12" s="17">
        <v>0.32678081301415901</v>
      </c>
      <c r="CD12" s="17">
        <v>0.30781962174377497</v>
      </c>
    </row>
    <row r="13" spans="2:82" x14ac:dyDescent="0.35">
      <c r="B13" s="18" t="s">
        <v>272</v>
      </c>
      <c r="C13" s="19">
        <v>0.44649504276056601</v>
      </c>
      <c r="D13" s="19">
        <v>0.44239066198295601</v>
      </c>
      <c r="E13" s="19">
        <v>0.45098334721946398</v>
      </c>
      <c r="F13" s="19"/>
      <c r="G13" s="19">
        <v>0.38051286096722498</v>
      </c>
      <c r="H13" s="19">
        <v>0.43647538684972398</v>
      </c>
      <c r="I13" s="19">
        <v>0.40703363993134201</v>
      </c>
      <c r="J13" s="19">
        <v>0.46943621045755501</v>
      </c>
      <c r="K13" s="19">
        <v>0.50946486487717701</v>
      </c>
      <c r="L13" s="19">
        <v>0.46955698759536102</v>
      </c>
      <c r="M13" s="19"/>
      <c r="N13" s="19">
        <v>0.44905388535137702</v>
      </c>
      <c r="O13" s="19">
        <v>0.42390348329472799</v>
      </c>
      <c r="P13" s="19">
        <v>0.45751975248701299</v>
      </c>
      <c r="Q13" s="19">
        <v>0.45749963179991698</v>
      </c>
      <c r="R13" s="19"/>
      <c r="S13" s="19">
        <v>0.43427256649559098</v>
      </c>
      <c r="T13" s="19">
        <v>0.45774658488458397</v>
      </c>
      <c r="U13" s="19">
        <v>0.41697292760848398</v>
      </c>
      <c r="V13" s="19">
        <v>0.43448450704323499</v>
      </c>
      <c r="W13" s="19">
        <v>0.43638743756741</v>
      </c>
      <c r="X13" s="19">
        <v>0.39252877424823301</v>
      </c>
      <c r="Y13" s="19">
        <v>0.47738553352111102</v>
      </c>
      <c r="Z13" s="19">
        <v>0.50330164690551105</v>
      </c>
      <c r="AA13" s="19">
        <v>0.44323586283856498</v>
      </c>
      <c r="AB13" s="19">
        <v>0.46907511184968298</v>
      </c>
      <c r="AC13" s="19">
        <v>0.488158352633974</v>
      </c>
      <c r="AD13" s="19"/>
      <c r="AE13" s="19">
        <v>0.49179602750031598</v>
      </c>
      <c r="AF13" s="19">
        <v>0.43880678239841397</v>
      </c>
      <c r="AG13" s="19">
        <v>0.42523222435896002</v>
      </c>
      <c r="AH13" s="19">
        <v>0.419602714240636</v>
      </c>
      <c r="AI13" s="19">
        <v>0.41280862697236198</v>
      </c>
      <c r="AJ13" s="19">
        <v>0.34976782638183002</v>
      </c>
      <c r="AK13" s="19"/>
      <c r="AL13" s="19">
        <v>0.45324584279053698</v>
      </c>
      <c r="AM13" s="19">
        <v>0.43860433294772799</v>
      </c>
      <c r="AN13" s="19">
        <v>0.44614906327952197</v>
      </c>
      <c r="AO13" s="19">
        <v>0.413440039492463</v>
      </c>
      <c r="AP13" s="19">
        <v>0.46328186941915001</v>
      </c>
      <c r="AQ13" s="19">
        <v>0.49235999072942099</v>
      </c>
      <c r="AR13" s="19">
        <v>0.498806924050611</v>
      </c>
      <c r="AS13" s="19"/>
      <c r="AT13" s="19">
        <v>0.42330813561993103</v>
      </c>
      <c r="AU13" s="19">
        <v>0.45246959047402302</v>
      </c>
      <c r="AV13" s="19"/>
      <c r="AW13" s="19">
        <v>0.40686278714108698</v>
      </c>
      <c r="AX13" s="19">
        <v>0.468018694031691</v>
      </c>
      <c r="AY13" s="19">
        <v>0.416655203542733</v>
      </c>
      <c r="AZ13" s="19">
        <v>0.44791395545149099</v>
      </c>
      <c r="BA13" s="19">
        <v>0.47652257060523501</v>
      </c>
      <c r="BB13" s="19">
        <v>0.417391143264919</v>
      </c>
      <c r="BC13" s="19">
        <v>0.47184058237710402</v>
      </c>
      <c r="BD13" s="19">
        <v>0.40849491255118597</v>
      </c>
      <c r="BE13" s="19"/>
      <c r="BF13" s="19">
        <v>0.44130239968774998</v>
      </c>
      <c r="BG13" s="19">
        <v>0.45578158942139602</v>
      </c>
      <c r="BH13" s="19">
        <v>0.446060801241559</v>
      </c>
      <c r="BI13" s="19">
        <v>0.439261714689131</v>
      </c>
      <c r="BJ13" s="19">
        <v>0.38473388105213802</v>
      </c>
      <c r="BK13" s="19">
        <v>0.47186872764194199</v>
      </c>
      <c r="BL13" s="19">
        <v>0.43797527479581999</v>
      </c>
      <c r="BM13" s="19"/>
      <c r="BN13" s="19">
        <v>0.41715177558717198</v>
      </c>
      <c r="BO13" s="19">
        <v>0.44516578063920198</v>
      </c>
      <c r="BP13" s="19">
        <v>0.44211561708978098</v>
      </c>
      <c r="BQ13" s="19">
        <v>0.40378030974819701</v>
      </c>
      <c r="BR13" s="19">
        <v>0.49036561073366403</v>
      </c>
      <c r="BS13" s="19">
        <v>0.44807974970452302</v>
      </c>
      <c r="BT13" s="19">
        <v>0.46451527813613902</v>
      </c>
      <c r="BU13" s="19">
        <v>0.47393279025225099</v>
      </c>
      <c r="BV13" s="19">
        <v>0.42116571927915902</v>
      </c>
      <c r="BW13" s="19">
        <v>0.42838848217025899</v>
      </c>
      <c r="BX13" s="19">
        <v>0.38067331630506102</v>
      </c>
      <c r="BY13" s="19">
        <v>0.495327252162378</v>
      </c>
      <c r="BZ13" s="19">
        <v>0.480165054889443</v>
      </c>
      <c r="CA13" s="19">
        <v>0.43434849937389602</v>
      </c>
      <c r="CB13" s="19">
        <v>0.45454824957810802</v>
      </c>
      <c r="CC13" s="19">
        <v>0.56112226660113096</v>
      </c>
      <c r="CD13" s="19">
        <v>0.54345133969651105</v>
      </c>
    </row>
    <row r="14" spans="2:82" x14ac:dyDescent="0.35">
      <c r="B14" s="16"/>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CD18"/>
  <sheetViews>
    <sheetView showGridLines="0" topLeftCell="A5" workbookViewId="0">
      <pane xSplit="2" topLeftCell="AA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308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302</v>
      </c>
      <c r="C9" s="17">
        <v>1.2203205769489E-2</v>
      </c>
      <c r="D9" s="17">
        <v>1.41236143643058E-2</v>
      </c>
      <c r="E9" s="17">
        <v>9.9902238516312494E-3</v>
      </c>
      <c r="F9" s="17"/>
      <c r="G9" s="17">
        <v>2.28335990445609E-2</v>
      </c>
      <c r="H9" s="17">
        <v>1.24629575984249E-2</v>
      </c>
      <c r="I9" s="17">
        <v>7.5010087061460496E-3</v>
      </c>
      <c r="J9" s="17">
        <v>7.1623469272433498E-3</v>
      </c>
      <c r="K9" s="17">
        <v>1.2586327989800999E-2</v>
      </c>
      <c r="L9" s="17">
        <v>1.26165086883762E-2</v>
      </c>
      <c r="M9" s="17"/>
      <c r="N9" s="17">
        <v>1.1162767667109901E-2</v>
      </c>
      <c r="O9" s="17">
        <v>1.045191368067E-2</v>
      </c>
      <c r="P9" s="17">
        <v>1.18701821730189E-2</v>
      </c>
      <c r="Q9" s="17">
        <v>1.47277098819481E-2</v>
      </c>
      <c r="R9" s="17"/>
      <c r="S9" s="17">
        <v>1.24525290118415E-2</v>
      </c>
      <c r="T9" s="17">
        <v>1.43764831056334E-2</v>
      </c>
      <c r="U9" s="17">
        <v>1.19038614658225E-2</v>
      </c>
      <c r="V9" s="17">
        <v>1.23602132003329E-2</v>
      </c>
      <c r="W9" s="17">
        <v>1.2986640939162899E-2</v>
      </c>
      <c r="X9" s="17">
        <v>1.1159782878600999E-2</v>
      </c>
      <c r="Y9" s="17">
        <v>7.4186719114635799E-3</v>
      </c>
      <c r="Z9" s="17">
        <v>1.8207631883413102E-2</v>
      </c>
      <c r="AA9" s="17">
        <v>9.8985093612244199E-3</v>
      </c>
      <c r="AB9" s="17">
        <v>1.5790424216620899E-2</v>
      </c>
      <c r="AC9" s="17">
        <v>7.9983879372914797E-3</v>
      </c>
      <c r="AD9" s="17"/>
      <c r="AE9" s="17">
        <v>1.37273756014403E-2</v>
      </c>
      <c r="AF9" s="17">
        <v>4.3622407472466498E-3</v>
      </c>
      <c r="AG9" s="17">
        <v>1.8941902980418798E-2</v>
      </c>
      <c r="AH9" s="17">
        <v>1.4765408220589299E-2</v>
      </c>
      <c r="AI9" s="17">
        <v>1.05243483857846E-2</v>
      </c>
      <c r="AJ9" s="17">
        <v>2.15891857889337E-2</v>
      </c>
      <c r="AK9" s="17"/>
      <c r="AL9" s="17">
        <v>9.8189254753168701E-3</v>
      </c>
      <c r="AM9" s="17">
        <v>1.2039162148178E-2</v>
      </c>
      <c r="AN9" s="17">
        <v>2.2678992635248901E-2</v>
      </c>
      <c r="AO9" s="17">
        <v>0</v>
      </c>
      <c r="AP9" s="17">
        <v>4.2311635717254704E-3</v>
      </c>
      <c r="AQ9" s="17">
        <v>1.58275266421622E-2</v>
      </c>
      <c r="AR9" s="17">
        <v>2.86395805666179E-2</v>
      </c>
      <c r="AS9" s="17"/>
      <c r="AT9" s="17">
        <v>1.07067579648753E-2</v>
      </c>
      <c r="AU9" s="17">
        <v>1.11798934886533E-2</v>
      </c>
      <c r="AV9" s="17"/>
      <c r="AW9" s="17">
        <v>1.7014034434027499E-2</v>
      </c>
      <c r="AX9" s="17">
        <v>1.2583870643838899E-2</v>
      </c>
      <c r="AY9" s="17">
        <v>1.14264576592868E-2</v>
      </c>
      <c r="AZ9" s="17">
        <v>1.121848747229E-2</v>
      </c>
      <c r="BA9" s="17">
        <v>1.32015101475956E-2</v>
      </c>
      <c r="BB9" s="17">
        <v>9.7962784512283206E-3</v>
      </c>
      <c r="BC9" s="17">
        <v>1.03858010085532E-2</v>
      </c>
      <c r="BD9" s="17">
        <v>2.52843115053022E-2</v>
      </c>
      <c r="BE9" s="17"/>
      <c r="BF9" s="17">
        <v>9.2113946554542095E-3</v>
      </c>
      <c r="BG9" s="17">
        <v>1.06364283130211E-2</v>
      </c>
      <c r="BH9" s="17">
        <v>1.5670442948160598E-2</v>
      </c>
      <c r="BI9" s="17">
        <v>1.62651954921622E-2</v>
      </c>
      <c r="BJ9" s="17">
        <v>1.55092407636045E-2</v>
      </c>
      <c r="BK9" s="17">
        <v>1.17798752494744E-2</v>
      </c>
      <c r="BL9" s="17">
        <v>1.1871991588462199E-2</v>
      </c>
      <c r="BM9" s="17"/>
      <c r="BN9" s="17">
        <v>1.8412593827740902E-2</v>
      </c>
      <c r="BO9" s="17">
        <v>1.3386963074361701E-2</v>
      </c>
      <c r="BP9" s="17">
        <v>1.4336965838118901E-2</v>
      </c>
      <c r="BQ9" s="17">
        <v>1.9382886543592801E-2</v>
      </c>
      <c r="BR9" s="17">
        <v>1.0254439384299501E-2</v>
      </c>
      <c r="BS9" s="17">
        <v>3.8235236201303599E-3</v>
      </c>
      <c r="BT9" s="17">
        <v>1.0302525152178599E-2</v>
      </c>
      <c r="BU9" s="17">
        <v>2.9572153700447102E-3</v>
      </c>
      <c r="BV9" s="17">
        <v>1.2432728120788701E-2</v>
      </c>
      <c r="BW9" s="17">
        <v>6.3577660717031997E-3</v>
      </c>
      <c r="BX9" s="17">
        <v>1.7837051718850899E-2</v>
      </c>
      <c r="BY9" s="17">
        <v>1.9732456829373898E-2</v>
      </c>
      <c r="BZ9" s="17">
        <v>0</v>
      </c>
      <c r="CA9" s="17">
        <v>4.3362949703526204E-3</v>
      </c>
      <c r="CB9" s="17">
        <v>1.7564343465610199E-2</v>
      </c>
      <c r="CC9" s="17">
        <v>5.9198250854649503E-3</v>
      </c>
      <c r="CD9" s="17">
        <v>2.1944913514958302E-2</v>
      </c>
    </row>
    <row r="10" spans="2:82" x14ac:dyDescent="0.35">
      <c r="B10" s="18" t="s">
        <v>269</v>
      </c>
      <c r="C10" s="17">
        <v>2.6730069300554299E-2</v>
      </c>
      <c r="D10" s="17">
        <v>3.2525689647371202E-2</v>
      </c>
      <c r="E10" s="17">
        <v>2.1212284066908799E-2</v>
      </c>
      <c r="F10" s="17"/>
      <c r="G10" s="17">
        <v>5.3584675717203198E-2</v>
      </c>
      <c r="H10" s="17">
        <v>3.6977784750668E-2</v>
      </c>
      <c r="I10" s="17">
        <v>2.2898693529532201E-2</v>
      </c>
      <c r="J10" s="17">
        <v>1.1644291576010501E-2</v>
      </c>
      <c r="K10" s="17">
        <v>2.3946978687572701E-2</v>
      </c>
      <c r="L10" s="17">
        <v>1.78476766789749E-2</v>
      </c>
      <c r="M10" s="17"/>
      <c r="N10" s="17">
        <v>2.6696465271393501E-2</v>
      </c>
      <c r="O10" s="17">
        <v>2.6792984250846599E-2</v>
      </c>
      <c r="P10" s="17">
        <v>3.2653395095402403E-2</v>
      </c>
      <c r="Q10" s="17">
        <v>2.1927402818778498E-2</v>
      </c>
      <c r="R10" s="17"/>
      <c r="S10" s="17">
        <v>4.09017993925005E-2</v>
      </c>
      <c r="T10" s="17">
        <v>2.5041308534791602E-2</v>
      </c>
      <c r="U10" s="17">
        <v>2.3040452390855899E-2</v>
      </c>
      <c r="V10" s="17">
        <v>2.7048842857324899E-2</v>
      </c>
      <c r="W10" s="17">
        <v>2.8125500099803899E-2</v>
      </c>
      <c r="X10" s="17">
        <v>2.2575188653113101E-2</v>
      </c>
      <c r="Y10" s="17">
        <v>1.9354706531183399E-2</v>
      </c>
      <c r="Z10" s="17">
        <v>2.1228039094490302E-2</v>
      </c>
      <c r="AA10" s="17">
        <v>2.5589484374696998E-2</v>
      </c>
      <c r="AB10" s="17">
        <v>2.4604948161307202E-2</v>
      </c>
      <c r="AC10" s="17">
        <v>2.45628900942759E-2</v>
      </c>
      <c r="AD10" s="17"/>
      <c r="AE10" s="17">
        <v>2.6401361754927299E-2</v>
      </c>
      <c r="AF10" s="17">
        <v>2.6698662541504801E-2</v>
      </c>
      <c r="AG10" s="17">
        <v>2.6949180729796299E-2</v>
      </c>
      <c r="AH10" s="17">
        <v>2.49209736438968E-2</v>
      </c>
      <c r="AI10" s="17">
        <v>2.4963016161338801E-2</v>
      </c>
      <c r="AJ10" s="17">
        <v>4.70699410494562E-2</v>
      </c>
      <c r="AK10" s="17"/>
      <c r="AL10" s="17">
        <v>2.1693257586666799E-2</v>
      </c>
      <c r="AM10" s="17">
        <v>3.5111629696989298E-2</v>
      </c>
      <c r="AN10" s="17">
        <v>5.7376036666196499E-2</v>
      </c>
      <c r="AO10" s="17">
        <v>3.09942776951403E-2</v>
      </c>
      <c r="AP10" s="17">
        <v>3.3479626514170101E-2</v>
      </c>
      <c r="AQ10" s="17">
        <v>4.3825611957358901E-2</v>
      </c>
      <c r="AR10" s="17">
        <v>3.4588248341071499E-2</v>
      </c>
      <c r="AS10" s="17"/>
      <c r="AT10" s="17">
        <v>4.80507069856407E-2</v>
      </c>
      <c r="AU10" s="17">
        <v>2.4025566452063999E-2</v>
      </c>
      <c r="AV10" s="17"/>
      <c r="AW10" s="17">
        <v>2.5385578823742299E-2</v>
      </c>
      <c r="AX10" s="17">
        <v>2.1566248833758999E-2</v>
      </c>
      <c r="AY10" s="17">
        <v>2.78104291394328E-2</v>
      </c>
      <c r="AZ10" s="17">
        <v>2.3871888104484699E-2</v>
      </c>
      <c r="BA10" s="17">
        <v>1.82624305227694E-2</v>
      </c>
      <c r="BB10" s="17">
        <v>3.4174220102327797E-2</v>
      </c>
      <c r="BC10" s="17">
        <v>3.5032847154572798E-2</v>
      </c>
      <c r="BD10" s="17">
        <v>3.75992621422589E-2</v>
      </c>
      <c r="BE10" s="17"/>
      <c r="BF10" s="17">
        <v>2.47853325291187E-2</v>
      </c>
      <c r="BG10" s="17">
        <v>2.8235279131164699E-2</v>
      </c>
      <c r="BH10" s="17">
        <v>2.42954327833362E-2</v>
      </c>
      <c r="BI10" s="17">
        <v>3.0219663611206E-2</v>
      </c>
      <c r="BJ10" s="17">
        <v>3.1090638857409401E-2</v>
      </c>
      <c r="BK10" s="17">
        <v>1.71883843896799E-2</v>
      </c>
      <c r="BL10" s="17">
        <v>4.1556467853413603E-2</v>
      </c>
      <c r="BM10" s="17"/>
      <c r="BN10" s="17">
        <v>3.5116341407071497E-2</v>
      </c>
      <c r="BO10" s="17">
        <v>1.8459092733446598E-2</v>
      </c>
      <c r="BP10" s="17">
        <v>2.1980848393961101E-2</v>
      </c>
      <c r="BQ10" s="17">
        <v>1.8400779250642599E-2</v>
      </c>
      <c r="BR10" s="17">
        <v>3.0087157779956099E-2</v>
      </c>
      <c r="BS10" s="17">
        <v>2.8111236123449901E-2</v>
      </c>
      <c r="BT10" s="17">
        <v>2.2853031928156201E-2</v>
      </c>
      <c r="BU10" s="17">
        <v>2.8973080781511899E-2</v>
      </c>
      <c r="BV10" s="17">
        <v>2.5415905990362499E-2</v>
      </c>
      <c r="BW10" s="17">
        <v>2.8611971374491001E-2</v>
      </c>
      <c r="BX10" s="17">
        <v>3.0250145875425301E-2</v>
      </c>
      <c r="BY10" s="17">
        <v>2.83100593786361E-2</v>
      </c>
      <c r="BZ10" s="17">
        <v>3.8054380010371702E-2</v>
      </c>
      <c r="CA10" s="17">
        <v>2.7705196693964498E-2</v>
      </c>
      <c r="CB10" s="17">
        <v>3.7897861246961997E-2</v>
      </c>
      <c r="CC10" s="17">
        <v>3.6337682341637E-2</v>
      </c>
      <c r="CD10" s="17">
        <v>4.0469352771938298E-2</v>
      </c>
    </row>
    <row r="11" spans="2:82" x14ac:dyDescent="0.35">
      <c r="B11" s="18" t="s">
        <v>270</v>
      </c>
      <c r="C11" s="17">
        <v>0.16457264859641399</v>
      </c>
      <c r="D11" s="17">
        <v>0.17382907673457801</v>
      </c>
      <c r="E11" s="17">
        <v>0.15515622140226601</v>
      </c>
      <c r="F11" s="17"/>
      <c r="G11" s="17">
        <v>0.23231449488521699</v>
      </c>
      <c r="H11" s="17">
        <v>0.196535978119659</v>
      </c>
      <c r="I11" s="17">
        <v>0.17249545866674901</v>
      </c>
      <c r="J11" s="17">
        <v>0.158727156655874</v>
      </c>
      <c r="K11" s="17">
        <v>0.124952161508863</v>
      </c>
      <c r="L11" s="17">
        <v>0.118582982877946</v>
      </c>
      <c r="M11" s="17"/>
      <c r="N11" s="17">
        <v>0.16833700117169401</v>
      </c>
      <c r="O11" s="17">
        <v>0.15560012891221001</v>
      </c>
      <c r="P11" s="17">
        <v>0.173352080732668</v>
      </c>
      <c r="Q11" s="17">
        <v>0.162642601911415</v>
      </c>
      <c r="R11" s="17"/>
      <c r="S11" s="17">
        <v>0.192608654178334</v>
      </c>
      <c r="T11" s="17">
        <v>0.170767806928834</v>
      </c>
      <c r="U11" s="17">
        <v>0.165929339804578</v>
      </c>
      <c r="V11" s="17">
        <v>0.13226263629326601</v>
      </c>
      <c r="W11" s="17">
        <v>0.16607548903466399</v>
      </c>
      <c r="X11" s="17">
        <v>0.18577013750209601</v>
      </c>
      <c r="Y11" s="17">
        <v>0.14538667096799399</v>
      </c>
      <c r="Z11" s="17">
        <v>0.14842691190218299</v>
      </c>
      <c r="AA11" s="17">
        <v>0.14768336141275801</v>
      </c>
      <c r="AB11" s="17">
        <v>0.17628976929998399</v>
      </c>
      <c r="AC11" s="17">
        <v>0.14679218185606599</v>
      </c>
      <c r="AD11" s="17"/>
      <c r="AE11" s="17">
        <v>0.15080860536131899</v>
      </c>
      <c r="AF11" s="17">
        <v>0.160877525218901</v>
      </c>
      <c r="AG11" s="17">
        <v>0.17634754924474499</v>
      </c>
      <c r="AH11" s="17">
        <v>0.17999337730481699</v>
      </c>
      <c r="AI11" s="17">
        <v>0.17524387344211101</v>
      </c>
      <c r="AJ11" s="17">
        <v>0.186304762427523</v>
      </c>
      <c r="AK11" s="17"/>
      <c r="AL11" s="17">
        <v>0.14562469622603899</v>
      </c>
      <c r="AM11" s="17">
        <v>0.189124950094439</v>
      </c>
      <c r="AN11" s="17">
        <v>0.22373315634520999</v>
      </c>
      <c r="AO11" s="17">
        <v>0.18488748357226101</v>
      </c>
      <c r="AP11" s="17">
        <v>0.14791448670332999</v>
      </c>
      <c r="AQ11" s="17">
        <v>0.19289160170775799</v>
      </c>
      <c r="AR11" s="17">
        <v>2.98155216365962E-2</v>
      </c>
      <c r="AS11" s="17"/>
      <c r="AT11" s="17">
        <v>0.20392522056246901</v>
      </c>
      <c r="AU11" s="17">
        <v>0.15718214070682199</v>
      </c>
      <c r="AV11" s="17"/>
      <c r="AW11" s="17">
        <v>0.148728384599733</v>
      </c>
      <c r="AX11" s="17">
        <v>0.11489424760927</v>
      </c>
      <c r="AY11" s="17">
        <v>0.167354444891437</v>
      </c>
      <c r="AZ11" s="17">
        <v>0.17669960111027999</v>
      </c>
      <c r="BA11" s="17">
        <v>0.12109735168103899</v>
      </c>
      <c r="BB11" s="17">
        <v>0.19220310288582701</v>
      </c>
      <c r="BC11" s="17">
        <v>0.185857430187617</v>
      </c>
      <c r="BD11" s="17">
        <v>0.16920853707936701</v>
      </c>
      <c r="BE11" s="17"/>
      <c r="BF11" s="17">
        <v>0.170126248425747</v>
      </c>
      <c r="BG11" s="17">
        <v>0.17376272510919399</v>
      </c>
      <c r="BH11" s="17">
        <v>0.169618779583075</v>
      </c>
      <c r="BI11" s="17">
        <v>0.16017697931782199</v>
      </c>
      <c r="BJ11" s="17">
        <v>0.189149837400023</v>
      </c>
      <c r="BK11" s="17">
        <v>0.12549080333759799</v>
      </c>
      <c r="BL11" s="17">
        <v>0.18485956907384801</v>
      </c>
      <c r="BM11" s="17"/>
      <c r="BN11" s="17">
        <v>0.17574432464502099</v>
      </c>
      <c r="BO11" s="17">
        <v>0.13846448288413599</v>
      </c>
      <c r="BP11" s="17">
        <v>0.147355494077473</v>
      </c>
      <c r="BQ11" s="17">
        <v>0.16948497651952901</v>
      </c>
      <c r="BR11" s="17">
        <v>0.16007414520985899</v>
      </c>
      <c r="BS11" s="17">
        <v>0.14656673190092001</v>
      </c>
      <c r="BT11" s="17">
        <v>0.181887468189358</v>
      </c>
      <c r="BU11" s="17">
        <v>0.15403264658254201</v>
      </c>
      <c r="BV11" s="17">
        <v>0.17259029836748099</v>
      </c>
      <c r="BW11" s="17">
        <v>0.17282918270766701</v>
      </c>
      <c r="BX11" s="17">
        <v>0.13912725265409501</v>
      </c>
      <c r="BY11" s="17">
        <v>0.195844959430513</v>
      </c>
      <c r="BZ11" s="17">
        <v>0.18617651568292001</v>
      </c>
      <c r="CA11" s="17">
        <v>0.19173161537698299</v>
      </c>
      <c r="CB11" s="17">
        <v>0.20988475031842899</v>
      </c>
      <c r="CC11" s="17">
        <v>0.17989098190319999</v>
      </c>
      <c r="CD11" s="17">
        <v>0.18119387323066999</v>
      </c>
    </row>
    <row r="12" spans="2:82" x14ac:dyDescent="0.35">
      <c r="B12" s="18" t="s">
        <v>271</v>
      </c>
      <c r="C12" s="17">
        <v>0.30533934482652803</v>
      </c>
      <c r="D12" s="17">
        <v>0.31534491128960201</v>
      </c>
      <c r="E12" s="17">
        <v>0.29551437959628701</v>
      </c>
      <c r="F12" s="17"/>
      <c r="G12" s="17">
        <v>0.347865553475047</v>
      </c>
      <c r="H12" s="17">
        <v>0.33154590042392801</v>
      </c>
      <c r="I12" s="17">
        <v>0.31628296583304599</v>
      </c>
      <c r="J12" s="17">
        <v>0.29008035281130401</v>
      </c>
      <c r="K12" s="17">
        <v>0.28659140916311299</v>
      </c>
      <c r="L12" s="17">
        <v>0.27192632546808698</v>
      </c>
      <c r="M12" s="17"/>
      <c r="N12" s="17">
        <v>0.341381617682323</v>
      </c>
      <c r="O12" s="17">
        <v>0.31151069770831702</v>
      </c>
      <c r="P12" s="17">
        <v>0.305420492729641</v>
      </c>
      <c r="Q12" s="17">
        <v>0.261776100213712</v>
      </c>
      <c r="R12" s="17"/>
      <c r="S12" s="17">
        <v>0.29881946517320201</v>
      </c>
      <c r="T12" s="17">
        <v>0.30251477839223101</v>
      </c>
      <c r="U12" s="17">
        <v>0.31319339319344203</v>
      </c>
      <c r="V12" s="17">
        <v>0.33721873787209</v>
      </c>
      <c r="W12" s="17">
        <v>0.32506925357015298</v>
      </c>
      <c r="X12" s="17">
        <v>0.33317512878938099</v>
      </c>
      <c r="Y12" s="17">
        <v>0.28799078861820199</v>
      </c>
      <c r="Z12" s="17">
        <v>0.26992340324867697</v>
      </c>
      <c r="AA12" s="17">
        <v>0.30232118816533099</v>
      </c>
      <c r="AB12" s="17">
        <v>0.29547219695099602</v>
      </c>
      <c r="AC12" s="17">
        <v>0.27564044453686098</v>
      </c>
      <c r="AD12" s="17"/>
      <c r="AE12" s="17">
        <v>0.301845981201464</v>
      </c>
      <c r="AF12" s="17">
        <v>0.341992917493807</v>
      </c>
      <c r="AG12" s="17">
        <v>0.25997098164076199</v>
      </c>
      <c r="AH12" s="17">
        <v>0.28479972410898302</v>
      </c>
      <c r="AI12" s="17">
        <v>0.29936063049171502</v>
      </c>
      <c r="AJ12" s="17">
        <v>0.29639761241951901</v>
      </c>
      <c r="AK12" s="17"/>
      <c r="AL12" s="17">
        <v>0.30441205967948898</v>
      </c>
      <c r="AM12" s="17">
        <v>0.312602347803206</v>
      </c>
      <c r="AN12" s="17">
        <v>0.33972842042874701</v>
      </c>
      <c r="AO12" s="17">
        <v>0.27684397046161602</v>
      </c>
      <c r="AP12" s="17">
        <v>0.292369763986492</v>
      </c>
      <c r="AQ12" s="17">
        <v>0.25743700077680398</v>
      </c>
      <c r="AR12" s="17">
        <v>0.27346453361885498</v>
      </c>
      <c r="AS12" s="17"/>
      <c r="AT12" s="17">
        <v>0.34672424787634298</v>
      </c>
      <c r="AU12" s="17">
        <v>0.30072686762213202</v>
      </c>
      <c r="AV12" s="17"/>
      <c r="AW12" s="17">
        <v>0.281197197787033</v>
      </c>
      <c r="AX12" s="17">
        <v>0.244041586313272</v>
      </c>
      <c r="AY12" s="17">
        <v>0.264652289591712</v>
      </c>
      <c r="AZ12" s="17">
        <v>0.33227197117629698</v>
      </c>
      <c r="BA12" s="17">
        <v>0.28404908528966699</v>
      </c>
      <c r="BB12" s="17">
        <v>0.32159043567774098</v>
      </c>
      <c r="BC12" s="17">
        <v>0.30699167696775898</v>
      </c>
      <c r="BD12" s="17">
        <v>0.281771938886547</v>
      </c>
      <c r="BE12" s="17"/>
      <c r="BF12" s="17">
        <v>0.325705438542992</v>
      </c>
      <c r="BG12" s="17">
        <v>0.33111152747915901</v>
      </c>
      <c r="BH12" s="17">
        <v>0.30067681156509801</v>
      </c>
      <c r="BI12" s="17">
        <v>0.318906790642146</v>
      </c>
      <c r="BJ12" s="17">
        <v>0.30847425369527398</v>
      </c>
      <c r="BK12" s="17">
        <v>0.26156972976210802</v>
      </c>
      <c r="BL12" s="17">
        <v>0.287414610224143</v>
      </c>
      <c r="BM12" s="17"/>
      <c r="BN12" s="17">
        <v>0.245831485441426</v>
      </c>
      <c r="BO12" s="17">
        <v>0.267236470104532</v>
      </c>
      <c r="BP12" s="17">
        <v>0.24203447686361701</v>
      </c>
      <c r="BQ12" s="17">
        <v>0.28427144494391599</v>
      </c>
      <c r="BR12" s="17">
        <v>0.28149393227478497</v>
      </c>
      <c r="BS12" s="17">
        <v>0.30768639077293902</v>
      </c>
      <c r="BT12" s="17">
        <v>0.27494542571790398</v>
      </c>
      <c r="BU12" s="17">
        <v>0.35174188259197797</v>
      </c>
      <c r="BV12" s="17">
        <v>0.316235184694795</v>
      </c>
      <c r="BW12" s="17">
        <v>0.35082155306427898</v>
      </c>
      <c r="BX12" s="17">
        <v>0.38173421305987498</v>
      </c>
      <c r="BY12" s="17">
        <v>0.35548908096641801</v>
      </c>
      <c r="BZ12" s="17">
        <v>0.34743909636239001</v>
      </c>
      <c r="CA12" s="17">
        <v>0.35485284977945403</v>
      </c>
      <c r="CB12" s="17">
        <v>0.345705325446795</v>
      </c>
      <c r="CC12" s="17">
        <v>0.37378727214652002</v>
      </c>
      <c r="CD12" s="17">
        <v>0.30258222172886301</v>
      </c>
    </row>
    <row r="13" spans="2:82" x14ac:dyDescent="0.35">
      <c r="B13" s="18" t="s">
        <v>272</v>
      </c>
      <c r="C13" s="19">
        <v>0.491154731507015</v>
      </c>
      <c r="D13" s="19">
        <v>0.46417670796414301</v>
      </c>
      <c r="E13" s="19">
        <v>0.51812689108290599</v>
      </c>
      <c r="F13" s="19"/>
      <c r="G13" s="19">
        <v>0.34340167687797202</v>
      </c>
      <c r="H13" s="19">
        <v>0.42247737910731997</v>
      </c>
      <c r="I13" s="19">
        <v>0.48082187326452602</v>
      </c>
      <c r="J13" s="19">
        <v>0.53238585202956801</v>
      </c>
      <c r="K13" s="19">
        <v>0.55192312265065002</v>
      </c>
      <c r="L13" s="19">
        <v>0.57902650628661601</v>
      </c>
      <c r="M13" s="19"/>
      <c r="N13" s="19">
        <v>0.452422148207479</v>
      </c>
      <c r="O13" s="19">
        <v>0.49564427544795597</v>
      </c>
      <c r="P13" s="19">
        <v>0.47670384926927001</v>
      </c>
      <c r="Q13" s="19">
        <v>0.53892618517414503</v>
      </c>
      <c r="R13" s="19"/>
      <c r="S13" s="19">
        <v>0.45521755224412203</v>
      </c>
      <c r="T13" s="19">
        <v>0.48729962303850999</v>
      </c>
      <c r="U13" s="19">
        <v>0.48593295314530099</v>
      </c>
      <c r="V13" s="19">
        <v>0.491109569776987</v>
      </c>
      <c r="W13" s="19">
        <v>0.46774311635621602</v>
      </c>
      <c r="X13" s="19">
        <v>0.44731976217680902</v>
      </c>
      <c r="Y13" s="19">
        <v>0.53984916197115795</v>
      </c>
      <c r="Z13" s="19">
        <v>0.54221401387123702</v>
      </c>
      <c r="AA13" s="19">
        <v>0.51450745668598896</v>
      </c>
      <c r="AB13" s="19">
        <v>0.487842661371092</v>
      </c>
      <c r="AC13" s="19">
        <v>0.54500609557550606</v>
      </c>
      <c r="AD13" s="19"/>
      <c r="AE13" s="19">
        <v>0.50721667608084997</v>
      </c>
      <c r="AF13" s="19">
        <v>0.46606865399854103</v>
      </c>
      <c r="AG13" s="19">
        <v>0.51779038540427802</v>
      </c>
      <c r="AH13" s="19">
        <v>0.49552051672171399</v>
      </c>
      <c r="AI13" s="19">
        <v>0.48990813151905099</v>
      </c>
      <c r="AJ13" s="19">
        <v>0.44863849831456798</v>
      </c>
      <c r="AK13" s="19"/>
      <c r="AL13" s="19">
        <v>0.51845106103248795</v>
      </c>
      <c r="AM13" s="19">
        <v>0.45112191025718801</v>
      </c>
      <c r="AN13" s="19">
        <v>0.35648339392459699</v>
      </c>
      <c r="AO13" s="19">
        <v>0.50727426827098299</v>
      </c>
      <c r="AP13" s="19">
        <v>0.52200495922428203</v>
      </c>
      <c r="AQ13" s="19">
        <v>0.49001825891591699</v>
      </c>
      <c r="AR13" s="19">
        <v>0.63349211583686005</v>
      </c>
      <c r="AS13" s="19"/>
      <c r="AT13" s="19">
        <v>0.390593066610672</v>
      </c>
      <c r="AU13" s="19">
        <v>0.50688553173032902</v>
      </c>
      <c r="AV13" s="19"/>
      <c r="AW13" s="19">
        <v>0.52767480435546499</v>
      </c>
      <c r="AX13" s="19">
        <v>0.60691404659986004</v>
      </c>
      <c r="AY13" s="19">
        <v>0.52875637871813197</v>
      </c>
      <c r="AZ13" s="19">
        <v>0.45593805213664901</v>
      </c>
      <c r="BA13" s="19">
        <v>0.56338962235892798</v>
      </c>
      <c r="BB13" s="19">
        <v>0.44223596288287598</v>
      </c>
      <c r="BC13" s="19">
        <v>0.46173224468149798</v>
      </c>
      <c r="BD13" s="19">
        <v>0.48613595038652502</v>
      </c>
      <c r="BE13" s="19"/>
      <c r="BF13" s="19">
        <v>0.470171585846688</v>
      </c>
      <c r="BG13" s="19">
        <v>0.456254039967461</v>
      </c>
      <c r="BH13" s="19">
        <v>0.489738533120331</v>
      </c>
      <c r="BI13" s="19">
        <v>0.47443137093666299</v>
      </c>
      <c r="BJ13" s="19">
        <v>0.45577602928368899</v>
      </c>
      <c r="BK13" s="19">
        <v>0.58397120726114005</v>
      </c>
      <c r="BL13" s="19">
        <v>0.474297361260132</v>
      </c>
      <c r="BM13" s="19"/>
      <c r="BN13" s="19">
        <v>0.52489525467874099</v>
      </c>
      <c r="BO13" s="19">
        <v>0.56245299120352299</v>
      </c>
      <c r="BP13" s="19">
        <v>0.57429221482683002</v>
      </c>
      <c r="BQ13" s="19">
        <v>0.50845991274231905</v>
      </c>
      <c r="BR13" s="19">
        <v>0.518090325351101</v>
      </c>
      <c r="BS13" s="19">
        <v>0.51381211758256096</v>
      </c>
      <c r="BT13" s="19">
        <v>0.51001154901240298</v>
      </c>
      <c r="BU13" s="19">
        <v>0.462295174673924</v>
      </c>
      <c r="BV13" s="19">
        <v>0.47332588282657301</v>
      </c>
      <c r="BW13" s="19">
        <v>0.44137952678185999</v>
      </c>
      <c r="BX13" s="19">
        <v>0.43105133669175399</v>
      </c>
      <c r="BY13" s="19">
        <v>0.40062344339506001</v>
      </c>
      <c r="BZ13" s="19">
        <v>0.42833000794431803</v>
      </c>
      <c r="CA13" s="19">
        <v>0.42137404317924598</v>
      </c>
      <c r="CB13" s="19">
        <v>0.38894771952220297</v>
      </c>
      <c r="CC13" s="19">
        <v>0.40406423852317802</v>
      </c>
      <c r="CD13" s="19">
        <v>0.45380963875357</v>
      </c>
    </row>
    <row r="14" spans="2:82" x14ac:dyDescent="0.35">
      <c r="B14" s="16"/>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CD18"/>
  <sheetViews>
    <sheetView showGridLines="0" topLeftCell="A6" workbookViewId="0">
      <pane xSplit="2" topLeftCell="V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309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302</v>
      </c>
      <c r="C9" s="17">
        <v>6.3816132050264901E-3</v>
      </c>
      <c r="D9" s="17">
        <v>6.1340760095967102E-3</v>
      </c>
      <c r="E9" s="17">
        <v>6.45198757570633E-3</v>
      </c>
      <c r="F9" s="17"/>
      <c r="G9" s="17">
        <v>1.3191479899007499E-2</v>
      </c>
      <c r="H9" s="17">
        <v>1.1119291955800401E-2</v>
      </c>
      <c r="I9" s="17">
        <v>1.90078177934972E-3</v>
      </c>
      <c r="J9" s="17">
        <v>1.8946470078770501E-3</v>
      </c>
      <c r="K9" s="17">
        <v>5.1507512890517897E-3</v>
      </c>
      <c r="L9" s="17">
        <v>6.12641019305106E-3</v>
      </c>
      <c r="M9" s="17"/>
      <c r="N9" s="17">
        <v>6.6514332554237802E-3</v>
      </c>
      <c r="O9" s="17">
        <v>4.3688904537243101E-3</v>
      </c>
      <c r="P9" s="17">
        <v>9.1393539880556297E-3</v>
      </c>
      <c r="Q9" s="17">
        <v>4.9462984394541502E-3</v>
      </c>
      <c r="R9" s="17"/>
      <c r="S9" s="17">
        <v>9.3767970417593695E-3</v>
      </c>
      <c r="T9" s="17">
        <v>6.9987674556648699E-3</v>
      </c>
      <c r="U9" s="17">
        <v>2.4806737985313999E-3</v>
      </c>
      <c r="V9" s="17">
        <v>2.37825788730354E-3</v>
      </c>
      <c r="W9" s="17">
        <v>5.9339151376595302E-3</v>
      </c>
      <c r="X9" s="17">
        <v>1.0026119861260899E-2</v>
      </c>
      <c r="Y9" s="17">
        <v>2.5956241450168002E-3</v>
      </c>
      <c r="Z9" s="17">
        <v>6.6578073522143696E-3</v>
      </c>
      <c r="AA9" s="17">
        <v>5.5391424339574996E-3</v>
      </c>
      <c r="AB9" s="17">
        <v>1.0616795893287701E-2</v>
      </c>
      <c r="AC9" s="17">
        <v>4.07443360827584E-3</v>
      </c>
      <c r="AD9" s="17"/>
      <c r="AE9" s="17">
        <v>7.2127908509953603E-3</v>
      </c>
      <c r="AF9" s="17">
        <v>2.18370203734788E-3</v>
      </c>
      <c r="AG9" s="17">
        <v>1.26527192710102E-2</v>
      </c>
      <c r="AH9" s="17">
        <v>5.8431140573972102E-3</v>
      </c>
      <c r="AI9" s="17">
        <v>3.2680029093436502E-3</v>
      </c>
      <c r="AJ9" s="17">
        <v>1.7965868713557102E-2</v>
      </c>
      <c r="AK9" s="17"/>
      <c r="AL9" s="17">
        <v>3.83182888520987E-3</v>
      </c>
      <c r="AM9" s="17">
        <v>8.8173367568677805E-3</v>
      </c>
      <c r="AN9" s="17">
        <v>6.3082788832062101E-3</v>
      </c>
      <c r="AO9" s="17">
        <v>2.1105359456254299E-2</v>
      </c>
      <c r="AP9" s="17">
        <v>1.4868488661086201E-2</v>
      </c>
      <c r="AQ9" s="17">
        <v>5.68378745245643E-3</v>
      </c>
      <c r="AR9" s="17">
        <v>0</v>
      </c>
      <c r="AS9" s="17"/>
      <c r="AT9" s="17">
        <v>9.1312251111376301E-3</v>
      </c>
      <c r="AU9" s="17">
        <v>5.2182329906663898E-3</v>
      </c>
      <c r="AV9" s="17"/>
      <c r="AW9" s="17">
        <v>6.3316144658366004E-3</v>
      </c>
      <c r="AX9" s="17">
        <v>2.2047200276935201E-3</v>
      </c>
      <c r="AY9" s="17">
        <v>8.2654960605012106E-3</v>
      </c>
      <c r="AZ9" s="17">
        <v>6.5106574217420896E-3</v>
      </c>
      <c r="BA9" s="17">
        <v>8.1074870968924299E-3</v>
      </c>
      <c r="BB9" s="17">
        <v>5.70349814388218E-3</v>
      </c>
      <c r="BC9" s="17">
        <v>6.1059892637423596E-3</v>
      </c>
      <c r="BD9" s="17">
        <v>5.9951521454998701E-3</v>
      </c>
      <c r="BE9" s="17"/>
      <c r="BF9" s="17">
        <v>5.8893796850590504E-3</v>
      </c>
      <c r="BG9" s="17">
        <v>5.7722200881660498E-3</v>
      </c>
      <c r="BH9" s="17">
        <v>8.3521134687574508E-3</v>
      </c>
      <c r="BI9" s="17">
        <v>3.7709301529523999E-3</v>
      </c>
      <c r="BJ9" s="17">
        <v>8.9363167144486302E-3</v>
      </c>
      <c r="BK9" s="17">
        <v>6.5054337825948801E-3</v>
      </c>
      <c r="BL9" s="17">
        <v>5.3479704965884002E-3</v>
      </c>
      <c r="BM9" s="17"/>
      <c r="BN9" s="17">
        <v>1.3080180573352E-2</v>
      </c>
      <c r="BO9" s="17">
        <v>4.5986294678485697E-3</v>
      </c>
      <c r="BP9" s="17">
        <v>4.50757627642663E-3</v>
      </c>
      <c r="BQ9" s="17">
        <v>6.86791135253975E-3</v>
      </c>
      <c r="BR9" s="17">
        <v>6.0021348460273204E-3</v>
      </c>
      <c r="BS9" s="17">
        <v>3.60390612892589E-3</v>
      </c>
      <c r="BT9" s="17">
        <v>3.11368846142487E-3</v>
      </c>
      <c r="BU9" s="17">
        <v>6.7302815083586402E-3</v>
      </c>
      <c r="BV9" s="17">
        <v>6.2654638006856599E-3</v>
      </c>
      <c r="BW9" s="17">
        <v>3.7381487178338598E-3</v>
      </c>
      <c r="BX9" s="17">
        <v>3.7431306025132202E-3</v>
      </c>
      <c r="BY9" s="17">
        <v>7.6654611774133801E-3</v>
      </c>
      <c r="BZ9" s="17">
        <v>7.0167764345612001E-3</v>
      </c>
      <c r="CA9" s="17">
        <v>7.8387281686436404E-3</v>
      </c>
      <c r="CB9" s="17">
        <v>7.7719936958679601E-3</v>
      </c>
      <c r="CC9" s="17">
        <v>1.1980327066484E-2</v>
      </c>
      <c r="CD9" s="17">
        <v>3.1518302728015798E-2</v>
      </c>
    </row>
    <row r="10" spans="2:82" x14ac:dyDescent="0.35">
      <c r="B10" s="18" t="s">
        <v>269</v>
      </c>
      <c r="C10" s="17">
        <v>1.4533015774443801E-2</v>
      </c>
      <c r="D10" s="17">
        <v>1.7597645756473299E-2</v>
      </c>
      <c r="E10" s="17">
        <v>1.1617323040686399E-2</v>
      </c>
      <c r="F10" s="17"/>
      <c r="G10" s="17">
        <v>2.4695814716930602E-2</v>
      </c>
      <c r="H10" s="17">
        <v>2.7846463513773501E-2</v>
      </c>
      <c r="I10" s="17">
        <v>2.12165173440193E-2</v>
      </c>
      <c r="J10" s="17">
        <v>6.5723437296799801E-3</v>
      </c>
      <c r="K10" s="17">
        <v>6.6226767108188396E-3</v>
      </c>
      <c r="L10" s="17">
        <v>3.30112236772733E-3</v>
      </c>
      <c r="M10" s="17"/>
      <c r="N10" s="17">
        <v>1.55690859983172E-2</v>
      </c>
      <c r="O10" s="17">
        <v>1.4015439680363499E-2</v>
      </c>
      <c r="P10" s="17">
        <v>1.5253020111924901E-2</v>
      </c>
      <c r="Q10" s="17">
        <v>1.3557806997062299E-2</v>
      </c>
      <c r="R10" s="17"/>
      <c r="S10" s="17">
        <v>1.77130987819719E-2</v>
      </c>
      <c r="T10" s="17">
        <v>1.19800985212311E-2</v>
      </c>
      <c r="U10" s="17">
        <v>1.3634016621523399E-2</v>
      </c>
      <c r="V10" s="17">
        <v>9.3944607550213808E-3</v>
      </c>
      <c r="W10" s="17">
        <v>1.7230434807879301E-2</v>
      </c>
      <c r="X10" s="17">
        <v>2.3657305558657998E-2</v>
      </c>
      <c r="Y10" s="17">
        <v>1.55799194913026E-2</v>
      </c>
      <c r="Z10" s="17">
        <v>1.4290089253646601E-2</v>
      </c>
      <c r="AA10" s="17">
        <v>1.02001305643782E-2</v>
      </c>
      <c r="AB10" s="17">
        <v>1.20662596154475E-2</v>
      </c>
      <c r="AC10" s="17">
        <v>1.4448394896226501E-2</v>
      </c>
      <c r="AD10" s="17"/>
      <c r="AE10" s="17">
        <v>1.33236051037024E-2</v>
      </c>
      <c r="AF10" s="17">
        <v>1.7602228164674501E-2</v>
      </c>
      <c r="AG10" s="17">
        <v>1.37434096020765E-2</v>
      </c>
      <c r="AH10" s="17">
        <v>7.0039853866170803E-3</v>
      </c>
      <c r="AI10" s="17">
        <v>1.61534931325969E-2</v>
      </c>
      <c r="AJ10" s="17">
        <v>1.6703519810166299E-2</v>
      </c>
      <c r="AK10" s="17"/>
      <c r="AL10" s="17">
        <v>1.0613958215037999E-2</v>
      </c>
      <c r="AM10" s="17">
        <v>2.0318603080282199E-2</v>
      </c>
      <c r="AN10" s="17">
        <v>3.0753548691371001E-2</v>
      </c>
      <c r="AO10" s="17">
        <v>2.3433569622446599E-2</v>
      </c>
      <c r="AP10" s="17">
        <v>4.9309237924873702E-3</v>
      </c>
      <c r="AQ10" s="17">
        <v>2.2886435472731299E-2</v>
      </c>
      <c r="AR10" s="17">
        <v>0</v>
      </c>
      <c r="AS10" s="17"/>
      <c r="AT10" s="17">
        <v>3.7623071289467902E-2</v>
      </c>
      <c r="AU10" s="17">
        <v>1.10870714068322E-2</v>
      </c>
      <c r="AV10" s="17"/>
      <c r="AW10" s="17">
        <v>2.1577122254288199E-2</v>
      </c>
      <c r="AX10" s="17">
        <v>2.1213057054771702E-3</v>
      </c>
      <c r="AY10" s="17">
        <v>1.16165132223822E-2</v>
      </c>
      <c r="AZ10" s="17">
        <v>1.00204299387555E-2</v>
      </c>
      <c r="BA10" s="17">
        <v>4.2238473416297299E-3</v>
      </c>
      <c r="BB10" s="17">
        <v>2.3739972730211899E-2</v>
      </c>
      <c r="BC10" s="17">
        <v>2.4119945593429198E-2</v>
      </c>
      <c r="BD10" s="17">
        <v>1.24402833616418E-2</v>
      </c>
      <c r="BE10" s="17"/>
      <c r="BF10" s="17">
        <v>1.48420802430043E-2</v>
      </c>
      <c r="BG10" s="17">
        <v>1.71949095084027E-2</v>
      </c>
      <c r="BH10" s="17">
        <v>1.5586929302904199E-2</v>
      </c>
      <c r="BI10" s="17">
        <v>2.27666820971314E-2</v>
      </c>
      <c r="BJ10" s="17">
        <v>1.2234114075080099E-2</v>
      </c>
      <c r="BK10" s="17">
        <v>4.8288602027306499E-3</v>
      </c>
      <c r="BL10" s="17">
        <v>2.2601967569289502E-2</v>
      </c>
      <c r="BM10" s="17"/>
      <c r="BN10" s="17">
        <v>1.4773614651583E-2</v>
      </c>
      <c r="BO10" s="17">
        <v>1.43825037636366E-2</v>
      </c>
      <c r="BP10" s="17">
        <v>8.6310735653175093E-3</v>
      </c>
      <c r="BQ10" s="17">
        <v>1.49130385906965E-2</v>
      </c>
      <c r="BR10" s="17">
        <v>1.37226326751994E-2</v>
      </c>
      <c r="BS10" s="17">
        <v>1.17468153633506E-2</v>
      </c>
      <c r="BT10" s="17">
        <v>8.9765672144646608E-3</v>
      </c>
      <c r="BU10" s="17">
        <v>2.02499815118511E-2</v>
      </c>
      <c r="BV10" s="17">
        <v>1.7739699468304899E-2</v>
      </c>
      <c r="BW10" s="17">
        <v>1.298715657094E-2</v>
      </c>
      <c r="BX10" s="17">
        <v>2.0993035395996701E-2</v>
      </c>
      <c r="BY10" s="17">
        <v>1.5569511139321601E-2</v>
      </c>
      <c r="BZ10" s="17">
        <v>8.4643183974279397E-3</v>
      </c>
      <c r="CA10" s="17">
        <v>1.9448090827674E-2</v>
      </c>
      <c r="CB10" s="17">
        <v>1.09710242012369E-2</v>
      </c>
      <c r="CC10" s="17">
        <v>3.9934394679668098E-2</v>
      </c>
      <c r="CD10" s="17">
        <v>3.1991842550255299E-2</v>
      </c>
    </row>
    <row r="11" spans="2:82" x14ac:dyDescent="0.35">
      <c r="B11" s="18" t="s">
        <v>270</v>
      </c>
      <c r="C11" s="17">
        <v>0.1173242213971</v>
      </c>
      <c r="D11" s="17">
        <v>0.12589103085702599</v>
      </c>
      <c r="E11" s="17">
        <v>0.108542491571958</v>
      </c>
      <c r="F11" s="17"/>
      <c r="G11" s="17">
        <v>0.20334898884411101</v>
      </c>
      <c r="H11" s="17">
        <v>0.14768444162262101</v>
      </c>
      <c r="I11" s="17">
        <v>0.12979325987582599</v>
      </c>
      <c r="J11" s="17">
        <v>0.10465456710000701</v>
      </c>
      <c r="K11" s="17">
        <v>6.64368440350218E-2</v>
      </c>
      <c r="L11" s="17">
        <v>6.9939960089150793E-2</v>
      </c>
      <c r="M11" s="17"/>
      <c r="N11" s="17">
        <v>0.112168380765759</v>
      </c>
      <c r="O11" s="17">
        <v>0.106210152508702</v>
      </c>
      <c r="P11" s="17">
        <v>0.13507509188231201</v>
      </c>
      <c r="Q11" s="17">
        <v>0.120344139259473</v>
      </c>
      <c r="R11" s="17"/>
      <c r="S11" s="17">
        <v>0.13964825034209699</v>
      </c>
      <c r="T11" s="17">
        <v>0.109580005370867</v>
      </c>
      <c r="U11" s="17">
        <v>0.119493083169341</v>
      </c>
      <c r="V11" s="17">
        <v>9.9418745080753906E-2</v>
      </c>
      <c r="W11" s="17">
        <v>0.13567730813161699</v>
      </c>
      <c r="X11" s="17">
        <v>0.125690817938969</v>
      </c>
      <c r="Y11" s="17">
        <v>0.100692079344921</v>
      </c>
      <c r="Z11" s="17">
        <v>0.107037983959706</v>
      </c>
      <c r="AA11" s="17">
        <v>0.120779022168459</v>
      </c>
      <c r="AB11" s="17">
        <v>0.11166192638221401</v>
      </c>
      <c r="AC11" s="17">
        <v>0.10129610555413</v>
      </c>
      <c r="AD11" s="17"/>
      <c r="AE11" s="17">
        <v>9.5958759889143402E-2</v>
      </c>
      <c r="AF11" s="17">
        <v>0.10900626590368399</v>
      </c>
      <c r="AG11" s="17">
        <v>0.15721085573185301</v>
      </c>
      <c r="AH11" s="17">
        <v>0.122285838789012</v>
      </c>
      <c r="AI11" s="17">
        <v>0.135262970874377</v>
      </c>
      <c r="AJ11" s="17">
        <v>0.15723177451855799</v>
      </c>
      <c r="AK11" s="17"/>
      <c r="AL11" s="17">
        <v>9.7995759073789296E-2</v>
      </c>
      <c r="AM11" s="17">
        <v>0.134848731448276</v>
      </c>
      <c r="AN11" s="17">
        <v>0.182507123520183</v>
      </c>
      <c r="AO11" s="17">
        <v>8.6654589098530799E-2</v>
      </c>
      <c r="AP11" s="17">
        <v>8.1780936905567606E-2</v>
      </c>
      <c r="AQ11" s="17">
        <v>0.16318912932480201</v>
      </c>
      <c r="AR11" s="17">
        <v>6.3227828907689396E-2</v>
      </c>
      <c r="AS11" s="17"/>
      <c r="AT11" s="17">
        <v>0.16633947352745801</v>
      </c>
      <c r="AU11" s="17">
        <v>0.108235416994917</v>
      </c>
      <c r="AV11" s="17"/>
      <c r="AW11" s="17">
        <v>0.118176470809761</v>
      </c>
      <c r="AX11" s="17">
        <v>6.5812685857388198E-2</v>
      </c>
      <c r="AY11" s="17">
        <v>0.12879891222786399</v>
      </c>
      <c r="AZ11" s="17">
        <v>0.12692439838445599</v>
      </c>
      <c r="BA11" s="17">
        <v>7.3083759564812403E-2</v>
      </c>
      <c r="BB11" s="17">
        <v>0.127436997378164</v>
      </c>
      <c r="BC11" s="17">
        <v>0.14375581527147099</v>
      </c>
      <c r="BD11" s="17">
        <v>0.15101489681767699</v>
      </c>
      <c r="BE11" s="17"/>
      <c r="BF11" s="17">
        <v>0.106467695041868</v>
      </c>
      <c r="BG11" s="17">
        <v>0.130158395203473</v>
      </c>
      <c r="BH11" s="17">
        <v>0.121742285734888</v>
      </c>
      <c r="BI11" s="17">
        <v>0.10570437006458699</v>
      </c>
      <c r="BJ11" s="17">
        <v>0.136660221195325</v>
      </c>
      <c r="BK11" s="17">
        <v>8.1549079753015702E-2</v>
      </c>
      <c r="BL11" s="17">
        <v>0.15238910977185399</v>
      </c>
      <c r="BM11" s="17"/>
      <c r="BN11" s="17">
        <v>0.163789393573366</v>
      </c>
      <c r="BO11" s="17">
        <v>0.103865218699237</v>
      </c>
      <c r="BP11" s="17">
        <v>0.122551615462166</v>
      </c>
      <c r="BQ11" s="17">
        <v>0.121428313061124</v>
      </c>
      <c r="BR11" s="17">
        <v>0.10181058665952</v>
      </c>
      <c r="BS11" s="17">
        <v>0.10154483968193399</v>
      </c>
      <c r="BT11" s="17">
        <v>9.9432775716048999E-2</v>
      </c>
      <c r="BU11" s="17">
        <v>9.4474104974019105E-2</v>
      </c>
      <c r="BV11" s="17">
        <v>0.13279586886641501</v>
      </c>
      <c r="BW11" s="17">
        <v>0.116429437250441</v>
      </c>
      <c r="BX11" s="17">
        <v>0.11879636129689</v>
      </c>
      <c r="BY11" s="17">
        <v>0.12747054830791299</v>
      </c>
      <c r="BZ11" s="17">
        <v>0.13612187260540201</v>
      </c>
      <c r="CA11" s="17">
        <v>9.2724661067884503E-2</v>
      </c>
      <c r="CB11" s="17">
        <v>0.143880477287777</v>
      </c>
      <c r="CC11" s="17">
        <v>0.12763224016515601</v>
      </c>
      <c r="CD11" s="17">
        <v>0.14044844501442399</v>
      </c>
    </row>
    <row r="12" spans="2:82" x14ac:dyDescent="0.35">
      <c r="B12" s="18" t="s">
        <v>271</v>
      </c>
      <c r="C12" s="17">
        <v>0.29492559793456202</v>
      </c>
      <c r="D12" s="17">
        <v>0.30560899113201601</v>
      </c>
      <c r="E12" s="17">
        <v>0.28518020402706501</v>
      </c>
      <c r="F12" s="17"/>
      <c r="G12" s="17">
        <v>0.36960540027933497</v>
      </c>
      <c r="H12" s="17">
        <v>0.31966403740659399</v>
      </c>
      <c r="I12" s="17">
        <v>0.30672271341282298</v>
      </c>
      <c r="J12" s="17">
        <v>0.282480272897498</v>
      </c>
      <c r="K12" s="17">
        <v>0.26647189272842298</v>
      </c>
      <c r="L12" s="17">
        <v>0.24496475714177501</v>
      </c>
      <c r="M12" s="17"/>
      <c r="N12" s="17">
        <v>0.32636226390141898</v>
      </c>
      <c r="O12" s="17">
        <v>0.30655768629503</v>
      </c>
      <c r="P12" s="17">
        <v>0.30291538842668803</v>
      </c>
      <c r="Q12" s="17">
        <v>0.24250068824512699</v>
      </c>
      <c r="R12" s="17"/>
      <c r="S12" s="17">
        <v>0.32564912474949498</v>
      </c>
      <c r="T12" s="17">
        <v>0.284142856830298</v>
      </c>
      <c r="U12" s="17">
        <v>0.26848427720622398</v>
      </c>
      <c r="V12" s="17">
        <v>0.31291613655395301</v>
      </c>
      <c r="W12" s="17">
        <v>0.30394045541611298</v>
      </c>
      <c r="X12" s="17">
        <v>0.32349865156353602</v>
      </c>
      <c r="Y12" s="17">
        <v>0.257848402034555</v>
      </c>
      <c r="Z12" s="17">
        <v>0.26648518635493601</v>
      </c>
      <c r="AA12" s="17">
        <v>0.28171651329507102</v>
      </c>
      <c r="AB12" s="17">
        <v>0.3240223448367</v>
      </c>
      <c r="AC12" s="17">
        <v>0.248559504665917</v>
      </c>
      <c r="AD12" s="17"/>
      <c r="AE12" s="17">
        <v>0.286776837174961</v>
      </c>
      <c r="AF12" s="17">
        <v>0.32774451321176101</v>
      </c>
      <c r="AG12" s="17">
        <v>0.23805649628954501</v>
      </c>
      <c r="AH12" s="17">
        <v>0.30724055641491499</v>
      </c>
      <c r="AI12" s="17">
        <v>0.28767470078801599</v>
      </c>
      <c r="AJ12" s="17">
        <v>0.325763979206526</v>
      </c>
      <c r="AK12" s="17"/>
      <c r="AL12" s="17">
        <v>0.287725568319606</v>
      </c>
      <c r="AM12" s="17">
        <v>0.31263669112832698</v>
      </c>
      <c r="AN12" s="17">
        <v>0.36806121200813902</v>
      </c>
      <c r="AO12" s="17">
        <v>0.32938375000563003</v>
      </c>
      <c r="AP12" s="17">
        <v>0.30977722287158099</v>
      </c>
      <c r="AQ12" s="17">
        <v>0.25879785848639802</v>
      </c>
      <c r="AR12" s="17">
        <v>0.14402407785170099</v>
      </c>
      <c r="AS12" s="17"/>
      <c r="AT12" s="17">
        <v>0.35899120646988297</v>
      </c>
      <c r="AU12" s="17">
        <v>0.28765556077984</v>
      </c>
      <c r="AV12" s="17"/>
      <c r="AW12" s="17">
        <v>0.261335487563227</v>
      </c>
      <c r="AX12" s="17">
        <v>0.183238579163196</v>
      </c>
      <c r="AY12" s="17">
        <v>0.285563795974001</v>
      </c>
      <c r="AZ12" s="17">
        <v>0.31237795150709702</v>
      </c>
      <c r="BA12" s="17">
        <v>0.269628141047416</v>
      </c>
      <c r="BB12" s="17">
        <v>0.326095641182577</v>
      </c>
      <c r="BC12" s="17">
        <v>0.32173103827038302</v>
      </c>
      <c r="BD12" s="17">
        <v>0.27600742618586599</v>
      </c>
      <c r="BE12" s="17"/>
      <c r="BF12" s="17">
        <v>0.31923975494027901</v>
      </c>
      <c r="BG12" s="17">
        <v>0.319190570958576</v>
      </c>
      <c r="BH12" s="17">
        <v>0.29302986948291698</v>
      </c>
      <c r="BI12" s="17">
        <v>0.32257471138187799</v>
      </c>
      <c r="BJ12" s="17">
        <v>0.31376053976588097</v>
      </c>
      <c r="BK12" s="17">
        <v>0.231860051616363</v>
      </c>
      <c r="BL12" s="17">
        <v>0.28947417515660401</v>
      </c>
      <c r="BM12" s="17"/>
      <c r="BN12" s="17">
        <v>0.245483985932722</v>
      </c>
      <c r="BO12" s="17">
        <v>0.24241392344386101</v>
      </c>
      <c r="BP12" s="17">
        <v>0.21387674061433601</v>
      </c>
      <c r="BQ12" s="17">
        <v>0.261027851524681</v>
      </c>
      <c r="BR12" s="17">
        <v>0.26302640942136302</v>
      </c>
      <c r="BS12" s="17">
        <v>0.30751187899091798</v>
      </c>
      <c r="BT12" s="17">
        <v>0.29354907873599301</v>
      </c>
      <c r="BU12" s="17">
        <v>0.31941943979899101</v>
      </c>
      <c r="BV12" s="17">
        <v>0.30835448943830102</v>
      </c>
      <c r="BW12" s="17">
        <v>0.33428527202948899</v>
      </c>
      <c r="BX12" s="17">
        <v>0.37258365502415902</v>
      </c>
      <c r="BY12" s="17">
        <v>0.30501693890882797</v>
      </c>
      <c r="BZ12" s="17">
        <v>0.32991397719975002</v>
      </c>
      <c r="CA12" s="17">
        <v>0.341170689621766</v>
      </c>
      <c r="CB12" s="17">
        <v>0.40528316945216503</v>
      </c>
      <c r="CC12" s="17">
        <v>0.39124329697621701</v>
      </c>
      <c r="CD12" s="17">
        <v>0.33427192647806098</v>
      </c>
    </row>
    <row r="13" spans="2:82" x14ac:dyDescent="0.35">
      <c r="B13" s="18" t="s">
        <v>272</v>
      </c>
      <c r="C13" s="19">
        <v>0.56683555168886801</v>
      </c>
      <c r="D13" s="19">
        <v>0.54476825624488801</v>
      </c>
      <c r="E13" s="19">
        <v>0.58820799378458399</v>
      </c>
      <c r="F13" s="19"/>
      <c r="G13" s="19">
        <v>0.38915831626061698</v>
      </c>
      <c r="H13" s="19">
        <v>0.49368576550121002</v>
      </c>
      <c r="I13" s="19">
        <v>0.54036672758798099</v>
      </c>
      <c r="J13" s="19">
        <v>0.60439816926493795</v>
      </c>
      <c r="K13" s="19">
        <v>0.65531783523668397</v>
      </c>
      <c r="L13" s="19">
        <v>0.67566775020829595</v>
      </c>
      <c r="M13" s="19"/>
      <c r="N13" s="19">
        <v>0.53924883607908103</v>
      </c>
      <c r="O13" s="19">
        <v>0.56884783106217995</v>
      </c>
      <c r="P13" s="19">
        <v>0.53761714559101903</v>
      </c>
      <c r="Q13" s="19">
        <v>0.61865106705888395</v>
      </c>
      <c r="R13" s="19"/>
      <c r="S13" s="19">
        <v>0.50761272908467703</v>
      </c>
      <c r="T13" s="19">
        <v>0.58729827182193906</v>
      </c>
      <c r="U13" s="19">
        <v>0.59590794920437995</v>
      </c>
      <c r="V13" s="19">
        <v>0.57589239972296802</v>
      </c>
      <c r="W13" s="19">
        <v>0.53721788650673197</v>
      </c>
      <c r="X13" s="19">
        <v>0.51712710507757598</v>
      </c>
      <c r="Y13" s="19">
        <v>0.62328397498420396</v>
      </c>
      <c r="Z13" s="19">
        <v>0.60552893307949696</v>
      </c>
      <c r="AA13" s="19">
        <v>0.581765191538135</v>
      </c>
      <c r="AB13" s="19">
        <v>0.54163267327235198</v>
      </c>
      <c r="AC13" s="19">
        <v>0.63162156127545099</v>
      </c>
      <c r="AD13" s="19"/>
      <c r="AE13" s="19">
        <v>0.59672800698119799</v>
      </c>
      <c r="AF13" s="19">
        <v>0.54346329068253196</v>
      </c>
      <c r="AG13" s="19">
        <v>0.57833651910551598</v>
      </c>
      <c r="AH13" s="19">
        <v>0.55762650535205904</v>
      </c>
      <c r="AI13" s="19">
        <v>0.55764083229566597</v>
      </c>
      <c r="AJ13" s="19">
        <v>0.482334857751193</v>
      </c>
      <c r="AK13" s="19"/>
      <c r="AL13" s="19">
        <v>0.59983288550635705</v>
      </c>
      <c r="AM13" s="19">
        <v>0.52337863758624703</v>
      </c>
      <c r="AN13" s="19">
        <v>0.4123698368971</v>
      </c>
      <c r="AO13" s="19">
        <v>0.53942273181713796</v>
      </c>
      <c r="AP13" s="19">
        <v>0.588642427769278</v>
      </c>
      <c r="AQ13" s="19">
        <v>0.54944278926361301</v>
      </c>
      <c r="AR13" s="19">
        <v>0.79274809324060902</v>
      </c>
      <c r="AS13" s="19"/>
      <c r="AT13" s="19">
        <v>0.42791502360205302</v>
      </c>
      <c r="AU13" s="19">
        <v>0.58780371782774399</v>
      </c>
      <c r="AV13" s="19"/>
      <c r="AW13" s="19">
        <v>0.59257930490688704</v>
      </c>
      <c r="AX13" s="19">
        <v>0.74662270924624496</v>
      </c>
      <c r="AY13" s="19">
        <v>0.56575528251525198</v>
      </c>
      <c r="AZ13" s="19">
        <v>0.54416656274794994</v>
      </c>
      <c r="BA13" s="19">
        <v>0.64495676494924903</v>
      </c>
      <c r="BB13" s="19">
        <v>0.51702389056516496</v>
      </c>
      <c r="BC13" s="19">
        <v>0.50428721160097301</v>
      </c>
      <c r="BD13" s="19">
        <v>0.55454224148931597</v>
      </c>
      <c r="BE13" s="19"/>
      <c r="BF13" s="19">
        <v>0.55356109008978904</v>
      </c>
      <c r="BG13" s="19">
        <v>0.52768390424138201</v>
      </c>
      <c r="BH13" s="19">
        <v>0.56128880201053299</v>
      </c>
      <c r="BI13" s="19">
        <v>0.54518330630345102</v>
      </c>
      <c r="BJ13" s="19">
        <v>0.52840880824926595</v>
      </c>
      <c r="BK13" s="19">
        <v>0.67525657464529598</v>
      </c>
      <c r="BL13" s="19">
        <v>0.53018677700566397</v>
      </c>
      <c r="BM13" s="19"/>
      <c r="BN13" s="19">
        <v>0.56287282526897697</v>
      </c>
      <c r="BO13" s="19">
        <v>0.63473972462541695</v>
      </c>
      <c r="BP13" s="19">
        <v>0.65043299408175403</v>
      </c>
      <c r="BQ13" s="19">
        <v>0.59576288547095901</v>
      </c>
      <c r="BR13" s="19">
        <v>0.61543823639789097</v>
      </c>
      <c r="BS13" s="19">
        <v>0.57559255983487201</v>
      </c>
      <c r="BT13" s="19">
        <v>0.59492788987206902</v>
      </c>
      <c r="BU13" s="19">
        <v>0.55912619220678095</v>
      </c>
      <c r="BV13" s="19">
        <v>0.53484447842629401</v>
      </c>
      <c r="BW13" s="19">
        <v>0.53255998543129601</v>
      </c>
      <c r="BX13" s="19">
        <v>0.48388381768043998</v>
      </c>
      <c r="BY13" s="19">
        <v>0.54427754046652399</v>
      </c>
      <c r="BZ13" s="19">
        <v>0.51848305536285899</v>
      </c>
      <c r="CA13" s="19">
        <v>0.53881783031403097</v>
      </c>
      <c r="CB13" s="19">
        <v>0.43209333536295402</v>
      </c>
      <c r="CC13" s="19">
        <v>0.42920974111247501</v>
      </c>
      <c r="CD13" s="19">
        <v>0.46176948322924399</v>
      </c>
    </row>
    <row r="14" spans="2:82" x14ac:dyDescent="0.35">
      <c r="B14" s="16"/>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CD18"/>
  <sheetViews>
    <sheetView showGridLines="0" topLeftCell="A2" workbookViewId="0">
      <pane xSplit="2" topLeftCell="Z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310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302</v>
      </c>
      <c r="C9" s="17">
        <v>0.103701034150377</v>
      </c>
      <c r="D9" s="17">
        <v>0.13367683327461699</v>
      </c>
      <c r="E9" s="17">
        <v>7.4597627988199799E-2</v>
      </c>
      <c r="F9" s="17"/>
      <c r="G9" s="17">
        <v>6.8128852812416499E-2</v>
      </c>
      <c r="H9" s="17">
        <v>6.1620722551172798E-2</v>
      </c>
      <c r="I9" s="17">
        <v>8.1753949115847296E-2</v>
      </c>
      <c r="J9" s="17">
        <v>0.11553034581419</v>
      </c>
      <c r="K9" s="17">
        <v>0.135180933866207</v>
      </c>
      <c r="L9" s="17">
        <v>0.14863814478281201</v>
      </c>
      <c r="M9" s="17"/>
      <c r="N9" s="17">
        <v>8.6797724323769906E-2</v>
      </c>
      <c r="O9" s="17">
        <v>0.113879370783603</v>
      </c>
      <c r="P9" s="17">
        <v>0.110694993599167</v>
      </c>
      <c r="Q9" s="17">
        <v>0.10338564222466</v>
      </c>
      <c r="R9" s="17"/>
      <c r="S9" s="17">
        <v>8.3414768954632401E-2</v>
      </c>
      <c r="T9" s="17">
        <v>0.108369230394485</v>
      </c>
      <c r="U9" s="17">
        <v>0.11278218980327399</v>
      </c>
      <c r="V9" s="17">
        <v>0.115483178403881</v>
      </c>
      <c r="W9" s="17">
        <v>9.1696775436915304E-2</v>
      </c>
      <c r="X9" s="17">
        <v>9.5218782181832398E-2</v>
      </c>
      <c r="Y9" s="17">
        <v>0.103135016119863</v>
      </c>
      <c r="Z9" s="17">
        <v>0.131861501555186</v>
      </c>
      <c r="AA9" s="17">
        <v>0.10689378656146099</v>
      </c>
      <c r="AB9" s="17">
        <v>0.110802312096593</v>
      </c>
      <c r="AC9" s="17">
        <v>0.10181224168887699</v>
      </c>
      <c r="AD9" s="17"/>
      <c r="AE9" s="17">
        <v>0.128316353689027</v>
      </c>
      <c r="AF9" s="17">
        <v>9.02285847569258E-2</v>
      </c>
      <c r="AG9" s="17">
        <v>9.0566776377476801E-2</v>
      </c>
      <c r="AH9" s="17">
        <v>9.8205020804838603E-2</v>
      </c>
      <c r="AI9" s="17">
        <v>7.7843989730549595E-2</v>
      </c>
      <c r="AJ9" s="17">
        <v>0.116680512015077</v>
      </c>
      <c r="AK9" s="17"/>
      <c r="AL9" s="17">
        <v>0.115050322829453</v>
      </c>
      <c r="AM9" s="17">
        <v>7.6824846540028802E-2</v>
      </c>
      <c r="AN9" s="17">
        <v>5.5380897693868301E-2</v>
      </c>
      <c r="AO9" s="17">
        <v>0.102614658760579</v>
      </c>
      <c r="AP9" s="17">
        <v>0.162881162488826</v>
      </c>
      <c r="AQ9" s="17">
        <v>0.12313707984731601</v>
      </c>
      <c r="AR9" s="17">
        <v>0.153766829875432</v>
      </c>
      <c r="AS9" s="17"/>
      <c r="AT9" s="17">
        <v>5.4910620541234197E-2</v>
      </c>
      <c r="AU9" s="17">
        <v>0.109436837527689</v>
      </c>
      <c r="AV9" s="17"/>
      <c r="AW9" s="17">
        <v>0.15282019203616701</v>
      </c>
      <c r="AX9" s="17">
        <v>0.150123721721765</v>
      </c>
      <c r="AY9" s="17">
        <v>6.14936807980185E-2</v>
      </c>
      <c r="AZ9" s="17">
        <v>9.5586048107191707E-2</v>
      </c>
      <c r="BA9" s="17">
        <v>0.14483160596985301</v>
      </c>
      <c r="BB9" s="17">
        <v>7.2837487961968997E-2</v>
      </c>
      <c r="BC9" s="17">
        <v>6.2776130496249999E-2</v>
      </c>
      <c r="BD9" s="17">
        <v>0.10112372012573401</v>
      </c>
      <c r="BE9" s="17"/>
      <c r="BF9" s="17">
        <v>8.0292386090750595E-2</v>
      </c>
      <c r="BG9" s="17">
        <v>9.5068312662337506E-2</v>
      </c>
      <c r="BH9" s="17">
        <v>0.12555288800289399</v>
      </c>
      <c r="BI9" s="17">
        <v>8.4390710333378E-2</v>
      </c>
      <c r="BJ9" s="17">
        <v>9.1432961936514706E-2</v>
      </c>
      <c r="BK9" s="17">
        <v>0.125292822911753</v>
      </c>
      <c r="BL9" s="17">
        <v>0.113419667665019</v>
      </c>
      <c r="BM9" s="17"/>
      <c r="BN9" s="17">
        <v>0.115527475942658</v>
      </c>
      <c r="BO9" s="17">
        <v>0.12981500491733899</v>
      </c>
      <c r="BP9" s="17">
        <v>0.108898223662722</v>
      </c>
      <c r="BQ9" s="17">
        <v>0.106818536678362</v>
      </c>
      <c r="BR9" s="17">
        <v>0.10758301903379</v>
      </c>
      <c r="BS9" s="17">
        <v>0.110462402432818</v>
      </c>
      <c r="BT9" s="17">
        <v>0.11713106407420699</v>
      </c>
      <c r="BU9" s="17">
        <v>8.5040186834993495E-2</v>
      </c>
      <c r="BV9" s="17">
        <v>0.11284320870316</v>
      </c>
      <c r="BW9" s="17">
        <v>0.10147004780187301</v>
      </c>
      <c r="BX9" s="17">
        <v>0.121060989005791</v>
      </c>
      <c r="BY9" s="17">
        <v>7.3001197632151696E-2</v>
      </c>
      <c r="BZ9" s="17">
        <v>0.105507481122006</v>
      </c>
      <c r="CA9" s="17">
        <v>8.4145253505728906E-2</v>
      </c>
      <c r="CB9" s="17">
        <v>4.5643873367790799E-2</v>
      </c>
      <c r="CC9" s="17">
        <v>3.07733675842734E-2</v>
      </c>
      <c r="CD9" s="17">
        <v>4.5380022275608702E-2</v>
      </c>
    </row>
    <row r="10" spans="2:82" x14ac:dyDescent="0.35">
      <c r="B10" s="18" t="s">
        <v>269</v>
      </c>
      <c r="C10" s="17">
        <v>0.10995608546817</v>
      </c>
      <c r="D10" s="17">
        <v>0.116033464985945</v>
      </c>
      <c r="E10" s="17">
        <v>0.104151564182084</v>
      </c>
      <c r="F10" s="17"/>
      <c r="G10" s="17">
        <v>0.13737601405538999</v>
      </c>
      <c r="H10" s="17">
        <v>0.10652377653536201</v>
      </c>
      <c r="I10" s="17">
        <v>9.8915278360034595E-2</v>
      </c>
      <c r="J10" s="17">
        <v>9.1043847987995599E-2</v>
      </c>
      <c r="K10" s="17">
        <v>0.123851048385946</v>
      </c>
      <c r="L10" s="17">
        <v>0.109634705373654</v>
      </c>
      <c r="M10" s="17"/>
      <c r="N10" s="17">
        <v>0.100041647956201</v>
      </c>
      <c r="O10" s="17">
        <v>0.12221454443313901</v>
      </c>
      <c r="P10" s="17">
        <v>0.11617413229458</v>
      </c>
      <c r="Q10" s="17">
        <v>0.103465671267693</v>
      </c>
      <c r="R10" s="17"/>
      <c r="S10" s="17">
        <v>8.2341789251596395E-2</v>
      </c>
      <c r="T10" s="17">
        <v>0.12242517379949901</v>
      </c>
      <c r="U10" s="17">
        <v>0.12642243430112199</v>
      </c>
      <c r="V10" s="17">
        <v>0.12237930247551999</v>
      </c>
      <c r="W10" s="17">
        <v>0.12634099271059901</v>
      </c>
      <c r="X10" s="17">
        <v>0.123062316396974</v>
      </c>
      <c r="Y10" s="17">
        <v>0.12823406562450601</v>
      </c>
      <c r="Z10" s="17">
        <v>9.3354112856431096E-2</v>
      </c>
      <c r="AA10" s="17">
        <v>9.8953376431594797E-2</v>
      </c>
      <c r="AB10" s="17">
        <v>9.9944423494049195E-2</v>
      </c>
      <c r="AC10" s="17">
        <v>9.1079565268627496E-2</v>
      </c>
      <c r="AD10" s="17"/>
      <c r="AE10" s="17">
        <v>0.10977176660924499</v>
      </c>
      <c r="AF10" s="17">
        <v>0.12509786416514601</v>
      </c>
      <c r="AG10" s="17">
        <v>9.9816658724737994E-2</v>
      </c>
      <c r="AH10" s="17">
        <v>9.16722888856671E-2</v>
      </c>
      <c r="AI10" s="17">
        <v>0.102770476098546</v>
      </c>
      <c r="AJ10" s="17">
        <v>0.12533775467258501</v>
      </c>
      <c r="AK10" s="17"/>
      <c r="AL10" s="17">
        <v>0.118077329856397</v>
      </c>
      <c r="AM10" s="17">
        <v>0.10070544644836101</v>
      </c>
      <c r="AN10" s="17">
        <v>6.5629691134682602E-2</v>
      </c>
      <c r="AO10" s="17">
        <v>0.14164797112213401</v>
      </c>
      <c r="AP10" s="17">
        <v>9.9448682406812206E-2</v>
      </c>
      <c r="AQ10" s="17">
        <v>0.111520490739522</v>
      </c>
      <c r="AR10" s="17">
        <v>9.3256047889659396E-2</v>
      </c>
      <c r="AS10" s="17"/>
      <c r="AT10" s="17">
        <v>8.9566307060869793E-2</v>
      </c>
      <c r="AU10" s="17">
        <v>0.112979054223301</v>
      </c>
      <c r="AV10" s="17"/>
      <c r="AW10" s="17">
        <v>0.11639265723023599</v>
      </c>
      <c r="AX10" s="17">
        <v>0.12568864839096</v>
      </c>
      <c r="AY10" s="17">
        <v>0.11481851086917</v>
      </c>
      <c r="AZ10" s="17">
        <v>0.11461783434921601</v>
      </c>
      <c r="BA10" s="17">
        <v>0.100560206809941</v>
      </c>
      <c r="BB10" s="17">
        <v>0.11964228579636201</v>
      </c>
      <c r="BC10" s="17">
        <v>9.2360787172278802E-2</v>
      </c>
      <c r="BD10" s="17">
        <v>9.9869895864167904E-2</v>
      </c>
      <c r="BE10" s="17"/>
      <c r="BF10" s="17">
        <v>0.120489846318022</v>
      </c>
      <c r="BG10" s="17">
        <v>9.6940630148985199E-2</v>
      </c>
      <c r="BH10" s="17">
        <v>0.108987492573693</v>
      </c>
      <c r="BI10" s="17">
        <v>8.6128829122975495E-2</v>
      </c>
      <c r="BJ10" s="17">
        <v>0.13516308900565899</v>
      </c>
      <c r="BK10" s="17">
        <v>0.112217652939511</v>
      </c>
      <c r="BL10" s="17">
        <v>0.12102666323851601</v>
      </c>
      <c r="BM10" s="17"/>
      <c r="BN10" s="17">
        <v>9.3333291726310594E-2</v>
      </c>
      <c r="BO10" s="17">
        <v>0.102090666309261</v>
      </c>
      <c r="BP10" s="17">
        <v>0.107427844236776</v>
      </c>
      <c r="BQ10" s="17">
        <v>0.121710547818034</v>
      </c>
      <c r="BR10" s="17">
        <v>0.115672293151398</v>
      </c>
      <c r="BS10" s="17">
        <v>0.122644310223516</v>
      </c>
      <c r="BT10" s="17">
        <v>0.115842572839035</v>
      </c>
      <c r="BU10" s="17">
        <v>0.11805289590828701</v>
      </c>
      <c r="BV10" s="17">
        <v>9.7135189231121702E-2</v>
      </c>
      <c r="BW10" s="17">
        <v>0.11796182455714201</v>
      </c>
      <c r="BX10" s="17">
        <v>0.106028862988699</v>
      </c>
      <c r="BY10" s="17">
        <v>0.102053597073404</v>
      </c>
      <c r="BZ10" s="17">
        <v>0.117363917004409</v>
      </c>
      <c r="CA10" s="17">
        <v>0.12789595916709801</v>
      </c>
      <c r="CB10" s="17">
        <v>6.5642955107519205E-2</v>
      </c>
      <c r="CC10" s="17">
        <v>5.7875204618777799E-2</v>
      </c>
      <c r="CD10" s="17">
        <v>0.104801553831741</v>
      </c>
    </row>
    <row r="11" spans="2:82" x14ac:dyDescent="0.35">
      <c r="B11" s="18" t="s">
        <v>270</v>
      </c>
      <c r="C11" s="17">
        <v>0.32888018284647302</v>
      </c>
      <c r="D11" s="17">
        <v>0.30881098254040601</v>
      </c>
      <c r="E11" s="17">
        <v>0.34894219646036301</v>
      </c>
      <c r="F11" s="17"/>
      <c r="G11" s="17">
        <v>0.37670392757739701</v>
      </c>
      <c r="H11" s="17">
        <v>0.29549044755221798</v>
      </c>
      <c r="I11" s="17">
        <v>0.345485282995174</v>
      </c>
      <c r="J11" s="17">
        <v>0.34973447747470798</v>
      </c>
      <c r="K11" s="17">
        <v>0.29751538475315997</v>
      </c>
      <c r="L11" s="17">
        <v>0.31502508715974398</v>
      </c>
      <c r="M11" s="17"/>
      <c r="N11" s="17">
        <v>0.31059597047009202</v>
      </c>
      <c r="O11" s="17">
        <v>0.33729886842990198</v>
      </c>
      <c r="P11" s="17">
        <v>0.33129774393231998</v>
      </c>
      <c r="Q11" s="17">
        <v>0.337108040689099</v>
      </c>
      <c r="R11" s="17"/>
      <c r="S11" s="17">
        <v>0.30907840564417</v>
      </c>
      <c r="T11" s="17">
        <v>0.32993195931209002</v>
      </c>
      <c r="U11" s="17">
        <v>0.32441980169781398</v>
      </c>
      <c r="V11" s="17">
        <v>0.33473916419190303</v>
      </c>
      <c r="W11" s="17">
        <v>0.328573159641599</v>
      </c>
      <c r="X11" s="17">
        <v>0.34476052906059501</v>
      </c>
      <c r="Y11" s="17">
        <v>0.31781681028121</v>
      </c>
      <c r="Z11" s="17">
        <v>0.34980172402204601</v>
      </c>
      <c r="AA11" s="17">
        <v>0.32874046734661999</v>
      </c>
      <c r="AB11" s="17">
        <v>0.35168957710912402</v>
      </c>
      <c r="AC11" s="17">
        <v>0.31225783704697002</v>
      </c>
      <c r="AD11" s="17"/>
      <c r="AE11" s="17">
        <v>0.30211256693337202</v>
      </c>
      <c r="AF11" s="17">
        <v>0.33821975513256303</v>
      </c>
      <c r="AG11" s="17">
        <v>0.34923956272041701</v>
      </c>
      <c r="AH11" s="17">
        <v>0.34848124268387698</v>
      </c>
      <c r="AI11" s="17">
        <v>0.34643752795413602</v>
      </c>
      <c r="AJ11" s="17">
        <v>0.32446690192168298</v>
      </c>
      <c r="AK11" s="17"/>
      <c r="AL11" s="17">
        <v>0.33604712610228898</v>
      </c>
      <c r="AM11" s="17">
        <v>0.31560396992615902</v>
      </c>
      <c r="AN11" s="17">
        <v>0.28687625926356602</v>
      </c>
      <c r="AO11" s="17">
        <v>0.23439540838835901</v>
      </c>
      <c r="AP11" s="17">
        <v>0.28859540788577998</v>
      </c>
      <c r="AQ11" s="17">
        <v>0.28703379500206799</v>
      </c>
      <c r="AR11" s="17">
        <v>0.24642369125209601</v>
      </c>
      <c r="AS11" s="17"/>
      <c r="AT11" s="17">
        <v>0.26648124230501002</v>
      </c>
      <c r="AU11" s="17">
        <v>0.33389787529406001</v>
      </c>
      <c r="AV11" s="17"/>
      <c r="AW11" s="17">
        <v>0.33722588174658602</v>
      </c>
      <c r="AX11" s="17">
        <v>0.298004939491406</v>
      </c>
      <c r="AY11" s="17">
        <v>0.348654917122251</v>
      </c>
      <c r="AZ11" s="17">
        <v>0.34667566664262001</v>
      </c>
      <c r="BA11" s="17">
        <v>0.332550673110038</v>
      </c>
      <c r="BB11" s="17">
        <v>0.32673985274785</v>
      </c>
      <c r="BC11" s="17">
        <v>0.29151094621590901</v>
      </c>
      <c r="BD11" s="17">
        <v>0.354067777567318</v>
      </c>
      <c r="BE11" s="17"/>
      <c r="BF11" s="17">
        <v>0.30769583587758798</v>
      </c>
      <c r="BG11" s="17">
        <v>0.31976532247169498</v>
      </c>
      <c r="BH11" s="17">
        <v>0.32508857476457897</v>
      </c>
      <c r="BI11" s="17">
        <v>0.34203573659680198</v>
      </c>
      <c r="BJ11" s="17">
        <v>0.34487774918115199</v>
      </c>
      <c r="BK11" s="17">
        <v>0.32095351392717097</v>
      </c>
      <c r="BL11" s="17">
        <v>0.382295453626885</v>
      </c>
      <c r="BM11" s="17"/>
      <c r="BN11" s="17">
        <v>0.31346708139319102</v>
      </c>
      <c r="BO11" s="17">
        <v>0.35079840982197902</v>
      </c>
      <c r="BP11" s="17">
        <v>0.35089835389931101</v>
      </c>
      <c r="BQ11" s="17">
        <v>0.35092052539517399</v>
      </c>
      <c r="BR11" s="17">
        <v>0.32478565589317798</v>
      </c>
      <c r="BS11" s="17">
        <v>0.35158821591628198</v>
      </c>
      <c r="BT11" s="17">
        <v>0.31635023853434102</v>
      </c>
      <c r="BU11" s="17">
        <v>0.33103237603636898</v>
      </c>
      <c r="BV11" s="17">
        <v>0.33660831939564201</v>
      </c>
      <c r="BW11" s="17">
        <v>0.30873876043932702</v>
      </c>
      <c r="BX11" s="17">
        <v>0.302047717061661</v>
      </c>
      <c r="BY11" s="17">
        <v>0.34086811422774299</v>
      </c>
      <c r="BZ11" s="17">
        <v>0.34862745461472699</v>
      </c>
      <c r="CA11" s="17">
        <v>0.33545965162650199</v>
      </c>
      <c r="CB11" s="17">
        <v>0.25034740377143699</v>
      </c>
      <c r="CC11" s="17">
        <v>0.16544769234127199</v>
      </c>
      <c r="CD11" s="17">
        <v>0.214966589135209</v>
      </c>
    </row>
    <row r="12" spans="2:82" x14ac:dyDescent="0.35">
      <c r="B12" s="18" t="s">
        <v>271</v>
      </c>
      <c r="C12" s="17">
        <v>0.25684052639588201</v>
      </c>
      <c r="D12" s="17">
        <v>0.24590008582235301</v>
      </c>
      <c r="E12" s="17">
        <v>0.266556533742559</v>
      </c>
      <c r="F12" s="17"/>
      <c r="G12" s="17">
        <v>0.24895481489794</v>
      </c>
      <c r="H12" s="17">
        <v>0.28607543829493298</v>
      </c>
      <c r="I12" s="17">
        <v>0.267357376807702</v>
      </c>
      <c r="J12" s="17">
        <v>0.25469078767101699</v>
      </c>
      <c r="K12" s="17">
        <v>0.25443962425785499</v>
      </c>
      <c r="L12" s="17">
        <v>0.233059856076235</v>
      </c>
      <c r="M12" s="17"/>
      <c r="N12" s="17">
        <v>0.27464235442040302</v>
      </c>
      <c r="O12" s="17">
        <v>0.26208719956748699</v>
      </c>
      <c r="P12" s="17">
        <v>0.25585631205977599</v>
      </c>
      <c r="Q12" s="17">
        <v>0.234735318751503</v>
      </c>
      <c r="R12" s="17"/>
      <c r="S12" s="17">
        <v>0.267676637621729</v>
      </c>
      <c r="T12" s="17">
        <v>0.25246189858699702</v>
      </c>
      <c r="U12" s="17">
        <v>0.25270566038838699</v>
      </c>
      <c r="V12" s="17">
        <v>0.25623827364666402</v>
      </c>
      <c r="W12" s="17">
        <v>0.27520643271753398</v>
      </c>
      <c r="X12" s="17">
        <v>0.25126803483038201</v>
      </c>
      <c r="Y12" s="17">
        <v>0.24892666369451599</v>
      </c>
      <c r="Z12" s="17">
        <v>0.217559809144135</v>
      </c>
      <c r="AA12" s="17">
        <v>0.26075476771666201</v>
      </c>
      <c r="AB12" s="17">
        <v>0.25391900535808698</v>
      </c>
      <c r="AC12" s="17">
        <v>0.27790971583861901</v>
      </c>
      <c r="AD12" s="17"/>
      <c r="AE12" s="17">
        <v>0.25196687376718302</v>
      </c>
      <c r="AF12" s="17">
        <v>0.27509305696737901</v>
      </c>
      <c r="AG12" s="17">
        <v>0.22363566915491001</v>
      </c>
      <c r="AH12" s="17">
        <v>0.248053772650871</v>
      </c>
      <c r="AI12" s="17">
        <v>0.26483273401928398</v>
      </c>
      <c r="AJ12" s="17">
        <v>0.25295981887240399</v>
      </c>
      <c r="AK12" s="17"/>
      <c r="AL12" s="17">
        <v>0.25575452792504</v>
      </c>
      <c r="AM12" s="17">
        <v>0.25988086021407197</v>
      </c>
      <c r="AN12" s="17">
        <v>0.29230480193480302</v>
      </c>
      <c r="AO12" s="17">
        <v>0.282463254145434</v>
      </c>
      <c r="AP12" s="17">
        <v>0.26207905682209798</v>
      </c>
      <c r="AQ12" s="17">
        <v>0.22179265274388901</v>
      </c>
      <c r="AR12" s="17">
        <v>0.18708934343203101</v>
      </c>
      <c r="AS12" s="17"/>
      <c r="AT12" s="17">
        <v>0.30823173226859701</v>
      </c>
      <c r="AU12" s="17">
        <v>0.25159494869671001</v>
      </c>
      <c r="AV12" s="17"/>
      <c r="AW12" s="17">
        <v>0.23289965755866401</v>
      </c>
      <c r="AX12" s="17">
        <v>0.227394605328755</v>
      </c>
      <c r="AY12" s="17">
        <v>0.26790096637453797</v>
      </c>
      <c r="AZ12" s="17">
        <v>0.27413030575357</v>
      </c>
      <c r="BA12" s="17">
        <v>0.23496031259407699</v>
      </c>
      <c r="BB12" s="17">
        <v>0.27566438512221397</v>
      </c>
      <c r="BC12" s="17">
        <v>0.255996305748527</v>
      </c>
      <c r="BD12" s="17">
        <v>0.236987949433485</v>
      </c>
      <c r="BE12" s="17"/>
      <c r="BF12" s="17">
        <v>0.27906787796763699</v>
      </c>
      <c r="BG12" s="17">
        <v>0.259033651384035</v>
      </c>
      <c r="BH12" s="17">
        <v>0.281092378908606</v>
      </c>
      <c r="BI12" s="17">
        <v>0.263541182874312</v>
      </c>
      <c r="BJ12" s="17">
        <v>0.25871992413587103</v>
      </c>
      <c r="BK12" s="17">
        <v>0.22915358098605401</v>
      </c>
      <c r="BL12" s="17">
        <v>0.24369236316682599</v>
      </c>
      <c r="BM12" s="17"/>
      <c r="BN12" s="17">
        <v>0.23578413707259899</v>
      </c>
      <c r="BO12" s="17">
        <v>0.21195027790672699</v>
      </c>
      <c r="BP12" s="17">
        <v>0.234830507390271</v>
      </c>
      <c r="BQ12" s="17">
        <v>0.22676275542435601</v>
      </c>
      <c r="BR12" s="17">
        <v>0.246668965739966</v>
      </c>
      <c r="BS12" s="17">
        <v>0.26282478964886202</v>
      </c>
      <c r="BT12" s="17">
        <v>0.27090247004307599</v>
      </c>
      <c r="BU12" s="17">
        <v>0.27201784953896102</v>
      </c>
      <c r="BV12" s="17">
        <v>0.25780260356807799</v>
      </c>
      <c r="BW12" s="17">
        <v>0.29671112160412699</v>
      </c>
      <c r="BX12" s="17">
        <v>0.28554486921238098</v>
      </c>
      <c r="BY12" s="17">
        <v>0.283103743294643</v>
      </c>
      <c r="BZ12" s="17">
        <v>0.29780841174484102</v>
      </c>
      <c r="CA12" s="17">
        <v>0.256005413311504</v>
      </c>
      <c r="CB12" s="17">
        <v>0.29687212937888102</v>
      </c>
      <c r="CC12" s="17">
        <v>0.32750445899720199</v>
      </c>
      <c r="CD12" s="17">
        <v>0.185693046292738</v>
      </c>
    </row>
    <row r="13" spans="2:82" x14ac:dyDescent="0.35">
      <c r="B13" s="18" t="s">
        <v>272</v>
      </c>
      <c r="C13" s="19">
        <v>0.200622171139097</v>
      </c>
      <c r="D13" s="19">
        <v>0.195578633376678</v>
      </c>
      <c r="E13" s="19">
        <v>0.20575207762679401</v>
      </c>
      <c r="F13" s="19"/>
      <c r="G13" s="19">
        <v>0.16883639065685599</v>
      </c>
      <c r="H13" s="19">
        <v>0.25028961506631398</v>
      </c>
      <c r="I13" s="19">
        <v>0.20648811272124201</v>
      </c>
      <c r="J13" s="19">
        <v>0.18900054105208999</v>
      </c>
      <c r="K13" s="19">
        <v>0.18901300873683199</v>
      </c>
      <c r="L13" s="19">
        <v>0.19364220660755599</v>
      </c>
      <c r="M13" s="19"/>
      <c r="N13" s="19">
        <v>0.22792230282953399</v>
      </c>
      <c r="O13" s="19">
        <v>0.164520016785868</v>
      </c>
      <c r="P13" s="19">
        <v>0.18597681811415701</v>
      </c>
      <c r="Q13" s="19">
        <v>0.221305327067045</v>
      </c>
      <c r="R13" s="19"/>
      <c r="S13" s="19">
        <v>0.25748839852787198</v>
      </c>
      <c r="T13" s="19">
        <v>0.18681173790693001</v>
      </c>
      <c r="U13" s="19">
        <v>0.18366991380940301</v>
      </c>
      <c r="V13" s="19">
        <v>0.171160081282032</v>
      </c>
      <c r="W13" s="19">
        <v>0.178182639493352</v>
      </c>
      <c r="X13" s="19">
        <v>0.18569033753021699</v>
      </c>
      <c r="Y13" s="19">
        <v>0.20188744427990499</v>
      </c>
      <c r="Z13" s="19">
        <v>0.20742285242220301</v>
      </c>
      <c r="AA13" s="19">
        <v>0.204657601943663</v>
      </c>
      <c r="AB13" s="19">
        <v>0.183644681942147</v>
      </c>
      <c r="AC13" s="19">
        <v>0.216940640156908</v>
      </c>
      <c r="AD13" s="19"/>
      <c r="AE13" s="19">
        <v>0.20783243900117301</v>
      </c>
      <c r="AF13" s="19">
        <v>0.17136073897798601</v>
      </c>
      <c r="AG13" s="19">
        <v>0.23674133302245801</v>
      </c>
      <c r="AH13" s="19">
        <v>0.21358767497474601</v>
      </c>
      <c r="AI13" s="19">
        <v>0.20811527219748399</v>
      </c>
      <c r="AJ13" s="19">
        <v>0.18055501251825101</v>
      </c>
      <c r="AK13" s="19"/>
      <c r="AL13" s="19">
        <v>0.17507069328682101</v>
      </c>
      <c r="AM13" s="19">
        <v>0.24698487687137899</v>
      </c>
      <c r="AN13" s="19">
        <v>0.29980834997308098</v>
      </c>
      <c r="AO13" s="19">
        <v>0.238878707583494</v>
      </c>
      <c r="AP13" s="19">
        <v>0.186995690396484</v>
      </c>
      <c r="AQ13" s="19">
        <v>0.25651598166720502</v>
      </c>
      <c r="AR13" s="19">
        <v>0.31946408755078098</v>
      </c>
      <c r="AS13" s="19"/>
      <c r="AT13" s="19">
        <v>0.28081009782428801</v>
      </c>
      <c r="AU13" s="19">
        <v>0.19209128425824001</v>
      </c>
      <c r="AV13" s="19"/>
      <c r="AW13" s="19">
        <v>0.16066161142834701</v>
      </c>
      <c r="AX13" s="19">
        <v>0.19878808506711401</v>
      </c>
      <c r="AY13" s="19">
        <v>0.207131924836023</v>
      </c>
      <c r="AZ13" s="19">
        <v>0.16899014514740199</v>
      </c>
      <c r="BA13" s="19">
        <v>0.187097201516089</v>
      </c>
      <c r="BB13" s="19">
        <v>0.205115988371606</v>
      </c>
      <c r="BC13" s="19">
        <v>0.297355830367036</v>
      </c>
      <c r="BD13" s="19">
        <v>0.20795065700929499</v>
      </c>
      <c r="BE13" s="19"/>
      <c r="BF13" s="19">
        <v>0.21245405374600301</v>
      </c>
      <c r="BG13" s="19">
        <v>0.22919208333294799</v>
      </c>
      <c r="BH13" s="19">
        <v>0.159278665750229</v>
      </c>
      <c r="BI13" s="19">
        <v>0.22390354107253299</v>
      </c>
      <c r="BJ13" s="19">
        <v>0.16980627574080401</v>
      </c>
      <c r="BK13" s="19">
        <v>0.21238242923551101</v>
      </c>
      <c r="BL13" s="19">
        <v>0.13956585230275501</v>
      </c>
      <c r="BM13" s="19"/>
      <c r="BN13" s="19">
        <v>0.241888013865241</v>
      </c>
      <c r="BO13" s="19">
        <v>0.20534564104469399</v>
      </c>
      <c r="BP13" s="19">
        <v>0.19794507081092</v>
      </c>
      <c r="BQ13" s="19">
        <v>0.19378763468407401</v>
      </c>
      <c r="BR13" s="19">
        <v>0.20529006618166701</v>
      </c>
      <c r="BS13" s="19">
        <v>0.15248028177852099</v>
      </c>
      <c r="BT13" s="19">
        <v>0.17977365450934199</v>
      </c>
      <c r="BU13" s="19">
        <v>0.19385669168139</v>
      </c>
      <c r="BV13" s="19">
        <v>0.195610679101998</v>
      </c>
      <c r="BW13" s="19">
        <v>0.175118245597532</v>
      </c>
      <c r="BX13" s="19">
        <v>0.18531756173146899</v>
      </c>
      <c r="BY13" s="19">
        <v>0.200973347772059</v>
      </c>
      <c r="BZ13" s="19">
        <v>0.130692735514018</v>
      </c>
      <c r="CA13" s="19">
        <v>0.19649372238916599</v>
      </c>
      <c r="CB13" s="19">
        <v>0.34149363837437202</v>
      </c>
      <c r="CC13" s="19">
        <v>0.41839927645847502</v>
      </c>
      <c r="CD13" s="19">
        <v>0.44915878846470297</v>
      </c>
    </row>
    <row r="14" spans="2:82" x14ac:dyDescent="0.35">
      <c r="B14" s="16"/>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CD18"/>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311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302</v>
      </c>
      <c r="C9" s="17">
        <v>0.15424910497414601</v>
      </c>
      <c r="D9" s="17">
        <v>0.14993422333813</v>
      </c>
      <c r="E9" s="17">
        <v>0.15842487622315901</v>
      </c>
      <c r="F9" s="17"/>
      <c r="G9" s="17">
        <v>7.6292855117164396E-2</v>
      </c>
      <c r="H9" s="17">
        <v>8.6356308280376395E-2</v>
      </c>
      <c r="I9" s="17">
        <v>0.103787303897673</v>
      </c>
      <c r="J9" s="17">
        <v>0.1618677923605</v>
      </c>
      <c r="K9" s="17">
        <v>0.22346896128219201</v>
      </c>
      <c r="L9" s="17">
        <v>0.24954596959690001</v>
      </c>
      <c r="M9" s="17"/>
      <c r="N9" s="17">
        <v>0.14065028439786301</v>
      </c>
      <c r="O9" s="17">
        <v>0.17292745632399201</v>
      </c>
      <c r="P9" s="17">
        <v>0.144214155332656</v>
      </c>
      <c r="Q9" s="17">
        <v>0.15613864601461899</v>
      </c>
      <c r="R9" s="17"/>
      <c r="S9" s="17">
        <v>9.4071483268874406E-2</v>
      </c>
      <c r="T9" s="17">
        <v>0.14700725485022401</v>
      </c>
      <c r="U9" s="17">
        <v>0.17700776110427399</v>
      </c>
      <c r="V9" s="17">
        <v>0.14194185045465299</v>
      </c>
      <c r="W9" s="17">
        <v>0.13983545091600899</v>
      </c>
      <c r="X9" s="17">
        <v>0.12950714849051001</v>
      </c>
      <c r="Y9" s="17">
        <v>0.18745646464579999</v>
      </c>
      <c r="Z9" s="17">
        <v>0.189338598487437</v>
      </c>
      <c r="AA9" s="17">
        <v>0.156057896808275</v>
      </c>
      <c r="AB9" s="17">
        <v>0.22465064004229199</v>
      </c>
      <c r="AC9" s="17">
        <v>0.178544365119822</v>
      </c>
      <c r="AD9" s="17"/>
      <c r="AE9" s="17">
        <v>0.20598720667623699</v>
      </c>
      <c r="AF9" s="17">
        <v>0.14716310560846199</v>
      </c>
      <c r="AG9" s="17">
        <v>0.117443053507494</v>
      </c>
      <c r="AH9" s="17">
        <v>0.113563765547749</v>
      </c>
      <c r="AI9" s="17">
        <v>0.106328675067411</v>
      </c>
      <c r="AJ9" s="17">
        <v>0.122105647198664</v>
      </c>
      <c r="AK9" s="17"/>
      <c r="AL9" s="17">
        <v>0.17762997973049899</v>
      </c>
      <c r="AM9" s="17">
        <v>0.10343466304017999</v>
      </c>
      <c r="AN9" s="17">
        <v>9.0131974170473306E-2</v>
      </c>
      <c r="AO9" s="17">
        <v>8.4047463494275304E-2</v>
      </c>
      <c r="AP9" s="17">
        <v>0.25827166264224699</v>
      </c>
      <c r="AQ9" s="17">
        <v>0.13047758252321001</v>
      </c>
      <c r="AR9" s="17">
        <v>9.3286789581447593E-2</v>
      </c>
      <c r="AS9" s="17"/>
      <c r="AT9" s="17">
        <v>7.1713395474085798E-2</v>
      </c>
      <c r="AU9" s="17">
        <v>0.16485871277790901</v>
      </c>
      <c r="AV9" s="17"/>
      <c r="AW9" s="17">
        <v>0.198691942737273</v>
      </c>
      <c r="AX9" s="17">
        <v>0.295974338549502</v>
      </c>
      <c r="AY9" s="17">
        <v>0.108073675315772</v>
      </c>
      <c r="AZ9" s="17">
        <v>0.14326473802897699</v>
      </c>
      <c r="BA9" s="17">
        <v>0.22987592056841</v>
      </c>
      <c r="BB9" s="17">
        <v>9.9432949824630898E-2</v>
      </c>
      <c r="BC9" s="17">
        <v>8.5070359180831306E-2</v>
      </c>
      <c r="BD9" s="17">
        <v>0.111682010616451</v>
      </c>
      <c r="BE9" s="17"/>
      <c r="BF9" s="17">
        <v>0.12735862014747401</v>
      </c>
      <c r="BG9" s="17">
        <v>0.1055613775904</v>
      </c>
      <c r="BH9" s="17">
        <v>0.20976998019013601</v>
      </c>
      <c r="BI9" s="17">
        <v>0.149166724247389</v>
      </c>
      <c r="BJ9" s="17">
        <v>0.14055100453463101</v>
      </c>
      <c r="BK9" s="17">
        <v>0.21001259063091501</v>
      </c>
      <c r="BL9" s="17">
        <v>0.168220666985268</v>
      </c>
      <c r="BM9" s="17"/>
      <c r="BN9" s="17">
        <v>0.143340552283448</v>
      </c>
      <c r="BO9" s="17">
        <v>0.17663148796849501</v>
      </c>
      <c r="BP9" s="17">
        <v>0.18303839504966701</v>
      </c>
      <c r="BQ9" s="17">
        <v>0.17878835290817299</v>
      </c>
      <c r="BR9" s="17">
        <v>0.16342854252002401</v>
      </c>
      <c r="BS9" s="17">
        <v>0.165880675401646</v>
      </c>
      <c r="BT9" s="17">
        <v>0.16288489882097301</v>
      </c>
      <c r="BU9" s="17">
        <v>0.14569059111695301</v>
      </c>
      <c r="BV9" s="17">
        <v>0.15226197592138199</v>
      </c>
      <c r="BW9" s="17">
        <v>0.149655921267178</v>
      </c>
      <c r="BX9" s="17">
        <v>0.141843580584778</v>
      </c>
      <c r="BY9" s="17">
        <v>0.102315202143822</v>
      </c>
      <c r="BZ9" s="17">
        <v>0.14316633658029701</v>
      </c>
      <c r="CA9" s="17">
        <v>0.10677461165205</v>
      </c>
      <c r="CB9" s="17">
        <v>9.8794080476793694E-2</v>
      </c>
      <c r="CC9" s="17">
        <v>6.1700803561316901E-2</v>
      </c>
      <c r="CD9" s="17">
        <v>4.3984938747117702E-2</v>
      </c>
    </row>
    <row r="10" spans="2:82" x14ac:dyDescent="0.35">
      <c r="B10" s="18" t="s">
        <v>269</v>
      </c>
      <c r="C10" s="17">
        <v>0.149365950436881</v>
      </c>
      <c r="D10" s="17">
        <v>0.14589216874281</v>
      </c>
      <c r="E10" s="17">
        <v>0.15289203218901201</v>
      </c>
      <c r="F10" s="17"/>
      <c r="G10" s="17">
        <v>0.14063639458014801</v>
      </c>
      <c r="H10" s="17">
        <v>0.104855915961625</v>
      </c>
      <c r="I10" s="17">
        <v>0.13988101381360199</v>
      </c>
      <c r="J10" s="17">
        <v>0.163551686912079</v>
      </c>
      <c r="K10" s="17">
        <v>0.169487479081428</v>
      </c>
      <c r="L10" s="17">
        <v>0.17409911155837199</v>
      </c>
      <c r="M10" s="17"/>
      <c r="N10" s="17">
        <v>0.153018147013847</v>
      </c>
      <c r="O10" s="17">
        <v>0.17000224123975299</v>
      </c>
      <c r="P10" s="17">
        <v>0.13728712449973901</v>
      </c>
      <c r="Q10" s="17">
        <v>0.13485348785881501</v>
      </c>
      <c r="R10" s="17"/>
      <c r="S10" s="17">
        <v>9.2540883820044398E-2</v>
      </c>
      <c r="T10" s="17">
        <v>0.15816018940784399</v>
      </c>
      <c r="U10" s="17">
        <v>0.19073013777183001</v>
      </c>
      <c r="V10" s="17">
        <v>0.14465709449653899</v>
      </c>
      <c r="W10" s="17">
        <v>0.15080117927214201</v>
      </c>
      <c r="X10" s="17">
        <v>0.152174175648704</v>
      </c>
      <c r="Y10" s="17">
        <v>0.163377121093054</v>
      </c>
      <c r="Z10" s="17">
        <v>0.15615794635768801</v>
      </c>
      <c r="AA10" s="17">
        <v>0.160435880766466</v>
      </c>
      <c r="AB10" s="17">
        <v>0.155110962042767</v>
      </c>
      <c r="AC10" s="17">
        <v>0.165507306381628</v>
      </c>
      <c r="AD10" s="17"/>
      <c r="AE10" s="17">
        <v>0.16563116193920399</v>
      </c>
      <c r="AF10" s="17">
        <v>0.16295246505712599</v>
      </c>
      <c r="AG10" s="17">
        <v>0.113117378884957</v>
      </c>
      <c r="AH10" s="17">
        <v>0.13463395621508201</v>
      </c>
      <c r="AI10" s="17">
        <v>0.12709495428721199</v>
      </c>
      <c r="AJ10" s="17">
        <v>0.12646059470679799</v>
      </c>
      <c r="AK10" s="17"/>
      <c r="AL10" s="17">
        <v>0.16867743097294199</v>
      </c>
      <c r="AM10" s="17">
        <v>0.118814353665314</v>
      </c>
      <c r="AN10" s="17">
        <v>6.7467165851078995E-2</v>
      </c>
      <c r="AO10" s="17">
        <v>0.17761968656836</v>
      </c>
      <c r="AP10" s="17">
        <v>0.18258724405097701</v>
      </c>
      <c r="AQ10" s="17">
        <v>0.100212235187447</v>
      </c>
      <c r="AR10" s="17">
        <v>6.3355611257175398E-2</v>
      </c>
      <c r="AS10" s="17"/>
      <c r="AT10" s="17">
        <v>0.10568078179978201</v>
      </c>
      <c r="AU10" s="17">
        <v>0.15542758116362501</v>
      </c>
      <c r="AV10" s="17"/>
      <c r="AW10" s="17">
        <v>0.15540538249814601</v>
      </c>
      <c r="AX10" s="17">
        <v>0.153912060340364</v>
      </c>
      <c r="AY10" s="17">
        <v>0.145519692128945</v>
      </c>
      <c r="AZ10" s="17">
        <v>0.16060920183823801</v>
      </c>
      <c r="BA10" s="17">
        <v>0.176017439258289</v>
      </c>
      <c r="BB10" s="17">
        <v>0.140234802080382</v>
      </c>
      <c r="BC10" s="17">
        <v>0.10625771145004</v>
      </c>
      <c r="BD10" s="17">
        <v>0.13791302941702699</v>
      </c>
      <c r="BE10" s="17"/>
      <c r="BF10" s="17">
        <v>0.15693892587456301</v>
      </c>
      <c r="BG10" s="17">
        <v>0.128709420870359</v>
      </c>
      <c r="BH10" s="17">
        <v>0.17846021286271199</v>
      </c>
      <c r="BI10" s="17">
        <v>0.14344847232213401</v>
      </c>
      <c r="BJ10" s="17">
        <v>0.14127093191486501</v>
      </c>
      <c r="BK10" s="17">
        <v>0.15714182739728999</v>
      </c>
      <c r="BL10" s="17">
        <v>0.161239360356698</v>
      </c>
      <c r="BM10" s="17"/>
      <c r="BN10" s="17">
        <v>0.123064351151785</v>
      </c>
      <c r="BO10" s="17">
        <v>0.114217976315656</v>
      </c>
      <c r="BP10" s="17">
        <v>0.14974598910877501</v>
      </c>
      <c r="BQ10" s="17">
        <v>0.132449309403708</v>
      </c>
      <c r="BR10" s="17">
        <v>0.15179062329090501</v>
      </c>
      <c r="BS10" s="17">
        <v>0.167880072505765</v>
      </c>
      <c r="BT10" s="17">
        <v>0.151769455979477</v>
      </c>
      <c r="BU10" s="17">
        <v>0.17758105079650599</v>
      </c>
      <c r="BV10" s="17">
        <v>0.17095330508927301</v>
      </c>
      <c r="BW10" s="17">
        <v>0.15294619120577699</v>
      </c>
      <c r="BX10" s="17">
        <v>0.18982490548271599</v>
      </c>
      <c r="BY10" s="17">
        <v>0.15849839191808199</v>
      </c>
      <c r="BZ10" s="17">
        <v>0.20222887474586301</v>
      </c>
      <c r="CA10" s="17">
        <v>0.16893955196093599</v>
      </c>
      <c r="CB10" s="17">
        <v>0.108228737421565</v>
      </c>
      <c r="CC10" s="17">
        <v>5.6158490581913703E-2</v>
      </c>
      <c r="CD10" s="17">
        <v>8.7483382392090497E-2</v>
      </c>
    </row>
    <row r="11" spans="2:82" x14ac:dyDescent="0.35">
      <c r="B11" s="18" t="s">
        <v>270</v>
      </c>
      <c r="C11" s="17">
        <v>0.314910335308897</v>
      </c>
      <c r="D11" s="17">
        <v>0.302633862793529</v>
      </c>
      <c r="E11" s="17">
        <v>0.32666914696953298</v>
      </c>
      <c r="F11" s="17"/>
      <c r="G11" s="17">
        <v>0.33928079300444602</v>
      </c>
      <c r="H11" s="17">
        <v>0.28217653266102599</v>
      </c>
      <c r="I11" s="17">
        <v>0.33416577513537898</v>
      </c>
      <c r="J11" s="17">
        <v>0.32011199097194698</v>
      </c>
      <c r="K11" s="17">
        <v>0.30585380734154299</v>
      </c>
      <c r="L11" s="17">
        <v>0.31164912285208402</v>
      </c>
      <c r="M11" s="17"/>
      <c r="N11" s="17">
        <v>0.30058223510881199</v>
      </c>
      <c r="O11" s="17">
        <v>0.30677159925879699</v>
      </c>
      <c r="P11" s="17">
        <v>0.32904096345747802</v>
      </c>
      <c r="Q11" s="17">
        <v>0.327621022467256</v>
      </c>
      <c r="R11" s="17"/>
      <c r="S11" s="17">
        <v>0.28517337880291499</v>
      </c>
      <c r="T11" s="17">
        <v>0.338985079723579</v>
      </c>
      <c r="U11" s="17">
        <v>0.31990926525930502</v>
      </c>
      <c r="V11" s="17">
        <v>0.36929283793023299</v>
      </c>
      <c r="W11" s="17">
        <v>0.31752666917660299</v>
      </c>
      <c r="X11" s="17">
        <v>0.30608091369201701</v>
      </c>
      <c r="Y11" s="17">
        <v>0.31868340897064001</v>
      </c>
      <c r="Z11" s="17">
        <v>0.30348613229344001</v>
      </c>
      <c r="AA11" s="17">
        <v>0.29056346840076502</v>
      </c>
      <c r="AB11" s="17">
        <v>0.31886499149585901</v>
      </c>
      <c r="AC11" s="17">
        <v>0.29895057924996599</v>
      </c>
      <c r="AD11" s="17"/>
      <c r="AE11" s="17">
        <v>0.28711235854452499</v>
      </c>
      <c r="AF11" s="17">
        <v>0.31739620589811801</v>
      </c>
      <c r="AG11" s="17">
        <v>0.34453004549625899</v>
      </c>
      <c r="AH11" s="17">
        <v>0.34355982502554999</v>
      </c>
      <c r="AI11" s="17">
        <v>0.32414109964877202</v>
      </c>
      <c r="AJ11" s="17">
        <v>0.38367408194443903</v>
      </c>
      <c r="AK11" s="17"/>
      <c r="AL11" s="17">
        <v>0.32405569513656202</v>
      </c>
      <c r="AM11" s="17">
        <v>0.291109681977131</v>
      </c>
      <c r="AN11" s="17">
        <v>0.295037855498125</v>
      </c>
      <c r="AO11" s="17">
        <v>0.204137641994456</v>
      </c>
      <c r="AP11" s="17">
        <v>0.246437478955462</v>
      </c>
      <c r="AQ11" s="17">
        <v>0.33250856379425198</v>
      </c>
      <c r="AR11" s="17">
        <v>0.21254265020216101</v>
      </c>
      <c r="AS11" s="17"/>
      <c r="AT11" s="17">
        <v>0.24112696993048999</v>
      </c>
      <c r="AU11" s="17">
        <v>0.32190613503393301</v>
      </c>
      <c r="AV11" s="17"/>
      <c r="AW11" s="17">
        <v>0.34035059804711898</v>
      </c>
      <c r="AX11" s="17">
        <v>0.31689484812933799</v>
      </c>
      <c r="AY11" s="17">
        <v>0.293115730516672</v>
      </c>
      <c r="AZ11" s="17">
        <v>0.32876661123677797</v>
      </c>
      <c r="BA11" s="17">
        <v>0.31500935873355101</v>
      </c>
      <c r="BB11" s="17">
        <v>0.32893808321950702</v>
      </c>
      <c r="BC11" s="17">
        <v>0.26524230778465002</v>
      </c>
      <c r="BD11" s="17">
        <v>0.26631464705733399</v>
      </c>
      <c r="BE11" s="17"/>
      <c r="BF11" s="17">
        <v>0.29460317435854499</v>
      </c>
      <c r="BG11" s="17">
        <v>0.30777475694362899</v>
      </c>
      <c r="BH11" s="17">
        <v>0.29822516153645001</v>
      </c>
      <c r="BI11" s="17">
        <v>0.31196322301910201</v>
      </c>
      <c r="BJ11" s="17">
        <v>0.329352475522937</v>
      </c>
      <c r="BK11" s="17">
        <v>0.326501924231201</v>
      </c>
      <c r="BL11" s="17">
        <v>0.34686278346298899</v>
      </c>
      <c r="BM11" s="17"/>
      <c r="BN11" s="17">
        <v>0.34335279944853497</v>
      </c>
      <c r="BO11" s="17">
        <v>0.360864479043074</v>
      </c>
      <c r="BP11" s="17">
        <v>0.330131346715896</v>
      </c>
      <c r="BQ11" s="17">
        <v>0.32909839651426198</v>
      </c>
      <c r="BR11" s="17">
        <v>0.33634739202366098</v>
      </c>
      <c r="BS11" s="17">
        <v>0.33780067376683598</v>
      </c>
      <c r="BT11" s="17">
        <v>0.28728598552700402</v>
      </c>
      <c r="BU11" s="17">
        <v>0.29612507410724198</v>
      </c>
      <c r="BV11" s="17">
        <v>0.29882397284354001</v>
      </c>
      <c r="BW11" s="17">
        <v>0.29743803723193202</v>
      </c>
      <c r="BX11" s="17">
        <v>0.31723506321056899</v>
      </c>
      <c r="BY11" s="17">
        <v>0.303352331399796</v>
      </c>
      <c r="BZ11" s="17">
        <v>0.29713389869224199</v>
      </c>
      <c r="CA11" s="17">
        <v>0.28107258920008199</v>
      </c>
      <c r="CB11" s="17">
        <v>0.24689287205741101</v>
      </c>
      <c r="CC11" s="17">
        <v>0.21312688402219501</v>
      </c>
      <c r="CD11" s="17">
        <v>0.15275154080303599</v>
      </c>
    </row>
    <row r="12" spans="2:82" x14ac:dyDescent="0.35">
      <c r="B12" s="18" t="s">
        <v>271</v>
      </c>
      <c r="C12" s="17">
        <v>0.21550064736385099</v>
      </c>
      <c r="D12" s="17">
        <v>0.23319589347928299</v>
      </c>
      <c r="E12" s="17">
        <v>0.19872155548508999</v>
      </c>
      <c r="F12" s="17"/>
      <c r="G12" s="17">
        <v>0.25550895047609201</v>
      </c>
      <c r="H12" s="17">
        <v>0.28770657112592302</v>
      </c>
      <c r="I12" s="17">
        <v>0.244238987354961</v>
      </c>
      <c r="J12" s="17">
        <v>0.20285935345804401</v>
      </c>
      <c r="K12" s="17">
        <v>0.16809621334765401</v>
      </c>
      <c r="L12" s="17">
        <v>0.14890381955370099</v>
      </c>
      <c r="M12" s="17"/>
      <c r="N12" s="17">
        <v>0.22138349592832299</v>
      </c>
      <c r="O12" s="17">
        <v>0.222661551182888</v>
      </c>
      <c r="P12" s="17">
        <v>0.22358037707585099</v>
      </c>
      <c r="Q12" s="17">
        <v>0.195397143864178</v>
      </c>
      <c r="R12" s="17"/>
      <c r="S12" s="17">
        <v>0.28043533425010198</v>
      </c>
      <c r="T12" s="17">
        <v>0.208281413082084</v>
      </c>
      <c r="U12" s="17">
        <v>0.18477927983767101</v>
      </c>
      <c r="V12" s="17">
        <v>0.20058998910310599</v>
      </c>
      <c r="W12" s="17">
        <v>0.24737368135325799</v>
      </c>
      <c r="X12" s="17">
        <v>0.23815350257103499</v>
      </c>
      <c r="Y12" s="17">
        <v>0.17105693035174799</v>
      </c>
      <c r="Z12" s="17">
        <v>0.17238676188584301</v>
      </c>
      <c r="AA12" s="17">
        <v>0.23424579887874999</v>
      </c>
      <c r="AB12" s="17">
        <v>0.167423208199524</v>
      </c>
      <c r="AC12" s="17">
        <v>0.19845712668677801</v>
      </c>
      <c r="AD12" s="17"/>
      <c r="AE12" s="17">
        <v>0.186818445879148</v>
      </c>
      <c r="AF12" s="17">
        <v>0.23969511549464501</v>
      </c>
      <c r="AG12" s="17">
        <v>0.20928788683295901</v>
      </c>
      <c r="AH12" s="17">
        <v>0.21714969560577499</v>
      </c>
      <c r="AI12" s="17">
        <v>0.245047842874767</v>
      </c>
      <c r="AJ12" s="17">
        <v>0.19960707401022401</v>
      </c>
      <c r="AK12" s="17"/>
      <c r="AL12" s="17">
        <v>0.19446221050113699</v>
      </c>
      <c r="AM12" s="17">
        <v>0.258660142053038</v>
      </c>
      <c r="AN12" s="17">
        <v>0.28624401888520801</v>
      </c>
      <c r="AO12" s="17">
        <v>0.32285320537020101</v>
      </c>
      <c r="AP12" s="17">
        <v>0.213754871368973</v>
      </c>
      <c r="AQ12" s="17">
        <v>0.21089489689843</v>
      </c>
      <c r="AR12" s="17">
        <v>0.28809915989823698</v>
      </c>
      <c r="AS12" s="17"/>
      <c r="AT12" s="17">
        <v>0.30587750266284303</v>
      </c>
      <c r="AU12" s="17">
        <v>0.20422161369980599</v>
      </c>
      <c r="AV12" s="17"/>
      <c r="AW12" s="17">
        <v>0.19027172892184699</v>
      </c>
      <c r="AX12" s="17">
        <v>0.120400438272029</v>
      </c>
      <c r="AY12" s="17">
        <v>0.23903375401007501</v>
      </c>
      <c r="AZ12" s="17">
        <v>0.220719812049162</v>
      </c>
      <c r="BA12" s="17">
        <v>0.156295624353045</v>
      </c>
      <c r="BB12" s="17">
        <v>0.25797769089646</v>
      </c>
      <c r="BC12" s="17">
        <v>0.26663490430352998</v>
      </c>
      <c r="BD12" s="17">
        <v>0.247351065427178</v>
      </c>
      <c r="BE12" s="17"/>
      <c r="BF12" s="17">
        <v>0.24998119288134699</v>
      </c>
      <c r="BG12" s="17">
        <v>0.25304205368101901</v>
      </c>
      <c r="BH12" s="17">
        <v>0.18071136773768701</v>
      </c>
      <c r="BI12" s="17">
        <v>0.21673283557106801</v>
      </c>
      <c r="BJ12" s="17">
        <v>0.23010502585907799</v>
      </c>
      <c r="BK12" s="17">
        <v>0.15965717068053101</v>
      </c>
      <c r="BL12" s="17">
        <v>0.201400358327883</v>
      </c>
      <c r="BM12" s="17"/>
      <c r="BN12" s="17">
        <v>0.19690158700896301</v>
      </c>
      <c r="BO12" s="17">
        <v>0.192478145441873</v>
      </c>
      <c r="BP12" s="17">
        <v>0.18720426928356901</v>
      </c>
      <c r="BQ12" s="17">
        <v>0.19820364679316099</v>
      </c>
      <c r="BR12" s="17">
        <v>0.19537999961727001</v>
      </c>
      <c r="BS12" s="17">
        <v>0.202006444102237</v>
      </c>
      <c r="BT12" s="17">
        <v>0.22976830243674101</v>
      </c>
      <c r="BU12" s="17">
        <v>0.21313908770710999</v>
      </c>
      <c r="BV12" s="17">
        <v>0.221211967785304</v>
      </c>
      <c r="BW12" s="17">
        <v>0.24547817426304699</v>
      </c>
      <c r="BX12" s="17">
        <v>0.22011951231613999</v>
      </c>
      <c r="BY12" s="17">
        <v>0.249373981852788</v>
      </c>
      <c r="BZ12" s="17">
        <v>0.206575538305314</v>
      </c>
      <c r="CA12" s="17">
        <v>0.27420014948134402</v>
      </c>
      <c r="CB12" s="17">
        <v>0.28895550762667399</v>
      </c>
      <c r="CC12" s="17">
        <v>0.28260087564325198</v>
      </c>
      <c r="CD12" s="17">
        <v>0.28024055513701401</v>
      </c>
    </row>
    <row r="13" spans="2:82" x14ac:dyDescent="0.35">
      <c r="B13" s="18" t="s">
        <v>272</v>
      </c>
      <c r="C13" s="19">
        <v>0.16597396191622499</v>
      </c>
      <c r="D13" s="19">
        <v>0.16834385164624899</v>
      </c>
      <c r="E13" s="19">
        <v>0.16329238913320501</v>
      </c>
      <c r="F13" s="19"/>
      <c r="G13" s="19">
        <v>0.18828100682215099</v>
      </c>
      <c r="H13" s="19">
        <v>0.238904671971049</v>
      </c>
      <c r="I13" s="19">
        <v>0.17792691979838399</v>
      </c>
      <c r="J13" s="19">
        <v>0.15160917629743101</v>
      </c>
      <c r="K13" s="19">
        <v>0.13309353894718301</v>
      </c>
      <c r="L13" s="19">
        <v>0.11580197643894299</v>
      </c>
      <c r="M13" s="19"/>
      <c r="N13" s="19">
        <v>0.18436583755115499</v>
      </c>
      <c r="O13" s="19">
        <v>0.12763715199457101</v>
      </c>
      <c r="P13" s="19">
        <v>0.16587737963427601</v>
      </c>
      <c r="Q13" s="19">
        <v>0.185989699795132</v>
      </c>
      <c r="R13" s="19"/>
      <c r="S13" s="19">
        <v>0.247778919858064</v>
      </c>
      <c r="T13" s="19">
        <v>0.147566062936269</v>
      </c>
      <c r="U13" s="19">
        <v>0.127573556026919</v>
      </c>
      <c r="V13" s="19">
        <v>0.14351822801547001</v>
      </c>
      <c r="W13" s="19">
        <v>0.14446301928198901</v>
      </c>
      <c r="X13" s="19">
        <v>0.17408425959773399</v>
      </c>
      <c r="Y13" s="19">
        <v>0.15942607493875699</v>
      </c>
      <c r="Z13" s="19">
        <v>0.17863056097559199</v>
      </c>
      <c r="AA13" s="19">
        <v>0.158696955145743</v>
      </c>
      <c r="AB13" s="19">
        <v>0.13395019821956</v>
      </c>
      <c r="AC13" s="19">
        <v>0.15854062256180601</v>
      </c>
      <c r="AD13" s="19"/>
      <c r="AE13" s="19">
        <v>0.15445082696088699</v>
      </c>
      <c r="AF13" s="19">
        <v>0.13279310794165</v>
      </c>
      <c r="AG13" s="19">
        <v>0.215621635278331</v>
      </c>
      <c r="AH13" s="19">
        <v>0.19109275760584399</v>
      </c>
      <c r="AI13" s="19">
        <v>0.19738742812183799</v>
      </c>
      <c r="AJ13" s="19">
        <v>0.16815260213987601</v>
      </c>
      <c r="AK13" s="19"/>
      <c r="AL13" s="19">
        <v>0.13517468365886001</v>
      </c>
      <c r="AM13" s="19">
        <v>0.22798115926433599</v>
      </c>
      <c r="AN13" s="19">
        <v>0.26111898559511498</v>
      </c>
      <c r="AO13" s="19">
        <v>0.21134200257270699</v>
      </c>
      <c r="AP13" s="19">
        <v>9.8948742982342394E-2</v>
      </c>
      <c r="AQ13" s="19">
        <v>0.225906721596661</v>
      </c>
      <c r="AR13" s="19">
        <v>0.34271578906097899</v>
      </c>
      <c r="AS13" s="19"/>
      <c r="AT13" s="19">
        <v>0.27560135013280002</v>
      </c>
      <c r="AU13" s="19">
        <v>0.15358595732472699</v>
      </c>
      <c r="AV13" s="19"/>
      <c r="AW13" s="19">
        <v>0.115280347795615</v>
      </c>
      <c r="AX13" s="19">
        <v>0.11281831470876599</v>
      </c>
      <c r="AY13" s="19">
        <v>0.21425714802853599</v>
      </c>
      <c r="AZ13" s="19">
        <v>0.146639636846845</v>
      </c>
      <c r="BA13" s="19">
        <v>0.122801657086705</v>
      </c>
      <c r="BB13" s="19">
        <v>0.17341647397901999</v>
      </c>
      <c r="BC13" s="19">
        <v>0.27679471728094801</v>
      </c>
      <c r="BD13" s="19">
        <v>0.23673924748201</v>
      </c>
      <c r="BE13" s="19"/>
      <c r="BF13" s="19">
        <v>0.171118086738071</v>
      </c>
      <c r="BG13" s="19">
        <v>0.20491239091459201</v>
      </c>
      <c r="BH13" s="19">
        <v>0.132833277673015</v>
      </c>
      <c r="BI13" s="19">
        <v>0.178688744840307</v>
      </c>
      <c r="BJ13" s="19">
        <v>0.15872056216848801</v>
      </c>
      <c r="BK13" s="19">
        <v>0.14668648706006299</v>
      </c>
      <c r="BL13" s="19">
        <v>0.122276830867163</v>
      </c>
      <c r="BM13" s="19"/>
      <c r="BN13" s="19">
        <v>0.193340710107268</v>
      </c>
      <c r="BO13" s="19">
        <v>0.15580791123090301</v>
      </c>
      <c r="BP13" s="19">
        <v>0.14987999984209399</v>
      </c>
      <c r="BQ13" s="19">
        <v>0.16146029438069601</v>
      </c>
      <c r="BR13" s="19">
        <v>0.15305344254813999</v>
      </c>
      <c r="BS13" s="19">
        <v>0.12643213422351701</v>
      </c>
      <c r="BT13" s="19">
        <v>0.16829135723580399</v>
      </c>
      <c r="BU13" s="19">
        <v>0.16746419627219</v>
      </c>
      <c r="BV13" s="19">
        <v>0.156748778360501</v>
      </c>
      <c r="BW13" s="19">
        <v>0.154481676032065</v>
      </c>
      <c r="BX13" s="19">
        <v>0.130976938405796</v>
      </c>
      <c r="BY13" s="19">
        <v>0.186460092685513</v>
      </c>
      <c r="BZ13" s="19">
        <v>0.15089535167628401</v>
      </c>
      <c r="CA13" s="19">
        <v>0.16901309770558801</v>
      </c>
      <c r="CB13" s="19">
        <v>0.25712880241755698</v>
      </c>
      <c r="CC13" s="19">
        <v>0.38641294619132299</v>
      </c>
      <c r="CD13" s="19">
        <v>0.43553958292074202</v>
      </c>
    </row>
    <row r="14" spans="2:82" x14ac:dyDescent="0.35">
      <c r="B14" s="16"/>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K18"/>
  <sheetViews>
    <sheetView showGridLines="0" workbookViewId="0">
      <pane xSplit="2" topLeftCell="G1" activePane="topRight" state="frozen"/>
      <selection pane="topRight" activeCell="B18" sqref="B18"/>
    </sheetView>
  </sheetViews>
  <sheetFormatPr defaultColWidth="10.90625" defaultRowHeight="14.5" x14ac:dyDescent="0.35"/>
  <cols>
    <col min="2" max="2" width="25.7265625" customWidth="1"/>
    <col min="3" max="11" width="20.7265625" customWidth="1"/>
  </cols>
  <sheetData>
    <row r="2" spans="2:11" ht="40" customHeight="1" x14ac:dyDescent="0.35">
      <c r="D2" s="35" t="s">
        <v>312</v>
      </c>
      <c r="E2" s="32"/>
      <c r="F2" s="32"/>
      <c r="G2" s="32"/>
      <c r="H2" s="32"/>
      <c r="I2" s="32"/>
      <c r="J2" s="32"/>
      <c r="K2" s="32"/>
    </row>
    <row r="6" spans="2:11" ht="50" customHeight="1" x14ac:dyDescent="0.35">
      <c r="B6" s="20" t="s">
        <v>14</v>
      </c>
      <c r="C6" s="20" t="s">
        <v>296</v>
      </c>
      <c r="D6" s="20" t="s">
        <v>297</v>
      </c>
      <c r="E6" s="20" t="s">
        <v>298</v>
      </c>
      <c r="F6" s="20" t="s">
        <v>265</v>
      </c>
      <c r="G6" s="20" t="s">
        <v>299</v>
      </c>
      <c r="H6" s="20" t="s">
        <v>267</v>
      </c>
      <c r="I6" s="20" t="s">
        <v>300</v>
      </c>
      <c r="J6" s="20" t="s">
        <v>301</v>
      </c>
    </row>
    <row r="7" spans="2:11" x14ac:dyDescent="0.35">
      <c r="B7" s="18" t="s">
        <v>302</v>
      </c>
      <c r="C7" s="17">
        <v>4.0906163367744698E-2</v>
      </c>
      <c r="D7" s="17">
        <v>7.7816324082385799E-2</v>
      </c>
      <c r="E7" s="17">
        <v>4.86201129659962E-2</v>
      </c>
      <c r="F7" s="17">
        <v>1.0377269153398601E-2</v>
      </c>
      <c r="G7" s="17">
        <v>1.3286431031007E-2</v>
      </c>
      <c r="H7" s="17">
        <v>2.0317066526985599E-2</v>
      </c>
      <c r="I7" s="17">
        <v>6.2596328026044895E-2</v>
      </c>
      <c r="J7" s="17">
        <v>9.7951074841078303E-2</v>
      </c>
    </row>
    <row r="8" spans="2:11" x14ac:dyDescent="0.35">
      <c r="B8" s="18" t="s">
        <v>269</v>
      </c>
      <c r="C8" s="17">
        <v>8.6281138309767302E-2</v>
      </c>
      <c r="D8" s="17">
        <v>0.13085825498260201</v>
      </c>
      <c r="E8" s="17">
        <v>7.8658525511284202E-2</v>
      </c>
      <c r="F8" s="17">
        <v>3.7672788276866598E-2</v>
      </c>
      <c r="G8" s="17">
        <v>4.2503544997404497E-2</v>
      </c>
      <c r="H8" s="17">
        <v>4.1384939751172301E-2</v>
      </c>
      <c r="I8" s="17">
        <v>9.5281860251450398E-2</v>
      </c>
      <c r="J8" s="17">
        <v>0.11058931336356</v>
      </c>
    </row>
    <row r="9" spans="2:11" x14ac:dyDescent="0.35">
      <c r="B9" s="18" t="s">
        <v>270</v>
      </c>
      <c r="C9" s="17">
        <v>0.22196312140829799</v>
      </c>
      <c r="D9" s="17">
        <v>0.25008641171839002</v>
      </c>
      <c r="E9" s="17">
        <v>0.256503437615203</v>
      </c>
      <c r="F9" s="17">
        <v>0.15764542042832699</v>
      </c>
      <c r="G9" s="17">
        <v>0.191887005039893</v>
      </c>
      <c r="H9" s="17">
        <v>0.19915236622458801</v>
      </c>
      <c r="I9" s="17">
        <v>0.27687701900534001</v>
      </c>
      <c r="J9" s="17">
        <v>0.23523361773501</v>
      </c>
    </row>
    <row r="10" spans="2:11" x14ac:dyDescent="0.35">
      <c r="B10" s="18" t="s">
        <v>271</v>
      </c>
      <c r="C10" s="17">
        <v>0.340614845913772</v>
      </c>
      <c r="D10" s="17">
        <v>0.28876597091297801</v>
      </c>
      <c r="E10" s="17">
        <v>0.33596270595168898</v>
      </c>
      <c r="F10" s="17">
        <v>0.34458426515337198</v>
      </c>
      <c r="G10" s="17">
        <v>0.34747154324764501</v>
      </c>
      <c r="H10" s="17">
        <v>0.33294001168856402</v>
      </c>
      <c r="I10" s="17">
        <v>0.27865970087160302</v>
      </c>
      <c r="J10" s="17">
        <v>0.29226411126587798</v>
      </c>
    </row>
    <row r="11" spans="2:11" x14ac:dyDescent="0.35">
      <c r="B11" s="18" t="s">
        <v>272</v>
      </c>
      <c r="C11" s="17">
        <v>0.31023473100041798</v>
      </c>
      <c r="D11" s="17">
        <v>0.25247303830364398</v>
      </c>
      <c r="E11" s="17">
        <v>0.28025521795582797</v>
      </c>
      <c r="F11" s="17">
        <v>0.44972025698803603</v>
      </c>
      <c r="G11" s="17">
        <v>0.404851475684051</v>
      </c>
      <c r="H11" s="17">
        <v>0.40620561580869102</v>
      </c>
      <c r="I11" s="17">
        <v>0.28658509184556202</v>
      </c>
      <c r="J11" s="17">
        <v>0.26396188279447402</v>
      </c>
    </row>
    <row r="12" spans="2:11" x14ac:dyDescent="0.35">
      <c r="B12" s="16" t="s">
        <v>191</v>
      </c>
      <c r="C12" s="16"/>
      <c r="D12" s="16"/>
      <c r="E12" s="16"/>
      <c r="F12" s="16"/>
      <c r="G12" s="16"/>
      <c r="H12" s="16"/>
      <c r="I12" s="16"/>
      <c r="J12" s="16"/>
    </row>
    <row r="13" spans="2:11" x14ac:dyDescent="0.35">
      <c r="B13" t="s">
        <v>119</v>
      </c>
    </row>
    <row r="14" spans="2:11" x14ac:dyDescent="0.35">
      <c r="B14" t="s">
        <v>120</v>
      </c>
    </row>
    <row r="18" spans="2:2" x14ac:dyDescent="0.35">
      <c r="B18"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CD18"/>
  <sheetViews>
    <sheetView showGridLines="0" workbookViewId="0">
      <pane xSplit="2" topLeftCell="V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313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982</v>
      </c>
      <c r="D7" s="10">
        <v>563</v>
      </c>
      <c r="E7" s="10">
        <v>415</v>
      </c>
      <c r="F7" s="10"/>
      <c r="G7" s="10">
        <v>216</v>
      </c>
      <c r="H7" s="10">
        <v>298</v>
      </c>
      <c r="I7" s="10">
        <v>193</v>
      </c>
      <c r="J7" s="10">
        <v>113</v>
      </c>
      <c r="K7" s="10">
        <v>89</v>
      </c>
      <c r="L7" s="10">
        <v>73</v>
      </c>
      <c r="M7" s="10"/>
      <c r="N7" s="10">
        <v>459</v>
      </c>
      <c r="O7" s="10">
        <v>191</v>
      </c>
      <c r="P7" s="10">
        <v>201</v>
      </c>
      <c r="Q7" s="10">
        <v>129</v>
      </c>
      <c r="R7" s="10"/>
      <c r="S7" s="10">
        <v>266</v>
      </c>
      <c r="T7" s="10">
        <v>88</v>
      </c>
      <c r="U7" s="10">
        <v>60</v>
      </c>
      <c r="V7" s="10">
        <v>52</v>
      </c>
      <c r="W7" s="10">
        <v>81</v>
      </c>
      <c r="X7" s="10">
        <v>105</v>
      </c>
      <c r="Y7" s="10">
        <v>68</v>
      </c>
      <c r="Z7" s="10">
        <v>35</v>
      </c>
      <c r="AA7" s="10">
        <v>111</v>
      </c>
      <c r="AB7" s="10">
        <v>76</v>
      </c>
      <c r="AC7" s="10">
        <v>40</v>
      </c>
      <c r="AD7" s="10"/>
      <c r="AE7" s="10">
        <v>458</v>
      </c>
      <c r="AF7" s="10">
        <v>312</v>
      </c>
      <c r="AG7" s="10">
        <v>61</v>
      </c>
      <c r="AH7" s="10">
        <v>40</v>
      </c>
      <c r="AI7" s="10">
        <v>92</v>
      </c>
      <c r="AJ7" s="10">
        <v>17</v>
      </c>
      <c r="AK7" s="10"/>
      <c r="AL7" s="10">
        <v>396</v>
      </c>
      <c r="AM7" s="10">
        <v>344</v>
      </c>
      <c r="AN7" s="10">
        <v>137</v>
      </c>
      <c r="AO7" s="10">
        <v>22</v>
      </c>
      <c r="AP7" s="10">
        <v>19</v>
      </c>
      <c r="AQ7" s="10">
        <v>36</v>
      </c>
      <c r="AR7" s="10">
        <v>2</v>
      </c>
      <c r="AS7" s="10"/>
      <c r="AT7" s="10">
        <v>982</v>
      </c>
      <c r="AU7" s="10" t="s">
        <v>115</v>
      </c>
      <c r="AV7" s="10"/>
      <c r="AW7" s="10">
        <v>82</v>
      </c>
      <c r="AX7" s="10">
        <v>15</v>
      </c>
      <c r="AY7" s="10">
        <v>35</v>
      </c>
      <c r="AZ7" s="10">
        <v>205</v>
      </c>
      <c r="BA7" s="10">
        <v>63</v>
      </c>
      <c r="BB7" s="10">
        <v>204</v>
      </c>
      <c r="BC7" s="10">
        <v>357</v>
      </c>
      <c r="BD7" s="10">
        <v>21</v>
      </c>
      <c r="BE7" s="10"/>
      <c r="BF7" s="10">
        <v>197</v>
      </c>
      <c r="BG7" s="10">
        <v>398</v>
      </c>
      <c r="BH7" s="10">
        <v>104</v>
      </c>
      <c r="BI7" s="10">
        <v>52</v>
      </c>
      <c r="BJ7" s="10">
        <v>87</v>
      </c>
      <c r="BK7" s="10">
        <v>93</v>
      </c>
      <c r="BL7" s="10">
        <v>51</v>
      </c>
      <c r="BM7" s="10"/>
      <c r="BN7" s="10">
        <v>34</v>
      </c>
      <c r="BO7" s="10">
        <v>41</v>
      </c>
      <c r="BP7" s="10">
        <v>36</v>
      </c>
      <c r="BQ7" s="10">
        <v>53</v>
      </c>
      <c r="BR7" s="10">
        <v>59</v>
      </c>
      <c r="BS7" s="10">
        <v>61</v>
      </c>
      <c r="BT7" s="10">
        <v>61</v>
      </c>
      <c r="BU7" s="10">
        <v>72</v>
      </c>
      <c r="BV7" s="10">
        <v>42</v>
      </c>
      <c r="BW7" s="10">
        <v>81</v>
      </c>
      <c r="BX7" s="10">
        <v>65</v>
      </c>
      <c r="BY7" s="10">
        <v>59</v>
      </c>
      <c r="BZ7" s="10">
        <v>39</v>
      </c>
      <c r="CA7" s="10">
        <v>50</v>
      </c>
      <c r="CB7" s="10">
        <v>77</v>
      </c>
      <c r="CC7" s="10">
        <v>71</v>
      </c>
      <c r="CD7" s="10">
        <v>63</v>
      </c>
    </row>
    <row r="8" spans="2:82" ht="30" customHeight="1" x14ac:dyDescent="0.35">
      <c r="B8" s="11" t="s">
        <v>19</v>
      </c>
      <c r="C8" s="11">
        <v>1005</v>
      </c>
      <c r="D8" s="11">
        <v>597</v>
      </c>
      <c r="E8" s="11">
        <v>404</v>
      </c>
      <c r="F8" s="11"/>
      <c r="G8" s="11">
        <v>236</v>
      </c>
      <c r="H8" s="11">
        <v>309</v>
      </c>
      <c r="I8" s="11">
        <v>197</v>
      </c>
      <c r="J8" s="11">
        <v>109</v>
      </c>
      <c r="K8" s="11">
        <v>83</v>
      </c>
      <c r="L8" s="11">
        <v>71</v>
      </c>
      <c r="M8" s="11"/>
      <c r="N8" s="11">
        <v>449</v>
      </c>
      <c r="O8" s="11">
        <v>197</v>
      </c>
      <c r="P8" s="11">
        <v>217</v>
      </c>
      <c r="Q8" s="11">
        <v>140</v>
      </c>
      <c r="R8" s="11"/>
      <c r="S8" s="11">
        <v>293</v>
      </c>
      <c r="T8" s="11">
        <v>84</v>
      </c>
      <c r="U8" s="11">
        <v>57</v>
      </c>
      <c r="V8" s="11">
        <v>52</v>
      </c>
      <c r="W8" s="11">
        <v>77</v>
      </c>
      <c r="X8" s="11">
        <v>101</v>
      </c>
      <c r="Y8" s="11">
        <v>71</v>
      </c>
      <c r="Z8" s="11">
        <v>41</v>
      </c>
      <c r="AA8" s="11">
        <v>109</v>
      </c>
      <c r="AB8" s="11">
        <v>81</v>
      </c>
      <c r="AC8" s="11">
        <v>40</v>
      </c>
      <c r="AD8" s="11"/>
      <c r="AE8" s="11">
        <v>465</v>
      </c>
      <c r="AF8" s="11">
        <v>315</v>
      </c>
      <c r="AG8" s="11">
        <v>68</v>
      </c>
      <c r="AH8" s="11">
        <v>42</v>
      </c>
      <c r="AI8" s="11">
        <v>96</v>
      </c>
      <c r="AJ8" s="11">
        <v>18</v>
      </c>
      <c r="AK8" s="11"/>
      <c r="AL8" s="11">
        <v>394</v>
      </c>
      <c r="AM8" s="11">
        <v>360</v>
      </c>
      <c r="AN8" s="11">
        <v>143</v>
      </c>
      <c r="AO8" s="11">
        <v>23</v>
      </c>
      <c r="AP8" s="11">
        <v>19</v>
      </c>
      <c r="AQ8" s="11">
        <v>38</v>
      </c>
      <c r="AR8" s="11">
        <v>2</v>
      </c>
      <c r="AS8" s="11"/>
      <c r="AT8" s="11">
        <v>1005</v>
      </c>
      <c r="AU8" s="11" t="s">
        <v>115</v>
      </c>
      <c r="AV8" s="11"/>
      <c r="AW8" s="11">
        <v>85</v>
      </c>
      <c r="AX8" s="11">
        <v>15</v>
      </c>
      <c r="AY8" s="11">
        <v>36</v>
      </c>
      <c r="AZ8" s="11">
        <v>208</v>
      </c>
      <c r="BA8" s="11">
        <v>61</v>
      </c>
      <c r="BB8" s="11">
        <v>213</v>
      </c>
      <c r="BC8" s="11">
        <v>366</v>
      </c>
      <c r="BD8" s="11">
        <v>22</v>
      </c>
      <c r="BE8" s="11"/>
      <c r="BF8" s="11">
        <v>203</v>
      </c>
      <c r="BG8" s="11">
        <v>406</v>
      </c>
      <c r="BH8" s="11">
        <v>109</v>
      </c>
      <c r="BI8" s="11">
        <v>54</v>
      </c>
      <c r="BJ8" s="11">
        <v>89</v>
      </c>
      <c r="BK8" s="11">
        <v>92</v>
      </c>
      <c r="BL8" s="11">
        <v>53</v>
      </c>
      <c r="BM8" s="11"/>
      <c r="BN8" s="11">
        <v>37</v>
      </c>
      <c r="BO8" s="11">
        <v>44</v>
      </c>
      <c r="BP8" s="11">
        <v>37</v>
      </c>
      <c r="BQ8" s="11">
        <v>55</v>
      </c>
      <c r="BR8" s="11">
        <v>61</v>
      </c>
      <c r="BS8" s="11">
        <v>62</v>
      </c>
      <c r="BT8" s="11">
        <v>63</v>
      </c>
      <c r="BU8" s="11">
        <v>73</v>
      </c>
      <c r="BV8" s="11">
        <v>43</v>
      </c>
      <c r="BW8" s="11">
        <v>81</v>
      </c>
      <c r="BX8" s="11">
        <v>65</v>
      </c>
      <c r="BY8" s="11">
        <v>60</v>
      </c>
      <c r="BZ8" s="11">
        <v>39</v>
      </c>
      <c r="CA8" s="11">
        <v>50</v>
      </c>
      <c r="CB8" s="11">
        <v>78</v>
      </c>
      <c r="CC8" s="11">
        <v>73</v>
      </c>
      <c r="CD8" s="11">
        <v>65</v>
      </c>
    </row>
    <row r="9" spans="2:82" x14ac:dyDescent="0.35">
      <c r="B9" s="18" t="s">
        <v>302</v>
      </c>
      <c r="C9" s="17">
        <v>4.0906163367744698E-2</v>
      </c>
      <c r="D9" s="17">
        <v>4.9284931076375403E-2</v>
      </c>
      <c r="E9" s="17">
        <v>2.8931002857514099E-2</v>
      </c>
      <c r="F9" s="17"/>
      <c r="G9" s="17">
        <v>2.61890015397939E-2</v>
      </c>
      <c r="H9" s="17">
        <v>3.2631497316946402E-2</v>
      </c>
      <c r="I9" s="17">
        <v>4.1003594713353499E-2</v>
      </c>
      <c r="J9" s="17">
        <v>2.57741454915115E-2</v>
      </c>
      <c r="K9" s="17">
        <v>0.100469217718145</v>
      </c>
      <c r="L9" s="17">
        <v>7.9201590302065805E-2</v>
      </c>
      <c r="M9" s="17"/>
      <c r="N9" s="17">
        <v>3.5055051368175799E-2</v>
      </c>
      <c r="O9" s="17">
        <v>4.5734606990342798E-2</v>
      </c>
      <c r="P9" s="17">
        <v>4.10218319183102E-2</v>
      </c>
      <c r="Q9" s="17">
        <v>5.33044109173628E-2</v>
      </c>
      <c r="R9" s="17"/>
      <c r="S9" s="17">
        <v>2.3215666975297099E-2</v>
      </c>
      <c r="T9" s="17">
        <v>3.3345834423273601E-2</v>
      </c>
      <c r="U9" s="17">
        <v>0.116579878730972</v>
      </c>
      <c r="V9" s="17">
        <v>3.5275264034310798E-2</v>
      </c>
      <c r="W9" s="17">
        <v>3.7871028428885199E-2</v>
      </c>
      <c r="X9" s="17">
        <v>2.0681050090894201E-2</v>
      </c>
      <c r="Y9" s="17">
        <v>5.7234733033578102E-2</v>
      </c>
      <c r="Z9" s="17">
        <v>0</v>
      </c>
      <c r="AA9" s="17">
        <v>6.0088366834104102E-2</v>
      </c>
      <c r="AB9" s="17">
        <v>6.5940069539977206E-2</v>
      </c>
      <c r="AC9" s="17">
        <v>5.2023185586717702E-2</v>
      </c>
      <c r="AD9" s="17"/>
      <c r="AE9" s="17">
        <v>4.6530896519675298E-2</v>
      </c>
      <c r="AF9" s="17">
        <v>3.5607761193271803E-2</v>
      </c>
      <c r="AG9" s="17">
        <v>3.0767428565377199E-2</v>
      </c>
      <c r="AH9" s="17">
        <v>0</v>
      </c>
      <c r="AI9" s="17">
        <v>3.3651759555298998E-2</v>
      </c>
      <c r="AJ9" s="17">
        <v>0.166929553286675</v>
      </c>
      <c r="AK9" s="17"/>
      <c r="AL9" s="17">
        <v>4.1714985444686499E-2</v>
      </c>
      <c r="AM9" s="17">
        <v>4.47788595329109E-2</v>
      </c>
      <c r="AN9" s="17">
        <v>2.0602584716925599E-2</v>
      </c>
      <c r="AO9" s="17">
        <v>7.9663657069950503E-2</v>
      </c>
      <c r="AP9" s="17">
        <v>4.8832096838248198E-2</v>
      </c>
      <c r="AQ9" s="17">
        <v>4.82979421121012E-2</v>
      </c>
      <c r="AR9" s="17">
        <v>0</v>
      </c>
      <c r="AS9" s="17"/>
      <c r="AT9" s="17">
        <v>4.0906163367744698E-2</v>
      </c>
      <c r="AU9" s="17" t="s">
        <v>116</v>
      </c>
      <c r="AV9" s="17"/>
      <c r="AW9" s="17">
        <v>1.23802437104763E-2</v>
      </c>
      <c r="AX9" s="17">
        <v>0</v>
      </c>
      <c r="AY9" s="17">
        <v>0</v>
      </c>
      <c r="AZ9" s="17">
        <v>6.6466286750998096E-2</v>
      </c>
      <c r="BA9" s="17">
        <v>9.0824026922796494E-2</v>
      </c>
      <c r="BB9" s="17">
        <v>6.9403343282828905E-2</v>
      </c>
      <c r="BC9" s="17">
        <v>1.62522280948455E-2</v>
      </c>
      <c r="BD9" s="17">
        <v>0</v>
      </c>
      <c r="BE9" s="17"/>
      <c r="BF9" s="17">
        <v>4.2533097379701998E-2</v>
      </c>
      <c r="BG9" s="17">
        <v>3.6221708323193998E-2</v>
      </c>
      <c r="BH9" s="17">
        <v>5.8225908868554402E-2</v>
      </c>
      <c r="BI9" s="17">
        <v>5.1530464240208199E-2</v>
      </c>
      <c r="BJ9" s="17">
        <v>3.3102055955879603E-2</v>
      </c>
      <c r="BK9" s="17">
        <v>6.2647498145984401E-2</v>
      </c>
      <c r="BL9" s="17">
        <v>0</v>
      </c>
      <c r="BM9" s="17"/>
      <c r="BN9" s="17">
        <v>2.6908332673515601E-2</v>
      </c>
      <c r="BO9" s="17">
        <v>0</v>
      </c>
      <c r="BP9" s="17">
        <v>0</v>
      </c>
      <c r="BQ9" s="17">
        <v>3.9828200088384898E-2</v>
      </c>
      <c r="BR9" s="17">
        <v>7.82315602562903E-2</v>
      </c>
      <c r="BS9" s="17">
        <v>5.8997491294404902E-2</v>
      </c>
      <c r="BT9" s="17">
        <v>3.65415090381455E-2</v>
      </c>
      <c r="BU9" s="17">
        <v>7.2508811055863903E-2</v>
      </c>
      <c r="BV9" s="17">
        <v>2.4871100542378E-2</v>
      </c>
      <c r="BW9" s="17">
        <v>3.5632170232526003E-2</v>
      </c>
      <c r="BX9" s="17">
        <v>4.2084152757677303E-2</v>
      </c>
      <c r="BY9" s="17">
        <v>7.8550891805871506E-2</v>
      </c>
      <c r="BZ9" s="17">
        <v>4.4796374895946997E-2</v>
      </c>
      <c r="CA9" s="17">
        <v>3.9256586985370698E-2</v>
      </c>
      <c r="CB9" s="17">
        <v>2.44213570858129E-2</v>
      </c>
      <c r="CC9" s="17">
        <v>2.6008791852188299E-2</v>
      </c>
      <c r="CD9" s="17">
        <v>4.5646180035023902E-2</v>
      </c>
    </row>
    <row r="10" spans="2:82" x14ac:dyDescent="0.35">
      <c r="B10" s="18" t="s">
        <v>269</v>
      </c>
      <c r="C10" s="17">
        <v>8.6281138309767302E-2</v>
      </c>
      <c r="D10" s="17">
        <v>9.4084283812872996E-2</v>
      </c>
      <c r="E10" s="17">
        <v>7.5614869577133106E-2</v>
      </c>
      <c r="F10" s="17"/>
      <c r="G10" s="17">
        <v>0.122183339366203</v>
      </c>
      <c r="H10" s="17">
        <v>8.1709654521473205E-2</v>
      </c>
      <c r="I10" s="17">
        <v>5.82893352334177E-2</v>
      </c>
      <c r="J10" s="17">
        <v>5.39978795937745E-2</v>
      </c>
      <c r="K10" s="17">
        <v>0.10073063216233499</v>
      </c>
      <c r="L10" s="17">
        <v>9.7391727700284106E-2</v>
      </c>
      <c r="M10" s="17"/>
      <c r="N10" s="17">
        <v>6.0432610709437902E-2</v>
      </c>
      <c r="O10" s="17">
        <v>0.137059535355531</v>
      </c>
      <c r="P10" s="17">
        <v>8.0405440367992298E-2</v>
      </c>
      <c r="Q10" s="17">
        <v>0.10820471465499901</v>
      </c>
      <c r="R10" s="17"/>
      <c r="S10" s="17">
        <v>8.2808722326081496E-2</v>
      </c>
      <c r="T10" s="17">
        <v>8.3639331171731598E-2</v>
      </c>
      <c r="U10" s="17">
        <v>6.80562265254787E-2</v>
      </c>
      <c r="V10" s="17">
        <v>2.0053082239195399E-2</v>
      </c>
      <c r="W10" s="17">
        <v>0.13528236932150001</v>
      </c>
      <c r="X10" s="17">
        <v>6.7087835524986497E-2</v>
      </c>
      <c r="Y10" s="17">
        <v>0.104635924281392</v>
      </c>
      <c r="Z10" s="17">
        <v>0.19467531240722</v>
      </c>
      <c r="AA10" s="17">
        <v>2.86723007001203E-2</v>
      </c>
      <c r="AB10" s="17">
        <v>0.118838909665977</v>
      </c>
      <c r="AC10" s="17">
        <v>0.132197023471613</v>
      </c>
      <c r="AD10" s="17"/>
      <c r="AE10" s="17">
        <v>6.4724687028742706E-2</v>
      </c>
      <c r="AF10" s="17">
        <v>8.8766842450972494E-2</v>
      </c>
      <c r="AG10" s="17">
        <v>0.20600895894340299</v>
      </c>
      <c r="AH10" s="17">
        <v>0.102156257221511</v>
      </c>
      <c r="AI10" s="17">
        <v>0.109340407099338</v>
      </c>
      <c r="AJ10" s="17">
        <v>0</v>
      </c>
      <c r="AK10" s="17"/>
      <c r="AL10" s="17">
        <v>7.7708660216043293E-2</v>
      </c>
      <c r="AM10" s="17">
        <v>8.9653402903028506E-2</v>
      </c>
      <c r="AN10" s="17">
        <v>9.3852913765923807E-2</v>
      </c>
      <c r="AO10" s="17">
        <v>4.6486431710532503E-2</v>
      </c>
      <c r="AP10" s="17">
        <v>0.15961916792632799</v>
      </c>
      <c r="AQ10" s="17">
        <v>0.11200717298676301</v>
      </c>
      <c r="AR10" s="17">
        <v>0</v>
      </c>
      <c r="AS10" s="17"/>
      <c r="AT10" s="17">
        <v>8.6281138309767302E-2</v>
      </c>
      <c r="AU10" s="17" t="s">
        <v>116</v>
      </c>
      <c r="AV10" s="17"/>
      <c r="AW10" s="17">
        <v>2.3075997588909599E-2</v>
      </c>
      <c r="AX10" s="17">
        <v>0.128966172717906</v>
      </c>
      <c r="AY10" s="17">
        <v>8.5397517892136801E-2</v>
      </c>
      <c r="AZ10" s="17">
        <v>0.12867518818380599</v>
      </c>
      <c r="BA10" s="17">
        <v>6.6460513939362795E-2</v>
      </c>
      <c r="BB10" s="17">
        <v>0.126040995306758</v>
      </c>
      <c r="BC10" s="17">
        <v>5.1645983793862198E-2</v>
      </c>
      <c r="BD10" s="17">
        <v>0.149980786420013</v>
      </c>
      <c r="BE10" s="17"/>
      <c r="BF10" s="17">
        <v>0.11658461221666799</v>
      </c>
      <c r="BG10" s="17">
        <v>6.5252728769862406E-2</v>
      </c>
      <c r="BH10" s="17">
        <v>9.1946558268265505E-2</v>
      </c>
      <c r="BI10" s="17">
        <v>4.5161818519679098E-2</v>
      </c>
      <c r="BJ10" s="17">
        <v>5.6410773325306397E-2</v>
      </c>
      <c r="BK10" s="17">
        <v>9.79876440497741E-2</v>
      </c>
      <c r="BL10" s="17">
        <v>0.19066420523285699</v>
      </c>
      <c r="BM10" s="17"/>
      <c r="BN10" s="17">
        <v>0.111584873764009</v>
      </c>
      <c r="BO10" s="17">
        <v>2.2815583558830201E-2</v>
      </c>
      <c r="BP10" s="17">
        <v>8.1831092681918002E-2</v>
      </c>
      <c r="BQ10" s="17">
        <v>0.19150440476278899</v>
      </c>
      <c r="BR10" s="17">
        <v>0.13543597419722</v>
      </c>
      <c r="BS10" s="17">
        <v>9.6443765649580099E-2</v>
      </c>
      <c r="BT10" s="17">
        <v>6.8656521640645396E-2</v>
      </c>
      <c r="BU10" s="17">
        <v>4.00509495518954E-2</v>
      </c>
      <c r="BV10" s="17">
        <v>7.9921777949277795E-2</v>
      </c>
      <c r="BW10" s="17">
        <v>0.104618739851475</v>
      </c>
      <c r="BX10" s="17">
        <v>0.120131934709309</v>
      </c>
      <c r="BY10" s="17">
        <v>8.1630526694062996E-2</v>
      </c>
      <c r="BZ10" s="17">
        <v>0.15792445336267699</v>
      </c>
      <c r="CA10" s="17">
        <v>2.0645986667583799E-2</v>
      </c>
      <c r="CB10" s="17">
        <v>6.7893562654419107E-2</v>
      </c>
      <c r="CC10" s="17">
        <v>5.8351489984806902E-2</v>
      </c>
      <c r="CD10" s="17">
        <v>4.7698951106371699E-2</v>
      </c>
    </row>
    <row r="11" spans="2:82" x14ac:dyDescent="0.35">
      <c r="B11" s="18" t="s">
        <v>270</v>
      </c>
      <c r="C11" s="17">
        <v>0.22196312140829799</v>
      </c>
      <c r="D11" s="17">
        <v>0.223275191344942</v>
      </c>
      <c r="E11" s="17">
        <v>0.217007765479273</v>
      </c>
      <c r="F11" s="17"/>
      <c r="G11" s="17">
        <v>0.24416687698061501</v>
      </c>
      <c r="H11" s="17">
        <v>0.192426528151557</v>
      </c>
      <c r="I11" s="17">
        <v>0.18387196899906599</v>
      </c>
      <c r="J11" s="17">
        <v>0.29692090485052702</v>
      </c>
      <c r="K11" s="17">
        <v>0.223917216534364</v>
      </c>
      <c r="L11" s="17">
        <v>0.26515120472223602</v>
      </c>
      <c r="M11" s="17"/>
      <c r="N11" s="17">
        <v>0.164492062843521</v>
      </c>
      <c r="O11" s="17">
        <v>0.28361962449241002</v>
      </c>
      <c r="P11" s="17">
        <v>0.248954771138367</v>
      </c>
      <c r="Q11" s="17">
        <v>0.27412952475570002</v>
      </c>
      <c r="R11" s="17"/>
      <c r="S11" s="17">
        <v>0.205590415161816</v>
      </c>
      <c r="T11" s="17">
        <v>0.25306432558665198</v>
      </c>
      <c r="U11" s="17">
        <v>0.18290966431223801</v>
      </c>
      <c r="V11" s="17">
        <v>0.38556239038878398</v>
      </c>
      <c r="W11" s="17">
        <v>0.20485472546817199</v>
      </c>
      <c r="X11" s="17">
        <v>0.268263585272905</v>
      </c>
      <c r="Y11" s="17">
        <v>0.23583488235175601</v>
      </c>
      <c r="Z11" s="17">
        <v>0.109975385598842</v>
      </c>
      <c r="AA11" s="17">
        <v>0.149146054924752</v>
      </c>
      <c r="AB11" s="17">
        <v>0.25091040225913502</v>
      </c>
      <c r="AC11" s="17">
        <v>0.26671953821738498</v>
      </c>
      <c r="AD11" s="17"/>
      <c r="AE11" s="17">
        <v>0.19221863788455601</v>
      </c>
      <c r="AF11" s="17">
        <v>0.23293998149226799</v>
      </c>
      <c r="AG11" s="17">
        <v>0.20849863801228699</v>
      </c>
      <c r="AH11" s="17">
        <v>0.30361355480936802</v>
      </c>
      <c r="AI11" s="17">
        <v>0.26159018095013298</v>
      </c>
      <c r="AJ11" s="17">
        <v>0.40863325344510298</v>
      </c>
      <c r="AK11" s="17"/>
      <c r="AL11" s="17">
        <v>0.25401942192077798</v>
      </c>
      <c r="AM11" s="17">
        <v>0.17427165596149299</v>
      </c>
      <c r="AN11" s="17">
        <v>0.23031411882674299</v>
      </c>
      <c r="AO11" s="17">
        <v>0.26542165588489802</v>
      </c>
      <c r="AP11" s="17">
        <v>0.26161335648816397</v>
      </c>
      <c r="AQ11" s="17">
        <v>0.163140288722881</v>
      </c>
      <c r="AR11" s="17">
        <v>0</v>
      </c>
      <c r="AS11" s="17"/>
      <c r="AT11" s="17">
        <v>0.22196312140829799</v>
      </c>
      <c r="AU11" s="17" t="s">
        <v>116</v>
      </c>
      <c r="AV11" s="17"/>
      <c r="AW11" s="17">
        <v>0.31299806034583799</v>
      </c>
      <c r="AX11" s="17">
        <v>0.19388572953498201</v>
      </c>
      <c r="AY11" s="17">
        <v>0.324707448546805</v>
      </c>
      <c r="AZ11" s="17">
        <v>0.22093669317020101</v>
      </c>
      <c r="BA11" s="17">
        <v>0.30780866461794498</v>
      </c>
      <c r="BB11" s="17">
        <v>0.191147320121033</v>
      </c>
      <c r="BC11" s="17">
        <v>0.19990023076795599</v>
      </c>
      <c r="BD11" s="17">
        <v>0.15540949449119701</v>
      </c>
      <c r="BE11" s="17"/>
      <c r="BF11" s="17">
        <v>0.18554117959402699</v>
      </c>
      <c r="BG11" s="17">
        <v>0.206156220206304</v>
      </c>
      <c r="BH11" s="17">
        <v>0.214782974663763</v>
      </c>
      <c r="BI11" s="17">
        <v>0.27675615804510101</v>
      </c>
      <c r="BJ11" s="17">
        <v>0.27705673623475602</v>
      </c>
      <c r="BK11" s="17">
        <v>0.21797298477671401</v>
      </c>
      <c r="BL11" s="17">
        <v>0.35453745476007498</v>
      </c>
      <c r="BM11" s="17"/>
      <c r="BN11" s="17">
        <v>0.35657744042084</v>
      </c>
      <c r="BO11" s="17">
        <v>0.18675420004768201</v>
      </c>
      <c r="BP11" s="17">
        <v>0.220249978860378</v>
      </c>
      <c r="BQ11" s="17">
        <v>0.24493379900944601</v>
      </c>
      <c r="BR11" s="17">
        <v>0.22497440396257601</v>
      </c>
      <c r="BS11" s="17">
        <v>0.25437666452949897</v>
      </c>
      <c r="BT11" s="17">
        <v>0.24313747509765801</v>
      </c>
      <c r="BU11" s="17">
        <v>0.25525803377692302</v>
      </c>
      <c r="BV11" s="17">
        <v>0.28642026905993401</v>
      </c>
      <c r="BW11" s="17">
        <v>0.21357085478520901</v>
      </c>
      <c r="BX11" s="17">
        <v>0.23916528768193601</v>
      </c>
      <c r="BY11" s="17">
        <v>0.13606688149412199</v>
      </c>
      <c r="BZ11" s="17">
        <v>0.30735295818083203</v>
      </c>
      <c r="CA11" s="17">
        <v>0.27526153094137901</v>
      </c>
      <c r="CB11" s="17">
        <v>0.15328640586697601</v>
      </c>
      <c r="CC11" s="17">
        <v>8.3812480416836796E-2</v>
      </c>
      <c r="CD11" s="17">
        <v>0.172351966222516</v>
      </c>
    </row>
    <row r="12" spans="2:82" x14ac:dyDescent="0.35">
      <c r="B12" s="18" t="s">
        <v>271</v>
      </c>
      <c r="C12" s="17">
        <v>0.340614845913772</v>
      </c>
      <c r="D12" s="17">
        <v>0.33713264628542899</v>
      </c>
      <c r="E12" s="17">
        <v>0.34920009800283502</v>
      </c>
      <c r="F12" s="17"/>
      <c r="G12" s="17">
        <v>0.34988476828781401</v>
      </c>
      <c r="H12" s="17">
        <v>0.35059818688855399</v>
      </c>
      <c r="I12" s="17">
        <v>0.35016846524811801</v>
      </c>
      <c r="J12" s="17">
        <v>0.35664710167359098</v>
      </c>
      <c r="K12" s="17">
        <v>0.30525819997767301</v>
      </c>
      <c r="L12" s="17">
        <v>0.25619637845168097</v>
      </c>
      <c r="M12" s="17"/>
      <c r="N12" s="17">
        <v>0.37844973881405503</v>
      </c>
      <c r="O12" s="17">
        <v>0.31592581491604699</v>
      </c>
      <c r="P12" s="17">
        <v>0.32951807400838901</v>
      </c>
      <c r="Q12" s="17">
        <v>0.27600427722828003</v>
      </c>
      <c r="R12" s="17"/>
      <c r="S12" s="17">
        <v>0.36612909711261199</v>
      </c>
      <c r="T12" s="17">
        <v>0.314510969259096</v>
      </c>
      <c r="U12" s="17">
        <v>0.30422217450008798</v>
      </c>
      <c r="V12" s="17">
        <v>0.247794597899545</v>
      </c>
      <c r="W12" s="17">
        <v>0.407024171293628</v>
      </c>
      <c r="X12" s="17">
        <v>0.352307585125472</v>
      </c>
      <c r="Y12" s="17">
        <v>0.27622241954562399</v>
      </c>
      <c r="Z12" s="17">
        <v>0.29894717095774098</v>
      </c>
      <c r="AA12" s="17">
        <v>0.388822223579189</v>
      </c>
      <c r="AB12" s="17">
        <v>0.329545721860241</v>
      </c>
      <c r="AC12" s="17">
        <v>0.27068766143308098</v>
      </c>
      <c r="AD12" s="17"/>
      <c r="AE12" s="17">
        <v>0.33964867762346101</v>
      </c>
      <c r="AF12" s="17">
        <v>0.35569185332544201</v>
      </c>
      <c r="AG12" s="17">
        <v>0.33943468752732803</v>
      </c>
      <c r="AH12" s="17">
        <v>0.36876258243107601</v>
      </c>
      <c r="AI12" s="17">
        <v>0.322913647927835</v>
      </c>
      <c r="AJ12" s="17">
        <v>0.117720818451272</v>
      </c>
      <c r="AK12" s="17"/>
      <c r="AL12" s="17">
        <v>0.331398326095102</v>
      </c>
      <c r="AM12" s="17">
        <v>0.35890254847643299</v>
      </c>
      <c r="AN12" s="17">
        <v>0.36714926971064898</v>
      </c>
      <c r="AO12" s="17">
        <v>0.14604063931567701</v>
      </c>
      <c r="AP12" s="17">
        <v>0.26358215588787898</v>
      </c>
      <c r="AQ12" s="17">
        <v>0.30717052473002898</v>
      </c>
      <c r="AR12" s="17">
        <v>0</v>
      </c>
      <c r="AS12" s="17"/>
      <c r="AT12" s="17">
        <v>0.340614845913772</v>
      </c>
      <c r="AU12" s="17" t="s">
        <v>116</v>
      </c>
      <c r="AV12" s="17"/>
      <c r="AW12" s="17">
        <v>0.389044936650707</v>
      </c>
      <c r="AX12" s="17">
        <v>0.27192770454982801</v>
      </c>
      <c r="AY12" s="17">
        <v>0.31847832643980301</v>
      </c>
      <c r="AZ12" s="17">
        <v>0.33806445754766201</v>
      </c>
      <c r="BA12" s="17">
        <v>0.21781623930858399</v>
      </c>
      <c r="BB12" s="17">
        <v>0.33676751534383498</v>
      </c>
      <c r="BC12" s="17">
        <v>0.36723574830015798</v>
      </c>
      <c r="BD12" s="17">
        <v>0.191581896905338</v>
      </c>
      <c r="BE12" s="17"/>
      <c r="BF12" s="17">
        <v>0.33331575423936199</v>
      </c>
      <c r="BG12" s="17">
        <v>0.34581526384236899</v>
      </c>
      <c r="BH12" s="17">
        <v>0.36487923728152699</v>
      </c>
      <c r="BI12" s="17">
        <v>0.347516864045399</v>
      </c>
      <c r="BJ12" s="17">
        <v>0.41670900755102702</v>
      </c>
      <c r="BK12" s="17">
        <v>0.23168546420914801</v>
      </c>
      <c r="BL12" s="17">
        <v>0.333065309086506</v>
      </c>
      <c r="BM12" s="17"/>
      <c r="BN12" s="17">
        <v>0.25952822684291599</v>
      </c>
      <c r="BO12" s="17">
        <v>0.44110773532159597</v>
      </c>
      <c r="BP12" s="17">
        <v>0.35736566413965998</v>
      </c>
      <c r="BQ12" s="17">
        <v>0.36536767806661302</v>
      </c>
      <c r="BR12" s="17">
        <v>0.287479275165691</v>
      </c>
      <c r="BS12" s="17">
        <v>0.35037446042335102</v>
      </c>
      <c r="BT12" s="17">
        <v>0.33192500782514001</v>
      </c>
      <c r="BU12" s="17">
        <v>0.36647234615226598</v>
      </c>
      <c r="BV12" s="17">
        <v>0.32027476925924298</v>
      </c>
      <c r="BW12" s="17">
        <v>0.37518782203547002</v>
      </c>
      <c r="BX12" s="17">
        <v>0.27515572674905098</v>
      </c>
      <c r="BY12" s="17">
        <v>0.30938266722024299</v>
      </c>
      <c r="BZ12" s="17">
        <v>0.27852586071361302</v>
      </c>
      <c r="CA12" s="17">
        <v>0.278632109156362</v>
      </c>
      <c r="CB12" s="17">
        <v>0.425655792319862</v>
      </c>
      <c r="CC12" s="17">
        <v>0.35668165356717102</v>
      </c>
      <c r="CD12" s="17">
        <v>0.38588928825288099</v>
      </c>
    </row>
    <row r="13" spans="2:82" x14ac:dyDescent="0.35">
      <c r="B13" s="18" t="s">
        <v>272</v>
      </c>
      <c r="C13" s="19">
        <v>0.31023473100041798</v>
      </c>
      <c r="D13" s="19">
        <v>0.29622294748038103</v>
      </c>
      <c r="E13" s="19">
        <v>0.32924626408324498</v>
      </c>
      <c r="F13" s="19"/>
      <c r="G13" s="19">
        <v>0.25757601382557499</v>
      </c>
      <c r="H13" s="19">
        <v>0.34263413312147001</v>
      </c>
      <c r="I13" s="19">
        <v>0.36666663580604503</v>
      </c>
      <c r="J13" s="19">
        <v>0.26665996839059602</v>
      </c>
      <c r="K13" s="19">
        <v>0.26962473360748301</v>
      </c>
      <c r="L13" s="19">
        <v>0.302059098823733</v>
      </c>
      <c r="M13" s="19"/>
      <c r="N13" s="19">
        <v>0.36157053626481001</v>
      </c>
      <c r="O13" s="19">
        <v>0.21766041824566901</v>
      </c>
      <c r="P13" s="19">
        <v>0.30009988256694198</v>
      </c>
      <c r="Q13" s="19">
        <v>0.28835707244365899</v>
      </c>
      <c r="R13" s="19"/>
      <c r="S13" s="19">
        <v>0.322256098424193</v>
      </c>
      <c r="T13" s="19">
        <v>0.31543953955924697</v>
      </c>
      <c r="U13" s="19">
        <v>0.32823205593122301</v>
      </c>
      <c r="V13" s="19">
        <v>0.31131466543816499</v>
      </c>
      <c r="W13" s="19">
        <v>0.21496770548781399</v>
      </c>
      <c r="X13" s="19">
        <v>0.29165994398574202</v>
      </c>
      <c r="Y13" s="19">
        <v>0.32607204078765101</v>
      </c>
      <c r="Z13" s="19">
        <v>0.39640213103619598</v>
      </c>
      <c r="AA13" s="19">
        <v>0.37327105396183402</v>
      </c>
      <c r="AB13" s="19">
        <v>0.23476489667466899</v>
      </c>
      <c r="AC13" s="19">
        <v>0.27837259129120201</v>
      </c>
      <c r="AD13" s="19"/>
      <c r="AE13" s="19">
        <v>0.35687710094356501</v>
      </c>
      <c r="AF13" s="19">
        <v>0.28699356153804501</v>
      </c>
      <c r="AG13" s="19">
        <v>0.21529028695160499</v>
      </c>
      <c r="AH13" s="19">
        <v>0.22546760553804501</v>
      </c>
      <c r="AI13" s="19">
        <v>0.27250400446739498</v>
      </c>
      <c r="AJ13" s="19">
        <v>0.30671637481695102</v>
      </c>
      <c r="AK13" s="19"/>
      <c r="AL13" s="19">
        <v>0.29515860632339103</v>
      </c>
      <c r="AM13" s="19">
        <v>0.33239353312613501</v>
      </c>
      <c r="AN13" s="19">
        <v>0.28808111297975902</v>
      </c>
      <c r="AO13" s="19">
        <v>0.46238761601894302</v>
      </c>
      <c r="AP13" s="19">
        <v>0.26635322285938101</v>
      </c>
      <c r="AQ13" s="19">
        <v>0.36938407144822599</v>
      </c>
      <c r="AR13" s="19">
        <v>1</v>
      </c>
      <c r="AS13" s="19"/>
      <c r="AT13" s="19">
        <v>0.31023473100041798</v>
      </c>
      <c r="AU13" s="19" t="s">
        <v>116</v>
      </c>
      <c r="AV13" s="19"/>
      <c r="AW13" s="19">
        <v>0.262500761704069</v>
      </c>
      <c r="AX13" s="19">
        <v>0.40522039319728398</v>
      </c>
      <c r="AY13" s="19">
        <v>0.27141670712125499</v>
      </c>
      <c r="AZ13" s="19">
        <v>0.24585737434733199</v>
      </c>
      <c r="BA13" s="19">
        <v>0.31709055521131202</v>
      </c>
      <c r="BB13" s="19">
        <v>0.27664082594554501</v>
      </c>
      <c r="BC13" s="19">
        <v>0.36496580904317799</v>
      </c>
      <c r="BD13" s="19">
        <v>0.50302782218345299</v>
      </c>
      <c r="BE13" s="19"/>
      <c r="BF13" s="19">
        <v>0.32202535657024101</v>
      </c>
      <c r="BG13" s="19">
        <v>0.346554078858271</v>
      </c>
      <c r="BH13" s="19">
        <v>0.27016532091788897</v>
      </c>
      <c r="BI13" s="19">
        <v>0.27903469514961299</v>
      </c>
      <c r="BJ13" s="19">
        <v>0.21672142693303001</v>
      </c>
      <c r="BK13" s="19">
        <v>0.38970640881837998</v>
      </c>
      <c r="BL13" s="19">
        <v>0.12173303092056199</v>
      </c>
      <c r="BM13" s="19"/>
      <c r="BN13" s="19">
        <v>0.24540112629871999</v>
      </c>
      <c r="BO13" s="19">
        <v>0.34932248107189201</v>
      </c>
      <c r="BP13" s="19">
        <v>0.340553264318044</v>
      </c>
      <c r="BQ13" s="19">
        <v>0.15836591807276701</v>
      </c>
      <c r="BR13" s="19">
        <v>0.273878786418222</v>
      </c>
      <c r="BS13" s="19">
        <v>0.239807618103165</v>
      </c>
      <c r="BT13" s="19">
        <v>0.31973948639841099</v>
      </c>
      <c r="BU13" s="19">
        <v>0.26570985946305098</v>
      </c>
      <c r="BV13" s="19">
        <v>0.28851208318916799</v>
      </c>
      <c r="BW13" s="19">
        <v>0.27099041309532002</v>
      </c>
      <c r="BX13" s="19">
        <v>0.323462898102027</v>
      </c>
      <c r="BY13" s="19">
        <v>0.39436903278570101</v>
      </c>
      <c r="BZ13" s="19">
        <v>0.21140035284693101</v>
      </c>
      <c r="CA13" s="19">
        <v>0.38620378624930501</v>
      </c>
      <c r="CB13" s="19">
        <v>0.32874288207293001</v>
      </c>
      <c r="CC13" s="19">
        <v>0.47514558417899699</v>
      </c>
      <c r="CD13" s="19">
        <v>0.348413614383207</v>
      </c>
    </row>
    <row r="14" spans="2:82" x14ac:dyDescent="0.35">
      <c r="B14" s="16" t="s">
        <v>191</v>
      </c>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CD18"/>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314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982</v>
      </c>
      <c r="D7" s="10">
        <v>563</v>
      </c>
      <c r="E7" s="10">
        <v>415</v>
      </c>
      <c r="F7" s="10"/>
      <c r="G7" s="10">
        <v>216</v>
      </c>
      <c r="H7" s="10">
        <v>298</v>
      </c>
      <c r="I7" s="10">
        <v>193</v>
      </c>
      <c r="J7" s="10">
        <v>113</v>
      </c>
      <c r="K7" s="10">
        <v>89</v>
      </c>
      <c r="L7" s="10">
        <v>73</v>
      </c>
      <c r="M7" s="10"/>
      <c r="N7" s="10">
        <v>459</v>
      </c>
      <c r="O7" s="10">
        <v>191</v>
      </c>
      <c r="P7" s="10">
        <v>201</v>
      </c>
      <c r="Q7" s="10">
        <v>129</v>
      </c>
      <c r="R7" s="10"/>
      <c r="S7" s="10">
        <v>266</v>
      </c>
      <c r="T7" s="10">
        <v>88</v>
      </c>
      <c r="U7" s="10">
        <v>60</v>
      </c>
      <c r="V7" s="10">
        <v>52</v>
      </c>
      <c r="W7" s="10">
        <v>81</v>
      </c>
      <c r="X7" s="10">
        <v>105</v>
      </c>
      <c r="Y7" s="10">
        <v>68</v>
      </c>
      <c r="Z7" s="10">
        <v>35</v>
      </c>
      <c r="AA7" s="10">
        <v>111</v>
      </c>
      <c r="AB7" s="10">
        <v>76</v>
      </c>
      <c r="AC7" s="10">
        <v>40</v>
      </c>
      <c r="AD7" s="10"/>
      <c r="AE7" s="10">
        <v>458</v>
      </c>
      <c r="AF7" s="10">
        <v>312</v>
      </c>
      <c r="AG7" s="10">
        <v>61</v>
      </c>
      <c r="AH7" s="10">
        <v>40</v>
      </c>
      <c r="AI7" s="10">
        <v>92</v>
      </c>
      <c r="AJ7" s="10">
        <v>17</v>
      </c>
      <c r="AK7" s="10"/>
      <c r="AL7" s="10">
        <v>396</v>
      </c>
      <c r="AM7" s="10">
        <v>344</v>
      </c>
      <c r="AN7" s="10">
        <v>137</v>
      </c>
      <c r="AO7" s="10">
        <v>22</v>
      </c>
      <c r="AP7" s="10">
        <v>19</v>
      </c>
      <c r="AQ7" s="10">
        <v>36</v>
      </c>
      <c r="AR7" s="10">
        <v>2</v>
      </c>
      <c r="AS7" s="10"/>
      <c r="AT7" s="10">
        <v>982</v>
      </c>
      <c r="AU7" s="10" t="s">
        <v>115</v>
      </c>
      <c r="AV7" s="10"/>
      <c r="AW7" s="10">
        <v>82</v>
      </c>
      <c r="AX7" s="10">
        <v>15</v>
      </c>
      <c r="AY7" s="10">
        <v>35</v>
      </c>
      <c r="AZ7" s="10">
        <v>205</v>
      </c>
      <c r="BA7" s="10">
        <v>63</v>
      </c>
      <c r="BB7" s="10">
        <v>204</v>
      </c>
      <c r="BC7" s="10">
        <v>357</v>
      </c>
      <c r="BD7" s="10">
        <v>21</v>
      </c>
      <c r="BE7" s="10"/>
      <c r="BF7" s="10">
        <v>197</v>
      </c>
      <c r="BG7" s="10">
        <v>398</v>
      </c>
      <c r="BH7" s="10">
        <v>104</v>
      </c>
      <c r="BI7" s="10">
        <v>52</v>
      </c>
      <c r="BJ7" s="10">
        <v>87</v>
      </c>
      <c r="BK7" s="10">
        <v>93</v>
      </c>
      <c r="BL7" s="10">
        <v>51</v>
      </c>
      <c r="BM7" s="10"/>
      <c r="BN7" s="10">
        <v>34</v>
      </c>
      <c r="BO7" s="10">
        <v>41</v>
      </c>
      <c r="BP7" s="10">
        <v>36</v>
      </c>
      <c r="BQ7" s="10">
        <v>53</v>
      </c>
      <c r="BR7" s="10">
        <v>59</v>
      </c>
      <c r="BS7" s="10">
        <v>61</v>
      </c>
      <c r="BT7" s="10">
        <v>61</v>
      </c>
      <c r="BU7" s="10">
        <v>72</v>
      </c>
      <c r="BV7" s="10">
        <v>42</v>
      </c>
      <c r="BW7" s="10">
        <v>81</v>
      </c>
      <c r="BX7" s="10">
        <v>65</v>
      </c>
      <c r="BY7" s="10">
        <v>59</v>
      </c>
      <c r="BZ7" s="10">
        <v>39</v>
      </c>
      <c r="CA7" s="10">
        <v>50</v>
      </c>
      <c r="CB7" s="10">
        <v>77</v>
      </c>
      <c r="CC7" s="10">
        <v>71</v>
      </c>
      <c r="CD7" s="10">
        <v>63</v>
      </c>
    </row>
    <row r="8" spans="2:82" ht="30" customHeight="1" x14ac:dyDescent="0.35">
      <c r="B8" s="11" t="s">
        <v>19</v>
      </c>
      <c r="C8" s="11">
        <v>1005</v>
      </c>
      <c r="D8" s="11">
        <v>597</v>
      </c>
      <c r="E8" s="11">
        <v>404</v>
      </c>
      <c r="F8" s="11"/>
      <c r="G8" s="11">
        <v>236</v>
      </c>
      <c r="H8" s="11">
        <v>309</v>
      </c>
      <c r="I8" s="11">
        <v>197</v>
      </c>
      <c r="J8" s="11">
        <v>109</v>
      </c>
      <c r="K8" s="11">
        <v>83</v>
      </c>
      <c r="L8" s="11">
        <v>71</v>
      </c>
      <c r="M8" s="11"/>
      <c r="N8" s="11">
        <v>449</v>
      </c>
      <c r="O8" s="11">
        <v>197</v>
      </c>
      <c r="P8" s="11">
        <v>217</v>
      </c>
      <c r="Q8" s="11">
        <v>140</v>
      </c>
      <c r="R8" s="11"/>
      <c r="S8" s="11">
        <v>293</v>
      </c>
      <c r="T8" s="11">
        <v>84</v>
      </c>
      <c r="U8" s="11">
        <v>57</v>
      </c>
      <c r="V8" s="11">
        <v>52</v>
      </c>
      <c r="W8" s="11">
        <v>77</v>
      </c>
      <c r="X8" s="11">
        <v>101</v>
      </c>
      <c r="Y8" s="11">
        <v>71</v>
      </c>
      <c r="Z8" s="11">
        <v>41</v>
      </c>
      <c r="AA8" s="11">
        <v>109</v>
      </c>
      <c r="AB8" s="11">
        <v>81</v>
      </c>
      <c r="AC8" s="11">
        <v>40</v>
      </c>
      <c r="AD8" s="11"/>
      <c r="AE8" s="11">
        <v>465</v>
      </c>
      <c r="AF8" s="11">
        <v>315</v>
      </c>
      <c r="AG8" s="11">
        <v>68</v>
      </c>
      <c r="AH8" s="11">
        <v>42</v>
      </c>
      <c r="AI8" s="11">
        <v>96</v>
      </c>
      <c r="AJ8" s="11">
        <v>18</v>
      </c>
      <c r="AK8" s="11"/>
      <c r="AL8" s="11">
        <v>394</v>
      </c>
      <c r="AM8" s="11">
        <v>360</v>
      </c>
      <c r="AN8" s="11">
        <v>143</v>
      </c>
      <c r="AO8" s="11">
        <v>23</v>
      </c>
      <c r="AP8" s="11">
        <v>19</v>
      </c>
      <c r="AQ8" s="11">
        <v>38</v>
      </c>
      <c r="AR8" s="11">
        <v>2</v>
      </c>
      <c r="AS8" s="11"/>
      <c r="AT8" s="11">
        <v>1005</v>
      </c>
      <c r="AU8" s="11" t="s">
        <v>115</v>
      </c>
      <c r="AV8" s="11"/>
      <c r="AW8" s="11">
        <v>85</v>
      </c>
      <c r="AX8" s="11">
        <v>15</v>
      </c>
      <c r="AY8" s="11">
        <v>36</v>
      </c>
      <c r="AZ8" s="11">
        <v>208</v>
      </c>
      <c r="BA8" s="11">
        <v>61</v>
      </c>
      <c r="BB8" s="11">
        <v>213</v>
      </c>
      <c r="BC8" s="11">
        <v>366</v>
      </c>
      <c r="BD8" s="11">
        <v>22</v>
      </c>
      <c r="BE8" s="11"/>
      <c r="BF8" s="11">
        <v>203</v>
      </c>
      <c r="BG8" s="11">
        <v>406</v>
      </c>
      <c r="BH8" s="11">
        <v>109</v>
      </c>
      <c r="BI8" s="11">
        <v>54</v>
      </c>
      <c r="BJ8" s="11">
        <v>89</v>
      </c>
      <c r="BK8" s="11">
        <v>92</v>
      </c>
      <c r="BL8" s="11">
        <v>53</v>
      </c>
      <c r="BM8" s="11"/>
      <c r="BN8" s="11">
        <v>37</v>
      </c>
      <c r="BO8" s="11">
        <v>44</v>
      </c>
      <c r="BP8" s="11">
        <v>37</v>
      </c>
      <c r="BQ8" s="11">
        <v>55</v>
      </c>
      <c r="BR8" s="11">
        <v>61</v>
      </c>
      <c r="BS8" s="11">
        <v>62</v>
      </c>
      <c r="BT8" s="11">
        <v>63</v>
      </c>
      <c r="BU8" s="11">
        <v>73</v>
      </c>
      <c r="BV8" s="11">
        <v>43</v>
      </c>
      <c r="BW8" s="11">
        <v>81</v>
      </c>
      <c r="BX8" s="11">
        <v>65</v>
      </c>
      <c r="BY8" s="11">
        <v>60</v>
      </c>
      <c r="BZ8" s="11">
        <v>39</v>
      </c>
      <c r="CA8" s="11">
        <v>50</v>
      </c>
      <c r="CB8" s="11">
        <v>78</v>
      </c>
      <c r="CC8" s="11">
        <v>73</v>
      </c>
      <c r="CD8" s="11">
        <v>65</v>
      </c>
    </row>
    <row r="9" spans="2:82" x14ac:dyDescent="0.35">
      <c r="B9" s="18" t="s">
        <v>302</v>
      </c>
      <c r="C9" s="17">
        <v>7.7816324082385799E-2</v>
      </c>
      <c r="D9" s="17">
        <v>8.6184125154940797E-2</v>
      </c>
      <c r="E9" s="17">
        <v>6.3812284388829701E-2</v>
      </c>
      <c r="F9" s="17"/>
      <c r="G9" s="17">
        <v>6.0563116066227399E-2</v>
      </c>
      <c r="H9" s="17">
        <v>5.4687320892805202E-2</v>
      </c>
      <c r="I9" s="17">
        <v>5.1469640165556697E-2</v>
      </c>
      <c r="J9" s="17">
        <v>7.9559314125642294E-2</v>
      </c>
      <c r="K9" s="17">
        <v>0.23779920797714499</v>
      </c>
      <c r="L9" s="17">
        <v>0.118989014224042</v>
      </c>
      <c r="M9" s="17"/>
      <c r="N9" s="17">
        <v>6.9075356223537401E-2</v>
      </c>
      <c r="O9" s="17">
        <v>8.7665524166614106E-2</v>
      </c>
      <c r="P9" s="17">
        <v>9.1909680240699301E-2</v>
      </c>
      <c r="Q9" s="17">
        <v>7.1261556557378702E-2</v>
      </c>
      <c r="R9" s="17"/>
      <c r="S9" s="17">
        <v>6.8105197959042602E-2</v>
      </c>
      <c r="T9" s="17">
        <v>5.6293905758844402E-2</v>
      </c>
      <c r="U9" s="17">
        <v>0.132174527090616</v>
      </c>
      <c r="V9" s="17">
        <v>3.7858912170535802E-2</v>
      </c>
      <c r="W9" s="17">
        <v>9.5371897577876799E-2</v>
      </c>
      <c r="X9" s="17">
        <v>6.5949833970343499E-2</v>
      </c>
      <c r="Y9" s="17">
        <v>9.8310228072175002E-2</v>
      </c>
      <c r="Z9" s="17">
        <v>5.5127982801997398E-2</v>
      </c>
      <c r="AA9" s="17">
        <v>6.2241718922733398E-2</v>
      </c>
      <c r="AB9" s="17">
        <v>0.114107890111523</v>
      </c>
      <c r="AC9" s="17">
        <v>0.12063242039689</v>
      </c>
      <c r="AD9" s="17"/>
      <c r="AE9" s="17">
        <v>7.49580287840374E-2</v>
      </c>
      <c r="AF9" s="17">
        <v>0.103237784512228</v>
      </c>
      <c r="AG9" s="17">
        <v>8.2837119535995901E-2</v>
      </c>
      <c r="AH9" s="17">
        <v>2.5048241667574401E-2</v>
      </c>
      <c r="AI9" s="17">
        <v>4.38477350000442E-2</v>
      </c>
      <c r="AJ9" s="17">
        <v>0</v>
      </c>
      <c r="AK9" s="17"/>
      <c r="AL9" s="17">
        <v>0.10392942955083399</v>
      </c>
      <c r="AM9" s="17">
        <v>5.7773250187511498E-2</v>
      </c>
      <c r="AN9" s="17">
        <v>4.7444300231144598E-2</v>
      </c>
      <c r="AO9" s="17">
        <v>7.3987995578207497E-2</v>
      </c>
      <c r="AP9" s="17">
        <v>0.14818651176693401</v>
      </c>
      <c r="AQ9" s="17">
        <v>8.1665875018931799E-2</v>
      </c>
      <c r="AR9" s="17">
        <v>0</v>
      </c>
      <c r="AS9" s="17"/>
      <c r="AT9" s="17">
        <v>7.7816324082385799E-2</v>
      </c>
      <c r="AU9" s="17" t="s">
        <v>116</v>
      </c>
      <c r="AV9" s="17"/>
      <c r="AW9" s="17">
        <v>9.2536629799626999E-2</v>
      </c>
      <c r="AX9" s="17">
        <v>0</v>
      </c>
      <c r="AY9" s="17">
        <v>8.0903846123984005E-2</v>
      </c>
      <c r="AZ9" s="17">
        <v>8.0663136151805606E-2</v>
      </c>
      <c r="BA9" s="17">
        <v>0.137058501119283</v>
      </c>
      <c r="BB9" s="17">
        <v>0.11752715613902499</v>
      </c>
      <c r="BC9" s="17">
        <v>4.7232989171661903E-2</v>
      </c>
      <c r="BD9" s="17">
        <v>0</v>
      </c>
      <c r="BE9" s="17"/>
      <c r="BF9" s="17">
        <v>7.2926509701257594E-2</v>
      </c>
      <c r="BG9" s="17">
        <v>6.5863741402332698E-2</v>
      </c>
      <c r="BH9" s="17">
        <v>0.120923335865376</v>
      </c>
      <c r="BI9" s="17">
        <v>0.101231708349194</v>
      </c>
      <c r="BJ9" s="17">
        <v>4.3138355139700699E-2</v>
      </c>
      <c r="BK9" s="17">
        <v>0.11225447047864399</v>
      </c>
      <c r="BL9" s="17">
        <v>7.4169307415060795E-2</v>
      </c>
      <c r="BM9" s="17"/>
      <c r="BN9" s="17">
        <v>0.108925138391318</v>
      </c>
      <c r="BO9" s="17">
        <v>5.2043064302918197E-2</v>
      </c>
      <c r="BP9" s="17">
        <v>0</v>
      </c>
      <c r="BQ9" s="17">
        <v>8.6170868738993295E-2</v>
      </c>
      <c r="BR9" s="17">
        <v>5.8664831935719003E-2</v>
      </c>
      <c r="BS9" s="17">
        <v>0.12593331487266199</v>
      </c>
      <c r="BT9" s="17">
        <v>4.6252884329068898E-2</v>
      </c>
      <c r="BU9" s="17">
        <v>0.152732067552378</v>
      </c>
      <c r="BV9" s="17">
        <v>2.4871100542378E-2</v>
      </c>
      <c r="BW9" s="17">
        <v>0.146089528480494</v>
      </c>
      <c r="BX9" s="17">
        <v>7.5133928404372899E-2</v>
      </c>
      <c r="BY9" s="17">
        <v>8.3292534084006803E-2</v>
      </c>
      <c r="BZ9" s="17">
        <v>0.106866763469965</v>
      </c>
      <c r="CA9" s="17">
        <v>5.5965029510323797E-2</v>
      </c>
      <c r="CB9" s="17">
        <v>4.7737240807452903E-2</v>
      </c>
      <c r="CC9" s="17">
        <v>5.5304625602753503E-2</v>
      </c>
      <c r="CD9" s="17">
        <v>4.97932098538287E-2</v>
      </c>
    </row>
    <row r="10" spans="2:82" x14ac:dyDescent="0.35">
      <c r="B10" s="18" t="s">
        <v>269</v>
      </c>
      <c r="C10" s="17">
        <v>0.13085825498260201</v>
      </c>
      <c r="D10" s="17">
        <v>0.13631110684653999</v>
      </c>
      <c r="E10" s="17">
        <v>0.124116658557628</v>
      </c>
      <c r="F10" s="17"/>
      <c r="G10" s="17">
        <v>9.7208630286220205E-2</v>
      </c>
      <c r="H10" s="17">
        <v>0.106512735286652</v>
      </c>
      <c r="I10" s="17">
        <v>0.14910758874730701</v>
      </c>
      <c r="J10" s="17">
        <v>0.165743892957808</v>
      </c>
      <c r="K10" s="17">
        <v>0.16837951664902601</v>
      </c>
      <c r="L10" s="17">
        <v>0.200652322414625</v>
      </c>
      <c r="M10" s="17"/>
      <c r="N10" s="17">
        <v>0.119393767604088</v>
      </c>
      <c r="O10" s="17">
        <v>0.18786465154315499</v>
      </c>
      <c r="P10" s="17">
        <v>0.11652840968169199</v>
      </c>
      <c r="Q10" s="17">
        <v>0.104733208039083</v>
      </c>
      <c r="R10" s="17"/>
      <c r="S10" s="17">
        <v>0.123783059557979</v>
      </c>
      <c r="T10" s="17">
        <v>0.17448662335076501</v>
      </c>
      <c r="U10" s="17">
        <v>0.14790863203296101</v>
      </c>
      <c r="V10" s="17">
        <v>0.19190173278630501</v>
      </c>
      <c r="W10" s="17">
        <v>0.16892275630089301</v>
      </c>
      <c r="X10" s="17">
        <v>8.4513162806315406E-2</v>
      </c>
      <c r="Y10" s="17">
        <v>0.140512470174254</v>
      </c>
      <c r="Z10" s="17">
        <v>0.130871356220086</v>
      </c>
      <c r="AA10" s="17">
        <v>8.5520986211690603E-2</v>
      </c>
      <c r="AB10" s="17">
        <v>0.13775969991559101</v>
      </c>
      <c r="AC10" s="17">
        <v>0.123103500886328</v>
      </c>
      <c r="AD10" s="17"/>
      <c r="AE10" s="17">
        <v>0.12323741218965401</v>
      </c>
      <c r="AF10" s="17">
        <v>0.14153838063179999</v>
      </c>
      <c r="AG10" s="17">
        <v>6.04821389534098E-2</v>
      </c>
      <c r="AH10" s="17">
        <v>0.17445692487054501</v>
      </c>
      <c r="AI10" s="17">
        <v>0.14987919117426601</v>
      </c>
      <c r="AJ10" s="17">
        <v>0.21968306706663199</v>
      </c>
      <c r="AK10" s="17"/>
      <c r="AL10" s="17">
        <v>0.16607865547169701</v>
      </c>
      <c r="AM10" s="17">
        <v>0.10693563806963099</v>
      </c>
      <c r="AN10" s="17">
        <v>0.111803419660263</v>
      </c>
      <c r="AO10" s="17">
        <v>0.171763501772317</v>
      </c>
      <c r="AP10" s="17">
        <v>0.110318754948197</v>
      </c>
      <c r="AQ10" s="17">
        <v>0.12178704608445901</v>
      </c>
      <c r="AR10" s="17">
        <v>0</v>
      </c>
      <c r="AS10" s="17"/>
      <c r="AT10" s="17">
        <v>0.13085825498260201</v>
      </c>
      <c r="AU10" s="17" t="s">
        <v>116</v>
      </c>
      <c r="AV10" s="17"/>
      <c r="AW10" s="17">
        <v>0.15157961092380101</v>
      </c>
      <c r="AX10" s="17">
        <v>0.128966172717906</v>
      </c>
      <c r="AY10" s="17">
        <v>5.7682217905834998E-2</v>
      </c>
      <c r="AZ10" s="17">
        <v>0.150900023151707</v>
      </c>
      <c r="BA10" s="17">
        <v>0.17504644978272499</v>
      </c>
      <c r="BB10" s="17">
        <v>0.150459398174212</v>
      </c>
      <c r="BC10" s="17">
        <v>0.102209566613966</v>
      </c>
      <c r="BD10" s="17">
        <v>0.14766546899784999</v>
      </c>
      <c r="BE10" s="17"/>
      <c r="BF10" s="17">
        <v>0.173517281184179</v>
      </c>
      <c r="BG10" s="17">
        <v>0.11896387499062901</v>
      </c>
      <c r="BH10" s="17">
        <v>0.14238029114023101</v>
      </c>
      <c r="BI10" s="17">
        <v>3.7521335041624901E-2</v>
      </c>
      <c r="BJ10" s="17">
        <v>4.4459446120365599E-2</v>
      </c>
      <c r="BK10" s="17">
        <v>0.19062860751354099</v>
      </c>
      <c r="BL10" s="17">
        <v>0.17140948788740501</v>
      </c>
      <c r="BM10" s="17"/>
      <c r="BN10" s="17">
        <v>8.3182457278243693E-2</v>
      </c>
      <c r="BO10" s="17">
        <v>0.109274573238172</v>
      </c>
      <c r="BP10" s="17">
        <v>7.9166522939162404E-2</v>
      </c>
      <c r="BQ10" s="17">
        <v>0.13609225181791501</v>
      </c>
      <c r="BR10" s="17">
        <v>0.136248220958225</v>
      </c>
      <c r="BS10" s="17">
        <v>0.106904244811247</v>
      </c>
      <c r="BT10" s="17">
        <v>0.14184773759144301</v>
      </c>
      <c r="BU10" s="17">
        <v>0.107210254401346</v>
      </c>
      <c r="BV10" s="17">
        <v>0.22841249334014799</v>
      </c>
      <c r="BW10" s="17">
        <v>0.14163919294176999</v>
      </c>
      <c r="BX10" s="17">
        <v>0.15853433010781401</v>
      </c>
      <c r="BY10" s="17">
        <v>0.16381751171045</v>
      </c>
      <c r="BZ10" s="17">
        <v>0.17908265680950999</v>
      </c>
      <c r="CA10" s="17">
        <v>0.11997195325361699</v>
      </c>
      <c r="CB10" s="17">
        <v>0.121104086685382</v>
      </c>
      <c r="CC10" s="17">
        <v>0.11224955998160099</v>
      </c>
      <c r="CD10" s="17">
        <v>0.113180685148838</v>
      </c>
    </row>
    <row r="11" spans="2:82" x14ac:dyDescent="0.35">
      <c r="B11" s="18" t="s">
        <v>270</v>
      </c>
      <c r="C11" s="17">
        <v>0.25008641171839002</v>
      </c>
      <c r="D11" s="17">
        <v>0.233537465450948</v>
      </c>
      <c r="E11" s="17">
        <v>0.27455967668540698</v>
      </c>
      <c r="F11" s="17"/>
      <c r="G11" s="17">
        <v>0.30933584818051602</v>
      </c>
      <c r="H11" s="17">
        <v>0.232194026558766</v>
      </c>
      <c r="I11" s="17">
        <v>0.165359286478439</v>
      </c>
      <c r="J11" s="17">
        <v>0.32637515204580603</v>
      </c>
      <c r="K11" s="17">
        <v>0.22502291261928101</v>
      </c>
      <c r="L11" s="17">
        <v>0.27856768755010602</v>
      </c>
      <c r="M11" s="17"/>
      <c r="N11" s="17">
        <v>0.192186562274719</v>
      </c>
      <c r="O11" s="17">
        <v>0.316388863548489</v>
      </c>
      <c r="P11" s="17">
        <v>0.29744733128654199</v>
      </c>
      <c r="Q11" s="17">
        <v>0.27276503044186801</v>
      </c>
      <c r="R11" s="17"/>
      <c r="S11" s="17">
        <v>0.238231430761215</v>
      </c>
      <c r="T11" s="17">
        <v>0.226513937154734</v>
      </c>
      <c r="U11" s="17">
        <v>0.20103864120741</v>
      </c>
      <c r="V11" s="17">
        <v>0.305347958448621</v>
      </c>
      <c r="W11" s="17">
        <v>0.28908315483511998</v>
      </c>
      <c r="X11" s="17">
        <v>0.28187522742818699</v>
      </c>
      <c r="Y11" s="17">
        <v>0.22529633592880499</v>
      </c>
      <c r="Z11" s="17">
        <v>8.4757424759557706E-2</v>
      </c>
      <c r="AA11" s="17">
        <v>0.25262686631179498</v>
      </c>
      <c r="AB11" s="17">
        <v>0.30680298017569102</v>
      </c>
      <c r="AC11" s="17">
        <v>0.32177481792395601</v>
      </c>
      <c r="AD11" s="17"/>
      <c r="AE11" s="17">
        <v>0.22344340967678999</v>
      </c>
      <c r="AF11" s="17">
        <v>0.26901591087078502</v>
      </c>
      <c r="AG11" s="17">
        <v>0.31841457725865402</v>
      </c>
      <c r="AH11" s="17">
        <v>0.24860973376668399</v>
      </c>
      <c r="AI11" s="17">
        <v>0.252758605779631</v>
      </c>
      <c r="AJ11" s="17">
        <v>0.30235712893266498</v>
      </c>
      <c r="AK11" s="17"/>
      <c r="AL11" s="17">
        <v>0.25392442163949103</v>
      </c>
      <c r="AM11" s="17">
        <v>0.21312455905764799</v>
      </c>
      <c r="AN11" s="17">
        <v>0.270795371999973</v>
      </c>
      <c r="AO11" s="17">
        <v>0.181583731442375</v>
      </c>
      <c r="AP11" s="17">
        <v>0.42860483080087203</v>
      </c>
      <c r="AQ11" s="17">
        <v>0.30310389620205003</v>
      </c>
      <c r="AR11" s="17">
        <v>0.46563439438355397</v>
      </c>
      <c r="AS11" s="17"/>
      <c r="AT11" s="17">
        <v>0.25008641171839002</v>
      </c>
      <c r="AU11" s="17" t="s">
        <v>116</v>
      </c>
      <c r="AV11" s="17"/>
      <c r="AW11" s="17">
        <v>0.310445026126346</v>
      </c>
      <c r="AX11" s="17">
        <v>0.52475420358083202</v>
      </c>
      <c r="AY11" s="17">
        <v>0.34221298046063298</v>
      </c>
      <c r="AZ11" s="17">
        <v>0.33171153808056297</v>
      </c>
      <c r="BA11" s="17">
        <v>0.26082547999857503</v>
      </c>
      <c r="BB11" s="17">
        <v>0.194007192488901</v>
      </c>
      <c r="BC11" s="17">
        <v>0.20958589450344001</v>
      </c>
      <c r="BD11" s="17">
        <v>9.5179529041795996E-2</v>
      </c>
      <c r="BE11" s="17"/>
      <c r="BF11" s="17">
        <v>0.198209988003548</v>
      </c>
      <c r="BG11" s="17">
        <v>0.22460307066364299</v>
      </c>
      <c r="BH11" s="17">
        <v>0.29119596349912402</v>
      </c>
      <c r="BI11" s="17">
        <v>0.33965441493062698</v>
      </c>
      <c r="BJ11" s="17">
        <v>0.31734072298988603</v>
      </c>
      <c r="BK11" s="17">
        <v>0.22091334036473301</v>
      </c>
      <c r="BL11" s="17">
        <v>0.40427784428789598</v>
      </c>
      <c r="BM11" s="17"/>
      <c r="BN11" s="17">
        <v>0.26208732928040901</v>
      </c>
      <c r="BO11" s="17">
        <v>0.237511535794415</v>
      </c>
      <c r="BP11" s="17">
        <v>0.33358714148879098</v>
      </c>
      <c r="BQ11" s="17">
        <v>0.22651107700274301</v>
      </c>
      <c r="BR11" s="17">
        <v>0.371451870202614</v>
      </c>
      <c r="BS11" s="17">
        <v>0.237735461122838</v>
      </c>
      <c r="BT11" s="17">
        <v>0.27501086364613397</v>
      </c>
      <c r="BU11" s="17">
        <v>0.27038929712156201</v>
      </c>
      <c r="BV11" s="17">
        <v>0.28174275754311601</v>
      </c>
      <c r="BW11" s="17">
        <v>0.25782488668502801</v>
      </c>
      <c r="BX11" s="17">
        <v>0.27017391340010599</v>
      </c>
      <c r="BY11" s="17">
        <v>0.17113772088965201</v>
      </c>
      <c r="BZ11" s="17">
        <v>0.25041310135442901</v>
      </c>
      <c r="CA11" s="17">
        <v>0.23888270561278499</v>
      </c>
      <c r="CB11" s="17">
        <v>0.165402093767228</v>
      </c>
      <c r="CC11" s="17">
        <v>0.17824679111644601</v>
      </c>
      <c r="CD11" s="17">
        <v>0.24955134352993599</v>
      </c>
    </row>
    <row r="12" spans="2:82" x14ac:dyDescent="0.35">
      <c r="B12" s="18" t="s">
        <v>271</v>
      </c>
      <c r="C12" s="17">
        <v>0.28876597091297801</v>
      </c>
      <c r="D12" s="17">
        <v>0.31238927727751598</v>
      </c>
      <c r="E12" s="17">
        <v>0.254015336485579</v>
      </c>
      <c r="F12" s="17"/>
      <c r="G12" s="17">
        <v>0.31190439421558203</v>
      </c>
      <c r="H12" s="17">
        <v>0.33898385574529599</v>
      </c>
      <c r="I12" s="17">
        <v>0.30740811899742398</v>
      </c>
      <c r="J12" s="17">
        <v>0.21931625784537601</v>
      </c>
      <c r="K12" s="17">
        <v>0.198907081537019</v>
      </c>
      <c r="L12" s="17">
        <v>0.15302260849566099</v>
      </c>
      <c r="M12" s="17"/>
      <c r="N12" s="17">
        <v>0.32837919739784299</v>
      </c>
      <c r="O12" s="17">
        <v>0.22355823728591501</v>
      </c>
      <c r="P12" s="17">
        <v>0.28048514611501901</v>
      </c>
      <c r="Q12" s="17">
        <v>0.26284696117772399</v>
      </c>
      <c r="R12" s="17"/>
      <c r="S12" s="17">
        <v>0.31531059863994598</v>
      </c>
      <c r="T12" s="17">
        <v>0.29509745089204098</v>
      </c>
      <c r="U12" s="17">
        <v>0.25378701526160702</v>
      </c>
      <c r="V12" s="17">
        <v>0.29310507533022201</v>
      </c>
      <c r="W12" s="17">
        <v>0.31363236921214699</v>
      </c>
      <c r="X12" s="17">
        <v>0.33913915074932599</v>
      </c>
      <c r="Y12" s="17">
        <v>0.20628944832320201</v>
      </c>
      <c r="Z12" s="17">
        <v>0.39563369647302399</v>
      </c>
      <c r="AA12" s="17">
        <v>0.29979540869586602</v>
      </c>
      <c r="AB12" s="17">
        <v>0.16754694124487801</v>
      </c>
      <c r="AC12" s="17">
        <v>0.20304096929615401</v>
      </c>
      <c r="AD12" s="17"/>
      <c r="AE12" s="17">
        <v>0.29907389329498002</v>
      </c>
      <c r="AF12" s="17">
        <v>0.26751794380315902</v>
      </c>
      <c r="AG12" s="17">
        <v>0.32882686009929502</v>
      </c>
      <c r="AH12" s="17">
        <v>0.202813040899606</v>
      </c>
      <c r="AI12" s="17">
        <v>0.31172804757077699</v>
      </c>
      <c r="AJ12" s="17">
        <v>0.30070401006231601</v>
      </c>
      <c r="AK12" s="17"/>
      <c r="AL12" s="17">
        <v>0.22710657336072701</v>
      </c>
      <c r="AM12" s="17">
        <v>0.363817482198107</v>
      </c>
      <c r="AN12" s="17">
        <v>0.31221820570556902</v>
      </c>
      <c r="AO12" s="17">
        <v>0.20071303955151601</v>
      </c>
      <c r="AP12" s="17">
        <v>0.15507154131130199</v>
      </c>
      <c r="AQ12" s="17">
        <v>0.27426053080944401</v>
      </c>
      <c r="AR12" s="17">
        <v>0</v>
      </c>
      <c r="AS12" s="17"/>
      <c r="AT12" s="17">
        <v>0.28876597091297801</v>
      </c>
      <c r="AU12" s="17" t="s">
        <v>116</v>
      </c>
      <c r="AV12" s="17"/>
      <c r="AW12" s="17">
        <v>0.26809589713131998</v>
      </c>
      <c r="AX12" s="17">
        <v>7.1514602993102097E-2</v>
      </c>
      <c r="AY12" s="17">
        <v>0.32179024249834398</v>
      </c>
      <c r="AZ12" s="17">
        <v>0.22469957974874299</v>
      </c>
      <c r="BA12" s="17">
        <v>0.20630656503977601</v>
      </c>
      <c r="BB12" s="17">
        <v>0.33519273017199203</v>
      </c>
      <c r="BC12" s="17">
        <v>0.32039046809282901</v>
      </c>
      <c r="BD12" s="17">
        <v>0.31738297530667098</v>
      </c>
      <c r="BE12" s="17"/>
      <c r="BF12" s="17">
        <v>0.313000179324047</v>
      </c>
      <c r="BG12" s="17">
        <v>0.317867257160862</v>
      </c>
      <c r="BH12" s="17">
        <v>0.245205118029588</v>
      </c>
      <c r="BI12" s="17">
        <v>0.29545949464572402</v>
      </c>
      <c r="BJ12" s="17">
        <v>0.346700006909688</v>
      </c>
      <c r="BK12" s="17">
        <v>0.12328425786155101</v>
      </c>
      <c r="BL12" s="17">
        <v>0.24544751567616799</v>
      </c>
      <c r="BM12" s="17"/>
      <c r="BN12" s="17">
        <v>0.265679371688753</v>
      </c>
      <c r="BO12" s="17">
        <v>0.33263716149384298</v>
      </c>
      <c r="BP12" s="17">
        <v>0.25070196156458202</v>
      </c>
      <c r="BQ12" s="17">
        <v>0.373532458809614</v>
      </c>
      <c r="BR12" s="17">
        <v>0.23224210191470099</v>
      </c>
      <c r="BS12" s="17">
        <v>0.25508759210083898</v>
      </c>
      <c r="BT12" s="17">
        <v>0.31560275161124401</v>
      </c>
      <c r="BU12" s="17">
        <v>0.33602588722799098</v>
      </c>
      <c r="BV12" s="17">
        <v>0.207854160458875</v>
      </c>
      <c r="BW12" s="17">
        <v>0.28358942898677802</v>
      </c>
      <c r="BX12" s="17">
        <v>0.20329578233204601</v>
      </c>
      <c r="BY12" s="17">
        <v>0.271142650280426</v>
      </c>
      <c r="BZ12" s="17">
        <v>0.33722380267866497</v>
      </c>
      <c r="CA12" s="17">
        <v>0.33625063684470902</v>
      </c>
      <c r="CB12" s="17">
        <v>0.34420430290092502</v>
      </c>
      <c r="CC12" s="17">
        <v>0.33700086015716602</v>
      </c>
      <c r="CD12" s="17">
        <v>0.22324983457783501</v>
      </c>
    </row>
    <row r="13" spans="2:82" x14ac:dyDescent="0.35">
      <c r="B13" s="18" t="s">
        <v>272</v>
      </c>
      <c r="C13" s="19">
        <v>0.25247303830364398</v>
      </c>
      <c r="D13" s="19">
        <v>0.231578025270056</v>
      </c>
      <c r="E13" s="19">
        <v>0.283496043882556</v>
      </c>
      <c r="F13" s="19"/>
      <c r="G13" s="19">
        <v>0.22098801125145501</v>
      </c>
      <c r="H13" s="19">
        <v>0.26762206151648099</v>
      </c>
      <c r="I13" s="19">
        <v>0.32665536561127301</v>
      </c>
      <c r="J13" s="19">
        <v>0.209005383025367</v>
      </c>
      <c r="K13" s="19">
        <v>0.169891281217529</v>
      </c>
      <c r="L13" s="19">
        <v>0.24876836731556601</v>
      </c>
      <c r="M13" s="19"/>
      <c r="N13" s="19">
        <v>0.29096511649981199</v>
      </c>
      <c r="O13" s="19">
        <v>0.18452272345582699</v>
      </c>
      <c r="P13" s="19">
        <v>0.213629432676047</v>
      </c>
      <c r="Q13" s="19">
        <v>0.28839324378394698</v>
      </c>
      <c r="R13" s="19"/>
      <c r="S13" s="19">
        <v>0.25456971308181803</v>
      </c>
      <c r="T13" s="19">
        <v>0.24760808284361499</v>
      </c>
      <c r="U13" s="19">
        <v>0.26509118440740698</v>
      </c>
      <c r="V13" s="19">
        <v>0.17178632126431601</v>
      </c>
      <c r="W13" s="19">
        <v>0.13298982207396301</v>
      </c>
      <c r="X13" s="19">
        <v>0.22852262504582699</v>
      </c>
      <c r="Y13" s="19">
        <v>0.32959151750156401</v>
      </c>
      <c r="Z13" s="19">
        <v>0.33360953974533503</v>
      </c>
      <c r="AA13" s="19">
        <v>0.29981501985791498</v>
      </c>
      <c r="AB13" s="19">
        <v>0.27378248855231702</v>
      </c>
      <c r="AC13" s="19">
        <v>0.23144829149667301</v>
      </c>
      <c r="AD13" s="19"/>
      <c r="AE13" s="19">
        <v>0.27928725605453902</v>
      </c>
      <c r="AF13" s="19">
        <v>0.21868998018202801</v>
      </c>
      <c r="AG13" s="19">
        <v>0.209439304152645</v>
      </c>
      <c r="AH13" s="19">
        <v>0.34907205879559</v>
      </c>
      <c r="AI13" s="19">
        <v>0.24178642047528201</v>
      </c>
      <c r="AJ13" s="19">
        <v>0.177255793938387</v>
      </c>
      <c r="AK13" s="19"/>
      <c r="AL13" s="19">
        <v>0.24896091997725101</v>
      </c>
      <c r="AM13" s="19">
        <v>0.25834907048710198</v>
      </c>
      <c r="AN13" s="19">
        <v>0.25773870240305102</v>
      </c>
      <c r="AO13" s="19">
        <v>0.37195173165558398</v>
      </c>
      <c r="AP13" s="19">
        <v>0.15781836117269399</v>
      </c>
      <c r="AQ13" s="19">
        <v>0.21918265188511599</v>
      </c>
      <c r="AR13" s="19">
        <v>0.53436560561644597</v>
      </c>
      <c r="AS13" s="19"/>
      <c r="AT13" s="19">
        <v>0.25247303830364398</v>
      </c>
      <c r="AU13" s="19" t="s">
        <v>116</v>
      </c>
      <c r="AV13" s="19"/>
      <c r="AW13" s="19">
        <v>0.17734283601890599</v>
      </c>
      <c r="AX13" s="19">
        <v>0.27476502070816</v>
      </c>
      <c r="AY13" s="19">
        <v>0.197410713011204</v>
      </c>
      <c r="AZ13" s="19">
        <v>0.21202572286718099</v>
      </c>
      <c r="BA13" s="19">
        <v>0.220763004059642</v>
      </c>
      <c r="BB13" s="19">
        <v>0.20281352302587</v>
      </c>
      <c r="BC13" s="19">
        <v>0.320581081618103</v>
      </c>
      <c r="BD13" s="19">
        <v>0.43977202665368298</v>
      </c>
      <c r="BE13" s="19"/>
      <c r="BF13" s="19">
        <v>0.242346041786969</v>
      </c>
      <c r="BG13" s="19">
        <v>0.27270205578253298</v>
      </c>
      <c r="BH13" s="19">
        <v>0.20029529146568101</v>
      </c>
      <c r="BI13" s="19">
        <v>0.22613304703282999</v>
      </c>
      <c r="BJ13" s="19">
        <v>0.24836146884036001</v>
      </c>
      <c r="BK13" s="19">
        <v>0.35291932378153101</v>
      </c>
      <c r="BL13" s="19">
        <v>0.104695844733471</v>
      </c>
      <c r="BM13" s="19"/>
      <c r="BN13" s="19">
        <v>0.28012570336127601</v>
      </c>
      <c r="BO13" s="19">
        <v>0.26853366517065302</v>
      </c>
      <c r="BP13" s="19">
        <v>0.33654437400746501</v>
      </c>
      <c r="BQ13" s="19">
        <v>0.177693343630735</v>
      </c>
      <c r="BR13" s="19">
        <v>0.20139297498874101</v>
      </c>
      <c r="BS13" s="19">
        <v>0.27433938709241401</v>
      </c>
      <c r="BT13" s="19">
        <v>0.22128576282210899</v>
      </c>
      <c r="BU13" s="19">
        <v>0.13364249369672401</v>
      </c>
      <c r="BV13" s="19">
        <v>0.25711948811548302</v>
      </c>
      <c r="BW13" s="19">
        <v>0.170856962905931</v>
      </c>
      <c r="BX13" s="19">
        <v>0.29286204575566099</v>
      </c>
      <c r="BY13" s="19">
        <v>0.31060958303546399</v>
      </c>
      <c r="BZ13" s="19">
        <v>0.126413675687431</v>
      </c>
      <c r="CA13" s="19">
        <v>0.24892967477856401</v>
      </c>
      <c r="CB13" s="19">
        <v>0.32155227583901203</v>
      </c>
      <c r="CC13" s="19">
        <v>0.31719816314203297</v>
      </c>
      <c r="CD13" s="19">
        <v>0.36422492688956198</v>
      </c>
    </row>
    <row r="14" spans="2:82" x14ac:dyDescent="0.35">
      <c r="B14" s="16" t="s">
        <v>191</v>
      </c>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CD18"/>
  <sheetViews>
    <sheetView showGridLines="0" workbookViewId="0">
      <pane xSplit="2" topLeftCell="U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315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982</v>
      </c>
      <c r="D7" s="10">
        <v>563</v>
      </c>
      <c r="E7" s="10">
        <v>415</v>
      </c>
      <c r="F7" s="10"/>
      <c r="G7" s="10">
        <v>216</v>
      </c>
      <c r="H7" s="10">
        <v>298</v>
      </c>
      <c r="I7" s="10">
        <v>193</v>
      </c>
      <c r="J7" s="10">
        <v>113</v>
      </c>
      <c r="K7" s="10">
        <v>89</v>
      </c>
      <c r="L7" s="10">
        <v>73</v>
      </c>
      <c r="M7" s="10"/>
      <c r="N7" s="10">
        <v>459</v>
      </c>
      <c r="O7" s="10">
        <v>191</v>
      </c>
      <c r="P7" s="10">
        <v>201</v>
      </c>
      <c r="Q7" s="10">
        <v>129</v>
      </c>
      <c r="R7" s="10"/>
      <c r="S7" s="10">
        <v>266</v>
      </c>
      <c r="T7" s="10">
        <v>88</v>
      </c>
      <c r="U7" s="10">
        <v>60</v>
      </c>
      <c r="V7" s="10">
        <v>52</v>
      </c>
      <c r="W7" s="10">
        <v>81</v>
      </c>
      <c r="X7" s="10">
        <v>105</v>
      </c>
      <c r="Y7" s="10">
        <v>68</v>
      </c>
      <c r="Z7" s="10">
        <v>35</v>
      </c>
      <c r="AA7" s="10">
        <v>111</v>
      </c>
      <c r="AB7" s="10">
        <v>76</v>
      </c>
      <c r="AC7" s="10">
        <v>40</v>
      </c>
      <c r="AD7" s="10"/>
      <c r="AE7" s="10">
        <v>458</v>
      </c>
      <c r="AF7" s="10">
        <v>312</v>
      </c>
      <c r="AG7" s="10">
        <v>61</v>
      </c>
      <c r="AH7" s="10">
        <v>40</v>
      </c>
      <c r="AI7" s="10">
        <v>92</v>
      </c>
      <c r="AJ7" s="10">
        <v>17</v>
      </c>
      <c r="AK7" s="10"/>
      <c r="AL7" s="10">
        <v>396</v>
      </c>
      <c r="AM7" s="10">
        <v>344</v>
      </c>
      <c r="AN7" s="10">
        <v>137</v>
      </c>
      <c r="AO7" s="10">
        <v>22</v>
      </c>
      <c r="AP7" s="10">
        <v>19</v>
      </c>
      <c r="AQ7" s="10">
        <v>36</v>
      </c>
      <c r="AR7" s="10">
        <v>2</v>
      </c>
      <c r="AS7" s="10"/>
      <c r="AT7" s="10">
        <v>982</v>
      </c>
      <c r="AU7" s="10" t="s">
        <v>115</v>
      </c>
      <c r="AV7" s="10"/>
      <c r="AW7" s="10">
        <v>82</v>
      </c>
      <c r="AX7" s="10">
        <v>15</v>
      </c>
      <c r="AY7" s="10">
        <v>35</v>
      </c>
      <c r="AZ7" s="10">
        <v>205</v>
      </c>
      <c r="BA7" s="10">
        <v>63</v>
      </c>
      <c r="BB7" s="10">
        <v>204</v>
      </c>
      <c r="BC7" s="10">
        <v>357</v>
      </c>
      <c r="BD7" s="10">
        <v>21</v>
      </c>
      <c r="BE7" s="10"/>
      <c r="BF7" s="10">
        <v>197</v>
      </c>
      <c r="BG7" s="10">
        <v>398</v>
      </c>
      <c r="BH7" s="10">
        <v>104</v>
      </c>
      <c r="BI7" s="10">
        <v>52</v>
      </c>
      <c r="BJ7" s="10">
        <v>87</v>
      </c>
      <c r="BK7" s="10">
        <v>93</v>
      </c>
      <c r="BL7" s="10">
        <v>51</v>
      </c>
      <c r="BM7" s="10"/>
      <c r="BN7" s="10">
        <v>34</v>
      </c>
      <c r="BO7" s="10">
        <v>41</v>
      </c>
      <c r="BP7" s="10">
        <v>36</v>
      </c>
      <c r="BQ7" s="10">
        <v>53</v>
      </c>
      <c r="BR7" s="10">
        <v>59</v>
      </c>
      <c r="BS7" s="10">
        <v>61</v>
      </c>
      <c r="BT7" s="10">
        <v>61</v>
      </c>
      <c r="BU7" s="10">
        <v>72</v>
      </c>
      <c r="BV7" s="10">
        <v>42</v>
      </c>
      <c r="BW7" s="10">
        <v>81</v>
      </c>
      <c r="BX7" s="10">
        <v>65</v>
      </c>
      <c r="BY7" s="10">
        <v>59</v>
      </c>
      <c r="BZ7" s="10">
        <v>39</v>
      </c>
      <c r="CA7" s="10">
        <v>50</v>
      </c>
      <c r="CB7" s="10">
        <v>77</v>
      </c>
      <c r="CC7" s="10">
        <v>71</v>
      </c>
      <c r="CD7" s="10">
        <v>63</v>
      </c>
    </row>
    <row r="8" spans="2:82" ht="30" customHeight="1" x14ac:dyDescent="0.35">
      <c r="B8" s="11" t="s">
        <v>19</v>
      </c>
      <c r="C8" s="11">
        <v>1005</v>
      </c>
      <c r="D8" s="11">
        <v>597</v>
      </c>
      <c r="E8" s="11">
        <v>404</v>
      </c>
      <c r="F8" s="11"/>
      <c r="G8" s="11">
        <v>236</v>
      </c>
      <c r="H8" s="11">
        <v>309</v>
      </c>
      <c r="I8" s="11">
        <v>197</v>
      </c>
      <c r="J8" s="11">
        <v>109</v>
      </c>
      <c r="K8" s="11">
        <v>83</v>
      </c>
      <c r="L8" s="11">
        <v>71</v>
      </c>
      <c r="M8" s="11"/>
      <c r="N8" s="11">
        <v>449</v>
      </c>
      <c r="O8" s="11">
        <v>197</v>
      </c>
      <c r="P8" s="11">
        <v>217</v>
      </c>
      <c r="Q8" s="11">
        <v>140</v>
      </c>
      <c r="R8" s="11"/>
      <c r="S8" s="11">
        <v>293</v>
      </c>
      <c r="T8" s="11">
        <v>84</v>
      </c>
      <c r="U8" s="11">
        <v>57</v>
      </c>
      <c r="V8" s="11">
        <v>52</v>
      </c>
      <c r="W8" s="11">
        <v>77</v>
      </c>
      <c r="X8" s="11">
        <v>101</v>
      </c>
      <c r="Y8" s="11">
        <v>71</v>
      </c>
      <c r="Z8" s="11">
        <v>41</v>
      </c>
      <c r="AA8" s="11">
        <v>109</v>
      </c>
      <c r="AB8" s="11">
        <v>81</v>
      </c>
      <c r="AC8" s="11">
        <v>40</v>
      </c>
      <c r="AD8" s="11"/>
      <c r="AE8" s="11">
        <v>465</v>
      </c>
      <c r="AF8" s="11">
        <v>315</v>
      </c>
      <c r="AG8" s="11">
        <v>68</v>
      </c>
      <c r="AH8" s="11">
        <v>42</v>
      </c>
      <c r="AI8" s="11">
        <v>96</v>
      </c>
      <c r="AJ8" s="11">
        <v>18</v>
      </c>
      <c r="AK8" s="11"/>
      <c r="AL8" s="11">
        <v>394</v>
      </c>
      <c r="AM8" s="11">
        <v>360</v>
      </c>
      <c r="AN8" s="11">
        <v>143</v>
      </c>
      <c r="AO8" s="11">
        <v>23</v>
      </c>
      <c r="AP8" s="11">
        <v>19</v>
      </c>
      <c r="AQ8" s="11">
        <v>38</v>
      </c>
      <c r="AR8" s="11">
        <v>2</v>
      </c>
      <c r="AS8" s="11"/>
      <c r="AT8" s="11">
        <v>1005</v>
      </c>
      <c r="AU8" s="11" t="s">
        <v>115</v>
      </c>
      <c r="AV8" s="11"/>
      <c r="AW8" s="11">
        <v>85</v>
      </c>
      <c r="AX8" s="11">
        <v>15</v>
      </c>
      <c r="AY8" s="11">
        <v>36</v>
      </c>
      <c r="AZ8" s="11">
        <v>208</v>
      </c>
      <c r="BA8" s="11">
        <v>61</v>
      </c>
      <c r="BB8" s="11">
        <v>213</v>
      </c>
      <c r="BC8" s="11">
        <v>366</v>
      </c>
      <c r="BD8" s="11">
        <v>22</v>
      </c>
      <c r="BE8" s="11"/>
      <c r="BF8" s="11">
        <v>203</v>
      </c>
      <c r="BG8" s="11">
        <v>406</v>
      </c>
      <c r="BH8" s="11">
        <v>109</v>
      </c>
      <c r="BI8" s="11">
        <v>54</v>
      </c>
      <c r="BJ8" s="11">
        <v>89</v>
      </c>
      <c r="BK8" s="11">
        <v>92</v>
      </c>
      <c r="BL8" s="11">
        <v>53</v>
      </c>
      <c r="BM8" s="11"/>
      <c r="BN8" s="11">
        <v>37</v>
      </c>
      <c r="BO8" s="11">
        <v>44</v>
      </c>
      <c r="BP8" s="11">
        <v>37</v>
      </c>
      <c r="BQ8" s="11">
        <v>55</v>
      </c>
      <c r="BR8" s="11">
        <v>61</v>
      </c>
      <c r="BS8" s="11">
        <v>62</v>
      </c>
      <c r="BT8" s="11">
        <v>63</v>
      </c>
      <c r="BU8" s="11">
        <v>73</v>
      </c>
      <c r="BV8" s="11">
        <v>43</v>
      </c>
      <c r="BW8" s="11">
        <v>81</v>
      </c>
      <c r="BX8" s="11">
        <v>65</v>
      </c>
      <c r="BY8" s="11">
        <v>60</v>
      </c>
      <c r="BZ8" s="11">
        <v>39</v>
      </c>
      <c r="CA8" s="11">
        <v>50</v>
      </c>
      <c r="CB8" s="11">
        <v>78</v>
      </c>
      <c r="CC8" s="11">
        <v>73</v>
      </c>
      <c r="CD8" s="11">
        <v>65</v>
      </c>
    </row>
    <row r="9" spans="2:82" x14ac:dyDescent="0.35">
      <c r="B9" s="18" t="s">
        <v>302</v>
      </c>
      <c r="C9" s="17">
        <v>4.86201129659962E-2</v>
      </c>
      <c r="D9" s="17">
        <v>4.9105293412543702E-2</v>
      </c>
      <c r="E9" s="17">
        <v>4.5975841464466399E-2</v>
      </c>
      <c r="F9" s="17"/>
      <c r="G9" s="17">
        <v>2.3497991729852199E-2</v>
      </c>
      <c r="H9" s="17">
        <v>4.7064325273051398E-2</v>
      </c>
      <c r="I9" s="17">
        <v>1.09627001010135E-2</v>
      </c>
      <c r="J9" s="17">
        <v>5.1580544528121101E-2</v>
      </c>
      <c r="K9" s="17">
        <v>0.15422528973646901</v>
      </c>
      <c r="L9" s="17">
        <v>0.115453191787547</v>
      </c>
      <c r="M9" s="17"/>
      <c r="N9" s="17">
        <v>4.3060593210930802E-2</v>
      </c>
      <c r="O9" s="17">
        <v>5.9956731456742102E-2</v>
      </c>
      <c r="P9" s="17">
        <v>5.1160366623680502E-2</v>
      </c>
      <c r="Q9" s="17">
        <v>4.7277816069298602E-2</v>
      </c>
      <c r="R9" s="17"/>
      <c r="S9" s="17">
        <v>4.11500102983672E-2</v>
      </c>
      <c r="T9" s="17">
        <v>2.0940901688741499E-2</v>
      </c>
      <c r="U9" s="17">
        <v>0.109517361983545</v>
      </c>
      <c r="V9" s="17">
        <v>3.6935102140189802E-2</v>
      </c>
      <c r="W9" s="17">
        <v>9.5527266996050297E-2</v>
      </c>
      <c r="X9" s="17">
        <v>4.9075968858556501E-2</v>
      </c>
      <c r="Y9" s="17">
        <v>2.7752064333167601E-2</v>
      </c>
      <c r="Z9" s="17">
        <v>2.4471421633829999E-2</v>
      </c>
      <c r="AA9" s="17">
        <v>3.39513026068737E-2</v>
      </c>
      <c r="AB9" s="17">
        <v>6.2052801304734999E-2</v>
      </c>
      <c r="AC9" s="17">
        <v>7.3448927768549499E-2</v>
      </c>
      <c r="AD9" s="17"/>
      <c r="AE9" s="17">
        <v>4.5512551300416697E-2</v>
      </c>
      <c r="AF9" s="17">
        <v>4.8926237070240797E-2</v>
      </c>
      <c r="AG9" s="17">
        <v>8.1330427408314407E-2</v>
      </c>
      <c r="AH9" s="17">
        <v>7.2504446981393897E-2</v>
      </c>
      <c r="AI9" s="17">
        <v>3.0097951675983801E-2</v>
      </c>
      <c r="AJ9" s="17">
        <v>5.0221104840808599E-2</v>
      </c>
      <c r="AK9" s="17"/>
      <c r="AL9" s="17">
        <v>5.8900889893063003E-2</v>
      </c>
      <c r="AM9" s="17">
        <v>3.29614188113483E-2</v>
      </c>
      <c r="AN9" s="17">
        <v>4.9806675170281797E-2</v>
      </c>
      <c r="AO9" s="17">
        <v>7.30747957684518E-2</v>
      </c>
      <c r="AP9" s="17">
        <v>0.10360658234155</v>
      </c>
      <c r="AQ9" s="17">
        <v>2.6779741560033401E-2</v>
      </c>
      <c r="AR9" s="17">
        <v>0</v>
      </c>
      <c r="AS9" s="17"/>
      <c r="AT9" s="17">
        <v>4.86201129659962E-2</v>
      </c>
      <c r="AU9" s="17" t="s">
        <v>116</v>
      </c>
      <c r="AV9" s="17"/>
      <c r="AW9" s="17">
        <v>5.8225987123579501E-2</v>
      </c>
      <c r="AX9" s="17">
        <v>5.69235135692856E-2</v>
      </c>
      <c r="AY9" s="17">
        <v>5.3363947651169003E-2</v>
      </c>
      <c r="AZ9" s="17">
        <v>6.8577875092687396E-2</v>
      </c>
      <c r="BA9" s="17">
        <v>0.119280363389643</v>
      </c>
      <c r="BB9" s="17">
        <v>5.2113079107904102E-2</v>
      </c>
      <c r="BC9" s="17">
        <v>2.0555329760219301E-2</v>
      </c>
      <c r="BD9" s="17">
        <v>4.6895877767097603E-2</v>
      </c>
      <c r="BE9" s="17"/>
      <c r="BF9" s="17">
        <v>5.1235065127531697E-2</v>
      </c>
      <c r="BG9" s="17">
        <v>4.0414658409198202E-2</v>
      </c>
      <c r="BH9" s="17">
        <v>6.8583567834187106E-2</v>
      </c>
      <c r="BI9" s="17">
        <v>5.3411214079622203E-2</v>
      </c>
      <c r="BJ9" s="17">
        <v>3.3848622725970098E-2</v>
      </c>
      <c r="BK9" s="17">
        <v>4.9574228770759399E-2</v>
      </c>
      <c r="BL9" s="17">
        <v>7.8407702125791803E-2</v>
      </c>
      <c r="BM9" s="17"/>
      <c r="BN9" s="17">
        <v>5.6974309619828002E-2</v>
      </c>
      <c r="BO9" s="17">
        <v>4.5794095290134201E-2</v>
      </c>
      <c r="BP9" s="17">
        <v>0</v>
      </c>
      <c r="BQ9" s="17">
        <v>6.2857822324891802E-2</v>
      </c>
      <c r="BR9" s="17">
        <v>6.8272489212710494E-2</v>
      </c>
      <c r="BS9" s="17">
        <v>9.2523482021727096E-2</v>
      </c>
      <c r="BT9" s="17">
        <v>1.30689892646544E-2</v>
      </c>
      <c r="BU9" s="17">
        <v>6.8963616899227503E-2</v>
      </c>
      <c r="BV9" s="17">
        <v>2.2114095841374099E-2</v>
      </c>
      <c r="BW9" s="17">
        <v>0.116368155950013</v>
      </c>
      <c r="BX9" s="17">
        <v>2.8295210518491001E-2</v>
      </c>
      <c r="BY9" s="17">
        <v>3.3064588321032699E-2</v>
      </c>
      <c r="BZ9" s="17">
        <v>4.6239667138355998E-2</v>
      </c>
      <c r="CA9" s="17">
        <v>0.110695978380722</v>
      </c>
      <c r="CB9" s="17">
        <v>1.1511016748006701E-2</v>
      </c>
      <c r="CC9" s="17">
        <v>1.3357725165619099E-2</v>
      </c>
      <c r="CD9" s="17">
        <v>3.25606261760093E-2</v>
      </c>
    </row>
    <row r="10" spans="2:82" x14ac:dyDescent="0.35">
      <c r="B10" s="18" t="s">
        <v>269</v>
      </c>
      <c r="C10" s="17">
        <v>7.8658525511284202E-2</v>
      </c>
      <c r="D10" s="17">
        <v>8.5888833904915293E-2</v>
      </c>
      <c r="E10" s="17">
        <v>6.8762276343976497E-2</v>
      </c>
      <c r="F10" s="17"/>
      <c r="G10" s="17">
        <v>7.8302860895337306E-2</v>
      </c>
      <c r="H10" s="17">
        <v>7.3753778358457894E-2</v>
      </c>
      <c r="I10" s="17">
        <v>5.68314768219245E-2</v>
      </c>
      <c r="J10" s="17">
        <v>6.2427054265544797E-2</v>
      </c>
      <c r="K10" s="17">
        <v>0.122897359102755</v>
      </c>
      <c r="L10" s="17">
        <v>0.135198700618755</v>
      </c>
      <c r="M10" s="17"/>
      <c r="N10" s="17">
        <v>6.1487553269648103E-2</v>
      </c>
      <c r="O10" s="17">
        <v>0.11504565051532201</v>
      </c>
      <c r="P10" s="17">
        <v>7.9105229616012906E-2</v>
      </c>
      <c r="Q10" s="17">
        <v>8.3041887791667796E-2</v>
      </c>
      <c r="R10" s="17"/>
      <c r="S10" s="17">
        <v>7.0964095402686805E-2</v>
      </c>
      <c r="T10" s="17">
        <v>5.6371877868480399E-2</v>
      </c>
      <c r="U10" s="17">
        <v>0.15137555021294899</v>
      </c>
      <c r="V10" s="17">
        <v>3.8097430194293402E-2</v>
      </c>
      <c r="W10" s="17">
        <v>9.1810437724446997E-2</v>
      </c>
      <c r="X10" s="17">
        <v>6.5436853777048901E-2</v>
      </c>
      <c r="Y10" s="17">
        <v>0.10448790943679399</v>
      </c>
      <c r="Z10" s="17">
        <v>8.2071358073114206E-2</v>
      </c>
      <c r="AA10" s="17">
        <v>5.2410610627636897E-2</v>
      </c>
      <c r="AB10" s="17">
        <v>9.6859199549193503E-2</v>
      </c>
      <c r="AC10" s="17">
        <v>0.12439228574379201</v>
      </c>
      <c r="AD10" s="17"/>
      <c r="AE10" s="17">
        <v>8.8712151665365599E-2</v>
      </c>
      <c r="AF10" s="17">
        <v>6.9378033905553999E-2</v>
      </c>
      <c r="AG10" s="17">
        <v>6.95765976509196E-2</v>
      </c>
      <c r="AH10" s="17">
        <v>4.8938038680212299E-2</v>
      </c>
      <c r="AI10" s="17">
        <v>8.5429883397849099E-2</v>
      </c>
      <c r="AJ10" s="17">
        <v>5.8354224222933203E-2</v>
      </c>
      <c r="AK10" s="17"/>
      <c r="AL10" s="17">
        <v>0.102491034481282</v>
      </c>
      <c r="AM10" s="17">
        <v>7.2147816489719893E-2</v>
      </c>
      <c r="AN10" s="17">
        <v>4.5658511220194098E-2</v>
      </c>
      <c r="AO10" s="17">
        <v>8.2628795537691896E-2</v>
      </c>
      <c r="AP10" s="17">
        <v>5.5544269444894503E-2</v>
      </c>
      <c r="AQ10" s="17">
        <v>5.9371417730136801E-2</v>
      </c>
      <c r="AR10" s="17">
        <v>0</v>
      </c>
      <c r="AS10" s="17"/>
      <c r="AT10" s="17">
        <v>7.8658525511284202E-2</v>
      </c>
      <c r="AU10" s="17" t="s">
        <v>116</v>
      </c>
      <c r="AV10" s="17"/>
      <c r="AW10" s="17">
        <v>0.150459306896669</v>
      </c>
      <c r="AX10" s="17">
        <v>7.2042659148620306E-2</v>
      </c>
      <c r="AY10" s="17">
        <v>5.7613363862277403E-2</v>
      </c>
      <c r="AZ10" s="17">
        <v>7.6144661699788604E-2</v>
      </c>
      <c r="BA10" s="17">
        <v>0.110613557070474</v>
      </c>
      <c r="BB10" s="17">
        <v>0.100057221902978</v>
      </c>
      <c r="BC10" s="17">
        <v>4.9351021963403199E-2</v>
      </c>
      <c r="BD10" s="17">
        <v>5.4993368048953301E-2</v>
      </c>
      <c r="BE10" s="17"/>
      <c r="BF10" s="17">
        <v>9.1617274140927504E-2</v>
      </c>
      <c r="BG10" s="17">
        <v>6.2517567419762804E-2</v>
      </c>
      <c r="BH10" s="17">
        <v>0.110692457836226</v>
      </c>
      <c r="BI10" s="17">
        <v>5.5474162216132897E-2</v>
      </c>
      <c r="BJ10" s="17">
        <v>3.1100018026325602E-2</v>
      </c>
      <c r="BK10" s="17">
        <v>0.10419306319864099</v>
      </c>
      <c r="BL10" s="17">
        <v>0.145505810650298</v>
      </c>
      <c r="BM10" s="17"/>
      <c r="BN10" s="17">
        <v>5.6226658241881299E-2</v>
      </c>
      <c r="BO10" s="17">
        <v>9.7787466611416393E-2</v>
      </c>
      <c r="BP10" s="17">
        <v>4.9145585756278198E-2</v>
      </c>
      <c r="BQ10" s="17">
        <v>7.7123562834300705E-2</v>
      </c>
      <c r="BR10" s="17">
        <v>8.0814871867915403E-2</v>
      </c>
      <c r="BS10" s="17">
        <v>6.2112677700898497E-2</v>
      </c>
      <c r="BT10" s="17">
        <v>5.5477138405846602E-2</v>
      </c>
      <c r="BU10" s="17">
        <v>0.148455915530389</v>
      </c>
      <c r="BV10" s="17">
        <v>0</v>
      </c>
      <c r="BW10" s="17">
        <v>6.7099887613915193E-2</v>
      </c>
      <c r="BX10" s="17">
        <v>0.143260020436905</v>
      </c>
      <c r="BY10" s="17">
        <v>9.0722906195109407E-2</v>
      </c>
      <c r="BZ10" s="17">
        <v>0.161842623139243</v>
      </c>
      <c r="CA10" s="17">
        <v>4.2048062520008499E-2</v>
      </c>
      <c r="CB10" s="17">
        <v>6.2604103525993895E-2</v>
      </c>
      <c r="CC10" s="17">
        <v>2.6495379629514201E-2</v>
      </c>
      <c r="CD10" s="17">
        <v>7.9533107023225802E-2</v>
      </c>
    </row>
    <row r="11" spans="2:82" x14ac:dyDescent="0.35">
      <c r="B11" s="18" t="s">
        <v>270</v>
      </c>
      <c r="C11" s="17">
        <v>0.256503437615203</v>
      </c>
      <c r="D11" s="17">
        <v>0.25839019838530097</v>
      </c>
      <c r="E11" s="17">
        <v>0.25356449844828499</v>
      </c>
      <c r="F11" s="17"/>
      <c r="G11" s="17">
        <v>0.24204451148880099</v>
      </c>
      <c r="H11" s="17">
        <v>0.22023549461594999</v>
      </c>
      <c r="I11" s="17">
        <v>0.28296560564476497</v>
      </c>
      <c r="J11" s="17">
        <v>0.33391897596248898</v>
      </c>
      <c r="K11" s="17">
        <v>0.19302909078271599</v>
      </c>
      <c r="L11" s="17">
        <v>0.34465817212355698</v>
      </c>
      <c r="M11" s="17"/>
      <c r="N11" s="17">
        <v>0.25756862885260601</v>
      </c>
      <c r="O11" s="17">
        <v>0.249383790427989</v>
      </c>
      <c r="P11" s="17">
        <v>0.28692127912113602</v>
      </c>
      <c r="Q11" s="17">
        <v>0.20521024719803699</v>
      </c>
      <c r="R11" s="17"/>
      <c r="S11" s="17">
        <v>0.24550757727735201</v>
      </c>
      <c r="T11" s="17">
        <v>0.34378028870613098</v>
      </c>
      <c r="U11" s="17">
        <v>0.263381301891363</v>
      </c>
      <c r="V11" s="17">
        <v>0.38280973374349703</v>
      </c>
      <c r="W11" s="17">
        <v>0.21852478855090099</v>
      </c>
      <c r="X11" s="17">
        <v>0.19383551385845199</v>
      </c>
      <c r="Y11" s="17">
        <v>0.23629888167131899</v>
      </c>
      <c r="Z11" s="17">
        <v>0.26422011105780002</v>
      </c>
      <c r="AA11" s="17">
        <v>0.25173089554866301</v>
      </c>
      <c r="AB11" s="17">
        <v>0.25945707704116899</v>
      </c>
      <c r="AC11" s="17">
        <v>0.24577228445577001</v>
      </c>
      <c r="AD11" s="17"/>
      <c r="AE11" s="17">
        <v>0.23920954119051799</v>
      </c>
      <c r="AF11" s="17">
        <v>0.27145417929681898</v>
      </c>
      <c r="AG11" s="17">
        <v>0.26012166543335302</v>
      </c>
      <c r="AH11" s="17">
        <v>0.32190528113114197</v>
      </c>
      <c r="AI11" s="17">
        <v>0.24582849374287299</v>
      </c>
      <c r="AJ11" s="17">
        <v>0.29652284662648798</v>
      </c>
      <c r="AK11" s="17"/>
      <c r="AL11" s="17">
        <v>0.29234720593129199</v>
      </c>
      <c r="AM11" s="17">
        <v>0.19936527944139601</v>
      </c>
      <c r="AN11" s="17">
        <v>0.24752108127181299</v>
      </c>
      <c r="AO11" s="17">
        <v>0.16916620723913101</v>
      </c>
      <c r="AP11" s="17">
        <v>0.413724221042371</v>
      </c>
      <c r="AQ11" s="17">
        <v>0.301882708827169</v>
      </c>
      <c r="AR11" s="17">
        <v>0</v>
      </c>
      <c r="AS11" s="17"/>
      <c r="AT11" s="17">
        <v>0.256503437615203</v>
      </c>
      <c r="AU11" s="17" t="s">
        <v>116</v>
      </c>
      <c r="AV11" s="17"/>
      <c r="AW11" s="17">
        <v>0.28050514624436801</v>
      </c>
      <c r="AX11" s="17">
        <v>0.32491603240508998</v>
      </c>
      <c r="AY11" s="17">
        <v>0.22249011818810699</v>
      </c>
      <c r="AZ11" s="17">
        <v>0.317986001110172</v>
      </c>
      <c r="BA11" s="17">
        <v>0.352459512940898</v>
      </c>
      <c r="BB11" s="17">
        <v>0.28129764213416197</v>
      </c>
      <c r="BC11" s="17">
        <v>0.18084163573759099</v>
      </c>
      <c r="BD11" s="17">
        <v>0.34675695163895498</v>
      </c>
      <c r="BE11" s="17"/>
      <c r="BF11" s="17">
        <v>0.23876580663204799</v>
      </c>
      <c r="BG11" s="17">
        <v>0.254170325029553</v>
      </c>
      <c r="BH11" s="17">
        <v>0.236812445803262</v>
      </c>
      <c r="BI11" s="17">
        <v>0.26232241414627999</v>
      </c>
      <c r="BJ11" s="17">
        <v>0.212823901570004</v>
      </c>
      <c r="BK11" s="17">
        <v>0.280224709353176</v>
      </c>
      <c r="BL11" s="17">
        <v>0.40728031376967999</v>
      </c>
      <c r="BM11" s="17"/>
      <c r="BN11" s="17">
        <v>0.208535976329456</v>
      </c>
      <c r="BO11" s="17">
        <v>0.160984287863391</v>
      </c>
      <c r="BP11" s="17">
        <v>0.27597507186945303</v>
      </c>
      <c r="BQ11" s="17">
        <v>0.235639502381291</v>
      </c>
      <c r="BR11" s="17">
        <v>0.33960187347215998</v>
      </c>
      <c r="BS11" s="17">
        <v>0.34810313864201903</v>
      </c>
      <c r="BT11" s="17">
        <v>0.25674735363261902</v>
      </c>
      <c r="BU11" s="17">
        <v>0.240857587137532</v>
      </c>
      <c r="BV11" s="17">
        <v>0.28141874630507802</v>
      </c>
      <c r="BW11" s="17">
        <v>0.25580615478272201</v>
      </c>
      <c r="BX11" s="17">
        <v>0.23239393682162801</v>
      </c>
      <c r="BY11" s="17">
        <v>0.26612354820141798</v>
      </c>
      <c r="BZ11" s="17">
        <v>0.28736653750862401</v>
      </c>
      <c r="CA11" s="17">
        <v>0.26579030861856301</v>
      </c>
      <c r="CB11" s="17">
        <v>0.23317452714526199</v>
      </c>
      <c r="CC11" s="17">
        <v>0.18723449800471101</v>
      </c>
      <c r="CD11" s="17">
        <v>0.23105673703092799</v>
      </c>
    </row>
    <row r="12" spans="2:82" x14ac:dyDescent="0.35">
      <c r="B12" s="18" t="s">
        <v>271</v>
      </c>
      <c r="C12" s="17">
        <v>0.33596270595168898</v>
      </c>
      <c r="D12" s="17">
        <v>0.33287176864833301</v>
      </c>
      <c r="E12" s="17">
        <v>0.34140496745244697</v>
      </c>
      <c r="F12" s="17"/>
      <c r="G12" s="17">
        <v>0.39444944285417199</v>
      </c>
      <c r="H12" s="17">
        <v>0.351554346038843</v>
      </c>
      <c r="I12" s="17">
        <v>0.34017474408384502</v>
      </c>
      <c r="J12" s="17">
        <v>0.30932612914449598</v>
      </c>
      <c r="K12" s="17">
        <v>0.26810435482647899</v>
      </c>
      <c r="L12" s="17">
        <v>0.181808027239243</v>
      </c>
      <c r="M12" s="17"/>
      <c r="N12" s="17">
        <v>0.332850662155869</v>
      </c>
      <c r="O12" s="17">
        <v>0.38912375395543702</v>
      </c>
      <c r="P12" s="17">
        <v>0.29768870362401401</v>
      </c>
      <c r="Q12" s="17">
        <v>0.33543346932837997</v>
      </c>
      <c r="R12" s="17"/>
      <c r="S12" s="17">
        <v>0.36313681453677699</v>
      </c>
      <c r="T12" s="17">
        <v>0.32037791815024402</v>
      </c>
      <c r="U12" s="17">
        <v>0.28522192964588999</v>
      </c>
      <c r="V12" s="17">
        <v>0.33330340541488201</v>
      </c>
      <c r="W12" s="17">
        <v>0.36044455722192198</v>
      </c>
      <c r="X12" s="17">
        <v>0.427100251481557</v>
      </c>
      <c r="Y12" s="17">
        <v>0.32099939581304598</v>
      </c>
      <c r="Z12" s="17">
        <v>0.204363585406515</v>
      </c>
      <c r="AA12" s="17">
        <v>0.30257596452977298</v>
      </c>
      <c r="AB12" s="17">
        <v>0.32980898661088198</v>
      </c>
      <c r="AC12" s="17">
        <v>0.231714394353949</v>
      </c>
      <c r="AD12" s="17"/>
      <c r="AE12" s="17">
        <v>0.31620872836670999</v>
      </c>
      <c r="AF12" s="17">
        <v>0.345291537518021</v>
      </c>
      <c r="AG12" s="17">
        <v>0.34249061928843599</v>
      </c>
      <c r="AH12" s="17">
        <v>0.30800245116443398</v>
      </c>
      <c r="AI12" s="17">
        <v>0.41293204023347602</v>
      </c>
      <c r="AJ12" s="17">
        <v>0.29701583121759201</v>
      </c>
      <c r="AK12" s="17"/>
      <c r="AL12" s="17">
        <v>0.29929274851554299</v>
      </c>
      <c r="AM12" s="17">
        <v>0.38404505959941099</v>
      </c>
      <c r="AN12" s="17">
        <v>0.325672079946356</v>
      </c>
      <c r="AO12" s="17">
        <v>0.39157143460764898</v>
      </c>
      <c r="AP12" s="17">
        <v>0.327165868933112</v>
      </c>
      <c r="AQ12" s="17">
        <v>0.33321667194794702</v>
      </c>
      <c r="AR12" s="17">
        <v>0</v>
      </c>
      <c r="AS12" s="17"/>
      <c r="AT12" s="17">
        <v>0.33596270595168898</v>
      </c>
      <c r="AU12" s="17" t="s">
        <v>116</v>
      </c>
      <c r="AV12" s="17"/>
      <c r="AW12" s="17">
        <v>0.33356775436686498</v>
      </c>
      <c r="AX12" s="17">
        <v>0.198485894991967</v>
      </c>
      <c r="AY12" s="17">
        <v>0.499797194045071</v>
      </c>
      <c r="AZ12" s="17">
        <v>0.28163036403239999</v>
      </c>
      <c r="BA12" s="17">
        <v>0.160472057059796</v>
      </c>
      <c r="BB12" s="17">
        <v>0.32713696214212201</v>
      </c>
      <c r="BC12" s="17">
        <v>0.40278812939367598</v>
      </c>
      <c r="BD12" s="17">
        <v>0.13728490461098999</v>
      </c>
      <c r="BE12" s="17"/>
      <c r="BF12" s="17">
        <v>0.33920157809479901</v>
      </c>
      <c r="BG12" s="17">
        <v>0.34231362994826797</v>
      </c>
      <c r="BH12" s="17">
        <v>0.31818395389009002</v>
      </c>
      <c r="BI12" s="17">
        <v>0.386128103972042</v>
      </c>
      <c r="BJ12" s="17">
        <v>0.48223867236017998</v>
      </c>
      <c r="BK12" s="17">
        <v>0.19228703748965201</v>
      </c>
      <c r="BL12" s="17">
        <v>0.26462183836227798</v>
      </c>
      <c r="BM12" s="17"/>
      <c r="BN12" s="17">
        <v>0.32967537597844299</v>
      </c>
      <c r="BO12" s="17">
        <v>0.42004487761800502</v>
      </c>
      <c r="BP12" s="17">
        <v>0.31408655229938898</v>
      </c>
      <c r="BQ12" s="17">
        <v>0.45469163689862502</v>
      </c>
      <c r="BR12" s="17">
        <v>0.24945288394116799</v>
      </c>
      <c r="BS12" s="17">
        <v>0.257383674180716</v>
      </c>
      <c r="BT12" s="17">
        <v>0.39492890790884</v>
      </c>
      <c r="BU12" s="17">
        <v>0.315108274307698</v>
      </c>
      <c r="BV12" s="17">
        <v>0.40007871799673</v>
      </c>
      <c r="BW12" s="17">
        <v>0.36386505124285301</v>
      </c>
      <c r="BX12" s="17">
        <v>0.39891909657913499</v>
      </c>
      <c r="BY12" s="17">
        <v>0.286413935568261</v>
      </c>
      <c r="BZ12" s="17">
        <v>0.278437724808482</v>
      </c>
      <c r="CA12" s="17">
        <v>0.28017730539829599</v>
      </c>
      <c r="CB12" s="17">
        <v>0.37916058572891598</v>
      </c>
      <c r="CC12" s="17">
        <v>0.38821130753924699</v>
      </c>
      <c r="CD12" s="17">
        <v>0.23931359108521</v>
      </c>
    </row>
    <row r="13" spans="2:82" x14ac:dyDescent="0.35">
      <c r="B13" s="18" t="s">
        <v>272</v>
      </c>
      <c r="C13" s="19">
        <v>0.28025521795582797</v>
      </c>
      <c r="D13" s="19">
        <v>0.27374390564890699</v>
      </c>
      <c r="E13" s="19">
        <v>0.29029241629082497</v>
      </c>
      <c r="F13" s="19"/>
      <c r="G13" s="19">
        <v>0.26170519303183798</v>
      </c>
      <c r="H13" s="19">
        <v>0.30739205571369899</v>
      </c>
      <c r="I13" s="19">
        <v>0.30906547334845202</v>
      </c>
      <c r="J13" s="19">
        <v>0.242747296099349</v>
      </c>
      <c r="K13" s="19">
        <v>0.261743905551581</v>
      </c>
      <c r="L13" s="19">
        <v>0.22288190823089901</v>
      </c>
      <c r="M13" s="19"/>
      <c r="N13" s="19">
        <v>0.30503256251094601</v>
      </c>
      <c r="O13" s="19">
        <v>0.18649007364451001</v>
      </c>
      <c r="P13" s="19">
        <v>0.285124421015157</v>
      </c>
      <c r="Q13" s="19">
        <v>0.32903657961261701</v>
      </c>
      <c r="R13" s="19"/>
      <c r="S13" s="19">
        <v>0.27924150248481699</v>
      </c>
      <c r="T13" s="19">
        <v>0.25852901358640301</v>
      </c>
      <c r="U13" s="19">
        <v>0.19050385626625299</v>
      </c>
      <c r="V13" s="19">
        <v>0.208854328507139</v>
      </c>
      <c r="W13" s="19">
        <v>0.23369294950667999</v>
      </c>
      <c r="X13" s="19">
        <v>0.26455141202438598</v>
      </c>
      <c r="Y13" s="19">
        <v>0.310461748745674</v>
      </c>
      <c r="Z13" s="19">
        <v>0.424873523828741</v>
      </c>
      <c r="AA13" s="19">
        <v>0.35933122668705297</v>
      </c>
      <c r="AB13" s="19">
        <v>0.25182193549401999</v>
      </c>
      <c r="AC13" s="19">
        <v>0.32467210767794003</v>
      </c>
      <c r="AD13" s="19"/>
      <c r="AE13" s="19">
        <v>0.31035702747699001</v>
      </c>
      <c r="AF13" s="19">
        <v>0.26495001220936498</v>
      </c>
      <c r="AG13" s="19">
        <v>0.246480690218978</v>
      </c>
      <c r="AH13" s="19">
        <v>0.24864978204281801</v>
      </c>
      <c r="AI13" s="19">
        <v>0.225711630949818</v>
      </c>
      <c r="AJ13" s="19">
        <v>0.297885993092178</v>
      </c>
      <c r="AK13" s="19"/>
      <c r="AL13" s="19">
        <v>0.24696812117882</v>
      </c>
      <c r="AM13" s="19">
        <v>0.311480425658125</v>
      </c>
      <c r="AN13" s="19">
        <v>0.33134165239135499</v>
      </c>
      <c r="AO13" s="19">
        <v>0.28355876684707598</v>
      </c>
      <c r="AP13" s="19">
        <v>9.9959058238072301E-2</v>
      </c>
      <c r="AQ13" s="19">
        <v>0.27874945993471401</v>
      </c>
      <c r="AR13" s="19">
        <v>1</v>
      </c>
      <c r="AS13" s="19"/>
      <c r="AT13" s="19">
        <v>0.28025521795582797</v>
      </c>
      <c r="AU13" s="19" t="s">
        <v>116</v>
      </c>
      <c r="AV13" s="19"/>
      <c r="AW13" s="19">
        <v>0.177241805368519</v>
      </c>
      <c r="AX13" s="19">
        <v>0.34763189988503801</v>
      </c>
      <c r="AY13" s="19">
        <v>0.16673537625337601</v>
      </c>
      <c r="AZ13" s="19">
        <v>0.25566109806495202</v>
      </c>
      <c r="BA13" s="19">
        <v>0.25717450953918802</v>
      </c>
      <c r="BB13" s="19">
        <v>0.23939509471283399</v>
      </c>
      <c r="BC13" s="19">
        <v>0.34646388314511001</v>
      </c>
      <c r="BD13" s="19">
        <v>0.41406889793400498</v>
      </c>
      <c r="BE13" s="19"/>
      <c r="BF13" s="19">
        <v>0.27918027600469397</v>
      </c>
      <c r="BG13" s="19">
        <v>0.30058381919321803</v>
      </c>
      <c r="BH13" s="19">
        <v>0.26572757463623498</v>
      </c>
      <c r="BI13" s="19">
        <v>0.24266410558592399</v>
      </c>
      <c r="BJ13" s="19">
        <v>0.23998878531752099</v>
      </c>
      <c r="BK13" s="19">
        <v>0.37372096118777098</v>
      </c>
      <c r="BL13" s="19">
        <v>0.10418433509195101</v>
      </c>
      <c r="BM13" s="19"/>
      <c r="BN13" s="19">
        <v>0.34858767983039202</v>
      </c>
      <c r="BO13" s="19">
        <v>0.27538927261705398</v>
      </c>
      <c r="BP13" s="19">
        <v>0.36079279007488002</v>
      </c>
      <c r="BQ13" s="19">
        <v>0.169687475560892</v>
      </c>
      <c r="BR13" s="19">
        <v>0.261857881506046</v>
      </c>
      <c r="BS13" s="19">
        <v>0.23987702745463901</v>
      </c>
      <c r="BT13" s="19">
        <v>0.27977761078803998</v>
      </c>
      <c r="BU13" s="19">
        <v>0.226614606125153</v>
      </c>
      <c r="BV13" s="19">
        <v>0.29638843985681801</v>
      </c>
      <c r="BW13" s="19">
        <v>0.196860750410497</v>
      </c>
      <c r="BX13" s="19">
        <v>0.19713173564384101</v>
      </c>
      <c r="BY13" s="19">
        <v>0.323675021714179</v>
      </c>
      <c r="BZ13" s="19">
        <v>0.22611344740529499</v>
      </c>
      <c r="CA13" s="19">
        <v>0.30128834508241098</v>
      </c>
      <c r="CB13" s="19">
        <v>0.31354976685182201</v>
      </c>
      <c r="CC13" s="19">
        <v>0.38470108966090899</v>
      </c>
      <c r="CD13" s="19">
        <v>0.41753593868462702</v>
      </c>
    </row>
    <row r="14" spans="2:82" x14ac:dyDescent="0.35">
      <c r="B14" s="16" t="s">
        <v>191</v>
      </c>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CD18"/>
  <sheetViews>
    <sheetView showGridLines="0" workbookViewId="0">
      <pane xSplit="2" topLeftCell="U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316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982</v>
      </c>
      <c r="D7" s="10">
        <v>563</v>
      </c>
      <c r="E7" s="10">
        <v>415</v>
      </c>
      <c r="F7" s="10"/>
      <c r="G7" s="10">
        <v>216</v>
      </c>
      <c r="H7" s="10">
        <v>298</v>
      </c>
      <c r="I7" s="10">
        <v>193</v>
      </c>
      <c r="J7" s="10">
        <v>113</v>
      </c>
      <c r="K7" s="10">
        <v>89</v>
      </c>
      <c r="L7" s="10">
        <v>73</v>
      </c>
      <c r="M7" s="10"/>
      <c r="N7" s="10">
        <v>459</v>
      </c>
      <c r="O7" s="10">
        <v>191</v>
      </c>
      <c r="P7" s="10">
        <v>201</v>
      </c>
      <c r="Q7" s="10">
        <v>129</v>
      </c>
      <c r="R7" s="10"/>
      <c r="S7" s="10">
        <v>266</v>
      </c>
      <c r="T7" s="10">
        <v>88</v>
      </c>
      <c r="U7" s="10">
        <v>60</v>
      </c>
      <c r="V7" s="10">
        <v>52</v>
      </c>
      <c r="W7" s="10">
        <v>81</v>
      </c>
      <c r="X7" s="10">
        <v>105</v>
      </c>
      <c r="Y7" s="10">
        <v>68</v>
      </c>
      <c r="Z7" s="10">
        <v>35</v>
      </c>
      <c r="AA7" s="10">
        <v>111</v>
      </c>
      <c r="AB7" s="10">
        <v>76</v>
      </c>
      <c r="AC7" s="10">
        <v>40</v>
      </c>
      <c r="AD7" s="10"/>
      <c r="AE7" s="10">
        <v>458</v>
      </c>
      <c r="AF7" s="10">
        <v>312</v>
      </c>
      <c r="AG7" s="10">
        <v>61</v>
      </c>
      <c r="AH7" s="10">
        <v>40</v>
      </c>
      <c r="AI7" s="10">
        <v>92</v>
      </c>
      <c r="AJ7" s="10">
        <v>17</v>
      </c>
      <c r="AK7" s="10"/>
      <c r="AL7" s="10">
        <v>396</v>
      </c>
      <c r="AM7" s="10">
        <v>344</v>
      </c>
      <c r="AN7" s="10">
        <v>137</v>
      </c>
      <c r="AO7" s="10">
        <v>22</v>
      </c>
      <c r="AP7" s="10">
        <v>19</v>
      </c>
      <c r="AQ7" s="10">
        <v>36</v>
      </c>
      <c r="AR7" s="10">
        <v>2</v>
      </c>
      <c r="AS7" s="10"/>
      <c r="AT7" s="10">
        <v>982</v>
      </c>
      <c r="AU7" s="10" t="s">
        <v>115</v>
      </c>
      <c r="AV7" s="10"/>
      <c r="AW7" s="10">
        <v>82</v>
      </c>
      <c r="AX7" s="10">
        <v>15</v>
      </c>
      <c r="AY7" s="10">
        <v>35</v>
      </c>
      <c r="AZ7" s="10">
        <v>205</v>
      </c>
      <c r="BA7" s="10">
        <v>63</v>
      </c>
      <c r="BB7" s="10">
        <v>204</v>
      </c>
      <c r="BC7" s="10">
        <v>357</v>
      </c>
      <c r="BD7" s="10">
        <v>21</v>
      </c>
      <c r="BE7" s="10"/>
      <c r="BF7" s="10">
        <v>197</v>
      </c>
      <c r="BG7" s="10">
        <v>398</v>
      </c>
      <c r="BH7" s="10">
        <v>104</v>
      </c>
      <c r="BI7" s="10">
        <v>52</v>
      </c>
      <c r="BJ7" s="10">
        <v>87</v>
      </c>
      <c r="BK7" s="10">
        <v>93</v>
      </c>
      <c r="BL7" s="10">
        <v>51</v>
      </c>
      <c r="BM7" s="10"/>
      <c r="BN7" s="10">
        <v>34</v>
      </c>
      <c r="BO7" s="10">
        <v>41</v>
      </c>
      <c r="BP7" s="10">
        <v>36</v>
      </c>
      <c r="BQ7" s="10">
        <v>53</v>
      </c>
      <c r="BR7" s="10">
        <v>59</v>
      </c>
      <c r="BS7" s="10">
        <v>61</v>
      </c>
      <c r="BT7" s="10">
        <v>61</v>
      </c>
      <c r="BU7" s="10">
        <v>72</v>
      </c>
      <c r="BV7" s="10">
        <v>42</v>
      </c>
      <c r="BW7" s="10">
        <v>81</v>
      </c>
      <c r="BX7" s="10">
        <v>65</v>
      </c>
      <c r="BY7" s="10">
        <v>59</v>
      </c>
      <c r="BZ7" s="10">
        <v>39</v>
      </c>
      <c r="CA7" s="10">
        <v>50</v>
      </c>
      <c r="CB7" s="10">
        <v>77</v>
      </c>
      <c r="CC7" s="10">
        <v>71</v>
      </c>
      <c r="CD7" s="10">
        <v>63</v>
      </c>
    </row>
    <row r="8" spans="2:82" ht="30" customHeight="1" x14ac:dyDescent="0.35">
      <c r="B8" s="11" t="s">
        <v>19</v>
      </c>
      <c r="C8" s="11">
        <v>1005</v>
      </c>
      <c r="D8" s="11">
        <v>597</v>
      </c>
      <c r="E8" s="11">
        <v>404</v>
      </c>
      <c r="F8" s="11"/>
      <c r="G8" s="11">
        <v>236</v>
      </c>
      <c r="H8" s="11">
        <v>309</v>
      </c>
      <c r="I8" s="11">
        <v>197</v>
      </c>
      <c r="J8" s="11">
        <v>109</v>
      </c>
      <c r="K8" s="11">
        <v>83</v>
      </c>
      <c r="L8" s="11">
        <v>71</v>
      </c>
      <c r="M8" s="11"/>
      <c r="N8" s="11">
        <v>449</v>
      </c>
      <c r="O8" s="11">
        <v>197</v>
      </c>
      <c r="P8" s="11">
        <v>217</v>
      </c>
      <c r="Q8" s="11">
        <v>140</v>
      </c>
      <c r="R8" s="11"/>
      <c r="S8" s="11">
        <v>293</v>
      </c>
      <c r="T8" s="11">
        <v>84</v>
      </c>
      <c r="U8" s="11">
        <v>57</v>
      </c>
      <c r="V8" s="11">
        <v>52</v>
      </c>
      <c r="W8" s="11">
        <v>77</v>
      </c>
      <c r="X8" s="11">
        <v>101</v>
      </c>
      <c r="Y8" s="11">
        <v>71</v>
      </c>
      <c r="Z8" s="11">
        <v>41</v>
      </c>
      <c r="AA8" s="11">
        <v>109</v>
      </c>
      <c r="AB8" s="11">
        <v>81</v>
      </c>
      <c r="AC8" s="11">
        <v>40</v>
      </c>
      <c r="AD8" s="11"/>
      <c r="AE8" s="11">
        <v>465</v>
      </c>
      <c r="AF8" s="11">
        <v>315</v>
      </c>
      <c r="AG8" s="11">
        <v>68</v>
      </c>
      <c r="AH8" s="11">
        <v>42</v>
      </c>
      <c r="AI8" s="11">
        <v>96</v>
      </c>
      <c r="AJ8" s="11">
        <v>18</v>
      </c>
      <c r="AK8" s="11"/>
      <c r="AL8" s="11">
        <v>394</v>
      </c>
      <c r="AM8" s="11">
        <v>360</v>
      </c>
      <c r="AN8" s="11">
        <v>143</v>
      </c>
      <c r="AO8" s="11">
        <v>23</v>
      </c>
      <c r="AP8" s="11">
        <v>19</v>
      </c>
      <c r="AQ8" s="11">
        <v>38</v>
      </c>
      <c r="AR8" s="11">
        <v>2</v>
      </c>
      <c r="AS8" s="11"/>
      <c r="AT8" s="11">
        <v>1005</v>
      </c>
      <c r="AU8" s="11" t="s">
        <v>115</v>
      </c>
      <c r="AV8" s="11"/>
      <c r="AW8" s="11">
        <v>85</v>
      </c>
      <c r="AX8" s="11">
        <v>15</v>
      </c>
      <c r="AY8" s="11">
        <v>36</v>
      </c>
      <c r="AZ8" s="11">
        <v>208</v>
      </c>
      <c r="BA8" s="11">
        <v>61</v>
      </c>
      <c r="BB8" s="11">
        <v>213</v>
      </c>
      <c r="BC8" s="11">
        <v>366</v>
      </c>
      <c r="BD8" s="11">
        <v>22</v>
      </c>
      <c r="BE8" s="11"/>
      <c r="BF8" s="11">
        <v>203</v>
      </c>
      <c r="BG8" s="11">
        <v>406</v>
      </c>
      <c r="BH8" s="11">
        <v>109</v>
      </c>
      <c r="BI8" s="11">
        <v>54</v>
      </c>
      <c r="BJ8" s="11">
        <v>89</v>
      </c>
      <c r="BK8" s="11">
        <v>92</v>
      </c>
      <c r="BL8" s="11">
        <v>53</v>
      </c>
      <c r="BM8" s="11"/>
      <c r="BN8" s="11">
        <v>37</v>
      </c>
      <c r="BO8" s="11">
        <v>44</v>
      </c>
      <c r="BP8" s="11">
        <v>37</v>
      </c>
      <c r="BQ8" s="11">
        <v>55</v>
      </c>
      <c r="BR8" s="11">
        <v>61</v>
      </c>
      <c r="BS8" s="11">
        <v>62</v>
      </c>
      <c r="BT8" s="11">
        <v>63</v>
      </c>
      <c r="BU8" s="11">
        <v>73</v>
      </c>
      <c r="BV8" s="11">
        <v>43</v>
      </c>
      <c r="BW8" s="11">
        <v>81</v>
      </c>
      <c r="BX8" s="11">
        <v>65</v>
      </c>
      <c r="BY8" s="11">
        <v>60</v>
      </c>
      <c r="BZ8" s="11">
        <v>39</v>
      </c>
      <c r="CA8" s="11">
        <v>50</v>
      </c>
      <c r="CB8" s="11">
        <v>78</v>
      </c>
      <c r="CC8" s="11">
        <v>73</v>
      </c>
      <c r="CD8" s="11">
        <v>65</v>
      </c>
    </row>
    <row r="9" spans="2:82" x14ac:dyDescent="0.35">
      <c r="B9" s="18" t="s">
        <v>302</v>
      </c>
      <c r="C9" s="17">
        <v>1.0377269153398601E-2</v>
      </c>
      <c r="D9" s="17">
        <v>7.4993833952828404E-3</v>
      </c>
      <c r="E9" s="17">
        <v>1.2319375222032899E-2</v>
      </c>
      <c r="F9" s="17"/>
      <c r="G9" s="17">
        <v>1.04226041387659E-2</v>
      </c>
      <c r="H9" s="17">
        <v>1.3514307978736999E-2</v>
      </c>
      <c r="I9" s="17">
        <v>0</v>
      </c>
      <c r="J9" s="17">
        <v>0</v>
      </c>
      <c r="K9" s="17">
        <v>2.11859498717628E-2</v>
      </c>
      <c r="L9" s="17">
        <v>2.8777561155921699E-2</v>
      </c>
      <c r="M9" s="17"/>
      <c r="N9" s="17">
        <v>4.0888355101936103E-3</v>
      </c>
      <c r="O9" s="17">
        <v>5.5058075602044104E-3</v>
      </c>
      <c r="P9" s="17">
        <v>2.5271889074707898E-2</v>
      </c>
      <c r="Q9" s="17">
        <v>1.4438669301740099E-2</v>
      </c>
      <c r="R9" s="17"/>
      <c r="S9" s="17">
        <v>4.0687989018644601E-3</v>
      </c>
      <c r="T9" s="17">
        <v>0</v>
      </c>
      <c r="U9" s="17">
        <v>3.1572238730841903E-2</v>
      </c>
      <c r="V9" s="17">
        <v>0</v>
      </c>
      <c r="W9" s="17">
        <v>2.54536143254947E-2</v>
      </c>
      <c r="X9" s="17">
        <v>2.0681050090894201E-2</v>
      </c>
      <c r="Y9" s="17">
        <v>1.41309597679802E-2</v>
      </c>
      <c r="Z9" s="17">
        <v>3.3926821593561501E-2</v>
      </c>
      <c r="AA9" s="17">
        <v>9.2559728713989195E-3</v>
      </c>
      <c r="AB9" s="17">
        <v>0</v>
      </c>
      <c r="AC9" s="17">
        <v>0</v>
      </c>
      <c r="AD9" s="17"/>
      <c r="AE9" s="17">
        <v>1.29677724268474E-2</v>
      </c>
      <c r="AF9" s="17">
        <v>6.4505615512144201E-3</v>
      </c>
      <c r="AG9" s="17">
        <v>1.4763014688214501E-2</v>
      </c>
      <c r="AH9" s="17">
        <v>0</v>
      </c>
      <c r="AI9" s="17">
        <v>1.4334127658156301E-2</v>
      </c>
      <c r="AJ9" s="17">
        <v>0</v>
      </c>
      <c r="AK9" s="17"/>
      <c r="AL9" s="17">
        <v>7.5396572318837804E-3</v>
      </c>
      <c r="AM9" s="17">
        <v>8.3202326858066097E-3</v>
      </c>
      <c r="AN9" s="17">
        <v>1.46254698817085E-2</v>
      </c>
      <c r="AO9" s="17">
        <v>5.85655904072842E-2</v>
      </c>
      <c r="AP9" s="17">
        <v>0</v>
      </c>
      <c r="AQ9" s="17">
        <v>0</v>
      </c>
      <c r="AR9" s="17">
        <v>0</v>
      </c>
      <c r="AS9" s="17"/>
      <c r="AT9" s="17">
        <v>1.0377269153398601E-2</v>
      </c>
      <c r="AU9" s="17" t="s">
        <v>116</v>
      </c>
      <c r="AV9" s="17"/>
      <c r="AW9" s="17">
        <v>0</v>
      </c>
      <c r="AX9" s="17">
        <v>0</v>
      </c>
      <c r="AY9" s="17">
        <v>0</v>
      </c>
      <c r="AZ9" s="17">
        <v>1.8903895802968699E-2</v>
      </c>
      <c r="BA9" s="17">
        <v>3.1999169800039799E-2</v>
      </c>
      <c r="BB9" s="17">
        <v>1.4931894577414499E-2</v>
      </c>
      <c r="BC9" s="17">
        <v>3.7609012074746699E-3</v>
      </c>
      <c r="BD9" s="17">
        <v>0</v>
      </c>
      <c r="BE9" s="17"/>
      <c r="BF9" s="17">
        <v>0</v>
      </c>
      <c r="BG9" s="17">
        <v>7.6443144930595499E-3</v>
      </c>
      <c r="BH9" s="17">
        <v>2.8752062194895098E-2</v>
      </c>
      <c r="BI9" s="17">
        <v>5.8679169179944701E-2</v>
      </c>
      <c r="BJ9" s="17">
        <v>0</v>
      </c>
      <c r="BK9" s="17">
        <v>1.11667466458814E-2</v>
      </c>
      <c r="BL9" s="17">
        <v>0</v>
      </c>
      <c r="BM9" s="17"/>
      <c r="BN9" s="17">
        <v>9.0380880142067604E-2</v>
      </c>
      <c r="BO9" s="17">
        <v>0</v>
      </c>
      <c r="BP9" s="17">
        <v>0</v>
      </c>
      <c r="BQ9" s="17">
        <v>0</v>
      </c>
      <c r="BR9" s="17">
        <v>0</v>
      </c>
      <c r="BS9" s="17">
        <v>1.32887996511643E-2</v>
      </c>
      <c r="BT9" s="17">
        <v>0</v>
      </c>
      <c r="BU9" s="17">
        <v>1.3889475215784999E-2</v>
      </c>
      <c r="BV9" s="17">
        <v>0</v>
      </c>
      <c r="BW9" s="17">
        <v>2.63456497989491E-2</v>
      </c>
      <c r="BX9" s="17">
        <v>1.57554725313802E-2</v>
      </c>
      <c r="BY9" s="17">
        <v>0</v>
      </c>
      <c r="BZ9" s="17">
        <v>0</v>
      </c>
      <c r="CA9" s="17">
        <v>2.0231270817492399E-2</v>
      </c>
      <c r="CB9" s="17">
        <v>0</v>
      </c>
      <c r="CC9" s="17">
        <v>0</v>
      </c>
      <c r="CD9" s="17">
        <v>1.67715043123517E-2</v>
      </c>
    </row>
    <row r="10" spans="2:82" x14ac:dyDescent="0.35">
      <c r="B10" s="18" t="s">
        <v>269</v>
      </c>
      <c r="C10" s="17">
        <v>3.7672788276866598E-2</v>
      </c>
      <c r="D10" s="17">
        <v>3.6262056512601698E-2</v>
      </c>
      <c r="E10" s="17">
        <v>4.0138663468926798E-2</v>
      </c>
      <c r="F10" s="17"/>
      <c r="G10" s="17">
        <v>5.82297679672963E-2</v>
      </c>
      <c r="H10" s="17">
        <v>3.6496202619019397E-2</v>
      </c>
      <c r="I10" s="17">
        <v>3.7689471592649001E-2</v>
      </c>
      <c r="J10" s="17">
        <v>1.7207788355300999E-2</v>
      </c>
      <c r="K10" s="17">
        <v>1.10014596348437E-2</v>
      </c>
      <c r="L10" s="17">
        <v>3.7173444397648699E-2</v>
      </c>
      <c r="M10" s="17"/>
      <c r="N10" s="17">
        <v>2.5788746082302499E-2</v>
      </c>
      <c r="O10" s="17">
        <v>5.6123215619669799E-2</v>
      </c>
      <c r="P10" s="17">
        <v>3.0561085979946601E-2</v>
      </c>
      <c r="Q10" s="17">
        <v>6.1453543383904102E-2</v>
      </c>
      <c r="R10" s="17"/>
      <c r="S10" s="17">
        <v>3.8115158872407399E-2</v>
      </c>
      <c r="T10" s="17">
        <v>2.2733689848922399E-2</v>
      </c>
      <c r="U10" s="17">
        <v>1.63425816956825E-2</v>
      </c>
      <c r="V10" s="17">
        <v>2.1235179064808801E-2</v>
      </c>
      <c r="W10" s="17">
        <v>9.6074827174151695E-2</v>
      </c>
      <c r="X10" s="17">
        <v>5.67533492536198E-2</v>
      </c>
      <c r="Y10" s="17">
        <v>5.97503848256669E-2</v>
      </c>
      <c r="Z10" s="17">
        <v>2.8399444625074901E-2</v>
      </c>
      <c r="AA10" s="17">
        <v>1.96731759562907E-2</v>
      </c>
      <c r="AB10" s="17">
        <v>2.57222853862469E-2</v>
      </c>
      <c r="AC10" s="17">
        <v>0</v>
      </c>
      <c r="AD10" s="17"/>
      <c r="AE10" s="17">
        <v>2.4038635006965701E-2</v>
      </c>
      <c r="AF10" s="17">
        <v>3.57172348669689E-2</v>
      </c>
      <c r="AG10" s="17">
        <v>4.8402546643962499E-2</v>
      </c>
      <c r="AH10" s="17">
        <v>2.4872607360344402E-2</v>
      </c>
      <c r="AI10" s="17">
        <v>9.4387611108823197E-2</v>
      </c>
      <c r="AJ10" s="17">
        <v>0.116708448445866</v>
      </c>
      <c r="AK10" s="17"/>
      <c r="AL10" s="17">
        <v>3.8627243425971701E-2</v>
      </c>
      <c r="AM10" s="17">
        <v>4.3084105735661397E-2</v>
      </c>
      <c r="AN10" s="17">
        <v>2.8956024657486899E-2</v>
      </c>
      <c r="AO10" s="17">
        <v>4.4163940619918601E-2</v>
      </c>
      <c r="AP10" s="17">
        <v>4.9300412978130898E-2</v>
      </c>
      <c r="AQ10" s="17">
        <v>2.7187416728630499E-2</v>
      </c>
      <c r="AR10" s="17">
        <v>0</v>
      </c>
      <c r="AS10" s="17"/>
      <c r="AT10" s="17">
        <v>3.7672788276866598E-2</v>
      </c>
      <c r="AU10" s="17" t="s">
        <v>116</v>
      </c>
      <c r="AV10" s="17"/>
      <c r="AW10" s="17">
        <v>6.0797149473782099E-2</v>
      </c>
      <c r="AX10" s="17">
        <v>5.69235135692856E-2</v>
      </c>
      <c r="AY10" s="17">
        <v>0</v>
      </c>
      <c r="AZ10" s="17">
        <v>3.5388569688441403E-2</v>
      </c>
      <c r="BA10" s="17">
        <v>2.9527552397272502E-2</v>
      </c>
      <c r="BB10" s="17">
        <v>5.81955428445474E-2</v>
      </c>
      <c r="BC10" s="17">
        <v>2.81990268149547E-2</v>
      </c>
      <c r="BD10" s="17">
        <v>0</v>
      </c>
      <c r="BE10" s="17"/>
      <c r="BF10" s="17">
        <v>3.0234972730597401E-2</v>
      </c>
      <c r="BG10" s="17">
        <v>2.7732182539739501E-2</v>
      </c>
      <c r="BH10" s="17">
        <v>2.6131737835350301E-2</v>
      </c>
      <c r="BI10" s="17">
        <v>3.4809412362768903E-2</v>
      </c>
      <c r="BJ10" s="17">
        <v>7.6967001495811205E-2</v>
      </c>
      <c r="BK10" s="17">
        <v>1.05185455409357E-2</v>
      </c>
      <c r="BL10" s="17">
        <v>0.14907548237118301</v>
      </c>
      <c r="BM10" s="17"/>
      <c r="BN10" s="17">
        <v>5.5146813308380699E-2</v>
      </c>
      <c r="BO10" s="17">
        <v>0</v>
      </c>
      <c r="BP10" s="17">
        <v>2.58078916289072E-2</v>
      </c>
      <c r="BQ10" s="17">
        <v>0.116321304969685</v>
      </c>
      <c r="BR10" s="17">
        <v>6.9835004586601801E-2</v>
      </c>
      <c r="BS10" s="17">
        <v>6.5933098374216001E-2</v>
      </c>
      <c r="BT10" s="17">
        <v>4.6866744240157597E-2</v>
      </c>
      <c r="BU10" s="17">
        <v>4.5587455257590698E-2</v>
      </c>
      <c r="BV10" s="17">
        <v>2.5121018031503298E-2</v>
      </c>
      <c r="BW10" s="17">
        <v>3.2455463228909E-2</v>
      </c>
      <c r="BX10" s="17">
        <v>2.8324142381352301E-2</v>
      </c>
      <c r="BY10" s="17">
        <v>3.5003789592234803E-2</v>
      </c>
      <c r="BZ10" s="17">
        <v>5.1085957087299801E-2</v>
      </c>
      <c r="CA10" s="17">
        <v>4.1100805250614401E-2</v>
      </c>
      <c r="CB10" s="17">
        <v>1.3687766886457399E-2</v>
      </c>
      <c r="CC10" s="17">
        <v>0</v>
      </c>
      <c r="CD10" s="17">
        <v>1.54002685957238E-2</v>
      </c>
    </row>
    <row r="11" spans="2:82" x14ac:dyDescent="0.35">
      <c r="B11" s="18" t="s">
        <v>270</v>
      </c>
      <c r="C11" s="17">
        <v>0.15764542042832699</v>
      </c>
      <c r="D11" s="17">
        <v>0.165334742173081</v>
      </c>
      <c r="E11" s="17">
        <v>0.14512996857209801</v>
      </c>
      <c r="F11" s="17"/>
      <c r="G11" s="17">
        <v>0.21496096171499299</v>
      </c>
      <c r="H11" s="17">
        <v>0.15588085430663201</v>
      </c>
      <c r="I11" s="17">
        <v>0.14300005781538899</v>
      </c>
      <c r="J11" s="17">
        <v>0.15295863163217599</v>
      </c>
      <c r="K11" s="17">
        <v>4.3355917463299698E-2</v>
      </c>
      <c r="L11" s="17">
        <v>0.15670612243745299</v>
      </c>
      <c r="M11" s="17"/>
      <c r="N11" s="17">
        <v>0.10490813260484699</v>
      </c>
      <c r="O11" s="17">
        <v>0.21939552176439001</v>
      </c>
      <c r="P11" s="17">
        <v>0.16902199169816701</v>
      </c>
      <c r="Q11" s="17">
        <v>0.224688989996255</v>
      </c>
      <c r="R11" s="17"/>
      <c r="S11" s="17">
        <v>0.13368715462035699</v>
      </c>
      <c r="T11" s="17">
        <v>0.12814899167020299</v>
      </c>
      <c r="U11" s="17">
        <v>0.152528251888636</v>
      </c>
      <c r="V11" s="17">
        <v>0.191734786108404</v>
      </c>
      <c r="W11" s="17">
        <v>0.15437631560612899</v>
      </c>
      <c r="X11" s="17">
        <v>0.17543905254723999</v>
      </c>
      <c r="Y11" s="17">
        <v>0.227514537784861</v>
      </c>
      <c r="Z11" s="17">
        <v>0.14276263926843</v>
      </c>
      <c r="AA11" s="17">
        <v>8.9132171806175706E-2</v>
      </c>
      <c r="AB11" s="17">
        <v>0.214189152886198</v>
      </c>
      <c r="AC11" s="17">
        <v>0.284903029630445</v>
      </c>
      <c r="AD11" s="17"/>
      <c r="AE11" s="17">
        <v>0.10865961638018599</v>
      </c>
      <c r="AF11" s="17">
        <v>0.158870635359982</v>
      </c>
      <c r="AG11" s="17">
        <v>0.33141649818996</v>
      </c>
      <c r="AH11" s="17">
        <v>0.29586169105283999</v>
      </c>
      <c r="AI11" s="17">
        <v>0.159978992125411</v>
      </c>
      <c r="AJ11" s="17">
        <v>0.36889287891498102</v>
      </c>
      <c r="AK11" s="17"/>
      <c r="AL11" s="17">
        <v>0.14793539115246199</v>
      </c>
      <c r="AM11" s="17">
        <v>0.149793663212514</v>
      </c>
      <c r="AN11" s="17">
        <v>0.12871737262403901</v>
      </c>
      <c r="AO11" s="17">
        <v>0.219262129512306</v>
      </c>
      <c r="AP11" s="17">
        <v>0.16524926018804401</v>
      </c>
      <c r="AQ11" s="17">
        <v>0.24807376081594701</v>
      </c>
      <c r="AR11" s="17">
        <v>0</v>
      </c>
      <c r="AS11" s="17"/>
      <c r="AT11" s="17">
        <v>0.15764542042832699</v>
      </c>
      <c r="AU11" s="17" t="s">
        <v>116</v>
      </c>
      <c r="AV11" s="17"/>
      <c r="AW11" s="17">
        <v>0.103449348595681</v>
      </c>
      <c r="AX11" s="17">
        <v>0.149474150706011</v>
      </c>
      <c r="AY11" s="17">
        <v>0.20202618649819401</v>
      </c>
      <c r="AZ11" s="17">
        <v>0.20474979708964899</v>
      </c>
      <c r="BA11" s="17">
        <v>0.14617928176797099</v>
      </c>
      <c r="BB11" s="17">
        <v>0.18125281205497801</v>
      </c>
      <c r="BC11" s="17">
        <v>0.12538317806580401</v>
      </c>
      <c r="BD11" s="17">
        <v>0.19455126099526199</v>
      </c>
      <c r="BE11" s="17"/>
      <c r="BF11" s="17">
        <v>0.20142859965641</v>
      </c>
      <c r="BG11" s="17">
        <v>0.121417819965933</v>
      </c>
      <c r="BH11" s="17">
        <v>0.14824311211372901</v>
      </c>
      <c r="BI11" s="17">
        <v>0.19804580377409101</v>
      </c>
      <c r="BJ11" s="17">
        <v>0.214846900162148</v>
      </c>
      <c r="BK11" s="17">
        <v>0.112633982626156</v>
      </c>
      <c r="BL11" s="17">
        <v>0.227264631517066</v>
      </c>
      <c r="BM11" s="17"/>
      <c r="BN11" s="17">
        <v>0.21035483410439901</v>
      </c>
      <c r="BO11" s="17">
        <v>0.184171430588043</v>
      </c>
      <c r="BP11" s="17">
        <v>0.223030739953473</v>
      </c>
      <c r="BQ11" s="17">
        <v>0.23941440095097499</v>
      </c>
      <c r="BR11" s="17">
        <v>0.16634096551050201</v>
      </c>
      <c r="BS11" s="17">
        <v>0.22900479338326499</v>
      </c>
      <c r="BT11" s="17">
        <v>0.14666252370691499</v>
      </c>
      <c r="BU11" s="17">
        <v>0.23486458573055499</v>
      </c>
      <c r="BV11" s="17">
        <v>0.108828383040613</v>
      </c>
      <c r="BW11" s="17">
        <v>0.117034754777985</v>
      </c>
      <c r="BX11" s="17">
        <v>0.206769586305564</v>
      </c>
      <c r="BY11" s="17">
        <v>6.8882272994782903E-2</v>
      </c>
      <c r="BZ11" s="17">
        <v>0.30300722030183402</v>
      </c>
      <c r="CA11" s="17">
        <v>8.7691386830763496E-2</v>
      </c>
      <c r="CB11" s="17">
        <v>9.4299529171551003E-2</v>
      </c>
      <c r="CC11" s="17">
        <v>4.2275446756487603E-2</v>
      </c>
      <c r="CD11" s="17">
        <v>9.9881413514160702E-2</v>
      </c>
    </row>
    <row r="12" spans="2:82" x14ac:dyDescent="0.35">
      <c r="B12" s="18" t="s">
        <v>271</v>
      </c>
      <c r="C12" s="17">
        <v>0.34458426515337198</v>
      </c>
      <c r="D12" s="17">
        <v>0.358095995631385</v>
      </c>
      <c r="E12" s="17">
        <v>0.328084241535117</v>
      </c>
      <c r="F12" s="17"/>
      <c r="G12" s="17">
        <v>0.38560828448145601</v>
      </c>
      <c r="H12" s="17">
        <v>0.316184406429044</v>
      </c>
      <c r="I12" s="17">
        <v>0.31487956261779099</v>
      </c>
      <c r="J12" s="17">
        <v>0.42275780113632</v>
      </c>
      <c r="K12" s="17">
        <v>0.33934405977429299</v>
      </c>
      <c r="L12" s="17">
        <v>0.30005010215642097</v>
      </c>
      <c r="M12" s="17"/>
      <c r="N12" s="17">
        <v>0.31321276588432301</v>
      </c>
      <c r="O12" s="17">
        <v>0.379612552333493</v>
      </c>
      <c r="P12" s="17">
        <v>0.34892294486648101</v>
      </c>
      <c r="Q12" s="17">
        <v>0.39423152578856402</v>
      </c>
      <c r="R12" s="17"/>
      <c r="S12" s="17">
        <v>0.39417804274762502</v>
      </c>
      <c r="T12" s="17">
        <v>0.33333113835349798</v>
      </c>
      <c r="U12" s="17">
        <v>0.31458673404152199</v>
      </c>
      <c r="V12" s="17">
        <v>0.30787999417432999</v>
      </c>
      <c r="W12" s="17">
        <v>0.32651689373683201</v>
      </c>
      <c r="X12" s="17">
        <v>0.43917033479226503</v>
      </c>
      <c r="Y12" s="17">
        <v>0.25913846765612503</v>
      </c>
      <c r="Z12" s="17">
        <v>0.30125860373367802</v>
      </c>
      <c r="AA12" s="17">
        <v>0.317944411696162</v>
      </c>
      <c r="AB12" s="17">
        <v>0.33163938847164298</v>
      </c>
      <c r="AC12" s="17">
        <v>0.185563211905373</v>
      </c>
      <c r="AD12" s="17"/>
      <c r="AE12" s="17">
        <v>0.33435853589485198</v>
      </c>
      <c r="AF12" s="17">
        <v>0.34717564033640502</v>
      </c>
      <c r="AG12" s="17">
        <v>0.29627474474026599</v>
      </c>
      <c r="AH12" s="17">
        <v>0.35495383546331399</v>
      </c>
      <c r="AI12" s="17">
        <v>0.44454710819148902</v>
      </c>
      <c r="AJ12" s="17">
        <v>0.17131439007146801</v>
      </c>
      <c r="AK12" s="17"/>
      <c r="AL12" s="17">
        <v>0.34177204185139698</v>
      </c>
      <c r="AM12" s="17">
        <v>0.32113934748004602</v>
      </c>
      <c r="AN12" s="17">
        <v>0.43303919052634998</v>
      </c>
      <c r="AO12" s="17">
        <v>0.22254197340958401</v>
      </c>
      <c r="AP12" s="17">
        <v>0.33654292799527202</v>
      </c>
      <c r="AQ12" s="17">
        <v>0.33609853339144302</v>
      </c>
      <c r="AR12" s="17">
        <v>0.46563439438355397</v>
      </c>
      <c r="AS12" s="17"/>
      <c r="AT12" s="17">
        <v>0.34458426515337198</v>
      </c>
      <c r="AU12" s="17" t="s">
        <v>116</v>
      </c>
      <c r="AV12" s="17"/>
      <c r="AW12" s="17">
        <v>0.41101243892026501</v>
      </c>
      <c r="AX12" s="17">
        <v>0.27634819723781601</v>
      </c>
      <c r="AY12" s="17">
        <v>0.47100589456811298</v>
      </c>
      <c r="AZ12" s="17">
        <v>0.35336554910932699</v>
      </c>
      <c r="BA12" s="17">
        <v>0.285573714740192</v>
      </c>
      <c r="BB12" s="17">
        <v>0.33618248007027302</v>
      </c>
      <c r="BC12" s="17">
        <v>0.334833821040737</v>
      </c>
      <c r="BD12" s="17">
        <v>0.24663390865881299</v>
      </c>
      <c r="BE12" s="17"/>
      <c r="BF12" s="17">
        <v>0.30742214669691997</v>
      </c>
      <c r="BG12" s="17">
        <v>0.336119132163404</v>
      </c>
      <c r="BH12" s="17">
        <v>0.418717401618591</v>
      </c>
      <c r="BI12" s="17">
        <v>0.398152156069424</v>
      </c>
      <c r="BJ12" s="17">
        <v>0.36372896330932702</v>
      </c>
      <c r="BK12" s="17">
        <v>0.31925842005217703</v>
      </c>
      <c r="BL12" s="17">
        <v>0.356348641360338</v>
      </c>
      <c r="BM12" s="17"/>
      <c r="BN12" s="17">
        <v>0.36124157508117199</v>
      </c>
      <c r="BO12" s="17">
        <v>0.49918691098393497</v>
      </c>
      <c r="BP12" s="17">
        <v>0.36012929833096602</v>
      </c>
      <c r="BQ12" s="17">
        <v>0.40560751713711102</v>
      </c>
      <c r="BR12" s="17">
        <v>0.32266710958943001</v>
      </c>
      <c r="BS12" s="17">
        <v>0.31405765056124402</v>
      </c>
      <c r="BT12" s="17">
        <v>0.33879595597216899</v>
      </c>
      <c r="BU12" s="17">
        <v>0.32875860257258099</v>
      </c>
      <c r="BV12" s="17">
        <v>0.406297014071971</v>
      </c>
      <c r="BW12" s="17">
        <v>0.40708012511762298</v>
      </c>
      <c r="BX12" s="17">
        <v>0.39788675688387598</v>
      </c>
      <c r="BY12" s="17">
        <v>0.32924016397862599</v>
      </c>
      <c r="BZ12" s="17">
        <v>0.318443939516179</v>
      </c>
      <c r="CA12" s="17">
        <v>0.29117806092716803</v>
      </c>
      <c r="CB12" s="17">
        <v>0.36757639573962397</v>
      </c>
      <c r="CC12" s="17">
        <v>0.18160066224344701</v>
      </c>
      <c r="CD12" s="17">
        <v>0.31782038257137502</v>
      </c>
    </row>
    <row r="13" spans="2:82" x14ac:dyDescent="0.35">
      <c r="B13" s="18" t="s">
        <v>272</v>
      </c>
      <c r="C13" s="19">
        <v>0.44972025698803603</v>
      </c>
      <c r="D13" s="19">
        <v>0.43280782228765002</v>
      </c>
      <c r="E13" s="19">
        <v>0.47432775120182502</v>
      </c>
      <c r="F13" s="19"/>
      <c r="G13" s="19">
        <v>0.33077838169748902</v>
      </c>
      <c r="H13" s="19">
        <v>0.47792422866656797</v>
      </c>
      <c r="I13" s="19">
        <v>0.50443090797417101</v>
      </c>
      <c r="J13" s="19">
        <v>0.407075778876203</v>
      </c>
      <c r="K13" s="19">
        <v>0.585112613255801</v>
      </c>
      <c r="L13" s="19">
        <v>0.47729276985255598</v>
      </c>
      <c r="M13" s="19"/>
      <c r="N13" s="19">
        <v>0.55200151991833502</v>
      </c>
      <c r="O13" s="19">
        <v>0.33936290272224301</v>
      </c>
      <c r="P13" s="19">
        <v>0.42622208838069697</v>
      </c>
      <c r="Q13" s="19">
        <v>0.30518727152953601</v>
      </c>
      <c r="R13" s="19"/>
      <c r="S13" s="19">
        <v>0.42995084485774598</v>
      </c>
      <c r="T13" s="19">
        <v>0.51578618012737598</v>
      </c>
      <c r="U13" s="19">
        <v>0.484970193643318</v>
      </c>
      <c r="V13" s="19">
        <v>0.47915004065245698</v>
      </c>
      <c r="W13" s="19">
        <v>0.39757834915739199</v>
      </c>
      <c r="X13" s="19">
        <v>0.307956213315981</v>
      </c>
      <c r="Y13" s="19">
        <v>0.43946564996536702</v>
      </c>
      <c r="Z13" s="19">
        <v>0.49365249077925599</v>
      </c>
      <c r="AA13" s="19">
        <v>0.56399426766997296</v>
      </c>
      <c r="AB13" s="19">
        <v>0.42844917325591197</v>
      </c>
      <c r="AC13" s="19">
        <v>0.52953375846418205</v>
      </c>
      <c r="AD13" s="19"/>
      <c r="AE13" s="19">
        <v>0.51997544029114895</v>
      </c>
      <c r="AF13" s="19">
        <v>0.45178592788542898</v>
      </c>
      <c r="AG13" s="19">
        <v>0.30914319573759602</v>
      </c>
      <c r="AH13" s="19">
        <v>0.32431186612350199</v>
      </c>
      <c r="AI13" s="19">
        <v>0.28675216091611999</v>
      </c>
      <c r="AJ13" s="19">
        <v>0.34308428256768397</v>
      </c>
      <c r="AK13" s="19"/>
      <c r="AL13" s="19">
        <v>0.464125666338286</v>
      </c>
      <c r="AM13" s="19">
        <v>0.47766265088597298</v>
      </c>
      <c r="AN13" s="19">
        <v>0.39466194231041501</v>
      </c>
      <c r="AO13" s="19">
        <v>0.45546636605090701</v>
      </c>
      <c r="AP13" s="19">
        <v>0.44890739883855302</v>
      </c>
      <c r="AQ13" s="19">
        <v>0.38864028906398002</v>
      </c>
      <c r="AR13" s="19">
        <v>0.53436560561644597</v>
      </c>
      <c r="AS13" s="19"/>
      <c r="AT13" s="19">
        <v>0.44972025698803603</v>
      </c>
      <c r="AU13" s="19" t="s">
        <v>116</v>
      </c>
      <c r="AV13" s="19"/>
      <c r="AW13" s="19">
        <v>0.42474106301027198</v>
      </c>
      <c r="AX13" s="19">
        <v>0.51725413848688695</v>
      </c>
      <c r="AY13" s="19">
        <v>0.32696791893369298</v>
      </c>
      <c r="AZ13" s="19">
        <v>0.38759218830961401</v>
      </c>
      <c r="BA13" s="19">
        <v>0.50672028129452495</v>
      </c>
      <c r="BB13" s="19">
        <v>0.40943727045278699</v>
      </c>
      <c r="BC13" s="19">
        <v>0.50782307287102901</v>
      </c>
      <c r="BD13" s="19">
        <v>0.55881483034592505</v>
      </c>
      <c r="BE13" s="19"/>
      <c r="BF13" s="19">
        <v>0.460914280916073</v>
      </c>
      <c r="BG13" s="19">
        <v>0.50708655083786403</v>
      </c>
      <c r="BH13" s="19">
        <v>0.37815568623743501</v>
      </c>
      <c r="BI13" s="19">
        <v>0.31031345861377102</v>
      </c>
      <c r="BJ13" s="19">
        <v>0.34445713503271302</v>
      </c>
      <c r="BK13" s="19">
        <v>0.54642230513485002</v>
      </c>
      <c r="BL13" s="19">
        <v>0.26731124475141299</v>
      </c>
      <c r="BM13" s="19"/>
      <c r="BN13" s="19">
        <v>0.282875897363981</v>
      </c>
      <c r="BO13" s="19">
        <v>0.316641658428022</v>
      </c>
      <c r="BP13" s="19">
        <v>0.39103207008665403</v>
      </c>
      <c r="BQ13" s="19">
        <v>0.238656776942229</v>
      </c>
      <c r="BR13" s="19">
        <v>0.44115692031346598</v>
      </c>
      <c r="BS13" s="19">
        <v>0.37771565803011098</v>
      </c>
      <c r="BT13" s="19">
        <v>0.46767477608075803</v>
      </c>
      <c r="BU13" s="19">
        <v>0.376899881223488</v>
      </c>
      <c r="BV13" s="19">
        <v>0.459753584855913</v>
      </c>
      <c r="BW13" s="19">
        <v>0.41708400707653398</v>
      </c>
      <c r="BX13" s="19">
        <v>0.35126404189782701</v>
      </c>
      <c r="BY13" s="19">
        <v>0.56687377343435696</v>
      </c>
      <c r="BZ13" s="19">
        <v>0.32746288309468702</v>
      </c>
      <c r="CA13" s="19">
        <v>0.55979847617396195</v>
      </c>
      <c r="CB13" s="19">
        <v>0.52443630820236697</v>
      </c>
      <c r="CC13" s="19">
        <v>0.77612389100006496</v>
      </c>
      <c r="CD13" s="19">
        <v>0.55012643100638803</v>
      </c>
    </row>
    <row r="14" spans="2:82" x14ac:dyDescent="0.35">
      <c r="B14" s="16" t="s">
        <v>191</v>
      </c>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D21"/>
  <sheetViews>
    <sheetView showGridLines="0" topLeftCell="A5" workbookViewId="0">
      <pane xSplit="2" topLeftCell="BK1" activePane="topRight" state="frozen"/>
      <selection pane="topRight" activeCell="O13" sqref="O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148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140</v>
      </c>
      <c r="C9" s="17">
        <v>4.4690490041478001E-2</v>
      </c>
      <c r="D9" s="17">
        <v>4.85287490306072E-2</v>
      </c>
      <c r="E9" s="17">
        <v>4.0372396904544E-2</v>
      </c>
      <c r="F9" s="17"/>
      <c r="G9" s="17">
        <v>5.9601890198318103E-2</v>
      </c>
      <c r="H9" s="17">
        <v>7.5300693981957101E-2</v>
      </c>
      <c r="I9" s="17">
        <v>5.4051262002693702E-2</v>
      </c>
      <c r="J9" s="17">
        <v>3.3888367802350897E-2</v>
      </c>
      <c r="K9" s="17">
        <v>2.5974946089747299E-2</v>
      </c>
      <c r="L9" s="17">
        <v>2.3600272367517099E-2</v>
      </c>
      <c r="M9" s="17"/>
      <c r="N9" s="17">
        <v>5.6523997235493999E-2</v>
      </c>
      <c r="O9" s="17">
        <v>3.0991711662344001E-2</v>
      </c>
      <c r="P9" s="17">
        <v>4.5524537740411999E-2</v>
      </c>
      <c r="Q9" s="17">
        <v>4.4534547099725097E-2</v>
      </c>
      <c r="R9" s="17"/>
      <c r="S9" s="29">
        <v>5.8521309445858198E-2</v>
      </c>
      <c r="T9" s="29">
        <v>2.6677059159366901E-2</v>
      </c>
      <c r="U9" s="29">
        <v>3.8847789646698397E-2</v>
      </c>
      <c r="V9" s="29">
        <v>2.52702552776633E-2</v>
      </c>
      <c r="W9" s="17">
        <v>4.5192510366113499E-2</v>
      </c>
      <c r="X9" s="17">
        <v>7.1247942386904697E-2</v>
      </c>
      <c r="Y9" s="17">
        <v>3.5995141150318301E-2</v>
      </c>
      <c r="Z9" s="17">
        <v>6.1005099164156203E-2</v>
      </c>
      <c r="AA9" s="17">
        <v>5.31450394702093E-2</v>
      </c>
      <c r="AB9" s="17">
        <v>4.27001963043174E-2</v>
      </c>
      <c r="AC9" s="17">
        <v>3.01683223208533E-2</v>
      </c>
      <c r="AD9" s="17"/>
      <c r="AE9" s="17">
        <v>4.1013543683600197E-2</v>
      </c>
      <c r="AF9" s="17">
        <v>4.4096204145383198E-2</v>
      </c>
      <c r="AG9" s="17">
        <v>5.0080266463838702E-2</v>
      </c>
      <c r="AH9" s="17">
        <v>5.2559345087279302E-2</v>
      </c>
      <c r="AI9" s="17">
        <v>4.9823706403154797E-2</v>
      </c>
      <c r="AJ9" s="17">
        <v>2.7814919878351298E-2</v>
      </c>
      <c r="AK9" s="17"/>
      <c r="AL9" s="17">
        <v>3.6277905450300199E-2</v>
      </c>
      <c r="AM9" s="17">
        <v>6.2255304863145997E-2</v>
      </c>
      <c r="AN9" s="17">
        <v>9.6115829584602505E-2</v>
      </c>
      <c r="AO9" s="17">
        <v>3.9667371563708198E-2</v>
      </c>
      <c r="AP9" s="17">
        <v>1.85333747848987E-2</v>
      </c>
      <c r="AQ9" s="17">
        <v>7.35830191666072E-2</v>
      </c>
      <c r="AR9" s="17">
        <v>6.0258404972526602E-2</v>
      </c>
      <c r="AS9" s="17"/>
      <c r="AT9" s="17">
        <v>0.11705666841973</v>
      </c>
      <c r="AU9" s="17">
        <v>3.5837143372012097E-2</v>
      </c>
      <c r="AV9" s="17"/>
      <c r="AW9" s="17">
        <v>3.3094991569652898E-2</v>
      </c>
      <c r="AX9" s="17">
        <v>3.19252315622107E-2</v>
      </c>
      <c r="AY9" s="17">
        <v>5.1447572817787002E-2</v>
      </c>
      <c r="AZ9" s="17">
        <v>3.56259374544639E-2</v>
      </c>
      <c r="BA9" s="17">
        <v>2.4443278322442301E-2</v>
      </c>
      <c r="BB9" s="17">
        <v>5.3347798342360503E-2</v>
      </c>
      <c r="BC9" s="17">
        <v>7.9033042490383607E-2</v>
      </c>
      <c r="BD9" s="17">
        <v>0.10648830119253901</v>
      </c>
      <c r="BE9" s="17"/>
      <c r="BF9" s="17">
        <v>3.9059518048299102E-2</v>
      </c>
      <c r="BG9" s="17">
        <v>7.2348972762142499E-2</v>
      </c>
      <c r="BH9" s="17">
        <v>2.7740613573836701E-2</v>
      </c>
      <c r="BI9" s="17">
        <v>2.5739364692416999E-2</v>
      </c>
      <c r="BJ9" s="17">
        <v>4.5917339625615901E-2</v>
      </c>
      <c r="BK9" s="17">
        <v>2.5390962541478001E-2</v>
      </c>
      <c r="BL9" s="17">
        <v>4.1423746459550097E-2</v>
      </c>
      <c r="BM9" s="17"/>
      <c r="BN9" s="17">
        <v>5.3014101644421198E-2</v>
      </c>
      <c r="BO9" s="17">
        <v>3.7728810483217398E-2</v>
      </c>
      <c r="BP9" s="17">
        <v>3.5795396326035997E-2</v>
      </c>
      <c r="BQ9" s="17">
        <v>5.3334327371719802E-2</v>
      </c>
      <c r="BR9" s="17">
        <v>4.4232575110477602E-2</v>
      </c>
      <c r="BS9" s="17">
        <v>2.48693692751603E-2</v>
      </c>
      <c r="BT9" s="17">
        <v>2.23297652853333E-2</v>
      </c>
      <c r="BU9" s="17">
        <v>3.0475507466085999E-2</v>
      </c>
      <c r="BV9" s="17">
        <v>4.1164430990668098E-2</v>
      </c>
      <c r="BW9" s="17">
        <v>4.0341485878594797E-2</v>
      </c>
      <c r="BX9" s="17">
        <v>4.4694824130686497E-2</v>
      </c>
      <c r="BY9" s="17">
        <v>6.1837199060478701E-2</v>
      </c>
      <c r="BZ9" s="17">
        <v>5.3123355754030203E-2</v>
      </c>
      <c r="CA9" s="17">
        <v>4.5056965962746297E-2</v>
      </c>
      <c r="CB9" s="17">
        <v>7.4497447427376295E-2</v>
      </c>
      <c r="CC9" s="17">
        <v>0.16347958827220499</v>
      </c>
      <c r="CD9" s="17">
        <v>0.18131004391895</v>
      </c>
    </row>
    <row r="10" spans="2:82" x14ac:dyDescent="0.35">
      <c r="B10" s="18" t="s">
        <v>141</v>
      </c>
      <c r="C10" s="17">
        <v>8.7246862151602197E-2</v>
      </c>
      <c r="D10" s="17">
        <v>0.10400363779657699</v>
      </c>
      <c r="E10" s="17">
        <v>7.1137596611708598E-2</v>
      </c>
      <c r="F10" s="17"/>
      <c r="G10" s="17">
        <v>0.117699043499445</v>
      </c>
      <c r="H10" s="17">
        <v>0.161671901252876</v>
      </c>
      <c r="I10" s="17">
        <v>0.107714533819231</v>
      </c>
      <c r="J10" s="17">
        <v>5.2045783287988201E-2</v>
      </c>
      <c r="K10" s="17">
        <v>5.0521858104867798E-2</v>
      </c>
      <c r="L10" s="17">
        <v>4.3044682070865398E-2</v>
      </c>
      <c r="M10" s="17"/>
      <c r="N10" s="17">
        <v>0.13788309962529399</v>
      </c>
      <c r="O10" s="17">
        <v>8.5131272947176206E-2</v>
      </c>
      <c r="P10" s="17">
        <v>8.5402427437278994E-2</v>
      </c>
      <c r="Q10" s="17">
        <v>3.7806715051521E-2</v>
      </c>
      <c r="R10" s="17"/>
      <c r="S10" s="29">
        <v>0.12796814218593999</v>
      </c>
      <c r="T10" s="29">
        <v>6.7196230237577204E-2</v>
      </c>
      <c r="U10" s="29">
        <v>8.2143563486898497E-2</v>
      </c>
      <c r="V10" s="29">
        <v>7.6908155462592498E-2</v>
      </c>
      <c r="W10" s="17">
        <v>8.1116327431180205E-2</v>
      </c>
      <c r="X10" s="17">
        <v>9.1906170226586897E-2</v>
      </c>
      <c r="Y10" s="17">
        <v>7.7539525140819701E-2</v>
      </c>
      <c r="Z10" s="17">
        <v>8.6113678893534704E-2</v>
      </c>
      <c r="AA10" s="17">
        <v>9.74938238168013E-2</v>
      </c>
      <c r="AB10" s="17">
        <v>6.9303875592393302E-2</v>
      </c>
      <c r="AC10" s="17">
        <v>7.2538864655174104E-2</v>
      </c>
      <c r="AD10" s="17"/>
      <c r="AE10" s="17">
        <v>9.0491950584634107E-2</v>
      </c>
      <c r="AF10" s="17">
        <v>0.104797416545551</v>
      </c>
      <c r="AG10" s="17">
        <v>5.9304806889726398E-2</v>
      </c>
      <c r="AH10" s="17">
        <v>7.9840450460431395E-2</v>
      </c>
      <c r="AI10" s="17">
        <v>8.7624895709202205E-2</v>
      </c>
      <c r="AJ10" s="17">
        <v>2.7585592707983799E-2</v>
      </c>
      <c r="AK10" s="17"/>
      <c r="AL10" s="17">
        <v>6.4831593540052607E-2</v>
      </c>
      <c r="AM10" s="17">
        <v>0.12936842583743499</v>
      </c>
      <c r="AN10" s="17">
        <v>0.22895045629712901</v>
      </c>
      <c r="AO10" s="17">
        <v>0.16453024921527401</v>
      </c>
      <c r="AP10" s="17">
        <v>5.3016631281902399E-2</v>
      </c>
      <c r="AQ10" s="17">
        <v>8.9290441506423401E-2</v>
      </c>
      <c r="AR10" s="17">
        <v>0.21859488990327899</v>
      </c>
      <c r="AS10" s="17"/>
      <c r="AT10" s="17">
        <v>0.219665144075679</v>
      </c>
      <c r="AU10" s="17">
        <v>7.3056026850692998E-2</v>
      </c>
      <c r="AV10" s="17"/>
      <c r="AW10" s="17">
        <v>7.9213491255614193E-2</v>
      </c>
      <c r="AX10" s="17">
        <v>2.1171153859645599E-2</v>
      </c>
      <c r="AY10" s="17">
        <v>0.10781017392629801</v>
      </c>
      <c r="AZ10" s="17">
        <v>6.3432410469521805E-2</v>
      </c>
      <c r="BA10" s="17">
        <v>4.8417806630145298E-2</v>
      </c>
      <c r="BB10" s="17">
        <v>0.115219358608626</v>
      </c>
      <c r="BC10" s="17">
        <v>0.16513579466184899</v>
      </c>
      <c r="BD10" s="17">
        <v>0.11309523920813799</v>
      </c>
      <c r="BE10" s="17"/>
      <c r="BF10" s="17">
        <v>0.119840953925847</v>
      </c>
      <c r="BG10" s="17">
        <v>0.12736772372681199</v>
      </c>
      <c r="BH10" s="17">
        <v>7.2291473955336194E-2</v>
      </c>
      <c r="BI10" s="17">
        <v>8.4028459464400101E-2</v>
      </c>
      <c r="BJ10" s="17">
        <v>6.1992452114199501E-2</v>
      </c>
      <c r="BK10" s="17">
        <v>4.0727126491299503E-2</v>
      </c>
      <c r="BL10" s="17">
        <v>6.6542631103459607E-2</v>
      </c>
      <c r="BM10" s="17"/>
      <c r="BN10" s="17">
        <v>5.6426294107566298E-2</v>
      </c>
      <c r="BO10" s="17">
        <v>3.8960544001075702E-2</v>
      </c>
      <c r="BP10" s="17">
        <v>4.7135648782571302E-2</v>
      </c>
      <c r="BQ10" s="17">
        <v>6.18794981228208E-2</v>
      </c>
      <c r="BR10" s="17">
        <v>6.8357845019220001E-2</v>
      </c>
      <c r="BS10" s="17">
        <v>7.8561999371735802E-2</v>
      </c>
      <c r="BT10" s="17">
        <v>8.84035371770098E-2</v>
      </c>
      <c r="BU10" s="17">
        <v>8.7416105462357396E-2</v>
      </c>
      <c r="BV10" s="17">
        <v>0.112898227350841</v>
      </c>
      <c r="BW10" s="17">
        <v>0.107223140893379</v>
      </c>
      <c r="BX10" s="17">
        <v>9.8093401284619602E-2</v>
      </c>
      <c r="BY10" s="17">
        <v>0.114596247014896</v>
      </c>
      <c r="BZ10" s="17">
        <v>0.11633048729184001</v>
      </c>
      <c r="CA10" s="17">
        <v>0.158338781077555</v>
      </c>
      <c r="CB10" s="17">
        <v>0.18598260848669099</v>
      </c>
      <c r="CC10" s="17">
        <v>0.30814468550271401</v>
      </c>
      <c r="CD10" s="17">
        <v>0.30011642499243901</v>
      </c>
    </row>
    <row r="11" spans="2:82" x14ac:dyDescent="0.35">
      <c r="B11" s="18" t="s">
        <v>142</v>
      </c>
      <c r="C11" s="17">
        <v>0.145259868774891</v>
      </c>
      <c r="D11" s="17">
        <v>0.17230076994707999</v>
      </c>
      <c r="E11" s="17">
        <v>0.119215036636432</v>
      </c>
      <c r="F11" s="17"/>
      <c r="G11" s="17">
        <v>0.14168702039342099</v>
      </c>
      <c r="H11" s="17">
        <v>0.21483222058523699</v>
      </c>
      <c r="I11" s="17">
        <v>0.15910537458977</v>
      </c>
      <c r="J11" s="17">
        <v>0.155900669996893</v>
      </c>
      <c r="K11" s="17">
        <v>0.11204977259638101</v>
      </c>
      <c r="L11" s="17">
        <v>9.3321564048815905E-2</v>
      </c>
      <c r="M11" s="17"/>
      <c r="N11" s="17">
        <v>0.17814672581744201</v>
      </c>
      <c r="O11" s="17">
        <v>0.154955226167867</v>
      </c>
      <c r="P11" s="17">
        <v>0.15102268427473201</v>
      </c>
      <c r="Q11" s="17">
        <v>9.5398787774191099E-2</v>
      </c>
      <c r="R11" s="17"/>
      <c r="S11" s="29">
        <v>0.164797304116446</v>
      </c>
      <c r="T11" s="29">
        <v>0.15637937397852</v>
      </c>
      <c r="U11" s="29">
        <v>0.16106994363879101</v>
      </c>
      <c r="V11" s="29">
        <v>0.15152857916645299</v>
      </c>
      <c r="W11" s="17">
        <v>0.14436879256802801</v>
      </c>
      <c r="X11" s="17">
        <v>0.117978213995396</v>
      </c>
      <c r="Y11" s="17">
        <v>0.15273443896868</v>
      </c>
      <c r="Z11" s="17">
        <v>0.113674510531226</v>
      </c>
      <c r="AA11" s="17">
        <v>0.133576200881032</v>
      </c>
      <c r="AB11" s="17">
        <v>0.13413441771746001</v>
      </c>
      <c r="AC11" s="17">
        <v>0.13532658402605699</v>
      </c>
      <c r="AD11" s="17"/>
      <c r="AE11" s="17">
        <v>0.12809730601396499</v>
      </c>
      <c r="AF11" s="17">
        <v>0.20356074014116199</v>
      </c>
      <c r="AG11" s="17">
        <v>8.6232764396732595E-2</v>
      </c>
      <c r="AH11" s="17">
        <v>0.12183552829144199</v>
      </c>
      <c r="AI11" s="17">
        <v>0.159320289689245</v>
      </c>
      <c r="AJ11" s="17">
        <v>5.6945297141718899E-2</v>
      </c>
      <c r="AK11" s="17"/>
      <c r="AL11" s="17">
        <v>0.134678761600875</v>
      </c>
      <c r="AM11" s="17">
        <v>0.17477000389307101</v>
      </c>
      <c r="AN11" s="17">
        <v>0.209434705748032</v>
      </c>
      <c r="AO11" s="17">
        <v>0.17941842746529299</v>
      </c>
      <c r="AP11" s="17">
        <v>0.120621574028934</v>
      </c>
      <c r="AQ11" s="17">
        <v>0.19331490506000601</v>
      </c>
      <c r="AR11" s="17">
        <v>9.0692180530907607E-2</v>
      </c>
      <c r="AS11" s="17"/>
      <c r="AT11" s="17">
        <v>0.24726233472686401</v>
      </c>
      <c r="AU11" s="17">
        <v>0.134155915593208</v>
      </c>
      <c r="AV11" s="17"/>
      <c r="AW11" s="17">
        <v>0.13386198294448301</v>
      </c>
      <c r="AX11" s="17">
        <v>7.6626803487440803E-2</v>
      </c>
      <c r="AY11" s="17">
        <v>0.171391102359428</v>
      </c>
      <c r="AZ11" s="17">
        <v>0.13751734260968601</v>
      </c>
      <c r="BA11" s="17">
        <v>9.6616265755009603E-2</v>
      </c>
      <c r="BB11" s="17">
        <v>0.189110959484175</v>
      </c>
      <c r="BC11" s="17">
        <v>0.19784776835908399</v>
      </c>
      <c r="BD11" s="17">
        <v>0.10010551738661599</v>
      </c>
      <c r="BE11" s="17"/>
      <c r="BF11" s="17">
        <v>0.198775922934049</v>
      </c>
      <c r="BG11" s="17">
        <v>0.182303427026651</v>
      </c>
      <c r="BH11" s="17">
        <v>0.137898215588763</v>
      </c>
      <c r="BI11" s="17">
        <v>0.13910564642512599</v>
      </c>
      <c r="BJ11" s="17">
        <v>0.12815115297947</v>
      </c>
      <c r="BK11" s="17">
        <v>8.96123089831075E-2</v>
      </c>
      <c r="BL11" s="17">
        <v>0.109428213297698</v>
      </c>
      <c r="BM11" s="17"/>
      <c r="BN11" s="17">
        <v>9.2970334963717899E-2</v>
      </c>
      <c r="BO11" s="17">
        <v>9.8302068256135203E-2</v>
      </c>
      <c r="BP11" s="17">
        <v>0.101491557435341</v>
      </c>
      <c r="BQ11" s="17">
        <v>0.119368515547726</v>
      </c>
      <c r="BR11" s="17">
        <v>0.123615475373519</v>
      </c>
      <c r="BS11" s="17">
        <v>0.15544811516169799</v>
      </c>
      <c r="BT11" s="17">
        <v>0.167086903925003</v>
      </c>
      <c r="BU11" s="17">
        <v>0.16897826800715199</v>
      </c>
      <c r="BV11" s="17">
        <v>0.159808767153751</v>
      </c>
      <c r="BW11" s="17">
        <v>0.16634389621856999</v>
      </c>
      <c r="BX11" s="17">
        <v>0.21157448410541199</v>
      </c>
      <c r="BY11" s="17">
        <v>0.181852477408321</v>
      </c>
      <c r="BZ11" s="17">
        <v>0.25591928387766999</v>
      </c>
      <c r="CA11" s="17">
        <v>0.21351087276460901</v>
      </c>
      <c r="CB11" s="17">
        <v>0.20372993256841901</v>
      </c>
      <c r="CC11" s="17">
        <v>0.157380501253545</v>
      </c>
      <c r="CD11" s="17">
        <v>0.157515946633423</v>
      </c>
    </row>
    <row r="12" spans="2:82" x14ac:dyDescent="0.35">
      <c r="B12" s="18" t="s">
        <v>143</v>
      </c>
      <c r="C12" s="17">
        <v>8.1386234071598396E-2</v>
      </c>
      <c r="D12" s="17">
        <v>9.1251464516028294E-2</v>
      </c>
      <c r="E12" s="17">
        <v>7.1362274715169996E-2</v>
      </c>
      <c r="F12" s="17"/>
      <c r="G12" s="17">
        <v>8.00208844140292E-2</v>
      </c>
      <c r="H12" s="17">
        <v>8.4464669302080006E-2</v>
      </c>
      <c r="I12" s="17">
        <v>0.10743544706371499</v>
      </c>
      <c r="J12" s="17">
        <v>7.8953483730532903E-2</v>
      </c>
      <c r="K12" s="17">
        <v>7.84748669871565E-2</v>
      </c>
      <c r="L12" s="17">
        <v>6.2547915898206297E-2</v>
      </c>
      <c r="M12" s="17"/>
      <c r="N12" s="17">
        <v>9.1693920012191898E-2</v>
      </c>
      <c r="O12" s="17">
        <v>8.0764649752288406E-2</v>
      </c>
      <c r="P12" s="17">
        <v>7.7494786023249398E-2</v>
      </c>
      <c r="Q12" s="17">
        <v>7.4875304884225405E-2</v>
      </c>
      <c r="R12" s="17"/>
      <c r="S12" s="29">
        <v>7.8365517597444201E-2</v>
      </c>
      <c r="T12" s="29">
        <v>6.9740681317560907E-2</v>
      </c>
      <c r="U12" s="29">
        <v>8.9039688732442099E-2</v>
      </c>
      <c r="V12" s="29">
        <v>8.9354983115704403E-2</v>
      </c>
      <c r="W12" s="17">
        <v>8.8270330894653096E-2</v>
      </c>
      <c r="X12" s="17">
        <v>8.1585201665882706E-2</v>
      </c>
      <c r="Y12" s="17">
        <v>9.1107417436162103E-2</v>
      </c>
      <c r="Z12" s="17">
        <v>9.2135067795356101E-2</v>
      </c>
      <c r="AA12" s="17">
        <v>7.3948082898302903E-2</v>
      </c>
      <c r="AB12" s="17">
        <v>6.7394467441068404E-2</v>
      </c>
      <c r="AC12" s="17">
        <v>9.7442737735716406E-2</v>
      </c>
      <c r="AD12" s="17"/>
      <c r="AE12" s="17">
        <v>7.0469657011707001E-2</v>
      </c>
      <c r="AF12" s="17">
        <v>0.10161012535061401</v>
      </c>
      <c r="AG12" s="17">
        <v>5.92375821216009E-2</v>
      </c>
      <c r="AH12" s="17">
        <v>6.1527795556364798E-2</v>
      </c>
      <c r="AI12" s="17">
        <v>0.10093157291911201</v>
      </c>
      <c r="AJ12" s="17">
        <v>6.8477820153755503E-2</v>
      </c>
      <c r="AK12" s="17"/>
      <c r="AL12" s="17">
        <v>8.1525271003529604E-2</v>
      </c>
      <c r="AM12" s="17">
        <v>7.6704943650242802E-2</v>
      </c>
      <c r="AN12" s="17">
        <v>0.105478696867557</v>
      </c>
      <c r="AO12" s="17">
        <v>0.12638545629831699</v>
      </c>
      <c r="AP12" s="17">
        <v>0.115951953525586</v>
      </c>
      <c r="AQ12" s="17">
        <v>0.12908569102832601</v>
      </c>
      <c r="AR12" s="17">
        <v>5.9982504573586198E-2</v>
      </c>
      <c r="AS12" s="17"/>
      <c r="AT12" s="17">
        <v>0.108976443756454</v>
      </c>
      <c r="AU12" s="17">
        <v>7.8517850665383193E-2</v>
      </c>
      <c r="AV12" s="17"/>
      <c r="AW12" s="17">
        <v>7.0733022118514205E-2</v>
      </c>
      <c r="AX12" s="17">
        <v>4.2251455293142302E-2</v>
      </c>
      <c r="AY12" s="17">
        <v>0.10119135942993999</v>
      </c>
      <c r="AZ12" s="17">
        <v>8.2972455847694096E-2</v>
      </c>
      <c r="BA12" s="17">
        <v>6.5902746575758897E-2</v>
      </c>
      <c r="BB12" s="17">
        <v>9.1529841608131698E-2</v>
      </c>
      <c r="BC12" s="17">
        <v>0.10009661099942101</v>
      </c>
      <c r="BD12" s="17">
        <v>9.2422818935751799E-2</v>
      </c>
      <c r="BE12" s="17"/>
      <c r="BF12" s="17">
        <v>0.100327387839044</v>
      </c>
      <c r="BG12" s="17">
        <v>8.1265555039209403E-2</v>
      </c>
      <c r="BH12" s="17">
        <v>9.2161706589307404E-2</v>
      </c>
      <c r="BI12" s="17">
        <v>6.7894038454761593E-2</v>
      </c>
      <c r="BJ12" s="17">
        <v>8.2852050178986406E-2</v>
      </c>
      <c r="BK12" s="17">
        <v>6.9475369637617093E-2</v>
      </c>
      <c r="BL12" s="17">
        <v>7.5387302509419093E-2</v>
      </c>
      <c r="BM12" s="17"/>
      <c r="BN12" s="17">
        <v>6.8685874495138494E-2</v>
      </c>
      <c r="BO12" s="17">
        <v>5.9911050203263497E-2</v>
      </c>
      <c r="BP12" s="17">
        <v>7.8037031853768896E-2</v>
      </c>
      <c r="BQ12" s="17">
        <v>6.9993266078358596E-2</v>
      </c>
      <c r="BR12" s="17">
        <v>9.4883314253914802E-2</v>
      </c>
      <c r="BS12" s="17">
        <v>9.3814765675888506E-2</v>
      </c>
      <c r="BT12" s="17">
        <v>9.6890423743639598E-2</v>
      </c>
      <c r="BU12" s="17">
        <v>8.5955323682144397E-2</v>
      </c>
      <c r="BV12" s="17">
        <v>7.1408829747644398E-2</v>
      </c>
      <c r="BW12" s="17">
        <v>9.6474927524322407E-2</v>
      </c>
      <c r="BX12" s="17">
        <v>7.47241815267084E-2</v>
      </c>
      <c r="BY12" s="17">
        <v>0.105805272503744</v>
      </c>
      <c r="BZ12" s="17">
        <v>8.1653108036072203E-2</v>
      </c>
      <c r="CA12" s="17">
        <v>0.128072047633292</v>
      </c>
      <c r="CB12" s="17">
        <v>8.6537015566552494E-2</v>
      </c>
      <c r="CC12" s="17">
        <v>4.8236835875533603E-2</v>
      </c>
      <c r="CD12" s="17">
        <v>2.3632638223357601E-2</v>
      </c>
    </row>
    <row r="13" spans="2:82" x14ac:dyDescent="0.35">
      <c r="B13" s="18" t="s">
        <v>144</v>
      </c>
      <c r="C13" s="17">
        <v>3.2326855084317298E-2</v>
      </c>
      <c r="D13" s="17">
        <v>3.3409290000325699E-2</v>
      </c>
      <c r="E13" s="17">
        <v>3.1228670685767498E-2</v>
      </c>
      <c r="F13" s="17"/>
      <c r="G13" s="17">
        <v>2.67399301178016E-2</v>
      </c>
      <c r="H13" s="17">
        <v>3.8178771872773798E-2</v>
      </c>
      <c r="I13" s="17">
        <v>4.84029085724378E-2</v>
      </c>
      <c r="J13" s="17">
        <v>3.3512723837737103E-2</v>
      </c>
      <c r="K13" s="17">
        <v>3.0855703788345401E-2</v>
      </c>
      <c r="L13" s="17">
        <v>1.82208206817004E-2</v>
      </c>
      <c r="M13" s="17"/>
      <c r="N13" s="17">
        <v>3.4909936038566403E-2</v>
      </c>
      <c r="O13" s="17">
        <v>3.2732965103561398E-2</v>
      </c>
      <c r="P13" s="17">
        <v>2.8452683443920299E-2</v>
      </c>
      <c r="Q13" s="17">
        <v>3.2668055902604902E-2</v>
      </c>
      <c r="R13" s="17"/>
      <c r="S13" s="17">
        <v>3.0600866508543899E-2</v>
      </c>
      <c r="T13" s="17">
        <v>2.9308675793029999E-2</v>
      </c>
      <c r="U13" s="17">
        <v>3.2735441136331499E-2</v>
      </c>
      <c r="V13" s="17">
        <v>2.8927655769827199E-2</v>
      </c>
      <c r="W13" s="17">
        <v>3.9100023600191901E-2</v>
      </c>
      <c r="X13" s="17">
        <v>3.6371863437176299E-2</v>
      </c>
      <c r="Y13" s="17">
        <v>2.86993717609598E-2</v>
      </c>
      <c r="Z13" s="17">
        <v>3.7925139826371697E-2</v>
      </c>
      <c r="AA13" s="17">
        <v>2.67497777836131E-2</v>
      </c>
      <c r="AB13" s="17">
        <v>3.4418882076969901E-2</v>
      </c>
      <c r="AC13" s="17">
        <v>4.3484871981690897E-2</v>
      </c>
      <c r="AD13" s="17"/>
      <c r="AE13" s="17">
        <v>2.5862466128380199E-2</v>
      </c>
      <c r="AF13" s="17">
        <v>3.5770323916531302E-2</v>
      </c>
      <c r="AG13" s="17">
        <v>2.8032267960418598E-2</v>
      </c>
      <c r="AH13" s="17">
        <v>3.2232585338448597E-2</v>
      </c>
      <c r="AI13" s="17">
        <v>4.6233120724240101E-2</v>
      </c>
      <c r="AJ13" s="17">
        <v>1.60587150922929E-2</v>
      </c>
      <c r="AK13" s="17"/>
      <c r="AL13" s="17">
        <v>2.81461866998493E-2</v>
      </c>
      <c r="AM13" s="17">
        <v>4.4589786400327E-2</v>
      </c>
      <c r="AN13" s="17">
        <v>3.6369130634361597E-2</v>
      </c>
      <c r="AO13" s="17">
        <v>1.7916069533479202E-2</v>
      </c>
      <c r="AP13" s="17">
        <v>8.7866507659941306E-2</v>
      </c>
      <c r="AQ13" s="17">
        <v>3.8948188622918302E-2</v>
      </c>
      <c r="AR13" s="17">
        <v>0</v>
      </c>
      <c r="AS13" s="17"/>
      <c r="AT13" s="17">
        <v>3.01211593681051E-2</v>
      </c>
      <c r="AU13" s="17">
        <v>3.2296345562647599E-2</v>
      </c>
      <c r="AV13" s="17"/>
      <c r="AW13" s="17">
        <v>4.0743239973650799E-2</v>
      </c>
      <c r="AX13" s="17">
        <v>1.5816293483695201E-2</v>
      </c>
      <c r="AY13" s="17">
        <v>3.82433404442582E-2</v>
      </c>
      <c r="AZ13" s="17">
        <v>2.8813544077288901E-2</v>
      </c>
      <c r="BA13" s="17">
        <v>2.1308283839910101E-2</v>
      </c>
      <c r="BB13" s="17">
        <v>3.8078189384718797E-2</v>
      </c>
      <c r="BC13" s="17">
        <v>3.95565343347727E-2</v>
      </c>
      <c r="BD13" s="17">
        <v>6.1465532641766699E-2</v>
      </c>
      <c r="BE13" s="17"/>
      <c r="BF13" s="17">
        <v>3.4985294760600701E-2</v>
      </c>
      <c r="BG13" s="17">
        <v>3.35860396263645E-2</v>
      </c>
      <c r="BH13" s="17">
        <v>3.4920071040905498E-2</v>
      </c>
      <c r="BI13" s="17">
        <v>3.2077168803419501E-2</v>
      </c>
      <c r="BJ13" s="17">
        <v>3.7536912086502103E-2</v>
      </c>
      <c r="BK13" s="17">
        <v>2.4231832507536299E-2</v>
      </c>
      <c r="BL13" s="17">
        <v>3.4020442146539799E-2</v>
      </c>
      <c r="BM13" s="17"/>
      <c r="BN13" s="17">
        <v>3.2935162699444402E-2</v>
      </c>
      <c r="BO13" s="17">
        <v>2.7951745631805299E-2</v>
      </c>
      <c r="BP13" s="17">
        <v>3.5116015191392597E-2</v>
      </c>
      <c r="BQ13" s="17">
        <v>3.5315608747511801E-2</v>
      </c>
      <c r="BR13" s="17">
        <v>3.3300859538817999E-2</v>
      </c>
      <c r="BS13" s="17">
        <v>4.3563315617562201E-2</v>
      </c>
      <c r="BT13" s="17">
        <v>2.6946034509536101E-2</v>
      </c>
      <c r="BU13" s="17">
        <v>3.4278739243434497E-2</v>
      </c>
      <c r="BV13" s="17">
        <v>2.8708854779993902E-2</v>
      </c>
      <c r="BW13" s="17">
        <v>3.40550066113115E-2</v>
      </c>
      <c r="BX13" s="17">
        <v>3.6735595643569603E-2</v>
      </c>
      <c r="BY13" s="17">
        <v>2.1385484060656299E-2</v>
      </c>
      <c r="BZ13" s="17">
        <v>3.33528924472705E-2</v>
      </c>
      <c r="CA13" s="17">
        <v>4.6353741858354898E-2</v>
      </c>
      <c r="CB13" s="17">
        <v>2.7615100659868001E-2</v>
      </c>
      <c r="CC13" s="17">
        <v>3.9484669158008898E-2</v>
      </c>
      <c r="CD13" s="17">
        <v>2.5207444728133799E-2</v>
      </c>
    </row>
    <row r="14" spans="2:82" x14ac:dyDescent="0.35">
      <c r="B14" s="18" t="s">
        <v>145</v>
      </c>
      <c r="C14" s="17">
        <v>7.2982991426277302E-3</v>
      </c>
      <c r="D14" s="17">
        <v>7.14173045388694E-3</v>
      </c>
      <c r="E14" s="17">
        <v>7.4880598829984903E-3</v>
      </c>
      <c r="F14" s="17"/>
      <c r="G14" s="17">
        <v>1.2688099622356799E-2</v>
      </c>
      <c r="H14" s="17">
        <v>4.9622087391136098E-3</v>
      </c>
      <c r="I14" s="17">
        <v>8.9401523333891304E-3</v>
      </c>
      <c r="J14" s="17">
        <v>6.9580052331500303E-3</v>
      </c>
      <c r="K14" s="17">
        <v>6.0085609410938804E-3</v>
      </c>
      <c r="L14" s="17">
        <v>5.4422940192327199E-3</v>
      </c>
      <c r="M14" s="17"/>
      <c r="N14" s="17">
        <v>9.3201469395640599E-3</v>
      </c>
      <c r="O14" s="17">
        <v>5.48000973267133E-3</v>
      </c>
      <c r="P14" s="17">
        <v>7.3955566469354802E-3</v>
      </c>
      <c r="Q14" s="17">
        <v>7.0403675416783702E-3</v>
      </c>
      <c r="R14" s="17"/>
      <c r="S14" s="17">
        <v>8.8088225118473692E-3</v>
      </c>
      <c r="T14" s="17">
        <v>5.3141765942065202E-3</v>
      </c>
      <c r="U14" s="17">
        <v>6.2211332001644E-3</v>
      </c>
      <c r="V14" s="17">
        <v>8.5479388113788492E-3</v>
      </c>
      <c r="W14" s="17">
        <v>9.6573917722233005E-3</v>
      </c>
      <c r="X14" s="17">
        <v>5.1286911314394404E-3</v>
      </c>
      <c r="Y14" s="17">
        <v>8.4527780398944395E-3</v>
      </c>
      <c r="Z14" s="17">
        <v>4.67093253380748E-3</v>
      </c>
      <c r="AA14" s="17">
        <v>7.8316987868308503E-3</v>
      </c>
      <c r="AB14" s="17">
        <v>6.1231561685065102E-3</v>
      </c>
      <c r="AC14" s="17">
        <v>9.4953508455394003E-3</v>
      </c>
      <c r="AD14" s="17"/>
      <c r="AE14" s="17">
        <v>6.2509626897485999E-3</v>
      </c>
      <c r="AF14" s="17">
        <v>7.4470058961014001E-3</v>
      </c>
      <c r="AG14" s="17">
        <v>5.9346847232580602E-3</v>
      </c>
      <c r="AH14" s="17">
        <v>9.3305258874306803E-3</v>
      </c>
      <c r="AI14" s="17">
        <v>9.6033725884512606E-3</v>
      </c>
      <c r="AJ14" s="17">
        <v>3.9458971532318997E-3</v>
      </c>
      <c r="AK14" s="17"/>
      <c r="AL14" s="17">
        <v>4.5512422232579603E-3</v>
      </c>
      <c r="AM14" s="17">
        <v>8.4315958744869707E-3</v>
      </c>
      <c r="AN14" s="17">
        <v>1.54295852905689E-2</v>
      </c>
      <c r="AO14" s="17">
        <v>3.80429059314717E-2</v>
      </c>
      <c r="AP14" s="17">
        <v>3.6994312723322299E-2</v>
      </c>
      <c r="AQ14" s="17">
        <v>1.7050559455782498E-2</v>
      </c>
      <c r="AR14" s="17">
        <v>0</v>
      </c>
      <c r="AS14" s="17"/>
      <c r="AT14" s="17">
        <v>7.9395120305088898E-3</v>
      </c>
      <c r="AU14" s="17">
        <v>7.3990221719215698E-3</v>
      </c>
      <c r="AV14" s="17"/>
      <c r="AW14" s="17">
        <v>6.5220334942671402E-3</v>
      </c>
      <c r="AX14" s="17">
        <v>1.29176669388015E-2</v>
      </c>
      <c r="AY14" s="17">
        <v>1.9543148769125499E-2</v>
      </c>
      <c r="AZ14" s="17">
        <v>4.9698870462634801E-3</v>
      </c>
      <c r="BA14" s="17">
        <v>3.5576341161541801E-3</v>
      </c>
      <c r="BB14" s="17">
        <v>1.3096550516841599E-2</v>
      </c>
      <c r="BC14" s="17">
        <v>5.8273335350049298E-3</v>
      </c>
      <c r="BD14" s="17">
        <v>1.8671219067340102E-2</v>
      </c>
      <c r="BE14" s="17"/>
      <c r="BF14" s="17">
        <v>8.3329678978250402E-3</v>
      </c>
      <c r="BG14" s="17">
        <v>5.2238270122988203E-3</v>
      </c>
      <c r="BH14" s="17">
        <v>5.4160690947702697E-3</v>
      </c>
      <c r="BI14" s="17">
        <v>8.8003633910378205E-3</v>
      </c>
      <c r="BJ14" s="17">
        <v>8.2507075483952402E-3</v>
      </c>
      <c r="BK14" s="17">
        <v>6.65824324866975E-3</v>
      </c>
      <c r="BL14" s="17">
        <v>1.3859146453979201E-2</v>
      </c>
      <c r="BM14" s="17"/>
      <c r="BN14" s="17">
        <v>9.1679026559395305E-3</v>
      </c>
      <c r="BO14" s="17">
        <v>8.0436098848308199E-3</v>
      </c>
      <c r="BP14" s="17">
        <v>1.0908439845735E-2</v>
      </c>
      <c r="BQ14" s="17">
        <v>5.5096628978242397E-3</v>
      </c>
      <c r="BR14" s="17">
        <v>8.2766374624910696E-3</v>
      </c>
      <c r="BS14" s="17">
        <v>3.6810358805309099E-3</v>
      </c>
      <c r="BT14" s="17">
        <v>5.9770935696642604E-3</v>
      </c>
      <c r="BU14" s="17">
        <v>1.38351947202627E-2</v>
      </c>
      <c r="BV14" s="17">
        <v>3.6581309778302398E-3</v>
      </c>
      <c r="BW14" s="17">
        <v>6.5600612839758201E-3</v>
      </c>
      <c r="BX14" s="17">
        <v>1.2410466516143999E-2</v>
      </c>
      <c r="BY14" s="17">
        <v>9.9065299231637701E-3</v>
      </c>
      <c r="BZ14" s="17">
        <v>3.50097715117047E-3</v>
      </c>
      <c r="CA14" s="17">
        <v>8.4509674659839894E-3</v>
      </c>
      <c r="CB14" s="17">
        <v>3.1416788307878402E-3</v>
      </c>
      <c r="CC14" s="17">
        <v>0</v>
      </c>
      <c r="CD14" s="17">
        <v>1.48347501743062E-2</v>
      </c>
    </row>
    <row r="15" spans="2:82" x14ac:dyDescent="0.35">
      <c r="B15" s="18" t="s">
        <v>146</v>
      </c>
      <c r="C15" s="17">
        <v>2.70571084442158E-3</v>
      </c>
      <c r="D15" s="17">
        <v>2.0550578751437798E-3</v>
      </c>
      <c r="E15" s="17">
        <v>3.3541291261571901E-3</v>
      </c>
      <c r="F15" s="17"/>
      <c r="G15" s="17">
        <v>4.7702731570039699E-3</v>
      </c>
      <c r="H15" s="17">
        <v>1.9757275711976799E-3</v>
      </c>
      <c r="I15" s="17">
        <v>1.18334308729582E-3</v>
      </c>
      <c r="J15" s="17">
        <v>3.5840049614058798E-3</v>
      </c>
      <c r="K15" s="17">
        <v>2.7424751997134999E-3</v>
      </c>
      <c r="L15" s="17">
        <v>2.4336838864099999E-3</v>
      </c>
      <c r="M15" s="17"/>
      <c r="N15" s="17">
        <v>1.8210520663925001E-3</v>
      </c>
      <c r="O15" s="17">
        <v>7.3977296342670395E-4</v>
      </c>
      <c r="P15" s="17">
        <v>3.3993311111290801E-3</v>
      </c>
      <c r="Q15" s="17">
        <v>5.1406791286449597E-3</v>
      </c>
      <c r="R15" s="17"/>
      <c r="S15" s="17">
        <v>1.67193594352131E-3</v>
      </c>
      <c r="T15" s="17">
        <v>7.1122410824095395E-4</v>
      </c>
      <c r="U15" s="17">
        <v>2.48776495300377E-3</v>
      </c>
      <c r="V15" s="17">
        <v>2.2185963648320801E-3</v>
      </c>
      <c r="W15" s="17">
        <v>1.44421696051908E-3</v>
      </c>
      <c r="X15" s="17">
        <v>8.6446023757241093E-3</v>
      </c>
      <c r="Y15" s="17">
        <v>0</v>
      </c>
      <c r="Z15" s="17">
        <v>4.6568628267106603E-3</v>
      </c>
      <c r="AA15" s="17">
        <v>1.84155896547267E-3</v>
      </c>
      <c r="AB15" s="17">
        <v>2.7316779782549099E-3</v>
      </c>
      <c r="AC15" s="17">
        <v>8.0694175555443906E-3</v>
      </c>
      <c r="AD15" s="17"/>
      <c r="AE15" s="17">
        <v>1.9012492601802799E-3</v>
      </c>
      <c r="AF15" s="17">
        <v>3.7446102282519102E-3</v>
      </c>
      <c r="AG15" s="17">
        <v>2.7523899236482499E-3</v>
      </c>
      <c r="AH15" s="17">
        <v>4.9642664048763999E-3</v>
      </c>
      <c r="AI15" s="17">
        <v>2.3443305687804198E-3</v>
      </c>
      <c r="AJ15" s="17">
        <v>0</v>
      </c>
      <c r="AK15" s="17"/>
      <c r="AL15" s="17">
        <v>1.08863040550087E-3</v>
      </c>
      <c r="AM15" s="17">
        <v>5.8301409246672596E-3</v>
      </c>
      <c r="AN15" s="17">
        <v>4.2292004669553197E-3</v>
      </c>
      <c r="AO15" s="17">
        <v>2.1402907404522501E-2</v>
      </c>
      <c r="AP15" s="17">
        <v>0</v>
      </c>
      <c r="AQ15" s="17">
        <v>1.21949334425724E-2</v>
      </c>
      <c r="AR15" s="17">
        <v>0</v>
      </c>
      <c r="AS15" s="17"/>
      <c r="AT15" s="17">
        <v>7.2003950965306698E-3</v>
      </c>
      <c r="AU15" s="17">
        <v>2.2425196981587102E-3</v>
      </c>
      <c r="AV15" s="17"/>
      <c r="AW15" s="17">
        <v>1.68930494518161E-3</v>
      </c>
      <c r="AX15" s="17">
        <v>1.9833818152042199E-3</v>
      </c>
      <c r="AY15" s="17">
        <v>0</v>
      </c>
      <c r="AZ15" s="17">
        <v>2.7363345175647098E-3</v>
      </c>
      <c r="BA15" s="17">
        <v>3.71183590083878E-3</v>
      </c>
      <c r="BB15" s="17">
        <v>2.8110024682466701E-3</v>
      </c>
      <c r="BC15" s="17">
        <v>2.6939388586593701E-3</v>
      </c>
      <c r="BD15" s="17">
        <v>5.6181324213320002E-3</v>
      </c>
      <c r="BE15" s="17"/>
      <c r="BF15" s="17">
        <v>1.4963226936542901E-3</v>
      </c>
      <c r="BG15" s="17">
        <v>7.3704404111704896E-4</v>
      </c>
      <c r="BH15" s="17">
        <v>7.8538103085017802E-4</v>
      </c>
      <c r="BI15" s="17">
        <v>3.3379306672485102E-3</v>
      </c>
      <c r="BJ15" s="17">
        <v>5.5479980106985299E-3</v>
      </c>
      <c r="BK15" s="17">
        <v>5.9742655668699003E-3</v>
      </c>
      <c r="BL15" s="17">
        <v>2.4072735116501499E-3</v>
      </c>
      <c r="BM15" s="17"/>
      <c r="BN15" s="17">
        <v>8.7343652587643008E-3</v>
      </c>
      <c r="BO15" s="17">
        <v>8.5546379823536797E-3</v>
      </c>
      <c r="BP15" s="17">
        <v>1.38346492778249E-3</v>
      </c>
      <c r="BQ15" s="17">
        <v>2.2054425355219598E-3</v>
      </c>
      <c r="BR15" s="17">
        <v>1.02284830579277E-3</v>
      </c>
      <c r="BS15" s="17">
        <v>2.2123516766893799E-3</v>
      </c>
      <c r="BT15" s="17">
        <v>1.3063819509015499E-3</v>
      </c>
      <c r="BU15" s="17">
        <v>4.76051623934046E-3</v>
      </c>
      <c r="BV15" s="17">
        <v>1.8238393103063499E-3</v>
      </c>
      <c r="BW15" s="17">
        <v>0</v>
      </c>
      <c r="BX15" s="17">
        <v>0</v>
      </c>
      <c r="BY15" s="17">
        <v>2.9211120848824999E-3</v>
      </c>
      <c r="BZ15" s="17">
        <v>3.6525024923581501E-3</v>
      </c>
      <c r="CA15" s="17">
        <v>3.9912980118044098E-3</v>
      </c>
      <c r="CB15" s="17">
        <v>0</v>
      </c>
      <c r="CC15" s="17">
        <v>0</v>
      </c>
      <c r="CD15" s="17">
        <v>7.3211274021036596E-3</v>
      </c>
    </row>
    <row r="16" spans="2:82" x14ac:dyDescent="0.35">
      <c r="B16" s="18" t="s">
        <v>147</v>
      </c>
      <c r="C16" s="19">
        <v>0.59908567988906403</v>
      </c>
      <c r="D16" s="19">
        <v>0.54130930038035097</v>
      </c>
      <c r="E16" s="19">
        <v>0.65584183543722196</v>
      </c>
      <c r="F16" s="19"/>
      <c r="G16" s="19">
        <v>0.55679285859762395</v>
      </c>
      <c r="H16" s="19">
        <v>0.418613806694764</v>
      </c>
      <c r="I16" s="19">
        <v>0.51316697853146698</v>
      </c>
      <c r="J16" s="19">
        <v>0.63515696114994202</v>
      </c>
      <c r="K16" s="19">
        <v>0.69337181629269495</v>
      </c>
      <c r="L16" s="19">
        <v>0.75138876702725199</v>
      </c>
      <c r="M16" s="19"/>
      <c r="N16" s="19">
        <v>0.48970112226505402</v>
      </c>
      <c r="O16" s="19">
        <v>0.60920439167066498</v>
      </c>
      <c r="P16" s="19">
        <v>0.60130799332234297</v>
      </c>
      <c r="Q16" s="19">
        <v>0.70253554261740903</v>
      </c>
      <c r="R16" s="19"/>
      <c r="S16" s="19">
        <v>0.529266101690399</v>
      </c>
      <c r="T16" s="19">
        <v>0.64467257881149798</v>
      </c>
      <c r="U16" s="19">
        <v>0.58745467520567096</v>
      </c>
      <c r="V16" s="19">
        <v>0.61724383603154898</v>
      </c>
      <c r="W16" s="19">
        <v>0.59085040640709097</v>
      </c>
      <c r="X16" s="19">
        <v>0.58713731478089004</v>
      </c>
      <c r="Y16" s="19">
        <v>0.60547132750316601</v>
      </c>
      <c r="Z16" s="19">
        <v>0.599818708428838</v>
      </c>
      <c r="AA16" s="19">
        <v>0.60541381739773803</v>
      </c>
      <c r="AB16" s="19">
        <v>0.64319332672102902</v>
      </c>
      <c r="AC16" s="19">
        <v>0.60347385087942396</v>
      </c>
      <c r="AD16" s="19"/>
      <c r="AE16" s="19">
        <v>0.63591286462778396</v>
      </c>
      <c r="AF16" s="19">
        <v>0.498973573776406</v>
      </c>
      <c r="AG16" s="19">
        <v>0.70842523752077602</v>
      </c>
      <c r="AH16" s="19">
        <v>0.63770950297372697</v>
      </c>
      <c r="AI16" s="19">
        <v>0.54411871139781398</v>
      </c>
      <c r="AJ16" s="19">
        <v>0.79917175787266603</v>
      </c>
      <c r="AK16" s="19"/>
      <c r="AL16" s="19">
        <v>0.64890040907663504</v>
      </c>
      <c r="AM16" s="19">
        <v>0.49804979855662401</v>
      </c>
      <c r="AN16" s="19">
        <v>0.30399239511079401</v>
      </c>
      <c r="AO16" s="19">
        <v>0.41263661258793399</v>
      </c>
      <c r="AP16" s="19">
        <v>0.56701564599541499</v>
      </c>
      <c r="AQ16" s="19">
        <v>0.44653226171736399</v>
      </c>
      <c r="AR16" s="19">
        <v>0.57047202001970099</v>
      </c>
      <c r="AS16" s="19"/>
      <c r="AT16" s="19">
        <v>0.26177834252612903</v>
      </c>
      <c r="AU16" s="19">
        <v>0.63649517608597606</v>
      </c>
      <c r="AV16" s="19"/>
      <c r="AW16" s="19">
        <v>0.63414193369863703</v>
      </c>
      <c r="AX16" s="19">
        <v>0.79730801355986003</v>
      </c>
      <c r="AY16" s="19">
        <v>0.51037330225316402</v>
      </c>
      <c r="AZ16" s="19">
        <v>0.643932087977517</v>
      </c>
      <c r="BA16" s="19">
        <v>0.73604214885974095</v>
      </c>
      <c r="BB16" s="19">
        <v>0.49680629958689898</v>
      </c>
      <c r="BC16" s="19">
        <v>0.409808976760826</v>
      </c>
      <c r="BD16" s="19">
        <v>0.50213323914651598</v>
      </c>
      <c r="BE16" s="19"/>
      <c r="BF16" s="19">
        <v>0.49718163190068099</v>
      </c>
      <c r="BG16" s="19">
        <v>0.49716741076540499</v>
      </c>
      <c r="BH16" s="19">
        <v>0.62878646912623104</v>
      </c>
      <c r="BI16" s="19">
        <v>0.63901702810159</v>
      </c>
      <c r="BJ16" s="19">
        <v>0.62975138745613302</v>
      </c>
      <c r="BK16" s="19">
        <v>0.73792989102342199</v>
      </c>
      <c r="BL16" s="19">
        <v>0.65693124451770402</v>
      </c>
      <c r="BM16" s="19"/>
      <c r="BN16" s="19">
        <v>0.67806596417500797</v>
      </c>
      <c r="BO16" s="19">
        <v>0.72054753355731804</v>
      </c>
      <c r="BP16" s="19">
        <v>0.69013244563737197</v>
      </c>
      <c r="BQ16" s="19">
        <v>0.65239367869851606</v>
      </c>
      <c r="BR16" s="19">
        <v>0.62631044493576704</v>
      </c>
      <c r="BS16" s="19">
        <v>0.59784904734073496</v>
      </c>
      <c r="BT16" s="19">
        <v>0.59105985983891296</v>
      </c>
      <c r="BU16" s="19">
        <v>0.57430034517922202</v>
      </c>
      <c r="BV16" s="19">
        <v>0.58052891968896503</v>
      </c>
      <c r="BW16" s="19">
        <v>0.54900148158984596</v>
      </c>
      <c r="BX16" s="19">
        <v>0.52176704679286001</v>
      </c>
      <c r="BY16" s="19">
        <v>0.50169567794385705</v>
      </c>
      <c r="BZ16" s="19">
        <v>0.45246739294958799</v>
      </c>
      <c r="CA16" s="19">
        <v>0.39622532522565401</v>
      </c>
      <c r="CB16" s="19">
        <v>0.41849621646030599</v>
      </c>
      <c r="CC16" s="19">
        <v>0.283273719937993</v>
      </c>
      <c r="CD16" s="19">
        <v>0.29006162392728602</v>
      </c>
    </row>
    <row r="17" spans="2:2" x14ac:dyDescent="0.35">
      <c r="B17" s="16"/>
    </row>
    <row r="18" spans="2:2" x14ac:dyDescent="0.35">
      <c r="B18" t="s">
        <v>119</v>
      </c>
    </row>
    <row r="19" spans="2:2" x14ac:dyDescent="0.35">
      <c r="B19" t="s">
        <v>120</v>
      </c>
    </row>
    <row r="21" spans="2:2" x14ac:dyDescent="0.35">
      <c r="B21"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CD18"/>
  <sheetViews>
    <sheetView showGridLines="0" topLeftCell="A4" workbookViewId="0">
      <pane xSplit="2" topLeftCell="X1" activePane="topRight" state="frozen"/>
      <selection pane="topRight" activeCell="AD4"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317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982</v>
      </c>
      <c r="D7" s="10">
        <v>563</v>
      </c>
      <c r="E7" s="10">
        <v>415</v>
      </c>
      <c r="F7" s="10"/>
      <c r="G7" s="10">
        <v>216</v>
      </c>
      <c r="H7" s="10">
        <v>298</v>
      </c>
      <c r="I7" s="10">
        <v>193</v>
      </c>
      <c r="J7" s="10">
        <v>113</v>
      </c>
      <c r="K7" s="10">
        <v>89</v>
      </c>
      <c r="L7" s="10">
        <v>73</v>
      </c>
      <c r="M7" s="10"/>
      <c r="N7" s="10">
        <v>459</v>
      </c>
      <c r="O7" s="10">
        <v>191</v>
      </c>
      <c r="P7" s="10">
        <v>201</v>
      </c>
      <c r="Q7" s="10">
        <v>129</v>
      </c>
      <c r="R7" s="10"/>
      <c r="S7" s="10">
        <v>266</v>
      </c>
      <c r="T7" s="10">
        <v>88</v>
      </c>
      <c r="U7" s="10">
        <v>60</v>
      </c>
      <c r="V7" s="10">
        <v>52</v>
      </c>
      <c r="W7" s="10">
        <v>81</v>
      </c>
      <c r="X7" s="10">
        <v>105</v>
      </c>
      <c r="Y7" s="10">
        <v>68</v>
      </c>
      <c r="Z7" s="10">
        <v>35</v>
      </c>
      <c r="AA7" s="10">
        <v>111</v>
      </c>
      <c r="AB7" s="10">
        <v>76</v>
      </c>
      <c r="AC7" s="10">
        <v>40</v>
      </c>
      <c r="AD7" s="10"/>
      <c r="AE7" s="10">
        <v>458</v>
      </c>
      <c r="AF7" s="10">
        <v>312</v>
      </c>
      <c r="AG7" s="10">
        <v>61</v>
      </c>
      <c r="AH7" s="10">
        <v>40</v>
      </c>
      <c r="AI7" s="10">
        <v>92</v>
      </c>
      <c r="AJ7" s="10">
        <v>17</v>
      </c>
      <c r="AK7" s="10"/>
      <c r="AL7" s="10">
        <v>396</v>
      </c>
      <c r="AM7" s="10">
        <v>344</v>
      </c>
      <c r="AN7" s="10">
        <v>137</v>
      </c>
      <c r="AO7" s="10">
        <v>22</v>
      </c>
      <c r="AP7" s="10">
        <v>19</v>
      </c>
      <c r="AQ7" s="10">
        <v>36</v>
      </c>
      <c r="AR7" s="10">
        <v>2</v>
      </c>
      <c r="AS7" s="10"/>
      <c r="AT7" s="10">
        <v>982</v>
      </c>
      <c r="AU7" s="10" t="s">
        <v>115</v>
      </c>
      <c r="AV7" s="10"/>
      <c r="AW7" s="10">
        <v>82</v>
      </c>
      <c r="AX7" s="10">
        <v>15</v>
      </c>
      <c r="AY7" s="10">
        <v>35</v>
      </c>
      <c r="AZ7" s="10">
        <v>205</v>
      </c>
      <c r="BA7" s="10">
        <v>63</v>
      </c>
      <c r="BB7" s="10">
        <v>204</v>
      </c>
      <c r="BC7" s="10">
        <v>357</v>
      </c>
      <c r="BD7" s="10">
        <v>21</v>
      </c>
      <c r="BE7" s="10"/>
      <c r="BF7" s="10">
        <v>197</v>
      </c>
      <c r="BG7" s="10">
        <v>398</v>
      </c>
      <c r="BH7" s="10">
        <v>104</v>
      </c>
      <c r="BI7" s="10">
        <v>52</v>
      </c>
      <c r="BJ7" s="10">
        <v>87</v>
      </c>
      <c r="BK7" s="10">
        <v>93</v>
      </c>
      <c r="BL7" s="10">
        <v>51</v>
      </c>
      <c r="BM7" s="10"/>
      <c r="BN7" s="10">
        <v>34</v>
      </c>
      <c r="BO7" s="10">
        <v>41</v>
      </c>
      <c r="BP7" s="10">
        <v>36</v>
      </c>
      <c r="BQ7" s="10">
        <v>53</v>
      </c>
      <c r="BR7" s="10">
        <v>59</v>
      </c>
      <c r="BS7" s="10">
        <v>61</v>
      </c>
      <c r="BT7" s="10">
        <v>61</v>
      </c>
      <c r="BU7" s="10">
        <v>72</v>
      </c>
      <c r="BV7" s="10">
        <v>42</v>
      </c>
      <c r="BW7" s="10">
        <v>81</v>
      </c>
      <c r="BX7" s="10">
        <v>65</v>
      </c>
      <c r="BY7" s="10">
        <v>59</v>
      </c>
      <c r="BZ7" s="10">
        <v>39</v>
      </c>
      <c r="CA7" s="10">
        <v>50</v>
      </c>
      <c r="CB7" s="10">
        <v>77</v>
      </c>
      <c r="CC7" s="10">
        <v>71</v>
      </c>
      <c r="CD7" s="10">
        <v>63</v>
      </c>
    </row>
    <row r="8" spans="2:82" ht="30" customHeight="1" x14ac:dyDescent="0.35">
      <c r="B8" s="11" t="s">
        <v>19</v>
      </c>
      <c r="C8" s="11">
        <v>1005</v>
      </c>
      <c r="D8" s="11">
        <v>597</v>
      </c>
      <c r="E8" s="11">
        <v>404</v>
      </c>
      <c r="F8" s="11"/>
      <c r="G8" s="11">
        <v>236</v>
      </c>
      <c r="H8" s="11">
        <v>309</v>
      </c>
      <c r="I8" s="11">
        <v>197</v>
      </c>
      <c r="J8" s="11">
        <v>109</v>
      </c>
      <c r="K8" s="11">
        <v>83</v>
      </c>
      <c r="L8" s="11">
        <v>71</v>
      </c>
      <c r="M8" s="11"/>
      <c r="N8" s="11">
        <v>449</v>
      </c>
      <c r="O8" s="11">
        <v>197</v>
      </c>
      <c r="P8" s="11">
        <v>217</v>
      </c>
      <c r="Q8" s="11">
        <v>140</v>
      </c>
      <c r="R8" s="11"/>
      <c r="S8" s="11">
        <v>293</v>
      </c>
      <c r="T8" s="11">
        <v>84</v>
      </c>
      <c r="U8" s="11">
        <v>57</v>
      </c>
      <c r="V8" s="11">
        <v>52</v>
      </c>
      <c r="W8" s="11">
        <v>77</v>
      </c>
      <c r="X8" s="11">
        <v>101</v>
      </c>
      <c r="Y8" s="11">
        <v>71</v>
      </c>
      <c r="Z8" s="11">
        <v>41</v>
      </c>
      <c r="AA8" s="11">
        <v>109</v>
      </c>
      <c r="AB8" s="11">
        <v>81</v>
      </c>
      <c r="AC8" s="11">
        <v>40</v>
      </c>
      <c r="AD8" s="11"/>
      <c r="AE8" s="11">
        <v>465</v>
      </c>
      <c r="AF8" s="11">
        <v>315</v>
      </c>
      <c r="AG8" s="11">
        <v>68</v>
      </c>
      <c r="AH8" s="11">
        <v>42</v>
      </c>
      <c r="AI8" s="11">
        <v>96</v>
      </c>
      <c r="AJ8" s="11">
        <v>18</v>
      </c>
      <c r="AK8" s="11"/>
      <c r="AL8" s="11">
        <v>394</v>
      </c>
      <c r="AM8" s="11">
        <v>360</v>
      </c>
      <c r="AN8" s="11">
        <v>143</v>
      </c>
      <c r="AO8" s="11">
        <v>23</v>
      </c>
      <c r="AP8" s="11">
        <v>19</v>
      </c>
      <c r="AQ8" s="11">
        <v>38</v>
      </c>
      <c r="AR8" s="11">
        <v>2</v>
      </c>
      <c r="AS8" s="11"/>
      <c r="AT8" s="11">
        <v>1005</v>
      </c>
      <c r="AU8" s="11" t="s">
        <v>115</v>
      </c>
      <c r="AV8" s="11"/>
      <c r="AW8" s="11">
        <v>85</v>
      </c>
      <c r="AX8" s="11">
        <v>15</v>
      </c>
      <c r="AY8" s="11">
        <v>36</v>
      </c>
      <c r="AZ8" s="11">
        <v>208</v>
      </c>
      <c r="BA8" s="11">
        <v>61</v>
      </c>
      <c r="BB8" s="11">
        <v>213</v>
      </c>
      <c r="BC8" s="11">
        <v>366</v>
      </c>
      <c r="BD8" s="11">
        <v>22</v>
      </c>
      <c r="BE8" s="11"/>
      <c r="BF8" s="11">
        <v>203</v>
      </c>
      <c r="BG8" s="11">
        <v>406</v>
      </c>
      <c r="BH8" s="11">
        <v>109</v>
      </c>
      <c r="BI8" s="11">
        <v>54</v>
      </c>
      <c r="BJ8" s="11">
        <v>89</v>
      </c>
      <c r="BK8" s="11">
        <v>92</v>
      </c>
      <c r="BL8" s="11">
        <v>53</v>
      </c>
      <c r="BM8" s="11"/>
      <c r="BN8" s="11">
        <v>37</v>
      </c>
      <c r="BO8" s="11">
        <v>44</v>
      </c>
      <c r="BP8" s="11">
        <v>37</v>
      </c>
      <c r="BQ8" s="11">
        <v>55</v>
      </c>
      <c r="BR8" s="11">
        <v>61</v>
      </c>
      <c r="BS8" s="11">
        <v>62</v>
      </c>
      <c r="BT8" s="11">
        <v>63</v>
      </c>
      <c r="BU8" s="11">
        <v>73</v>
      </c>
      <c r="BV8" s="11">
        <v>43</v>
      </c>
      <c r="BW8" s="11">
        <v>81</v>
      </c>
      <c r="BX8" s="11">
        <v>65</v>
      </c>
      <c r="BY8" s="11">
        <v>60</v>
      </c>
      <c r="BZ8" s="11">
        <v>39</v>
      </c>
      <c r="CA8" s="11">
        <v>50</v>
      </c>
      <c r="CB8" s="11">
        <v>78</v>
      </c>
      <c r="CC8" s="11">
        <v>73</v>
      </c>
      <c r="CD8" s="11">
        <v>65</v>
      </c>
    </row>
    <row r="9" spans="2:82" x14ac:dyDescent="0.35">
      <c r="B9" s="18" t="s">
        <v>302</v>
      </c>
      <c r="C9" s="17">
        <v>1.3286431031007E-2</v>
      </c>
      <c r="D9" s="17">
        <v>1.4441258012632E-2</v>
      </c>
      <c r="E9" s="17">
        <v>1.17130950841464E-2</v>
      </c>
      <c r="F9" s="17"/>
      <c r="G9" s="17">
        <v>1.3296991906093901E-2</v>
      </c>
      <c r="H9" s="17">
        <v>1.76096352752695E-2</v>
      </c>
      <c r="I9" s="17">
        <v>1.52838708852141E-2</v>
      </c>
      <c r="J9" s="17">
        <v>0</v>
      </c>
      <c r="K9" s="17">
        <v>2.11859498717628E-2</v>
      </c>
      <c r="L9" s="17">
        <v>0</v>
      </c>
      <c r="M9" s="17"/>
      <c r="N9" s="17">
        <v>1.30450130003265E-2</v>
      </c>
      <c r="O9" s="17">
        <v>5.5058075602044104E-3</v>
      </c>
      <c r="P9" s="17">
        <v>2.0070277647132099E-2</v>
      </c>
      <c r="Q9" s="17">
        <v>1.46617647183262E-2</v>
      </c>
      <c r="R9" s="17"/>
      <c r="S9" s="17">
        <v>1.5692327008289798E-2</v>
      </c>
      <c r="T9" s="17">
        <v>1.0177612925782E-2</v>
      </c>
      <c r="U9" s="17">
        <v>1.4478670621053701E-2</v>
      </c>
      <c r="V9" s="17">
        <v>0</v>
      </c>
      <c r="W9" s="17">
        <v>2.5859177475047099E-2</v>
      </c>
      <c r="X9" s="17">
        <v>3.1011853447131098E-2</v>
      </c>
      <c r="Y9" s="17">
        <v>1.4561991322334499E-2</v>
      </c>
      <c r="Z9" s="17">
        <v>0</v>
      </c>
      <c r="AA9" s="17">
        <v>8.4197709415484105E-3</v>
      </c>
      <c r="AB9" s="17">
        <v>0</v>
      </c>
      <c r="AC9" s="17">
        <v>0</v>
      </c>
      <c r="AD9" s="17"/>
      <c r="AE9" s="17">
        <v>1.95213754273314E-2</v>
      </c>
      <c r="AF9" s="17">
        <v>3.3460698682010299E-3</v>
      </c>
      <c r="AG9" s="17">
        <v>3.01510986050589E-2</v>
      </c>
      <c r="AH9" s="17">
        <v>0</v>
      </c>
      <c r="AI9" s="17">
        <v>1.24443516187988E-2</v>
      </c>
      <c r="AJ9" s="17">
        <v>0</v>
      </c>
      <c r="AK9" s="17"/>
      <c r="AL9" s="17">
        <v>2.37670517398596E-3</v>
      </c>
      <c r="AM9" s="17">
        <v>1.6308201370667599E-2</v>
      </c>
      <c r="AN9" s="17">
        <v>3.8774508549489203E-2</v>
      </c>
      <c r="AO9" s="17">
        <v>0</v>
      </c>
      <c r="AP9" s="17">
        <v>0</v>
      </c>
      <c r="AQ9" s="17">
        <v>0</v>
      </c>
      <c r="AR9" s="17">
        <v>0</v>
      </c>
      <c r="AS9" s="17"/>
      <c r="AT9" s="17">
        <v>1.3286431031007E-2</v>
      </c>
      <c r="AU9" s="17" t="s">
        <v>116</v>
      </c>
      <c r="AV9" s="17"/>
      <c r="AW9" s="17">
        <v>1.23802437104763E-2</v>
      </c>
      <c r="AX9" s="17">
        <v>0</v>
      </c>
      <c r="AY9" s="17">
        <v>0</v>
      </c>
      <c r="AZ9" s="17">
        <v>1.3981904276529501E-2</v>
      </c>
      <c r="BA9" s="17">
        <v>1.53939937745706E-2</v>
      </c>
      <c r="BB9" s="17">
        <v>2.0399887111328199E-2</v>
      </c>
      <c r="BC9" s="17">
        <v>1.12486726214771E-2</v>
      </c>
      <c r="BD9" s="17">
        <v>0</v>
      </c>
      <c r="BE9" s="17"/>
      <c r="BF9" s="17">
        <v>0</v>
      </c>
      <c r="BG9" s="17">
        <v>1.50635384640871E-2</v>
      </c>
      <c r="BH9" s="17">
        <v>4.92978643371682E-2</v>
      </c>
      <c r="BI9" s="17">
        <v>3.4736025800578503E-2</v>
      </c>
      <c r="BJ9" s="17">
        <v>0</v>
      </c>
      <c r="BK9" s="17">
        <v>0</v>
      </c>
      <c r="BL9" s="17">
        <v>0</v>
      </c>
      <c r="BM9" s="17"/>
      <c r="BN9" s="17">
        <v>2.6908332673515601E-2</v>
      </c>
      <c r="BO9" s="17">
        <v>2.7128238660571999E-2</v>
      </c>
      <c r="BP9" s="17">
        <v>0</v>
      </c>
      <c r="BQ9" s="17">
        <v>0</v>
      </c>
      <c r="BR9" s="17">
        <v>3.4593623839708702E-2</v>
      </c>
      <c r="BS9" s="17">
        <v>1.32887996511643E-2</v>
      </c>
      <c r="BT9" s="17">
        <v>0</v>
      </c>
      <c r="BU9" s="17">
        <v>0</v>
      </c>
      <c r="BV9" s="17">
        <v>0</v>
      </c>
      <c r="BW9" s="17">
        <v>3.9223328173826198E-2</v>
      </c>
      <c r="BX9" s="17">
        <v>0</v>
      </c>
      <c r="BY9" s="17">
        <v>1.51974803970286E-2</v>
      </c>
      <c r="BZ9" s="17">
        <v>0</v>
      </c>
      <c r="CA9" s="17">
        <v>2.0434564933726099E-2</v>
      </c>
      <c r="CB9" s="17">
        <v>0</v>
      </c>
      <c r="CC9" s="17">
        <v>0</v>
      </c>
      <c r="CD9" s="17">
        <v>4.8534751437410303E-2</v>
      </c>
    </row>
    <row r="10" spans="2:82" x14ac:dyDescent="0.35">
      <c r="B10" s="18" t="s">
        <v>269</v>
      </c>
      <c r="C10" s="17">
        <v>4.2503544997404497E-2</v>
      </c>
      <c r="D10" s="17">
        <v>4.5295605756082498E-2</v>
      </c>
      <c r="E10" s="17">
        <v>3.8804383515141198E-2</v>
      </c>
      <c r="F10" s="17"/>
      <c r="G10" s="17">
        <v>7.8944970752763896E-2</v>
      </c>
      <c r="H10" s="17">
        <v>2.9591406226042099E-2</v>
      </c>
      <c r="I10" s="17">
        <v>5.7381411074635999E-2</v>
      </c>
      <c r="J10" s="17">
        <v>1.7212101522705699E-2</v>
      </c>
      <c r="K10" s="17">
        <v>0</v>
      </c>
      <c r="L10" s="17">
        <v>2.4918334961475198E-2</v>
      </c>
      <c r="M10" s="17"/>
      <c r="N10" s="17">
        <v>3.7120667897713802E-2</v>
      </c>
      <c r="O10" s="17">
        <v>4.4055746227038298E-2</v>
      </c>
      <c r="P10" s="17">
        <v>4.3866833263081002E-2</v>
      </c>
      <c r="Q10" s="17">
        <v>5.6091953656168599E-2</v>
      </c>
      <c r="R10" s="17"/>
      <c r="S10" s="17">
        <v>4.1319327327829697E-2</v>
      </c>
      <c r="T10" s="17">
        <v>3.47098898247927E-2</v>
      </c>
      <c r="U10" s="17">
        <v>3.1837846181157703E-2</v>
      </c>
      <c r="V10" s="17">
        <v>0</v>
      </c>
      <c r="W10" s="17">
        <v>5.2222154550549099E-2</v>
      </c>
      <c r="X10" s="17">
        <v>6.6204566587960798E-2</v>
      </c>
      <c r="Y10" s="17">
        <v>4.41392758162037E-2</v>
      </c>
      <c r="Z10" s="17">
        <v>3.4839194911106201E-2</v>
      </c>
      <c r="AA10" s="17">
        <v>1.8822917431053899E-2</v>
      </c>
      <c r="AB10" s="17">
        <v>8.1019630475124504E-2</v>
      </c>
      <c r="AC10" s="17">
        <v>5.1329050291941902E-2</v>
      </c>
      <c r="AD10" s="17"/>
      <c r="AE10" s="17">
        <v>4.0888330558670499E-2</v>
      </c>
      <c r="AF10" s="17">
        <v>5.1603867102057499E-2</v>
      </c>
      <c r="AG10" s="17">
        <v>6.6197169255849397E-2</v>
      </c>
      <c r="AH10" s="17">
        <v>5.1589127815157898E-2</v>
      </c>
      <c r="AI10" s="17">
        <v>8.6796380790994093E-3</v>
      </c>
      <c r="AJ10" s="17">
        <v>0</v>
      </c>
      <c r="AK10" s="17"/>
      <c r="AL10" s="17">
        <v>2.5373034789989701E-2</v>
      </c>
      <c r="AM10" s="17">
        <v>3.8806659326954401E-2</v>
      </c>
      <c r="AN10" s="17">
        <v>8.2461331556145601E-2</v>
      </c>
      <c r="AO10" s="17">
        <v>0.111237865416217</v>
      </c>
      <c r="AP10" s="17">
        <v>0</v>
      </c>
      <c r="AQ10" s="17">
        <v>8.6575592668250503E-2</v>
      </c>
      <c r="AR10" s="17">
        <v>0</v>
      </c>
      <c r="AS10" s="17"/>
      <c r="AT10" s="17">
        <v>4.2503544997404497E-2</v>
      </c>
      <c r="AU10" s="17" t="s">
        <v>116</v>
      </c>
      <c r="AV10" s="17"/>
      <c r="AW10" s="17">
        <v>4.9673156090238098E-2</v>
      </c>
      <c r="AX10" s="17">
        <v>0</v>
      </c>
      <c r="AY10" s="17">
        <v>0</v>
      </c>
      <c r="AZ10" s="17">
        <v>2.5459644368458101E-2</v>
      </c>
      <c r="BA10" s="17">
        <v>4.72168589912038E-2</v>
      </c>
      <c r="BB10" s="17">
        <v>5.5438708052349898E-2</v>
      </c>
      <c r="BC10" s="17">
        <v>4.7693989740849499E-2</v>
      </c>
      <c r="BD10" s="17">
        <v>4.9696621650219201E-2</v>
      </c>
      <c r="BE10" s="17"/>
      <c r="BF10" s="17">
        <v>6.4210049640466393E-2</v>
      </c>
      <c r="BG10" s="17">
        <v>3.5209713424079601E-2</v>
      </c>
      <c r="BH10" s="17">
        <v>4.8152399129063501E-2</v>
      </c>
      <c r="BI10" s="17">
        <v>1.98233618002139E-2</v>
      </c>
      <c r="BJ10" s="17">
        <v>5.8880449436707803E-2</v>
      </c>
      <c r="BK10" s="17">
        <v>9.9013377648482608E-3</v>
      </c>
      <c r="BL10" s="17">
        <v>5.58573845949124E-2</v>
      </c>
      <c r="BM10" s="17"/>
      <c r="BN10" s="17">
        <v>0.118833421171692</v>
      </c>
      <c r="BO10" s="17">
        <v>4.7205859687711897E-2</v>
      </c>
      <c r="BP10" s="17">
        <v>0</v>
      </c>
      <c r="BQ10" s="17">
        <v>9.7318455422410396E-2</v>
      </c>
      <c r="BR10" s="17">
        <v>5.0134522182979403E-2</v>
      </c>
      <c r="BS10" s="17">
        <v>1.8364350726523801E-2</v>
      </c>
      <c r="BT10" s="17">
        <v>3.3462703755474499E-2</v>
      </c>
      <c r="BU10" s="17">
        <v>2.8822833401011699E-2</v>
      </c>
      <c r="BV10" s="17">
        <v>3.0010315633107399E-2</v>
      </c>
      <c r="BW10" s="17">
        <v>3.9332497879339803E-2</v>
      </c>
      <c r="BX10" s="17">
        <v>6.3186921389735098E-2</v>
      </c>
      <c r="BY10" s="17">
        <v>5.0655572042428702E-2</v>
      </c>
      <c r="BZ10" s="17">
        <v>9.7026817573975493E-2</v>
      </c>
      <c r="CA10" s="17">
        <v>1.7086904767108502E-2</v>
      </c>
      <c r="CB10" s="17">
        <v>1.39258910077029E-2</v>
      </c>
      <c r="CC10" s="17">
        <v>4.2318867268554203E-2</v>
      </c>
      <c r="CD10" s="17">
        <v>3.02212430293885E-2</v>
      </c>
    </row>
    <row r="11" spans="2:82" x14ac:dyDescent="0.35">
      <c r="B11" s="18" t="s">
        <v>270</v>
      </c>
      <c r="C11" s="17">
        <v>0.191887005039893</v>
      </c>
      <c r="D11" s="17">
        <v>0.21125615843196799</v>
      </c>
      <c r="E11" s="17">
        <v>0.162448561364407</v>
      </c>
      <c r="F11" s="17"/>
      <c r="G11" s="17">
        <v>0.25291145663174303</v>
      </c>
      <c r="H11" s="17">
        <v>0.20212949178071599</v>
      </c>
      <c r="I11" s="17">
        <v>0.16389869348463501</v>
      </c>
      <c r="J11" s="17">
        <v>0.16995058559325499</v>
      </c>
      <c r="K11" s="17">
        <v>0.1245260483962</v>
      </c>
      <c r="L11" s="17">
        <v>0.13467484490617801</v>
      </c>
      <c r="M11" s="17"/>
      <c r="N11" s="17">
        <v>0.158813740919379</v>
      </c>
      <c r="O11" s="17">
        <v>0.16177925818907099</v>
      </c>
      <c r="P11" s="17">
        <v>0.25010864273646799</v>
      </c>
      <c r="Q11" s="17">
        <v>0.25275179279490101</v>
      </c>
      <c r="R11" s="17"/>
      <c r="S11" s="17">
        <v>0.22077375224585599</v>
      </c>
      <c r="T11" s="17">
        <v>0.17355802386069599</v>
      </c>
      <c r="U11" s="17">
        <v>0.16059932767749699</v>
      </c>
      <c r="V11" s="17">
        <v>0.31574447625553798</v>
      </c>
      <c r="W11" s="17">
        <v>0.219469990318644</v>
      </c>
      <c r="X11" s="17">
        <v>0.111338129451596</v>
      </c>
      <c r="Y11" s="17">
        <v>0.136218629790124</v>
      </c>
      <c r="Z11" s="17">
        <v>0.178191757693793</v>
      </c>
      <c r="AA11" s="17">
        <v>0.16217904977443601</v>
      </c>
      <c r="AB11" s="17">
        <v>0.226507233166516</v>
      </c>
      <c r="AC11" s="17">
        <v>0.177520277256487</v>
      </c>
      <c r="AD11" s="17"/>
      <c r="AE11" s="17">
        <v>0.18112730661882701</v>
      </c>
      <c r="AF11" s="17">
        <v>0.15326269278666399</v>
      </c>
      <c r="AG11" s="17">
        <v>0.28903190899241699</v>
      </c>
      <c r="AH11" s="17">
        <v>0.30507119054458498</v>
      </c>
      <c r="AI11" s="17">
        <v>0.210899688546384</v>
      </c>
      <c r="AJ11" s="17">
        <v>0.37500756378744698</v>
      </c>
      <c r="AK11" s="17"/>
      <c r="AL11" s="17">
        <v>0.145487549551228</v>
      </c>
      <c r="AM11" s="17">
        <v>0.20498480321488399</v>
      </c>
      <c r="AN11" s="17">
        <v>0.22615678207759701</v>
      </c>
      <c r="AO11" s="17">
        <v>0.22347400602454201</v>
      </c>
      <c r="AP11" s="17">
        <v>0.21539690934940001</v>
      </c>
      <c r="AQ11" s="17">
        <v>0.20316198449467501</v>
      </c>
      <c r="AR11" s="17">
        <v>0</v>
      </c>
      <c r="AS11" s="17"/>
      <c r="AT11" s="17">
        <v>0.191887005039893</v>
      </c>
      <c r="AU11" s="17" t="s">
        <v>116</v>
      </c>
      <c r="AV11" s="17"/>
      <c r="AW11" s="17">
        <v>0.192241826067646</v>
      </c>
      <c r="AX11" s="17">
        <v>5.8418546869205203E-2</v>
      </c>
      <c r="AY11" s="17">
        <v>0.29032614395031398</v>
      </c>
      <c r="AZ11" s="17">
        <v>0.21398326106289001</v>
      </c>
      <c r="BA11" s="17">
        <v>0.13933794837748301</v>
      </c>
      <c r="BB11" s="17">
        <v>0.213804770252676</v>
      </c>
      <c r="BC11" s="17">
        <v>0.16696705697655501</v>
      </c>
      <c r="BD11" s="17">
        <v>0.25612951377008603</v>
      </c>
      <c r="BE11" s="17"/>
      <c r="BF11" s="17">
        <v>0.147617035502592</v>
      </c>
      <c r="BG11" s="17">
        <v>0.17558948268084601</v>
      </c>
      <c r="BH11" s="17">
        <v>0.25783280773088502</v>
      </c>
      <c r="BI11" s="17">
        <v>0.35295645462963599</v>
      </c>
      <c r="BJ11" s="17">
        <v>0.144372434869282</v>
      </c>
      <c r="BK11" s="17">
        <v>0.123412488680876</v>
      </c>
      <c r="BL11" s="17">
        <v>0.38220496569217799</v>
      </c>
      <c r="BM11" s="17"/>
      <c r="BN11" s="17">
        <v>0.201987030901042</v>
      </c>
      <c r="BO11" s="17">
        <v>0.12248895682072</v>
      </c>
      <c r="BP11" s="17">
        <v>0.33256935185856001</v>
      </c>
      <c r="BQ11" s="17">
        <v>0.26424954466616102</v>
      </c>
      <c r="BR11" s="17">
        <v>0.191243834092621</v>
      </c>
      <c r="BS11" s="17">
        <v>0.13992273607094299</v>
      </c>
      <c r="BT11" s="17">
        <v>0.18318827465308701</v>
      </c>
      <c r="BU11" s="17">
        <v>0.24571847997459001</v>
      </c>
      <c r="BV11" s="17">
        <v>0.238828627283136</v>
      </c>
      <c r="BW11" s="17">
        <v>0.1921104648012</v>
      </c>
      <c r="BX11" s="17">
        <v>0.17794083246227699</v>
      </c>
      <c r="BY11" s="17">
        <v>0.143760081104296</v>
      </c>
      <c r="BZ11" s="17">
        <v>0.23736386940831</v>
      </c>
      <c r="CA11" s="17">
        <v>0.16438874351516899</v>
      </c>
      <c r="CB11" s="17">
        <v>0.17358351803997199</v>
      </c>
      <c r="CC11" s="17">
        <v>0.15657904409649501</v>
      </c>
      <c r="CD11" s="17">
        <v>0.14410002619408399</v>
      </c>
    </row>
    <row r="12" spans="2:82" x14ac:dyDescent="0.35">
      <c r="B12" s="18" t="s">
        <v>271</v>
      </c>
      <c r="C12" s="17">
        <v>0.34747154324764501</v>
      </c>
      <c r="D12" s="17">
        <v>0.34872241060880699</v>
      </c>
      <c r="E12" s="17">
        <v>0.34661062318560198</v>
      </c>
      <c r="F12" s="17"/>
      <c r="G12" s="17">
        <v>0.32742221046540199</v>
      </c>
      <c r="H12" s="17">
        <v>0.36732117272895998</v>
      </c>
      <c r="I12" s="17">
        <v>0.35656101100577597</v>
      </c>
      <c r="J12" s="17">
        <v>0.36404778254575898</v>
      </c>
      <c r="K12" s="17">
        <v>0.32309046696952198</v>
      </c>
      <c r="L12" s="17">
        <v>0.30533500100677602</v>
      </c>
      <c r="M12" s="17"/>
      <c r="N12" s="17">
        <v>0.35164575042172003</v>
      </c>
      <c r="O12" s="17">
        <v>0.41331970478594598</v>
      </c>
      <c r="P12" s="17">
        <v>0.30426526899884998</v>
      </c>
      <c r="Q12" s="17">
        <v>0.31353714231787899</v>
      </c>
      <c r="R12" s="17"/>
      <c r="S12" s="17">
        <v>0.35085672948809998</v>
      </c>
      <c r="T12" s="17">
        <v>0.34124113984895899</v>
      </c>
      <c r="U12" s="17">
        <v>0.43369149904587601</v>
      </c>
      <c r="V12" s="17">
        <v>0.32895161352556501</v>
      </c>
      <c r="W12" s="17">
        <v>0.32771126369331599</v>
      </c>
      <c r="X12" s="17">
        <v>0.47732254424812198</v>
      </c>
      <c r="Y12" s="17">
        <v>0.30966035905065498</v>
      </c>
      <c r="Z12" s="17">
        <v>0.284140839550441</v>
      </c>
      <c r="AA12" s="17">
        <v>0.34477770451585699</v>
      </c>
      <c r="AB12" s="17">
        <v>0.27291941603305597</v>
      </c>
      <c r="AC12" s="17">
        <v>0.23616535681876399</v>
      </c>
      <c r="AD12" s="17"/>
      <c r="AE12" s="17">
        <v>0.31438639486007502</v>
      </c>
      <c r="AF12" s="17">
        <v>0.39634518136233798</v>
      </c>
      <c r="AG12" s="17">
        <v>0.33350886034994198</v>
      </c>
      <c r="AH12" s="17">
        <v>0.30268312935458103</v>
      </c>
      <c r="AI12" s="17">
        <v>0.37641252931003299</v>
      </c>
      <c r="AJ12" s="17">
        <v>0.33384137280909398</v>
      </c>
      <c r="AK12" s="17"/>
      <c r="AL12" s="17">
        <v>0.37686341186986999</v>
      </c>
      <c r="AM12" s="17">
        <v>0.35305945419712798</v>
      </c>
      <c r="AN12" s="17">
        <v>0.28045208118311599</v>
      </c>
      <c r="AO12" s="17">
        <v>0.22836985382943001</v>
      </c>
      <c r="AP12" s="17">
        <v>0.37999479018856802</v>
      </c>
      <c r="AQ12" s="17">
        <v>0.32828661833351602</v>
      </c>
      <c r="AR12" s="17">
        <v>0.46563439438355397</v>
      </c>
      <c r="AS12" s="17"/>
      <c r="AT12" s="17">
        <v>0.34747154324764501</v>
      </c>
      <c r="AU12" s="17" t="s">
        <v>116</v>
      </c>
      <c r="AV12" s="17"/>
      <c r="AW12" s="17">
        <v>0.34300666792416201</v>
      </c>
      <c r="AX12" s="17">
        <v>0.28299304316499901</v>
      </c>
      <c r="AY12" s="17">
        <v>0.39763497319179802</v>
      </c>
      <c r="AZ12" s="17">
        <v>0.36781709896864001</v>
      </c>
      <c r="BA12" s="17">
        <v>0.32052627775477599</v>
      </c>
      <c r="BB12" s="17">
        <v>0.32371657472082299</v>
      </c>
      <c r="BC12" s="17">
        <v>0.36559983393878398</v>
      </c>
      <c r="BD12" s="17">
        <v>0.133104354529332</v>
      </c>
      <c r="BE12" s="17"/>
      <c r="BF12" s="17">
        <v>0.366079525681901</v>
      </c>
      <c r="BG12" s="17">
        <v>0.35945886598050603</v>
      </c>
      <c r="BH12" s="17">
        <v>0.33679982064424502</v>
      </c>
      <c r="BI12" s="17">
        <v>0.27419060381792298</v>
      </c>
      <c r="BJ12" s="17">
        <v>0.39016379526560002</v>
      </c>
      <c r="BK12" s="17">
        <v>0.29302190662935601</v>
      </c>
      <c r="BL12" s="17">
        <v>0.30448499991311201</v>
      </c>
      <c r="BM12" s="17"/>
      <c r="BN12" s="17">
        <v>0.19410453427435301</v>
      </c>
      <c r="BO12" s="17">
        <v>0.38593814035739399</v>
      </c>
      <c r="BP12" s="17">
        <v>0.28154039833689798</v>
      </c>
      <c r="BQ12" s="17">
        <v>0.39925425200498199</v>
      </c>
      <c r="BR12" s="17">
        <v>0.269106553071217</v>
      </c>
      <c r="BS12" s="17">
        <v>0.41061628572650299</v>
      </c>
      <c r="BT12" s="17">
        <v>0.34723002390999202</v>
      </c>
      <c r="BU12" s="17">
        <v>0.38186261150767697</v>
      </c>
      <c r="BV12" s="17">
        <v>0.31907778733436698</v>
      </c>
      <c r="BW12" s="17">
        <v>0.44409648676964403</v>
      </c>
      <c r="BX12" s="17">
        <v>0.29746936402881202</v>
      </c>
      <c r="BY12" s="17">
        <v>0.302532307571724</v>
      </c>
      <c r="BZ12" s="17">
        <v>0.387766148477037</v>
      </c>
      <c r="CA12" s="17">
        <v>0.19877830308702299</v>
      </c>
      <c r="CB12" s="17">
        <v>0.42827841277457801</v>
      </c>
      <c r="CC12" s="17">
        <v>0.40531584307265101</v>
      </c>
      <c r="CD12" s="17">
        <v>0.30153812616516601</v>
      </c>
    </row>
    <row r="13" spans="2:82" x14ac:dyDescent="0.35">
      <c r="B13" s="18" t="s">
        <v>272</v>
      </c>
      <c r="C13" s="19">
        <v>0.404851475684051</v>
      </c>
      <c r="D13" s="19">
        <v>0.38028456719051101</v>
      </c>
      <c r="E13" s="19">
        <v>0.44042333685070301</v>
      </c>
      <c r="F13" s="19"/>
      <c r="G13" s="19">
        <v>0.32742437024399701</v>
      </c>
      <c r="H13" s="19">
        <v>0.38334829398901199</v>
      </c>
      <c r="I13" s="19">
        <v>0.40687501354973898</v>
      </c>
      <c r="J13" s="19">
        <v>0.44878953033828001</v>
      </c>
      <c r="K13" s="19">
        <v>0.53119753476251497</v>
      </c>
      <c r="L13" s="19">
        <v>0.535071819125571</v>
      </c>
      <c r="M13" s="19"/>
      <c r="N13" s="19">
        <v>0.43937482776086001</v>
      </c>
      <c r="O13" s="19">
        <v>0.37533948323774002</v>
      </c>
      <c r="P13" s="19">
        <v>0.38168897735446899</v>
      </c>
      <c r="Q13" s="19">
        <v>0.36295734651272499</v>
      </c>
      <c r="R13" s="19"/>
      <c r="S13" s="19">
        <v>0.37135786392992398</v>
      </c>
      <c r="T13" s="19">
        <v>0.44031333353976998</v>
      </c>
      <c r="U13" s="19">
        <v>0.35939265647441598</v>
      </c>
      <c r="V13" s="19">
        <v>0.35530391021889601</v>
      </c>
      <c r="W13" s="19">
        <v>0.37473741396244298</v>
      </c>
      <c r="X13" s="19">
        <v>0.31412290626519102</v>
      </c>
      <c r="Y13" s="19">
        <v>0.49541974402068301</v>
      </c>
      <c r="Z13" s="19">
        <v>0.50282820784465998</v>
      </c>
      <c r="AA13" s="19">
        <v>0.46580055733710402</v>
      </c>
      <c r="AB13" s="19">
        <v>0.41955372032530303</v>
      </c>
      <c r="AC13" s="19">
        <v>0.53498531563280705</v>
      </c>
      <c r="AD13" s="19"/>
      <c r="AE13" s="19">
        <v>0.44407659253509602</v>
      </c>
      <c r="AF13" s="19">
        <v>0.39544218888073901</v>
      </c>
      <c r="AG13" s="19">
        <v>0.28111096279673298</v>
      </c>
      <c r="AH13" s="19">
        <v>0.34065655228567598</v>
      </c>
      <c r="AI13" s="19">
        <v>0.39156379244568401</v>
      </c>
      <c r="AJ13" s="19">
        <v>0.29115106340345998</v>
      </c>
      <c r="AK13" s="19"/>
      <c r="AL13" s="19">
        <v>0.449899298614927</v>
      </c>
      <c r="AM13" s="19">
        <v>0.38684088189036703</v>
      </c>
      <c r="AN13" s="19">
        <v>0.37215529663365199</v>
      </c>
      <c r="AO13" s="19">
        <v>0.43691827472981098</v>
      </c>
      <c r="AP13" s="19">
        <v>0.404608300462031</v>
      </c>
      <c r="AQ13" s="19">
        <v>0.381975804503559</v>
      </c>
      <c r="AR13" s="19">
        <v>0.53436560561644597</v>
      </c>
      <c r="AS13" s="19"/>
      <c r="AT13" s="19">
        <v>0.404851475684051</v>
      </c>
      <c r="AU13" s="19" t="s">
        <v>116</v>
      </c>
      <c r="AV13" s="19"/>
      <c r="AW13" s="19">
        <v>0.40269810620747798</v>
      </c>
      <c r="AX13" s="19">
        <v>0.65858840996579504</v>
      </c>
      <c r="AY13" s="19">
        <v>0.312038882857888</v>
      </c>
      <c r="AZ13" s="19">
        <v>0.37875809132348298</v>
      </c>
      <c r="BA13" s="19">
        <v>0.47752492110196698</v>
      </c>
      <c r="BB13" s="19">
        <v>0.38664005986282302</v>
      </c>
      <c r="BC13" s="19">
        <v>0.40849044672233398</v>
      </c>
      <c r="BD13" s="19">
        <v>0.56106951005036299</v>
      </c>
      <c r="BE13" s="19"/>
      <c r="BF13" s="19">
        <v>0.42209338917504102</v>
      </c>
      <c r="BG13" s="19">
        <v>0.41467839945048102</v>
      </c>
      <c r="BH13" s="19">
        <v>0.30791710815863799</v>
      </c>
      <c r="BI13" s="19">
        <v>0.31829355395164899</v>
      </c>
      <c r="BJ13" s="19">
        <v>0.40658332042841</v>
      </c>
      <c r="BK13" s="19">
        <v>0.57366426692492001</v>
      </c>
      <c r="BL13" s="19">
        <v>0.25745264979979798</v>
      </c>
      <c r="BM13" s="19"/>
      <c r="BN13" s="19">
        <v>0.458166680979398</v>
      </c>
      <c r="BO13" s="19">
        <v>0.41723880447360301</v>
      </c>
      <c r="BP13" s="19">
        <v>0.38589024980454301</v>
      </c>
      <c r="BQ13" s="19">
        <v>0.239177747906447</v>
      </c>
      <c r="BR13" s="19">
        <v>0.45492146681347401</v>
      </c>
      <c r="BS13" s="19">
        <v>0.41780782782486597</v>
      </c>
      <c r="BT13" s="19">
        <v>0.43611899768144702</v>
      </c>
      <c r="BU13" s="19">
        <v>0.34359607511672102</v>
      </c>
      <c r="BV13" s="19">
        <v>0.41208326974939002</v>
      </c>
      <c r="BW13" s="19">
        <v>0.28523722237598997</v>
      </c>
      <c r="BX13" s="19">
        <v>0.46140288211917602</v>
      </c>
      <c r="BY13" s="19">
        <v>0.487854558884523</v>
      </c>
      <c r="BZ13" s="19">
        <v>0.27784316454067698</v>
      </c>
      <c r="CA13" s="19">
        <v>0.59931148369697296</v>
      </c>
      <c r="CB13" s="19">
        <v>0.384212178177747</v>
      </c>
      <c r="CC13" s="19">
        <v>0.39578624556230002</v>
      </c>
      <c r="CD13" s="19">
        <v>0.47560585317395199</v>
      </c>
    </row>
    <row r="14" spans="2:82" x14ac:dyDescent="0.35">
      <c r="B14" s="16" t="s">
        <v>191</v>
      </c>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CD18"/>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318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982</v>
      </c>
      <c r="D7" s="10">
        <v>563</v>
      </c>
      <c r="E7" s="10">
        <v>415</v>
      </c>
      <c r="F7" s="10"/>
      <c r="G7" s="10">
        <v>216</v>
      </c>
      <c r="H7" s="10">
        <v>298</v>
      </c>
      <c r="I7" s="10">
        <v>193</v>
      </c>
      <c r="J7" s="10">
        <v>113</v>
      </c>
      <c r="K7" s="10">
        <v>89</v>
      </c>
      <c r="L7" s="10">
        <v>73</v>
      </c>
      <c r="M7" s="10"/>
      <c r="N7" s="10">
        <v>459</v>
      </c>
      <c r="O7" s="10">
        <v>191</v>
      </c>
      <c r="P7" s="10">
        <v>201</v>
      </c>
      <c r="Q7" s="10">
        <v>129</v>
      </c>
      <c r="R7" s="10"/>
      <c r="S7" s="10">
        <v>266</v>
      </c>
      <c r="T7" s="10">
        <v>88</v>
      </c>
      <c r="U7" s="10">
        <v>60</v>
      </c>
      <c r="V7" s="10">
        <v>52</v>
      </c>
      <c r="W7" s="10">
        <v>81</v>
      </c>
      <c r="X7" s="10">
        <v>105</v>
      </c>
      <c r="Y7" s="10">
        <v>68</v>
      </c>
      <c r="Z7" s="10">
        <v>35</v>
      </c>
      <c r="AA7" s="10">
        <v>111</v>
      </c>
      <c r="AB7" s="10">
        <v>76</v>
      </c>
      <c r="AC7" s="10">
        <v>40</v>
      </c>
      <c r="AD7" s="10"/>
      <c r="AE7" s="10">
        <v>458</v>
      </c>
      <c r="AF7" s="10">
        <v>312</v>
      </c>
      <c r="AG7" s="10">
        <v>61</v>
      </c>
      <c r="AH7" s="10">
        <v>40</v>
      </c>
      <c r="AI7" s="10">
        <v>92</v>
      </c>
      <c r="AJ7" s="10">
        <v>17</v>
      </c>
      <c r="AK7" s="10"/>
      <c r="AL7" s="10">
        <v>396</v>
      </c>
      <c r="AM7" s="10">
        <v>344</v>
      </c>
      <c r="AN7" s="10">
        <v>137</v>
      </c>
      <c r="AO7" s="10">
        <v>22</v>
      </c>
      <c r="AP7" s="10">
        <v>19</v>
      </c>
      <c r="AQ7" s="10">
        <v>36</v>
      </c>
      <c r="AR7" s="10">
        <v>2</v>
      </c>
      <c r="AS7" s="10"/>
      <c r="AT7" s="10">
        <v>982</v>
      </c>
      <c r="AU7" s="10" t="s">
        <v>115</v>
      </c>
      <c r="AV7" s="10"/>
      <c r="AW7" s="10">
        <v>82</v>
      </c>
      <c r="AX7" s="10">
        <v>15</v>
      </c>
      <c r="AY7" s="10">
        <v>35</v>
      </c>
      <c r="AZ7" s="10">
        <v>205</v>
      </c>
      <c r="BA7" s="10">
        <v>63</v>
      </c>
      <c r="BB7" s="10">
        <v>204</v>
      </c>
      <c r="BC7" s="10">
        <v>357</v>
      </c>
      <c r="BD7" s="10">
        <v>21</v>
      </c>
      <c r="BE7" s="10"/>
      <c r="BF7" s="10">
        <v>197</v>
      </c>
      <c r="BG7" s="10">
        <v>398</v>
      </c>
      <c r="BH7" s="10">
        <v>104</v>
      </c>
      <c r="BI7" s="10">
        <v>52</v>
      </c>
      <c r="BJ7" s="10">
        <v>87</v>
      </c>
      <c r="BK7" s="10">
        <v>93</v>
      </c>
      <c r="BL7" s="10">
        <v>51</v>
      </c>
      <c r="BM7" s="10"/>
      <c r="BN7" s="10">
        <v>34</v>
      </c>
      <c r="BO7" s="10">
        <v>41</v>
      </c>
      <c r="BP7" s="10">
        <v>36</v>
      </c>
      <c r="BQ7" s="10">
        <v>53</v>
      </c>
      <c r="BR7" s="10">
        <v>59</v>
      </c>
      <c r="BS7" s="10">
        <v>61</v>
      </c>
      <c r="BT7" s="10">
        <v>61</v>
      </c>
      <c r="BU7" s="10">
        <v>72</v>
      </c>
      <c r="BV7" s="10">
        <v>42</v>
      </c>
      <c r="BW7" s="10">
        <v>81</v>
      </c>
      <c r="BX7" s="10">
        <v>65</v>
      </c>
      <c r="BY7" s="10">
        <v>59</v>
      </c>
      <c r="BZ7" s="10">
        <v>39</v>
      </c>
      <c r="CA7" s="10">
        <v>50</v>
      </c>
      <c r="CB7" s="10">
        <v>77</v>
      </c>
      <c r="CC7" s="10">
        <v>71</v>
      </c>
      <c r="CD7" s="10">
        <v>63</v>
      </c>
    </row>
    <row r="8" spans="2:82" ht="30" customHeight="1" x14ac:dyDescent="0.35">
      <c r="B8" s="11" t="s">
        <v>19</v>
      </c>
      <c r="C8" s="11">
        <v>1005</v>
      </c>
      <c r="D8" s="11">
        <v>597</v>
      </c>
      <c r="E8" s="11">
        <v>404</v>
      </c>
      <c r="F8" s="11"/>
      <c r="G8" s="11">
        <v>236</v>
      </c>
      <c r="H8" s="11">
        <v>309</v>
      </c>
      <c r="I8" s="11">
        <v>197</v>
      </c>
      <c r="J8" s="11">
        <v>109</v>
      </c>
      <c r="K8" s="11">
        <v>83</v>
      </c>
      <c r="L8" s="11">
        <v>71</v>
      </c>
      <c r="M8" s="11"/>
      <c r="N8" s="11">
        <v>449</v>
      </c>
      <c r="O8" s="11">
        <v>197</v>
      </c>
      <c r="P8" s="11">
        <v>217</v>
      </c>
      <c r="Q8" s="11">
        <v>140</v>
      </c>
      <c r="R8" s="11"/>
      <c r="S8" s="11">
        <v>293</v>
      </c>
      <c r="T8" s="11">
        <v>84</v>
      </c>
      <c r="U8" s="11">
        <v>57</v>
      </c>
      <c r="V8" s="11">
        <v>52</v>
      </c>
      <c r="W8" s="11">
        <v>77</v>
      </c>
      <c r="X8" s="11">
        <v>101</v>
      </c>
      <c r="Y8" s="11">
        <v>71</v>
      </c>
      <c r="Z8" s="11">
        <v>41</v>
      </c>
      <c r="AA8" s="11">
        <v>109</v>
      </c>
      <c r="AB8" s="11">
        <v>81</v>
      </c>
      <c r="AC8" s="11">
        <v>40</v>
      </c>
      <c r="AD8" s="11"/>
      <c r="AE8" s="11">
        <v>465</v>
      </c>
      <c r="AF8" s="11">
        <v>315</v>
      </c>
      <c r="AG8" s="11">
        <v>68</v>
      </c>
      <c r="AH8" s="11">
        <v>42</v>
      </c>
      <c r="AI8" s="11">
        <v>96</v>
      </c>
      <c r="AJ8" s="11">
        <v>18</v>
      </c>
      <c r="AK8" s="11"/>
      <c r="AL8" s="11">
        <v>394</v>
      </c>
      <c r="AM8" s="11">
        <v>360</v>
      </c>
      <c r="AN8" s="11">
        <v>143</v>
      </c>
      <c r="AO8" s="11">
        <v>23</v>
      </c>
      <c r="AP8" s="11">
        <v>19</v>
      </c>
      <c r="AQ8" s="11">
        <v>38</v>
      </c>
      <c r="AR8" s="11">
        <v>2</v>
      </c>
      <c r="AS8" s="11"/>
      <c r="AT8" s="11">
        <v>1005</v>
      </c>
      <c r="AU8" s="11" t="s">
        <v>115</v>
      </c>
      <c r="AV8" s="11"/>
      <c r="AW8" s="11">
        <v>85</v>
      </c>
      <c r="AX8" s="11">
        <v>15</v>
      </c>
      <c r="AY8" s="11">
        <v>36</v>
      </c>
      <c r="AZ8" s="11">
        <v>208</v>
      </c>
      <c r="BA8" s="11">
        <v>61</v>
      </c>
      <c r="BB8" s="11">
        <v>213</v>
      </c>
      <c r="BC8" s="11">
        <v>366</v>
      </c>
      <c r="BD8" s="11">
        <v>22</v>
      </c>
      <c r="BE8" s="11"/>
      <c r="BF8" s="11">
        <v>203</v>
      </c>
      <c r="BG8" s="11">
        <v>406</v>
      </c>
      <c r="BH8" s="11">
        <v>109</v>
      </c>
      <c r="BI8" s="11">
        <v>54</v>
      </c>
      <c r="BJ8" s="11">
        <v>89</v>
      </c>
      <c r="BK8" s="11">
        <v>92</v>
      </c>
      <c r="BL8" s="11">
        <v>53</v>
      </c>
      <c r="BM8" s="11"/>
      <c r="BN8" s="11">
        <v>37</v>
      </c>
      <c r="BO8" s="11">
        <v>44</v>
      </c>
      <c r="BP8" s="11">
        <v>37</v>
      </c>
      <c r="BQ8" s="11">
        <v>55</v>
      </c>
      <c r="BR8" s="11">
        <v>61</v>
      </c>
      <c r="BS8" s="11">
        <v>62</v>
      </c>
      <c r="BT8" s="11">
        <v>63</v>
      </c>
      <c r="BU8" s="11">
        <v>73</v>
      </c>
      <c r="BV8" s="11">
        <v>43</v>
      </c>
      <c r="BW8" s="11">
        <v>81</v>
      </c>
      <c r="BX8" s="11">
        <v>65</v>
      </c>
      <c r="BY8" s="11">
        <v>60</v>
      </c>
      <c r="BZ8" s="11">
        <v>39</v>
      </c>
      <c r="CA8" s="11">
        <v>50</v>
      </c>
      <c r="CB8" s="11">
        <v>78</v>
      </c>
      <c r="CC8" s="11">
        <v>73</v>
      </c>
      <c r="CD8" s="11">
        <v>65</v>
      </c>
    </row>
    <row r="9" spans="2:82" x14ac:dyDescent="0.35">
      <c r="B9" s="18" t="s">
        <v>302</v>
      </c>
      <c r="C9" s="17">
        <v>2.0317066526985599E-2</v>
      </c>
      <c r="D9" s="17">
        <v>2.3075358554129899E-2</v>
      </c>
      <c r="E9" s="17">
        <v>1.64439664610871E-2</v>
      </c>
      <c r="F9" s="17"/>
      <c r="G9" s="17">
        <v>3.2913225076394201E-2</v>
      </c>
      <c r="H9" s="17">
        <v>1.2974580246242399E-2</v>
      </c>
      <c r="I9" s="17">
        <v>1.05375650579001E-2</v>
      </c>
      <c r="J9" s="17">
        <v>9.1170268280083497E-3</v>
      </c>
      <c r="K9" s="17">
        <v>6.6989484682051501E-2</v>
      </c>
      <c r="L9" s="17">
        <v>0</v>
      </c>
      <c r="M9" s="17"/>
      <c r="N9" s="17">
        <v>1.99399961026741E-2</v>
      </c>
      <c r="O9" s="17">
        <v>1.535572810766E-2</v>
      </c>
      <c r="P9" s="17">
        <v>2.3954839561947799E-2</v>
      </c>
      <c r="Q9" s="17">
        <v>2.3148133562311199E-2</v>
      </c>
      <c r="R9" s="17"/>
      <c r="S9" s="17">
        <v>1.4044857286348101E-2</v>
      </c>
      <c r="T9" s="17">
        <v>2.2075536263593001E-2</v>
      </c>
      <c r="U9" s="17">
        <v>4.66353601457202E-2</v>
      </c>
      <c r="V9" s="17">
        <v>0</v>
      </c>
      <c r="W9" s="17">
        <v>2.5751289415499701E-2</v>
      </c>
      <c r="X9" s="17">
        <v>2.99668465719082E-2</v>
      </c>
      <c r="Y9" s="17">
        <v>3.1019557229473398E-2</v>
      </c>
      <c r="Z9" s="17">
        <v>3.3926821593561501E-2</v>
      </c>
      <c r="AA9" s="17">
        <v>0</v>
      </c>
      <c r="AB9" s="17">
        <v>2.7616002872147601E-2</v>
      </c>
      <c r="AC9" s="17">
        <v>2.4322889223622999E-2</v>
      </c>
      <c r="AD9" s="17"/>
      <c r="AE9" s="17">
        <v>2.5117644708161298E-2</v>
      </c>
      <c r="AF9" s="17">
        <v>1.2768142522676801E-2</v>
      </c>
      <c r="AG9" s="17">
        <v>3.4133501990689402E-2</v>
      </c>
      <c r="AH9" s="17">
        <v>2.5048241667574401E-2</v>
      </c>
      <c r="AI9" s="17">
        <v>1.4334127658156301E-2</v>
      </c>
      <c r="AJ9" s="17">
        <v>0</v>
      </c>
      <c r="AK9" s="17"/>
      <c r="AL9" s="17">
        <v>1.7212349813726501E-2</v>
      </c>
      <c r="AM9" s="17">
        <v>1.6179467010610401E-2</v>
      </c>
      <c r="AN9" s="17">
        <v>2.15941881924086E-2</v>
      </c>
      <c r="AO9" s="17">
        <v>0.114269381267268</v>
      </c>
      <c r="AP9" s="17">
        <v>0</v>
      </c>
      <c r="AQ9" s="17">
        <v>2.76987167302679E-2</v>
      </c>
      <c r="AR9" s="17">
        <v>0</v>
      </c>
      <c r="AS9" s="17"/>
      <c r="AT9" s="17">
        <v>2.0317066526985599E-2</v>
      </c>
      <c r="AU9" s="17" t="s">
        <v>116</v>
      </c>
      <c r="AV9" s="17"/>
      <c r="AW9" s="17">
        <v>2.2074077143320801E-2</v>
      </c>
      <c r="AX9" s="17">
        <v>0</v>
      </c>
      <c r="AY9" s="17">
        <v>5.8060371850424203E-2</v>
      </c>
      <c r="AZ9" s="17">
        <v>1.8923035657390699E-2</v>
      </c>
      <c r="BA9" s="17">
        <v>1.53939937745706E-2</v>
      </c>
      <c r="BB9" s="17">
        <v>1.36695469879775E-2</v>
      </c>
      <c r="BC9" s="17">
        <v>2.3666158799654901E-2</v>
      </c>
      <c r="BD9" s="17">
        <v>0</v>
      </c>
      <c r="BE9" s="17"/>
      <c r="BF9" s="17">
        <v>2.5427488445395802E-2</v>
      </c>
      <c r="BG9" s="17">
        <v>1.44216859830493E-2</v>
      </c>
      <c r="BH9" s="17">
        <v>1.7782154851683701E-2</v>
      </c>
      <c r="BI9" s="17">
        <v>4.0655281284554402E-2</v>
      </c>
      <c r="BJ9" s="17">
        <v>3.7405566696447401E-2</v>
      </c>
      <c r="BK9" s="17">
        <v>1.00252791118343E-2</v>
      </c>
      <c r="BL9" s="17">
        <v>1.95680918400187E-2</v>
      </c>
      <c r="BM9" s="17"/>
      <c r="BN9" s="17">
        <v>9.9334817426403696E-2</v>
      </c>
      <c r="BO9" s="17">
        <v>0</v>
      </c>
      <c r="BP9" s="17">
        <v>0</v>
      </c>
      <c r="BQ9" s="17">
        <v>0</v>
      </c>
      <c r="BR9" s="17">
        <v>0</v>
      </c>
      <c r="BS9" s="17">
        <v>4.5250439174269998E-2</v>
      </c>
      <c r="BT9" s="17">
        <v>0</v>
      </c>
      <c r="BU9" s="17">
        <v>2.5071262766778499E-2</v>
      </c>
      <c r="BV9" s="17">
        <v>0</v>
      </c>
      <c r="BW9" s="17">
        <v>2.3908624065402999E-2</v>
      </c>
      <c r="BX9" s="17">
        <v>1.6518142983998799E-2</v>
      </c>
      <c r="BY9" s="17">
        <v>1.7312737624210699E-2</v>
      </c>
      <c r="BZ9" s="17">
        <v>7.5907478966394604E-2</v>
      </c>
      <c r="CA9" s="17">
        <v>4.3627506796937103E-2</v>
      </c>
      <c r="CB9" s="17">
        <v>0</v>
      </c>
      <c r="CC9" s="17">
        <v>0</v>
      </c>
      <c r="CD9" s="17">
        <v>4.4527019310821501E-2</v>
      </c>
    </row>
    <row r="10" spans="2:82" x14ac:dyDescent="0.35">
      <c r="B10" s="18" t="s">
        <v>269</v>
      </c>
      <c r="C10" s="17">
        <v>4.1384939751172301E-2</v>
      </c>
      <c r="D10" s="17">
        <v>4.7073349979342698E-2</v>
      </c>
      <c r="E10" s="17">
        <v>3.33922723863255E-2</v>
      </c>
      <c r="F10" s="17"/>
      <c r="G10" s="17">
        <v>5.3521670090828102E-2</v>
      </c>
      <c r="H10" s="17">
        <v>3.0361930985231898E-2</v>
      </c>
      <c r="I10" s="17">
        <v>4.2878352256727897E-2</v>
      </c>
      <c r="J10" s="17">
        <v>5.0624678138098303E-2</v>
      </c>
      <c r="K10" s="17">
        <v>0</v>
      </c>
      <c r="L10" s="17">
        <v>7.9363566176235106E-2</v>
      </c>
      <c r="M10" s="17"/>
      <c r="N10" s="17">
        <v>3.1236141787058001E-2</v>
      </c>
      <c r="O10" s="17">
        <v>4.5747618332001402E-2</v>
      </c>
      <c r="P10" s="17">
        <v>5.0163996549469299E-2</v>
      </c>
      <c r="Q10" s="17">
        <v>4.7905226659101199E-2</v>
      </c>
      <c r="R10" s="17"/>
      <c r="S10" s="17">
        <v>3.0597707172818601E-2</v>
      </c>
      <c r="T10" s="17">
        <v>3.3804790815917203E-2</v>
      </c>
      <c r="U10" s="17">
        <v>7.0603344870542803E-2</v>
      </c>
      <c r="V10" s="17">
        <v>3.9887855175210402E-2</v>
      </c>
      <c r="W10" s="17">
        <v>5.9945729509214001E-2</v>
      </c>
      <c r="X10" s="17">
        <v>3.8404380391685103E-2</v>
      </c>
      <c r="Y10" s="17">
        <v>2.9249043260826599E-2</v>
      </c>
      <c r="Z10" s="17">
        <v>5.3304845535610899E-2</v>
      </c>
      <c r="AA10" s="17">
        <v>3.30953187983756E-2</v>
      </c>
      <c r="AB10" s="17">
        <v>5.28038716034918E-2</v>
      </c>
      <c r="AC10" s="17">
        <v>7.8008148694134402E-2</v>
      </c>
      <c r="AD10" s="17"/>
      <c r="AE10" s="17">
        <v>4.2139628427004402E-2</v>
      </c>
      <c r="AF10" s="17">
        <v>5.4361895628631203E-2</v>
      </c>
      <c r="AG10" s="17">
        <v>1.6438343133335E-2</v>
      </c>
      <c r="AH10" s="17">
        <v>0</v>
      </c>
      <c r="AI10" s="17">
        <v>3.9326330079359602E-2</v>
      </c>
      <c r="AJ10" s="17">
        <v>0</v>
      </c>
      <c r="AK10" s="17"/>
      <c r="AL10" s="17">
        <v>4.0311513565238502E-2</v>
      </c>
      <c r="AM10" s="17">
        <v>4.87978431145406E-2</v>
      </c>
      <c r="AN10" s="17">
        <v>2.58880165776911E-2</v>
      </c>
      <c r="AO10" s="17">
        <v>7.3987995578207497E-2</v>
      </c>
      <c r="AP10" s="17">
        <v>4.7284963948320803E-2</v>
      </c>
      <c r="AQ10" s="17">
        <v>2.2752643257322899E-2</v>
      </c>
      <c r="AR10" s="17">
        <v>0</v>
      </c>
      <c r="AS10" s="17"/>
      <c r="AT10" s="17">
        <v>4.1384939751172301E-2</v>
      </c>
      <c r="AU10" s="17" t="s">
        <v>116</v>
      </c>
      <c r="AV10" s="17"/>
      <c r="AW10" s="17">
        <v>4.9761015212171002E-2</v>
      </c>
      <c r="AX10" s="17">
        <v>0</v>
      </c>
      <c r="AY10" s="17">
        <v>3.0623274350812101E-2</v>
      </c>
      <c r="AZ10" s="17">
        <v>3.5174380860819698E-2</v>
      </c>
      <c r="BA10" s="17">
        <v>7.8629127489853803E-2</v>
      </c>
      <c r="BB10" s="17">
        <v>5.7682394690651999E-2</v>
      </c>
      <c r="BC10" s="17">
        <v>3.2467148737633102E-2</v>
      </c>
      <c r="BD10" s="17">
        <v>0</v>
      </c>
      <c r="BE10" s="17"/>
      <c r="BF10" s="17">
        <v>2.8988034750760502E-2</v>
      </c>
      <c r="BG10" s="17">
        <v>3.7665280592656801E-2</v>
      </c>
      <c r="BH10" s="17">
        <v>5.2423026880287701E-2</v>
      </c>
      <c r="BI10" s="17">
        <v>3.6263789987527197E-2</v>
      </c>
      <c r="BJ10" s="17">
        <v>5.40533522313007E-2</v>
      </c>
      <c r="BK10" s="17">
        <v>5.2558398677750098E-2</v>
      </c>
      <c r="BL10" s="17">
        <v>5.9187028140872303E-2</v>
      </c>
      <c r="BM10" s="17"/>
      <c r="BN10" s="17">
        <v>8.5338106195448293E-2</v>
      </c>
      <c r="BO10" s="17">
        <v>2.28555017060359E-2</v>
      </c>
      <c r="BP10" s="17">
        <v>0</v>
      </c>
      <c r="BQ10" s="17">
        <v>5.9502582262591801E-2</v>
      </c>
      <c r="BR10" s="17">
        <v>3.1827774321263401E-2</v>
      </c>
      <c r="BS10" s="17">
        <v>3.3541354891143703E-2</v>
      </c>
      <c r="BT10" s="17">
        <v>9.5228182090399405E-2</v>
      </c>
      <c r="BU10" s="17">
        <v>5.76310566830633E-2</v>
      </c>
      <c r="BV10" s="17">
        <v>3.08173647449505E-2</v>
      </c>
      <c r="BW10" s="17">
        <v>0</v>
      </c>
      <c r="BX10" s="17">
        <v>7.5130477290819897E-2</v>
      </c>
      <c r="BY10" s="17">
        <v>4.7069353625033998E-2</v>
      </c>
      <c r="BZ10" s="17">
        <v>2.1114354477488301E-2</v>
      </c>
      <c r="CA10" s="17">
        <v>1.88220220516447E-2</v>
      </c>
      <c r="CB10" s="17">
        <v>2.5855341694189501E-2</v>
      </c>
      <c r="CC10" s="17">
        <v>4.2226177226229601E-2</v>
      </c>
      <c r="CD10" s="17">
        <v>4.6788713235999202E-2</v>
      </c>
    </row>
    <row r="11" spans="2:82" x14ac:dyDescent="0.35">
      <c r="B11" s="18" t="s">
        <v>270</v>
      </c>
      <c r="C11" s="17">
        <v>0.19915236622458801</v>
      </c>
      <c r="D11" s="17">
        <v>0.20506584345378401</v>
      </c>
      <c r="E11" s="17">
        <v>0.18968129179977999</v>
      </c>
      <c r="F11" s="17"/>
      <c r="G11" s="17">
        <v>0.24751129535709299</v>
      </c>
      <c r="H11" s="17">
        <v>0.200969349145737</v>
      </c>
      <c r="I11" s="17">
        <v>0.19046079602840599</v>
      </c>
      <c r="J11" s="17">
        <v>0.193421155543502</v>
      </c>
      <c r="K11" s="17">
        <v>7.7948602326833705E-2</v>
      </c>
      <c r="L11" s="17">
        <v>0.20559900959464</v>
      </c>
      <c r="M11" s="17"/>
      <c r="N11" s="17">
        <v>0.18052540812453399</v>
      </c>
      <c r="O11" s="17">
        <v>0.20499373476282401</v>
      </c>
      <c r="P11" s="17">
        <v>0.212352826213316</v>
      </c>
      <c r="Q11" s="17">
        <v>0.233091359204396</v>
      </c>
      <c r="R11" s="17"/>
      <c r="S11" s="17">
        <v>0.19800501644257901</v>
      </c>
      <c r="T11" s="17">
        <v>0.130301158248359</v>
      </c>
      <c r="U11" s="17">
        <v>0.22440373739335001</v>
      </c>
      <c r="V11" s="17">
        <v>0.26992211590993298</v>
      </c>
      <c r="W11" s="17">
        <v>0.26423748069094799</v>
      </c>
      <c r="X11" s="17">
        <v>0.15816641119254701</v>
      </c>
      <c r="Y11" s="17">
        <v>0.210165909457046</v>
      </c>
      <c r="Z11" s="17">
        <v>0.138185947944889</v>
      </c>
      <c r="AA11" s="17">
        <v>0.200166460368736</v>
      </c>
      <c r="AB11" s="17">
        <v>0.19278414685732001</v>
      </c>
      <c r="AC11" s="17">
        <v>0.256123194916974</v>
      </c>
      <c r="AD11" s="17"/>
      <c r="AE11" s="17">
        <v>0.19426768792308099</v>
      </c>
      <c r="AF11" s="17">
        <v>0.150006623618266</v>
      </c>
      <c r="AG11" s="17">
        <v>0.42551832894344199</v>
      </c>
      <c r="AH11" s="17">
        <v>0.27879065777997297</v>
      </c>
      <c r="AI11" s="17">
        <v>0.17107462863549</v>
      </c>
      <c r="AJ11" s="17">
        <v>0.25829911534158001</v>
      </c>
      <c r="AK11" s="17"/>
      <c r="AL11" s="17">
        <v>0.163106902651941</v>
      </c>
      <c r="AM11" s="17">
        <v>0.195873252220436</v>
      </c>
      <c r="AN11" s="17">
        <v>0.26172074532434197</v>
      </c>
      <c r="AO11" s="17">
        <v>0.14077883310354</v>
      </c>
      <c r="AP11" s="17">
        <v>0.220705923939881</v>
      </c>
      <c r="AQ11" s="17">
        <v>0.198973438119144</v>
      </c>
      <c r="AR11" s="17">
        <v>0.46563439438355397</v>
      </c>
      <c r="AS11" s="17"/>
      <c r="AT11" s="17">
        <v>0.19915236622458801</v>
      </c>
      <c r="AU11" s="17" t="s">
        <v>116</v>
      </c>
      <c r="AV11" s="17"/>
      <c r="AW11" s="17">
        <v>0.21807350294575401</v>
      </c>
      <c r="AX11" s="17">
        <v>0.20718041986949401</v>
      </c>
      <c r="AY11" s="17">
        <v>0.23732719375821701</v>
      </c>
      <c r="AZ11" s="17">
        <v>0.19120027834657899</v>
      </c>
      <c r="BA11" s="17">
        <v>0.200207841663647</v>
      </c>
      <c r="BB11" s="17">
        <v>0.24355342014676901</v>
      </c>
      <c r="BC11" s="17">
        <v>0.16837002203958101</v>
      </c>
      <c r="BD11" s="17">
        <v>0.212110093416362</v>
      </c>
      <c r="BE11" s="17"/>
      <c r="BF11" s="17">
        <v>0.17347305046970801</v>
      </c>
      <c r="BG11" s="17">
        <v>0.19791995267804099</v>
      </c>
      <c r="BH11" s="17">
        <v>0.227698295281302</v>
      </c>
      <c r="BI11" s="17">
        <v>0.246566681309211</v>
      </c>
      <c r="BJ11" s="17">
        <v>0.21774679094527</v>
      </c>
      <c r="BK11" s="17">
        <v>0.13137267001740899</v>
      </c>
      <c r="BL11" s="17">
        <v>0.28509117053559202</v>
      </c>
      <c r="BM11" s="17"/>
      <c r="BN11" s="17">
        <v>0.24774941723023999</v>
      </c>
      <c r="BO11" s="17">
        <v>0.14086377421899501</v>
      </c>
      <c r="BP11" s="17">
        <v>0.34533461431032297</v>
      </c>
      <c r="BQ11" s="17">
        <v>0.27438883477992498</v>
      </c>
      <c r="BR11" s="17">
        <v>0.21284566371171601</v>
      </c>
      <c r="BS11" s="17">
        <v>0.13598940004393201</v>
      </c>
      <c r="BT11" s="17">
        <v>0.134451915240691</v>
      </c>
      <c r="BU11" s="17">
        <v>0.248456776608667</v>
      </c>
      <c r="BV11" s="17">
        <v>0.22680373961948899</v>
      </c>
      <c r="BW11" s="17">
        <v>0.22229129053732</v>
      </c>
      <c r="BX11" s="17">
        <v>0.19930870214652299</v>
      </c>
      <c r="BY11" s="17">
        <v>8.8232637470117198E-2</v>
      </c>
      <c r="BZ11" s="17">
        <v>0.30576945073240203</v>
      </c>
      <c r="CA11" s="17">
        <v>0.19146296513153699</v>
      </c>
      <c r="CB11" s="17">
        <v>0.19937823708515001</v>
      </c>
      <c r="CC11" s="17">
        <v>0.115216716720972</v>
      </c>
      <c r="CD11" s="17">
        <v>0.15542244020506499</v>
      </c>
    </row>
    <row r="12" spans="2:82" x14ac:dyDescent="0.35">
      <c r="B12" s="18" t="s">
        <v>271</v>
      </c>
      <c r="C12" s="17">
        <v>0.33294001168856402</v>
      </c>
      <c r="D12" s="17">
        <v>0.32866250824790899</v>
      </c>
      <c r="E12" s="17">
        <v>0.34010609792040303</v>
      </c>
      <c r="F12" s="17"/>
      <c r="G12" s="17">
        <v>0.350321420678192</v>
      </c>
      <c r="H12" s="17">
        <v>0.34294257431460401</v>
      </c>
      <c r="I12" s="17">
        <v>0.32967750798655798</v>
      </c>
      <c r="J12" s="17">
        <v>0.269045939875178</v>
      </c>
      <c r="K12" s="17">
        <v>0.368739280288438</v>
      </c>
      <c r="L12" s="17">
        <v>0.29684849671061603</v>
      </c>
      <c r="M12" s="17"/>
      <c r="N12" s="17">
        <v>0.34434642854609598</v>
      </c>
      <c r="O12" s="17">
        <v>0.35299808462568699</v>
      </c>
      <c r="P12" s="17">
        <v>0.33441307364550998</v>
      </c>
      <c r="Q12" s="17">
        <v>0.270613587005537</v>
      </c>
      <c r="R12" s="17"/>
      <c r="S12" s="17">
        <v>0.33627984349979501</v>
      </c>
      <c r="T12" s="17">
        <v>0.43731231300178902</v>
      </c>
      <c r="U12" s="17">
        <v>0.29905939092455303</v>
      </c>
      <c r="V12" s="17">
        <v>0.40535075246249502</v>
      </c>
      <c r="W12" s="17">
        <v>0.324277900720981</v>
      </c>
      <c r="X12" s="17">
        <v>0.37946456817881302</v>
      </c>
      <c r="Y12" s="17">
        <v>0.248174895720504</v>
      </c>
      <c r="Z12" s="17">
        <v>0.41152400133288097</v>
      </c>
      <c r="AA12" s="17">
        <v>0.26164864373083302</v>
      </c>
      <c r="AB12" s="17">
        <v>0.34937865561924403</v>
      </c>
      <c r="AC12" s="17">
        <v>0.17387860611186401</v>
      </c>
      <c r="AD12" s="17"/>
      <c r="AE12" s="17">
        <v>0.30972859420460003</v>
      </c>
      <c r="AF12" s="17">
        <v>0.379418975985508</v>
      </c>
      <c r="AG12" s="17">
        <v>0.29536137077960101</v>
      </c>
      <c r="AH12" s="17">
        <v>0.275031024670154</v>
      </c>
      <c r="AI12" s="17">
        <v>0.371474176897514</v>
      </c>
      <c r="AJ12" s="17">
        <v>0.17060921376712901</v>
      </c>
      <c r="AK12" s="17"/>
      <c r="AL12" s="17">
        <v>0.34549638377221298</v>
      </c>
      <c r="AM12" s="17">
        <v>0.32774497769131999</v>
      </c>
      <c r="AN12" s="17">
        <v>0.32386473868843202</v>
      </c>
      <c r="AO12" s="17">
        <v>0.31141388127964598</v>
      </c>
      <c r="AP12" s="17">
        <v>0.33161695368481803</v>
      </c>
      <c r="AQ12" s="17">
        <v>0.38854531118445501</v>
      </c>
      <c r="AR12" s="17">
        <v>0</v>
      </c>
      <c r="AS12" s="17"/>
      <c r="AT12" s="17">
        <v>0.33294001168856402</v>
      </c>
      <c r="AU12" s="17" t="s">
        <v>116</v>
      </c>
      <c r="AV12" s="17"/>
      <c r="AW12" s="17">
        <v>0.29209709216056501</v>
      </c>
      <c r="AX12" s="17">
        <v>0.34171358743564501</v>
      </c>
      <c r="AY12" s="17">
        <v>0.28852158748819901</v>
      </c>
      <c r="AZ12" s="17">
        <v>0.37724998829313899</v>
      </c>
      <c r="BA12" s="17">
        <v>0.229489076656582</v>
      </c>
      <c r="BB12" s="17">
        <v>0.32123412913194699</v>
      </c>
      <c r="BC12" s="17">
        <v>0.346574747642798</v>
      </c>
      <c r="BD12" s="17">
        <v>0.31190624144398899</v>
      </c>
      <c r="BE12" s="17"/>
      <c r="BF12" s="17">
        <v>0.33221552564290402</v>
      </c>
      <c r="BG12" s="17">
        <v>0.331187055085229</v>
      </c>
      <c r="BH12" s="17">
        <v>0.395900745529771</v>
      </c>
      <c r="BI12" s="17">
        <v>0.32859276072675098</v>
      </c>
      <c r="BJ12" s="17">
        <v>0.35571327979975198</v>
      </c>
      <c r="BK12" s="17">
        <v>0.26562503236749602</v>
      </c>
      <c r="BL12" s="17">
        <v>0.30304720905173499</v>
      </c>
      <c r="BM12" s="17"/>
      <c r="BN12" s="17">
        <v>0.19936174650427399</v>
      </c>
      <c r="BO12" s="17">
        <v>0.41046334232444898</v>
      </c>
      <c r="BP12" s="17">
        <v>0.26585900904931697</v>
      </c>
      <c r="BQ12" s="17">
        <v>0.37792592241509998</v>
      </c>
      <c r="BR12" s="17">
        <v>0.34701105201903598</v>
      </c>
      <c r="BS12" s="17">
        <v>0.275887519467307</v>
      </c>
      <c r="BT12" s="17">
        <v>0.37822831304693699</v>
      </c>
      <c r="BU12" s="17">
        <v>0.378378491537043</v>
      </c>
      <c r="BV12" s="17">
        <v>0.33403681227658699</v>
      </c>
      <c r="BW12" s="17">
        <v>0.35596506685917401</v>
      </c>
      <c r="BX12" s="17">
        <v>0.33077689004403399</v>
      </c>
      <c r="BY12" s="17">
        <v>0.34242698214608602</v>
      </c>
      <c r="BZ12" s="17">
        <v>0.39447555136742302</v>
      </c>
      <c r="CA12" s="17">
        <v>0.366418284583298</v>
      </c>
      <c r="CB12" s="17">
        <v>0.36388529294544197</v>
      </c>
      <c r="CC12" s="17">
        <v>0.36243876826787302</v>
      </c>
      <c r="CD12" s="17">
        <v>0.20924686502590001</v>
      </c>
    </row>
    <row r="13" spans="2:82" x14ac:dyDescent="0.35">
      <c r="B13" s="18" t="s">
        <v>272</v>
      </c>
      <c r="C13" s="19">
        <v>0.40620561580869102</v>
      </c>
      <c r="D13" s="19">
        <v>0.39612293976483398</v>
      </c>
      <c r="E13" s="19">
        <v>0.42037637143240503</v>
      </c>
      <c r="F13" s="19"/>
      <c r="G13" s="19">
        <v>0.31573238879749199</v>
      </c>
      <c r="H13" s="19">
        <v>0.41275156530818402</v>
      </c>
      <c r="I13" s="19">
        <v>0.426445778670408</v>
      </c>
      <c r="J13" s="19">
        <v>0.47779119961521299</v>
      </c>
      <c r="K13" s="19">
        <v>0.486322632702677</v>
      </c>
      <c r="L13" s="19">
        <v>0.418188927518509</v>
      </c>
      <c r="M13" s="19"/>
      <c r="N13" s="19">
        <v>0.423952025439638</v>
      </c>
      <c r="O13" s="19">
        <v>0.38090483417182702</v>
      </c>
      <c r="P13" s="19">
        <v>0.37911526402975598</v>
      </c>
      <c r="Q13" s="19">
        <v>0.42524169356865499</v>
      </c>
      <c r="R13" s="19"/>
      <c r="S13" s="19">
        <v>0.42107257559846001</v>
      </c>
      <c r="T13" s="19">
        <v>0.37650620167034199</v>
      </c>
      <c r="U13" s="19">
        <v>0.35929816666583397</v>
      </c>
      <c r="V13" s="19">
        <v>0.28483927645236201</v>
      </c>
      <c r="W13" s="19">
        <v>0.32578759966335802</v>
      </c>
      <c r="X13" s="19">
        <v>0.393997793665047</v>
      </c>
      <c r="Y13" s="19">
        <v>0.48139059433214998</v>
      </c>
      <c r="Z13" s="19">
        <v>0.36305838359305798</v>
      </c>
      <c r="AA13" s="19">
        <v>0.50508957710205504</v>
      </c>
      <c r="AB13" s="19">
        <v>0.37741732304779702</v>
      </c>
      <c r="AC13" s="19">
        <v>0.467667161053405</v>
      </c>
      <c r="AD13" s="19"/>
      <c r="AE13" s="19">
        <v>0.42874644473715301</v>
      </c>
      <c r="AF13" s="19">
        <v>0.40344436224491798</v>
      </c>
      <c r="AG13" s="19">
        <v>0.22854845515293301</v>
      </c>
      <c r="AH13" s="19">
        <v>0.421130075882299</v>
      </c>
      <c r="AI13" s="19">
        <v>0.40379073672948002</v>
      </c>
      <c r="AJ13" s="19">
        <v>0.57109167089128998</v>
      </c>
      <c r="AK13" s="19"/>
      <c r="AL13" s="19">
        <v>0.43387285019688099</v>
      </c>
      <c r="AM13" s="19">
        <v>0.41140445996309299</v>
      </c>
      <c r="AN13" s="19">
        <v>0.36693231121712599</v>
      </c>
      <c r="AO13" s="19">
        <v>0.35954990877133802</v>
      </c>
      <c r="AP13" s="19">
        <v>0.40039215842698</v>
      </c>
      <c r="AQ13" s="19">
        <v>0.36202989070880998</v>
      </c>
      <c r="AR13" s="19">
        <v>0.53436560561644597</v>
      </c>
      <c r="AS13" s="19"/>
      <c r="AT13" s="19">
        <v>0.40620561580869102</v>
      </c>
      <c r="AU13" s="19" t="s">
        <v>116</v>
      </c>
      <c r="AV13" s="19"/>
      <c r="AW13" s="19">
        <v>0.41799431253818897</v>
      </c>
      <c r="AX13" s="19">
        <v>0.45110599269486101</v>
      </c>
      <c r="AY13" s="19">
        <v>0.38546757255234798</v>
      </c>
      <c r="AZ13" s="19">
        <v>0.37745231684207198</v>
      </c>
      <c r="BA13" s="19">
        <v>0.47627996041534698</v>
      </c>
      <c r="BB13" s="19">
        <v>0.36386050904265499</v>
      </c>
      <c r="BC13" s="19">
        <v>0.42892192278033298</v>
      </c>
      <c r="BD13" s="19">
        <v>0.47598366513965001</v>
      </c>
      <c r="BE13" s="19"/>
      <c r="BF13" s="19">
        <v>0.43989590069123102</v>
      </c>
      <c r="BG13" s="19">
        <v>0.41880602566102298</v>
      </c>
      <c r="BH13" s="19">
        <v>0.30619577745695598</v>
      </c>
      <c r="BI13" s="19">
        <v>0.34792148669195599</v>
      </c>
      <c r="BJ13" s="19">
        <v>0.33508101032723098</v>
      </c>
      <c r="BK13" s="19">
        <v>0.54041861982551098</v>
      </c>
      <c r="BL13" s="19">
        <v>0.33310650043178203</v>
      </c>
      <c r="BM13" s="19"/>
      <c r="BN13" s="19">
        <v>0.36821591264363401</v>
      </c>
      <c r="BO13" s="19">
        <v>0.42581738175051997</v>
      </c>
      <c r="BP13" s="19">
        <v>0.38880637664036</v>
      </c>
      <c r="BQ13" s="19">
        <v>0.28818266054238301</v>
      </c>
      <c r="BR13" s="19">
        <v>0.40831550994798499</v>
      </c>
      <c r="BS13" s="19">
        <v>0.50933128642334802</v>
      </c>
      <c r="BT13" s="19">
        <v>0.39209158962197299</v>
      </c>
      <c r="BU13" s="19">
        <v>0.29046241240444798</v>
      </c>
      <c r="BV13" s="19">
        <v>0.40834208335897298</v>
      </c>
      <c r="BW13" s="19">
        <v>0.39783501853810299</v>
      </c>
      <c r="BX13" s="19">
        <v>0.37826578753462398</v>
      </c>
      <c r="BY13" s="19">
        <v>0.50495828913455199</v>
      </c>
      <c r="BZ13" s="19">
        <v>0.202733164456292</v>
      </c>
      <c r="CA13" s="19">
        <v>0.37966922143658299</v>
      </c>
      <c r="CB13" s="19">
        <v>0.410881128275219</v>
      </c>
      <c r="CC13" s="19">
        <v>0.48011833778492502</v>
      </c>
      <c r="CD13" s="19">
        <v>0.54401496222221402</v>
      </c>
    </row>
    <row r="14" spans="2:82" x14ac:dyDescent="0.35">
      <c r="B14" s="16" t="s">
        <v>191</v>
      </c>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CD18"/>
  <sheetViews>
    <sheetView showGridLines="0" workbookViewId="0">
      <pane xSplit="2" topLeftCell="V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319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982</v>
      </c>
      <c r="D7" s="10">
        <v>563</v>
      </c>
      <c r="E7" s="10">
        <v>415</v>
      </c>
      <c r="F7" s="10"/>
      <c r="G7" s="10">
        <v>216</v>
      </c>
      <c r="H7" s="10">
        <v>298</v>
      </c>
      <c r="I7" s="10">
        <v>193</v>
      </c>
      <c r="J7" s="10">
        <v>113</v>
      </c>
      <c r="K7" s="10">
        <v>89</v>
      </c>
      <c r="L7" s="10">
        <v>73</v>
      </c>
      <c r="M7" s="10"/>
      <c r="N7" s="10">
        <v>459</v>
      </c>
      <c r="O7" s="10">
        <v>191</v>
      </c>
      <c r="P7" s="10">
        <v>201</v>
      </c>
      <c r="Q7" s="10">
        <v>129</v>
      </c>
      <c r="R7" s="10"/>
      <c r="S7" s="10">
        <v>266</v>
      </c>
      <c r="T7" s="10">
        <v>88</v>
      </c>
      <c r="U7" s="10">
        <v>60</v>
      </c>
      <c r="V7" s="10">
        <v>52</v>
      </c>
      <c r="W7" s="10">
        <v>81</v>
      </c>
      <c r="X7" s="10">
        <v>105</v>
      </c>
      <c r="Y7" s="10">
        <v>68</v>
      </c>
      <c r="Z7" s="10">
        <v>35</v>
      </c>
      <c r="AA7" s="10">
        <v>111</v>
      </c>
      <c r="AB7" s="10">
        <v>76</v>
      </c>
      <c r="AC7" s="10">
        <v>40</v>
      </c>
      <c r="AD7" s="10"/>
      <c r="AE7" s="10">
        <v>458</v>
      </c>
      <c r="AF7" s="10">
        <v>312</v>
      </c>
      <c r="AG7" s="10">
        <v>61</v>
      </c>
      <c r="AH7" s="10">
        <v>40</v>
      </c>
      <c r="AI7" s="10">
        <v>92</v>
      </c>
      <c r="AJ7" s="10">
        <v>17</v>
      </c>
      <c r="AK7" s="10"/>
      <c r="AL7" s="10">
        <v>396</v>
      </c>
      <c r="AM7" s="10">
        <v>344</v>
      </c>
      <c r="AN7" s="10">
        <v>137</v>
      </c>
      <c r="AO7" s="10">
        <v>22</v>
      </c>
      <c r="AP7" s="10">
        <v>19</v>
      </c>
      <c r="AQ7" s="10">
        <v>36</v>
      </c>
      <c r="AR7" s="10">
        <v>2</v>
      </c>
      <c r="AS7" s="10"/>
      <c r="AT7" s="10">
        <v>982</v>
      </c>
      <c r="AU7" s="10" t="s">
        <v>115</v>
      </c>
      <c r="AV7" s="10"/>
      <c r="AW7" s="10">
        <v>82</v>
      </c>
      <c r="AX7" s="10">
        <v>15</v>
      </c>
      <c r="AY7" s="10">
        <v>35</v>
      </c>
      <c r="AZ7" s="10">
        <v>205</v>
      </c>
      <c r="BA7" s="10">
        <v>63</v>
      </c>
      <c r="BB7" s="10">
        <v>204</v>
      </c>
      <c r="BC7" s="10">
        <v>357</v>
      </c>
      <c r="BD7" s="10">
        <v>21</v>
      </c>
      <c r="BE7" s="10"/>
      <c r="BF7" s="10">
        <v>197</v>
      </c>
      <c r="BG7" s="10">
        <v>398</v>
      </c>
      <c r="BH7" s="10">
        <v>104</v>
      </c>
      <c r="BI7" s="10">
        <v>52</v>
      </c>
      <c r="BJ7" s="10">
        <v>87</v>
      </c>
      <c r="BK7" s="10">
        <v>93</v>
      </c>
      <c r="BL7" s="10">
        <v>51</v>
      </c>
      <c r="BM7" s="10"/>
      <c r="BN7" s="10">
        <v>34</v>
      </c>
      <c r="BO7" s="10">
        <v>41</v>
      </c>
      <c r="BP7" s="10">
        <v>36</v>
      </c>
      <c r="BQ7" s="10">
        <v>53</v>
      </c>
      <c r="BR7" s="10">
        <v>59</v>
      </c>
      <c r="BS7" s="10">
        <v>61</v>
      </c>
      <c r="BT7" s="10">
        <v>61</v>
      </c>
      <c r="BU7" s="10">
        <v>72</v>
      </c>
      <c r="BV7" s="10">
        <v>42</v>
      </c>
      <c r="BW7" s="10">
        <v>81</v>
      </c>
      <c r="BX7" s="10">
        <v>65</v>
      </c>
      <c r="BY7" s="10">
        <v>59</v>
      </c>
      <c r="BZ7" s="10">
        <v>39</v>
      </c>
      <c r="CA7" s="10">
        <v>50</v>
      </c>
      <c r="CB7" s="10">
        <v>77</v>
      </c>
      <c r="CC7" s="10">
        <v>71</v>
      </c>
      <c r="CD7" s="10">
        <v>63</v>
      </c>
    </row>
    <row r="8" spans="2:82" ht="30" customHeight="1" x14ac:dyDescent="0.35">
      <c r="B8" s="11" t="s">
        <v>19</v>
      </c>
      <c r="C8" s="11">
        <v>1005</v>
      </c>
      <c r="D8" s="11">
        <v>597</v>
      </c>
      <c r="E8" s="11">
        <v>404</v>
      </c>
      <c r="F8" s="11"/>
      <c r="G8" s="11">
        <v>236</v>
      </c>
      <c r="H8" s="11">
        <v>309</v>
      </c>
      <c r="I8" s="11">
        <v>197</v>
      </c>
      <c r="J8" s="11">
        <v>109</v>
      </c>
      <c r="K8" s="11">
        <v>83</v>
      </c>
      <c r="L8" s="11">
        <v>71</v>
      </c>
      <c r="M8" s="11"/>
      <c r="N8" s="11">
        <v>449</v>
      </c>
      <c r="O8" s="11">
        <v>197</v>
      </c>
      <c r="P8" s="11">
        <v>217</v>
      </c>
      <c r="Q8" s="11">
        <v>140</v>
      </c>
      <c r="R8" s="11"/>
      <c r="S8" s="11">
        <v>293</v>
      </c>
      <c r="T8" s="11">
        <v>84</v>
      </c>
      <c r="U8" s="11">
        <v>57</v>
      </c>
      <c r="V8" s="11">
        <v>52</v>
      </c>
      <c r="W8" s="11">
        <v>77</v>
      </c>
      <c r="X8" s="11">
        <v>101</v>
      </c>
      <c r="Y8" s="11">
        <v>71</v>
      </c>
      <c r="Z8" s="11">
        <v>41</v>
      </c>
      <c r="AA8" s="11">
        <v>109</v>
      </c>
      <c r="AB8" s="11">
        <v>81</v>
      </c>
      <c r="AC8" s="11">
        <v>40</v>
      </c>
      <c r="AD8" s="11"/>
      <c r="AE8" s="11">
        <v>465</v>
      </c>
      <c r="AF8" s="11">
        <v>315</v>
      </c>
      <c r="AG8" s="11">
        <v>68</v>
      </c>
      <c r="AH8" s="11">
        <v>42</v>
      </c>
      <c r="AI8" s="11">
        <v>96</v>
      </c>
      <c r="AJ8" s="11">
        <v>18</v>
      </c>
      <c r="AK8" s="11"/>
      <c r="AL8" s="11">
        <v>394</v>
      </c>
      <c r="AM8" s="11">
        <v>360</v>
      </c>
      <c r="AN8" s="11">
        <v>143</v>
      </c>
      <c r="AO8" s="11">
        <v>23</v>
      </c>
      <c r="AP8" s="11">
        <v>19</v>
      </c>
      <c r="AQ8" s="11">
        <v>38</v>
      </c>
      <c r="AR8" s="11">
        <v>2</v>
      </c>
      <c r="AS8" s="11"/>
      <c r="AT8" s="11">
        <v>1005</v>
      </c>
      <c r="AU8" s="11" t="s">
        <v>115</v>
      </c>
      <c r="AV8" s="11"/>
      <c r="AW8" s="11">
        <v>85</v>
      </c>
      <c r="AX8" s="11">
        <v>15</v>
      </c>
      <c r="AY8" s="11">
        <v>36</v>
      </c>
      <c r="AZ8" s="11">
        <v>208</v>
      </c>
      <c r="BA8" s="11">
        <v>61</v>
      </c>
      <c r="BB8" s="11">
        <v>213</v>
      </c>
      <c r="BC8" s="11">
        <v>366</v>
      </c>
      <c r="BD8" s="11">
        <v>22</v>
      </c>
      <c r="BE8" s="11"/>
      <c r="BF8" s="11">
        <v>203</v>
      </c>
      <c r="BG8" s="11">
        <v>406</v>
      </c>
      <c r="BH8" s="11">
        <v>109</v>
      </c>
      <c r="BI8" s="11">
        <v>54</v>
      </c>
      <c r="BJ8" s="11">
        <v>89</v>
      </c>
      <c r="BK8" s="11">
        <v>92</v>
      </c>
      <c r="BL8" s="11">
        <v>53</v>
      </c>
      <c r="BM8" s="11"/>
      <c r="BN8" s="11">
        <v>37</v>
      </c>
      <c r="BO8" s="11">
        <v>44</v>
      </c>
      <c r="BP8" s="11">
        <v>37</v>
      </c>
      <c r="BQ8" s="11">
        <v>55</v>
      </c>
      <c r="BR8" s="11">
        <v>61</v>
      </c>
      <c r="BS8" s="11">
        <v>62</v>
      </c>
      <c r="BT8" s="11">
        <v>63</v>
      </c>
      <c r="BU8" s="11">
        <v>73</v>
      </c>
      <c r="BV8" s="11">
        <v>43</v>
      </c>
      <c r="BW8" s="11">
        <v>81</v>
      </c>
      <c r="BX8" s="11">
        <v>65</v>
      </c>
      <c r="BY8" s="11">
        <v>60</v>
      </c>
      <c r="BZ8" s="11">
        <v>39</v>
      </c>
      <c r="CA8" s="11">
        <v>50</v>
      </c>
      <c r="CB8" s="11">
        <v>78</v>
      </c>
      <c r="CC8" s="11">
        <v>73</v>
      </c>
      <c r="CD8" s="11">
        <v>65</v>
      </c>
    </row>
    <row r="9" spans="2:82" x14ac:dyDescent="0.35">
      <c r="B9" s="18" t="s">
        <v>302</v>
      </c>
      <c r="C9" s="17">
        <v>6.2596328026044895E-2</v>
      </c>
      <c r="D9" s="17">
        <v>6.7559480738493202E-2</v>
      </c>
      <c r="E9" s="17">
        <v>5.3472449000684E-2</v>
      </c>
      <c r="F9" s="17"/>
      <c r="G9" s="17">
        <v>5.3918896014920302E-2</v>
      </c>
      <c r="H9" s="17">
        <v>4.0042475586414501E-2</v>
      </c>
      <c r="I9" s="17">
        <v>3.1343849320728798E-2</v>
      </c>
      <c r="J9" s="17">
        <v>0.12490213171324201</v>
      </c>
      <c r="K9" s="17">
        <v>0.13536517519424299</v>
      </c>
      <c r="L9" s="17">
        <v>9.5424924055057897E-2</v>
      </c>
      <c r="M9" s="17"/>
      <c r="N9" s="17">
        <v>3.7637101765076897E-2</v>
      </c>
      <c r="O9" s="17">
        <v>9.3676442505764498E-2</v>
      </c>
      <c r="P9" s="17">
        <v>7.2557250474542395E-2</v>
      </c>
      <c r="Q9" s="17">
        <v>7.6979780387185795E-2</v>
      </c>
      <c r="R9" s="17"/>
      <c r="S9" s="17">
        <v>5.0077135933613799E-2</v>
      </c>
      <c r="T9" s="17">
        <v>3.4275730085014902E-2</v>
      </c>
      <c r="U9" s="17">
        <v>0.14716338973502399</v>
      </c>
      <c r="V9" s="17">
        <v>1.9863120922109501E-2</v>
      </c>
      <c r="W9" s="17">
        <v>6.2867967429790297E-2</v>
      </c>
      <c r="X9" s="17">
        <v>6.7761783166714704E-2</v>
      </c>
      <c r="Y9" s="17">
        <v>7.33211383043849E-2</v>
      </c>
      <c r="Z9" s="17">
        <v>2.6728538176922501E-2</v>
      </c>
      <c r="AA9" s="17">
        <v>7.0545355773897603E-2</v>
      </c>
      <c r="AB9" s="17">
        <v>9.0846888824000799E-2</v>
      </c>
      <c r="AC9" s="17">
        <v>7.3703149483336797E-2</v>
      </c>
      <c r="AD9" s="17"/>
      <c r="AE9" s="17">
        <v>7.0272168056855405E-2</v>
      </c>
      <c r="AF9" s="17">
        <v>7.5827190491589397E-2</v>
      </c>
      <c r="AG9" s="17">
        <v>3.4133501990689402E-2</v>
      </c>
      <c r="AH9" s="17">
        <v>7.4133062829465801E-2</v>
      </c>
      <c r="AI9" s="17">
        <v>1.00590540460791E-2</v>
      </c>
      <c r="AJ9" s="17">
        <v>0</v>
      </c>
      <c r="AK9" s="17"/>
      <c r="AL9" s="17">
        <v>7.7907647565434904E-2</v>
      </c>
      <c r="AM9" s="17">
        <v>4.72732900476329E-2</v>
      </c>
      <c r="AN9" s="17">
        <v>3.72599864908165E-2</v>
      </c>
      <c r="AO9" s="17">
        <v>0.16724344154620899</v>
      </c>
      <c r="AP9" s="17">
        <v>0.15882900090041499</v>
      </c>
      <c r="AQ9" s="17">
        <v>5.1681120256219598E-2</v>
      </c>
      <c r="AR9" s="17">
        <v>0</v>
      </c>
      <c r="AS9" s="17"/>
      <c r="AT9" s="17">
        <v>6.2596328026044895E-2</v>
      </c>
      <c r="AU9" s="17" t="s">
        <v>116</v>
      </c>
      <c r="AV9" s="17"/>
      <c r="AW9" s="17">
        <v>8.1771646502847198E-2</v>
      </c>
      <c r="AX9" s="17">
        <v>7.1514602993102097E-2</v>
      </c>
      <c r="AY9" s="17">
        <v>5.6362954345028297E-2</v>
      </c>
      <c r="AZ9" s="17">
        <v>8.5343679279687001E-2</v>
      </c>
      <c r="BA9" s="17">
        <v>9.2346611890463795E-2</v>
      </c>
      <c r="BB9" s="17">
        <v>6.0717304440725303E-2</v>
      </c>
      <c r="BC9" s="17">
        <v>3.9899437219780898E-2</v>
      </c>
      <c r="BD9" s="17">
        <v>9.1274241671610606E-2</v>
      </c>
      <c r="BE9" s="17"/>
      <c r="BF9" s="17">
        <v>6.9143809037290102E-2</v>
      </c>
      <c r="BG9" s="17">
        <v>4.8112887532764201E-2</v>
      </c>
      <c r="BH9" s="17">
        <v>9.1492306316880601E-2</v>
      </c>
      <c r="BI9" s="17">
        <v>4.9156153821250097E-2</v>
      </c>
      <c r="BJ9" s="17">
        <v>4.62162623089616E-2</v>
      </c>
      <c r="BK9" s="17">
        <v>0.104628358230912</v>
      </c>
      <c r="BL9" s="17">
        <v>5.7707159256137099E-2</v>
      </c>
      <c r="BM9" s="17"/>
      <c r="BN9" s="17">
        <v>0.143927494690897</v>
      </c>
      <c r="BO9" s="17">
        <v>9.3633759952331502E-2</v>
      </c>
      <c r="BP9" s="17">
        <v>2.5837224917392501E-2</v>
      </c>
      <c r="BQ9" s="17">
        <v>3.9370076501147697E-2</v>
      </c>
      <c r="BR9" s="17">
        <v>9.2807899113911393E-2</v>
      </c>
      <c r="BS9" s="17">
        <v>7.7972427211673495E-2</v>
      </c>
      <c r="BT9" s="17">
        <v>5.1196585316218103E-2</v>
      </c>
      <c r="BU9" s="17">
        <v>6.6021463285198298E-2</v>
      </c>
      <c r="BV9" s="17">
        <v>4.9016825545189997E-2</v>
      </c>
      <c r="BW9" s="17">
        <v>9.3811269274149595E-2</v>
      </c>
      <c r="BX9" s="17">
        <v>9.0553262295974601E-2</v>
      </c>
      <c r="BY9" s="17">
        <v>3.2866515023206901E-2</v>
      </c>
      <c r="BZ9" s="17">
        <v>4.7212818745884101E-2</v>
      </c>
      <c r="CA9" s="17">
        <v>7.8639960241210102E-2</v>
      </c>
      <c r="CB9" s="17">
        <v>2.7474633362428901E-2</v>
      </c>
      <c r="CC9" s="17">
        <v>3.1203146991533901E-2</v>
      </c>
      <c r="CD9" s="17">
        <v>4.8516078480118498E-2</v>
      </c>
    </row>
    <row r="10" spans="2:82" x14ac:dyDescent="0.35">
      <c r="B10" s="18" t="s">
        <v>269</v>
      </c>
      <c r="C10" s="17">
        <v>9.5281860251450398E-2</v>
      </c>
      <c r="D10" s="17">
        <v>9.3871701939230195E-2</v>
      </c>
      <c r="E10" s="17">
        <v>9.8328172724891694E-2</v>
      </c>
      <c r="F10" s="17"/>
      <c r="G10" s="17">
        <v>0.118880896328349</v>
      </c>
      <c r="H10" s="17">
        <v>5.7988131036639898E-2</v>
      </c>
      <c r="I10" s="17">
        <v>7.8457151031504399E-2</v>
      </c>
      <c r="J10" s="17">
        <v>0.112273600247336</v>
      </c>
      <c r="K10" s="17">
        <v>0.104742108092507</v>
      </c>
      <c r="L10" s="17">
        <v>0.18913791713365799</v>
      </c>
      <c r="M10" s="17"/>
      <c r="N10" s="17">
        <v>7.7115167284134797E-2</v>
      </c>
      <c r="O10" s="17">
        <v>0.11315298316936501</v>
      </c>
      <c r="P10" s="17">
        <v>0.102687684291318</v>
      </c>
      <c r="Q10" s="17">
        <v>0.11144744810538799</v>
      </c>
      <c r="R10" s="17"/>
      <c r="S10" s="17">
        <v>7.6406758834526994E-2</v>
      </c>
      <c r="T10" s="17">
        <v>8.7097048768768198E-2</v>
      </c>
      <c r="U10" s="17">
        <v>0.11691187768872301</v>
      </c>
      <c r="V10" s="17">
        <v>7.1490056735711099E-2</v>
      </c>
      <c r="W10" s="17">
        <v>0.13177654432930699</v>
      </c>
      <c r="X10" s="17">
        <v>6.632764569355E-2</v>
      </c>
      <c r="Y10" s="17">
        <v>5.4912657576633501E-2</v>
      </c>
      <c r="Z10" s="17">
        <v>0.17198523815200101</v>
      </c>
      <c r="AA10" s="17">
        <v>7.9188741283508404E-2</v>
      </c>
      <c r="AB10" s="17">
        <v>0.19171678370516201</v>
      </c>
      <c r="AC10" s="17">
        <v>9.7122418419548995E-2</v>
      </c>
      <c r="AD10" s="17"/>
      <c r="AE10" s="17">
        <v>8.4433773223748204E-2</v>
      </c>
      <c r="AF10" s="17">
        <v>0.10243017733379101</v>
      </c>
      <c r="AG10" s="17">
        <v>0.10315102380193</v>
      </c>
      <c r="AH10" s="17">
        <v>4.9137072533696501E-2</v>
      </c>
      <c r="AI10" s="17">
        <v>0.13698357394958699</v>
      </c>
      <c r="AJ10" s="17">
        <v>0.117720818451272</v>
      </c>
      <c r="AK10" s="17"/>
      <c r="AL10" s="17">
        <v>0.122799368365067</v>
      </c>
      <c r="AM10" s="17">
        <v>7.6689177236005601E-2</v>
      </c>
      <c r="AN10" s="17">
        <v>6.5196953875416894E-2</v>
      </c>
      <c r="AO10" s="17">
        <v>0.189374916724633</v>
      </c>
      <c r="AP10" s="17">
        <v>9.88224289856212E-2</v>
      </c>
      <c r="AQ10" s="17">
        <v>8.4462165792428295E-2</v>
      </c>
      <c r="AR10" s="17">
        <v>0</v>
      </c>
      <c r="AS10" s="17"/>
      <c r="AT10" s="17">
        <v>9.5281860251450398E-2</v>
      </c>
      <c r="AU10" s="17" t="s">
        <v>116</v>
      </c>
      <c r="AV10" s="17"/>
      <c r="AW10" s="17">
        <v>0.154358264826917</v>
      </c>
      <c r="AX10" s="17">
        <v>0.134929935507661</v>
      </c>
      <c r="AY10" s="17">
        <v>6.7566418347505999E-2</v>
      </c>
      <c r="AZ10" s="17">
        <v>9.5367943384402701E-2</v>
      </c>
      <c r="BA10" s="17">
        <v>0.20382015987904201</v>
      </c>
      <c r="BB10" s="17">
        <v>0.102186582517289</v>
      </c>
      <c r="BC10" s="17">
        <v>5.6805254025047901E-2</v>
      </c>
      <c r="BD10" s="17">
        <v>0.15863466730612699</v>
      </c>
      <c r="BE10" s="17"/>
      <c r="BF10" s="17">
        <v>0.11231034082444399</v>
      </c>
      <c r="BG10" s="17">
        <v>6.3931117555582104E-2</v>
      </c>
      <c r="BH10" s="17">
        <v>9.4180811047086893E-2</v>
      </c>
      <c r="BI10" s="17">
        <v>0.137999577011924</v>
      </c>
      <c r="BJ10" s="17">
        <v>0.13684192788698299</v>
      </c>
      <c r="BK10" s="17">
        <v>0.12769181150862199</v>
      </c>
      <c r="BL10" s="17">
        <v>0.103252019758928</v>
      </c>
      <c r="BM10" s="17"/>
      <c r="BN10" s="17">
        <v>0.13091167710033699</v>
      </c>
      <c r="BO10" s="17">
        <v>0.100663301026632</v>
      </c>
      <c r="BP10" s="17">
        <v>0.14246724542105699</v>
      </c>
      <c r="BQ10" s="17">
        <v>8.9773115081330193E-2</v>
      </c>
      <c r="BR10" s="17">
        <v>8.8861941905318806E-2</v>
      </c>
      <c r="BS10" s="17">
        <v>3.17662950507758E-2</v>
      </c>
      <c r="BT10" s="17">
        <v>0.153487396203354</v>
      </c>
      <c r="BU10" s="17">
        <v>0.10073686653502401</v>
      </c>
      <c r="BV10" s="17">
        <v>9.0935620462960595E-2</v>
      </c>
      <c r="BW10" s="17">
        <v>0.119583349716423</v>
      </c>
      <c r="BX10" s="17">
        <v>9.0892487608910999E-2</v>
      </c>
      <c r="BY10" s="17">
        <v>0.127788568630119</v>
      </c>
      <c r="BZ10" s="17">
        <v>0.12831470317313101</v>
      </c>
      <c r="CA10" s="17">
        <v>9.6385471435964098E-2</v>
      </c>
      <c r="CB10" s="17">
        <v>5.9689874634232497E-2</v>
      </c>
      <c r="CC10" s="17">
        <v>1.5601573495766999E-2</v>
      </c>
      <c r="CD10" s="17">
        <v>9.3462633148731197E-2</v>
      </c>
    </row>
    <row r="11" spans="2:82" x14ac:dyDescent="0.35">
      <c r="B11" s="18" t="s">
        <v>270</v>
      </c>
      <c r="C11" s="17">
        <v>0.27687701900534001</v>
      </c>
      <c r="D11" s="17">
        <v>0.26807560323965601</v>
      </c>
      <c r="E11" s="17">
        <v>0.29026602205165702</v>
      </c>
      <c r="F11" s="17"/>
      <c r="G11" s="17">
        <v>0.27028322437264002</v>
      </c>
      <c r="H11" s="17">
        <v>0.242748051779758</v>
      </c>
      <c r="I11" s="17">
        <v>0.25241645466331403</v>
      </c>
      <c r="J11" s="17">
        <v>0.36250225104491202</v>
      </c>
      <c r="K11" s="17">
        <v>0.30861142332077501</v>
      </c>
      <c r="L11" s="17">
        <v>0.34670574620748801</v>
      </c>
      <c r="M11" s="17"/>
      <c r="N11" s="17">
        <v>0.22491006583825901</v>
      </c>
      <c r="O11" s="17">
        <v>0.32610527574693898</v>
      </c>
      <c r="P11" s="17">
        <v>0.32949449279660198</v>
      </c>
      <c r="Q11" s="17">
        <v>0.29674589647856697</v>
      </c>
      <c r="R11" s="17"/>
      <c r="S11" s="17">
        <v>0.28845037519704803</v>
      </c>
      <c r="T11" s="17">
        <v>0.31070599557002399</v>
      </c>
      <c r="U11" s="17">
        <v>0.262427400657545</v>
      </c>
      <c r="V11" s="17">
        <v>0.296117465668916</v>
      </c>
      <c r="W11" s="17">
        <v>0.26180941145101</v>
      </c>
      <c r="X11" s="17">
        <v>0.34415295167201099</v>
      </c>
      <c r="Y11" s="17">
        <v>0.259825606402453</v>
      </c>
      <c r="Z11" s="17">
        <v>0.20203301164376899</v>
      </c>
      <c r="AA11" s="17">
        <v>0.22945879255382501</v>
      </c>
      <c r="AB11" s="17">
        <v>0.197057617198</v>
      </c>
      <c r="AC11" s="17">
        <v>0.37394133344527097</v>
      </c>
      <c r="AD11" s="17"/>
      <c r="AE11" s="17">
        <v>0.24437068180869101</v>
      </c>
      <c r="AF11" s="17">
        <v>0.29908663095124</v>
      </c>
      <c r="AG11" s="17">
        <v>0.32435129490230102</v>
      </c>
      <c r="AH11" s="17">
        <v>0.31844461902979698</v>
      </c>
      <c r="AI11" s="17">
        <v>0.27811817086933299</v>
      </c>
      <c r="AJ11" s="17">
        <v>0.41346486693555501</v>
      </c>
      <c r="AK11" s="17"/>
      <c r="AL11" s="17">
        <v>0.29928011013537997</v>
      </c>
      <c r="AM11" s="17">
        <v>0.23654638520723401</v>
      </c>
      <c r="AN11" s="17">
        <v>0.26234602406566299</v>
      </c>
      <c r="AO11" s="17">
        <v>0.16572250621415499</v>
      </c>
      <c r="AP11" s="17">
        <v>0.368194606509956</v>
      </c>
      <c r="AQ11" s="17">
        <v>0.33888832432291999</v>
      </c>
      <c r="AR11" s="17">
        <v>0.46563439438355397</v>
      </c>
      <c r="AS11" s="17"/>
      <c r="AT11" s="17">
        <v>0.27687701900534001</v>
      </c>
      <c r="AU11" s="17" t="s">
        <v>116</v>
      </c>
      <c r="AV11" s="17"/>
      <c r="AW11" s="17">
        <v>0.30246662746103498</v>
      </c>
      <c r="AX11" s="17">
        <v>0.33375838035744798</v>
      </c>
      <c r="AY11" s="17">
        <v>0.48110481407786998</v>
      </c>
      <c r="AZ11" s="17">
        <v>0.32843432199436801</v>
      </c>
      <c r="BA11" s="17">
        <v>0.35204059496267198</v>
      </c>
      <c r="BB11" s="17">
        <v>0.294115527350509</v>
      </c>
      <c r="BC11" s="17">
        <v>0.19898127179875799</v>
      </c>
      <c r="BD11" s="17">
        <v>0.23607546052228001</v>
      </c>
      <c r="BE11" s="17"/>
      <c r="BF11" s="17">
        <v>0.25981502761341502</v>
      </c>
      <c r="BG11" s="17">
        <v>0.24849215908422601</v>
      </c>
      <c r="BH11" s="17">
        <v>0.28133815750181401</v>
      </c>
      <c r="BI11" s="17">
        <v>0.26755519607394701</v>
      </c>
      <c r="BJ11" s="17">
        <v>0.37920934564386299</v>
      </c>
      <c r="BK11" s="17">
        <v>0.24497021623989201</v>
      </c>
      <c r="BL11" s="17">
        <v>0.442414622918409</v>
      </c>
      <c r="BM11" s="17"/>
      <c r="BN11" s="17">
        <v>0.34631888065973199</v>
      </c>
      <c r="BO11" s="17">
        <v>0.22237176835591699</v>
      </c>
      <c r="BP11" s="17">
        <v>0.273776057758432</v>
      </c>
      <c r="BQ11" s="17">
        <v>0.33605174886689299</v>
      </c>
      <c r="BR11" s="17">
        <v>0.21652556741282</v>
      </c>
      <c r="BS11" s="17">
        <v>0.40463039272422302</v>
      </c>
      <c r="BT11" s="17">
        <v>0.29829197516671802</v>
      </c>
      <c r="BU11" s="17">
        <v>0.37696124901405798</v>
      </c>
      <c r="BV11" s="17">
        <v>0.28670953431246399</v>
      </c>
      <c r="BW11" s="17">
        <v>0.336524917263547</v>
      </c>
      <c r="BX11" s="17">
        <v>0.27320862198403201</v>
      </c>
      <c r="BY11" s="17">
        <v>0.14546237674988</v>
      </c>
      <c r="BZ11" s="17">
        <v>0.42457290422810601</v>
      </c>
      <c r="CA11" s="17">
        <v>0.29329738636036601</v>
      </c>
      <c r="CB11" s="17">
        <v>0.23115052966121599</v>
      </c>
      <c r="CC11" s="17">
        <v>8.3410049265251404E-2</v>
      </c>
      <c r="CD11" s="17">
        <v>0.20722874734139801</v>
      </c>
    </row>
    <row r="12" spans="2:82" x14ac:dyDescent="0.35">
      <c r="B12" s="18" t="s">
        <v>271</v>
      </c>
      <c r="C12" s="17">
        <v>0.27865970087160302</v>
      </c>
      <c r="D12" s="17">
        <v>0.27300606981923098</v>
      </c>
      <c r="E12" s="17">
        <v>0.28457513067794499</v>
      </c>
      <c r="F12" s="17"/>
      <c r="G12" s="17">
        <v>0.28767308943987902</v>
      </c>
      <c r="H12" s="17">
        <v>0.283545087734698</v>
      </c>
      <c r="I12" s="17">
        <v>0.30454255077750297</v>
      </c>
      <c r="J12" s="17">
        <v>0.22563641494865999</v>
      </c>
      <c r="K12" s="17">
        <v>0.30522843349541401</v>
      </c>
      <c r="L12" s="17">
        <v>0.20561648813220099</v>
      </c>
      <c r="M12" s="17"/>
      <c r="N12" s="17">
        <v>0.29315459673656802</v>
      </c>
      <c r="O12" s="17">
        <v>0.26820835844271801</v>
      </c>
      <c r="P12" s="17">
        <v>0.253411141473604</v>
      </c>
      <c r="Q12" s="17">
        <v>0.29002350507105001</v>
      </c>
      <c r="R12" s="17"/>
      <c r="S12" s="17">
        <v>0.27418728925763602</v>
      </c>
      <c r="T12" s="17">
        <v>0.33352878288111398</v>
      </c>
      <c r="U12" s="17">
        <v>0.25951438634016999</v>
      </c>
      <c r="V12" s="17">
        <v>0.365147872446277</v>
      </c>
      <c r="W12" s="17">
        <v>0.306502617877151</v>
      </c>
      <c r="X12" s="17">
        <v>0.22416246578386201</v>
      </c>
      <c r="Y12" s="17">
        <v>0.28794596785985899</v>
      </c>
      <c r="Z12" s="17">
        <v>0.264514612505233</v>
      </c>
      <c r="AA12" s="17">
        <v>0.27454287917011999</v>
      </c>
      <c r="AB12" s="17">
        <v>0.26364206676951701</v>
      </c>
      <c r="AC12" s="17">
        <v>0.23344768569354199</v>
      </c>
      <c r="AD12" s="17"/>
      <c r="AE12" s="17">
        <v>0.28842562818336998</v>
      </c>
      <c r="AF12" s="17">
        <v>0.27073608839062302</v>
      </c>
      <c r="AG12" s="17">
        <v>0.25968297084312097</v>
      </c>
      <c r="AH12" s="17">
        <v>0.27911782835953503</v>
      </c>
      <c r="AI12" s="17">
        <v>0.28601537294691798</v>
      </c>
      <c r="AJ12" s="17">
        <v>0.17263616664105799</v>
      </c>
      <c r="AK12" s="17"/>
      <c r="AL12" s="17">
        <v>0.28461097983706901</v>
      </c>
      <c r="AM12" s="17">
        <v>0.279865193677449</v>
      </c>
      <c r="AN12" s="17">
        <v>0.295015659158607</v>
      </c>
      <c r="AO12" s="17">
        <v>0.24697304681704099</v>
      </c>
      <c r="AP12" s="17">
        <v>0.32157819453443098</v>
      </c>
      <c r="AQ12" s="17">
        <v>0.21711288906828699</v>
      </c>
      <c r="AR12" s="17">
        <v>0</v>
      </c>
      <c r="AS12" s="17"/>
      <c r="AT12" s="17">
        <v>0.27865970087160302</v>
      </c>
      <c r="AU12" s="17" t="s">
        <v>116</v>
      </c>
      <c r="AV12" s="17"/>
      <c r="AW12" s="17">
        <v>0.194063658034619</v>
      </c>
      <c r="AX12" s="17">
        <v>0.25811537208871599</v>
      </c>
      <c r="AY12" s="17">
        <v>0.18812921227208701</v>
      </c>
      <c r="AZ12" s="17">
        <v>0.31841852648315599</v>
      </c>
      <c r="BA12" s="17">
        <v>0.20812476520374701</v>
      </c>
      <c r="BB12" s="17">
        <v>0.32214331907304</v>
      </c>
      <c r="BC12" s="17">
        <v>0.286048283424227</v>
      </c>
      <c r="BD12" s="17">
        <v>4.19050446990663E-2</v>
      </c>
      <c r="BE12" s="17"/>
      <c r="BF12" s="17">
        <v>0.24313057670919799</v>
      </c>
      <c r="BG12" s="17">
        <v>0.294536778983638</v>
      </c>
      <c r="BH12" s="17">
        <v>0.35179487659485498</v>
      </c>
      <c r="BI12" s="17">
        <v>0.29826866885634701</v>
      </c>
      <c r="BJ12" s="17">
        <v>0.25819293287827899</v>
      </c>
      <c r="BK12" s="17">
        <v>0.222891605268767</v>
      </c>
      <c r="BL12" s="17">
        <v>0.25373995237505398</v>
      </c>
      <c r="BM12" s="17"/>
      <c r="BN12" s="17">
        <v>0.17530575771804</v>
      </c>
      <c r="BO12" s="17">
        <v>0.27904820490476601</v>
      </c>
      <c r="BP12" s="17">
        <v>0.285151764309171</v>
      </c>
      <c r="BQ12" s="17">
        <v>0.31924098791084099</v>
      </c>
      <c r="BR12" s="17">
        <v>0.31651234262449401</v>
      </c>
      <c r="BS12" s="17">
        <v>0.269349499885007</v>
      </c>
      <c r="BT12" s="17">
        <v>0.28726219155025301</v>
      </c>
      <c r="BU12" s="17">
        <v>0.25199886708029201</v>
      </c>
      <c r="BV12" s="17">
        <v>0.295257631046702</v>
      </c>
      <c r="BW12" s="17">
        <v>0.226038267348527</v>
      </c>
      <c r="BX12" s="17">
        <v>0.30914814187046502</v>
      </c>
      <c r="BY12" s="17">
        <v>0.38685771675150399</v>
      </c>
      <c r="BZ12" s="17">
        <v>0.27127458746620597</v>
      </c>
      <c r="CA12" s="17">
        <v>0.26373600670834602</v>
      </c>
      <c r="CB12" s="17">
        <v>0.269769169998961</v>
      </c>
      <c r="CC12" s="17">
        <v>0.34321344779406399</v>
      </c>
      <c r="CD12" s="17">
        <v>0.20486088250019199</v>
      </c>
    </row>
    <row r="13" spans="2:82" x14ac:dyDescent="0.35">
      <c r="B13" s="18" t="s">
        <v>272</v>
      </c>
      <c r="C13" s="19">
        <v>0.28658509184556202</v>
      </c>
      <c r="D13" s="19">
        <v>0.29748714426339001</v>
      </c>
      <c r="E13" s="19">
        <v>0.27335822554482297</v>
      </c>
      <c r="F13" s="19"/>
      <c r="G13" s="19">
        <v>0.26924389384421199</v>
      </c>
      <c r="H13" s="19">
        <v>0.37567625386248998</v>
      </c>
      <c r="I13" s="19">
        <v>0.333239994206949</v>
      </c>
      <c r="J13" s="19">
        <v>0.17468560204585001</v>
      </c>
      <c r="K13" s="19">
        <v>0.14605285989706099</v>
      </c>
      <c r="L13" s="19">
        <v>0.16311492447159501</v>
      </c>
      <c r="M13" s="19"/>
      <c r="N13" s="19">
        <v>0.36718306837596199</v>
      </c>
      <c r="O13" s="19">
        <v>0.19885694013521399</v>
      </c>
      <c r="P13" s="19">
        <v>0.24184943096393399</v>
      </c>
      <c r="Q13" s="19">
        <v>0.22480336995781</v>
      </c>
      <c r="R13" s="19"/>
      <c r="S13" s="19">
        <v>0.31087844077717502</v>
      </c>
      <c r="T13" s="19">
        <v>0.234392442695079</v>
      </c>
      <c r="U13" s="19">
        <v>0.213982945578538</v>
      </c>
      <c r="V13" s="19">
        <v>0.247381484226986</v>
      </c>
      <c r="W13" s="19">
        <v>0.23704345891274101</v>
      </c>
      <c r="X13" s="19">
        <v>0.29759515368386202</v>
      </c>
      <c r="Y13" s="19">
        <v>0.32399462985666899</v>
      </c>
      <c r="Z13" s="19">
        <v>0.33473859952207602</v>
      </c>
      <c r="AA13" s="19">
        <v>0.34626423121864902</v>
      </c>
      <c r="AB13" s="19">
        <v>0.25673664350331998</v>
      </c>
      <c r="AC13" s="19">
        <v>0.22178541295830101</v>
      </c>
      <c r="AD13" s="19"/>
      <c r="AE13" s="19">
        <v>0.31249774872733499</v>
      </c>
      <c r="AF13" s="19">
        <v>0.251919912832757</v>
      </c>
      <c r="AG13" s="19">
        <v>0.27868120846195799</v>
      </c>
      <c r="AH13" s="19">
        <v>0.27916741724750599</v>
      </c>
      <c r="AI13" s="19">
        <v>0.288823828188082</v>
      </c>
      <c r="AJ13" s="19">
        <v>0.296178147972115</v>
      </c>
      <c r="AK13" s="19"/>
      <c r="AL13" s="19">
        <v>0.21540189409704999</v>
      </c>
      <c r="AM13" s="19">
        <v>0.359625953831678</v>
      </c>
      <c r="AN13" s="19">
        <v>0.34018137640949597</v>
      </c>
      <c r="AO13" s="19">
        <v>0.23068608869796201</v>
      </c>
      <c r="AP13" s="19">
        <v>5.2575769069576499E-2</v>
      </c>
      <c r="AQ13" s="19">
        <v>0.30785550056014499</v>
      </c>
      <c r="AR13" s="19">
        <v>0.53436560561644597</v>
      </c>
      <c r="AS13" s="19"/>
      <c r="AT13" s="19">
        <v>0.28658509184556202</v>
      </c>
      <c r="AU13" s="19" t="s">
        <v>116</v>
      </c>
      <c r="AV13" s="19"/>
      <c r="AW13" s="19">
        <v>0.267339803174582</v>
      </c>
      <c r="AX13" s="19">
        <v>0.201681709053074</v>
      </c>
      <c r="AY13" s="19">
        <v>0.206836600957509</v>
      </c>
      <c r="AZ13" s="19">
        <v>0.17243552885838601</v>
      </c>
      <c r="BA13" s="19">
        <v>0.143667868064076</v>
      </c>
      <c r="BB13" s="19">
        <v>0.220837266618437</v>
      </c>
      <c r="BC13" s="19">
        <v>0.41826575353218598</v>
      </c>
      <c r="BD13" s="19">
        <v>0.47211058580091497</v>
      </c>
      <c r="BE13" s="19"/>
      <c r="BF13" s="19">
        <v>0.31560024581565299</v>
      </c>
      <c r="BG13" s="19">
        <v>0.34492705684378999</v>
      </c>
      <c r="BH13" s="19">
        <v>0.18119384853936299</v>
      </c>
      <c r="BI13" s="19">
        <v>0.24702040423653199</v>
      </c>
      <c r="BJ13" s="19">
        <v>0.17953953128191399</v>
      </c>
      <c r="BK13" s="19">
        <v>0.29981800875180697</v>
      </c>
      <c r="BL13" s="19">
        <v>0.14288624569147201</v>
      </c>
      <c r="BM13" s="19"/>
      <c r="BN13" s="19">
        <v>0.203536189830995</v>
      </c>
      <c r="BO13" s="19">
        <v>0.30428296576035302</v>
      </c>
      <c r="BP13" s="19">
        <v>0.27276770759394797</v>
      </c>
      <c r="BQ13" s="19">
        <v>0.215564071639788</v>
      </c>
      <c r="BR13" s="19">
        <v>0.28529224894345601</v>
      </c>
      <c r="BS13" s="19">
        <v>0.21628138512831999</v>
      </c>
      <c r="BT13" s="19">
        <v>0.20976185176345699</v>
      </c>
      <c r="BU13" s="19">
        <v>0.204281554085428</v>
      </c>
      <c r="BV13" s="19">
        <v>0.27808038863268297</v>
      </c>
      <c r="BW13" s="19">
        <v>0.22404219639735301</v>
      </c>
      <c r="BX13" s="19">
        <v>0.23619748624061801</v>
      </c>
      <c r="BY13" s="19">
        <v>0.30702482284528998</v>
      </c>
      <c r="BZ13" s="19">
        <v>0.128624986386673</v>
      </c>
      <c r="CA13" s="19">
        <v>0.26794117525411298</v>
      </c>
      <c r="CB13" s="19">
        <v>0.411915792343161</v>
      </c>
      <c r="CC13" s="19">
        <v>0.52657178245338299</v>
      </c>
      <c r="CD13" s="19">
        <v>0.44593165852956002</v>
      </c>
    </row>
    <row r="14" spans="2:82" x14ac:dyDescent="0.35">
      <c r="B14" s="16" t="s">
        <v>191</v>
      </c>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CD18"/>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320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982</v>
      </c>
      <c r="D7" s="10">
        <v>563</v>
      </c>
      <c r="E7" s="10">
        <v>415</v>
      </c>
      <c r="F7" s="10"/>
      <c r="G7" s="10">
        <v>216</v>
      </c>
      <c r="H7" s="10">
        <v>298</v>
      </c>
      <c r="I7" s="10">
        <v>193</v>
      </c>
      <c r="J7" s="10">
        <v>113</v>
      </c>
      <c r="K7" s="10">
        <v>89</v>
      </c>
      <c r="L7" s="10">
        <v>73</v>
      </c>
      <c r="M7" s="10"/>
      <c r="N7" s="10">
        <v>459</v>
      </c>
      <c r="O7" s="10">
        <v>191</v>
      </c>
      <c r="P7" s="10">
        <v>201</v>
      </c>
      <c r="Q7" s="10">
        <v>129</v>
      </c>
      <c r="R7" s="10"/>
      <c r="S7" s="10">
        <v>266</v>
      </c>
      <c r="T7" s="10">
        <v>88</v>
      </c>
      <c r="U7" s="10">
        <v>60</v>
      </c>
      <c r="V7" s="10">
        <v>52</v>
      </c>
      <c r="W7" s="10">
        <v>81</v>
      </c>
      <c r="X7" s="10">
        <v>105</v>
      </c>
      <c r="Y7" s="10">
        <v>68</v>
      </c>
      <c r="Z7" s="10">
        <v>35</v>
      </c>
      <c r="AA7" s="10">
        <v>111</v>
      </c>
      <c r="AB7" s="10">
        <v>76</v>
      </c>
      <c r="AC7" s="10">
        <v>40</v>
      </c>
      <c r="AD7" s="10"/>
      <c r="AE7" s="10">
        <v>458</v>
      </c>
      <c r="AF7" s="10">
        <v>312</v>
      </c>
      <c r="AG7" s="10">
        <v>61</v>
      </c>
      <c r="AH7" s="10">
        <v>40</v>
      </c>
      <c r="AI7" s="10">
        <v>92</v>
      </c>
      <c r="AJ7" s="10">
        <v>17</v>
      </c>
      <c r="AK7" s="10"/>
      <c r="AL7" s="10">
        <v>396</v>
      </c>
      <c r="AM7" s="10">
        <v>344</v>
      </c>
      <c r="AN7" s="10">
        <v>137</v>
      </c>
      <c r="AO7" s="10">
        <v>22</v>
      </c>
      <c r="AP7" s="10">
        <v>19</v>
      </c>
      <c r="AQ7" s="10">
        <v>36</v>
      </c>
      <c r="AR7" s="10">
        <v>2</v>
      </c>
      <c r="AS7" s="10"/>
      <c r="AT7" s="10">
        <v>982</v>
      </c>
      <c r="AU7" s="10" t="s">
        <v>115</v>
      </c>
      <c r="AV7" s="10"/>
      <c r="AW7" s="10">
        <v>82</v>
      </c>
      <c r="AX7" s="10">
        <v>15</v>
      </c>
      <c r="AY7" s="10">
        <v>35</v>
      </c>
      <c r="AZ7" s="10">
        <v>205</v>
      </c>
      <c r="BA7" s="10">
        <v>63</v>
      </c>
      <c r="BB7" s="10">
        <v>204</v>
      </c>
      <c r="BC7" s="10">
        <v>357</v>
      </c>
      <c r="BD7" s="10">
        <v>21</v>
      </c>
      <c r="BE7" s="10"/>
      <c r="BF7" s="10">
        <v>197</v>
      </c>
      <c r="BG7" s="10">
        <v>398</v>
      </c>
      <c r="BH7" s="10">
        <v>104</v>
      </c>
      <c r="BI7" s="10">
        <v>52</v>
      </c>
      <c r="BJ7" s="10">
        <v>87</v>
      </c>
      <c r="BK7" s="10">
        <v>93</v>
      </c>
      <c r="BL7" s="10">
        <v>51</v>
      </c>
      <c r="BM7" s="10"/>
      <c r="BN7" s="10">
        <v>34</v>
      </c>
      <c r="BO7" s="10">
        <v>41</v>
      </c>
      <c r="BP7" s="10">
        <v>36</v>
      </c>
      <c r="BQ7" s="10">
        <v>53</v>
      </c>
      <c r="BR7" s="10">
        <v>59</v>
      </c>
      <c r="BS7" s="10">
        <v>61</v>
      </c>
      <c r="BT7" s="10">
        <v>61</v>
      </c>
      <c r="BU7" s="10">
        <v>72</v>
      </c>
      <c r="BV7" s="10">
        <v>42</v>
      </c>
      <c r="BW7" s="10">
        <v>81</v>
      </c>
      <c r="BX7" s="10">
        <v>65</v>
      </c>
      <c r="BY7" s="10">
        <v>59</v>
      </c>
      <c r="BZ7" s="10">
        <v>39</v>
      </c>
      <c r="CA7" s="10">
        <v>50</v>
      </c>
      <c r="CB7" s="10">
        <v>77</v>
      </c>
      <c r="CC7" s="10">
        <v>71</v>
      </c>
      <c r="CD7" s="10">
        <v>63</v>
      </c>
    </row>
    <row r="8" spans="2:82" ht="30" customHeight="1" x14ac:dyDescent="0.35">
      <c r="B8" s="11" t="s">
        <v>19</v>
      </c>
      <c r="C8" s="11">
        <v>1005</v>
      </c>
      <c r="D8" s="11">
        <v>597</v>
      </c>
      <c r="E8" s="11">
        <v>404</v>
      </c>
      <c r="F8" s="11"/>
      <c r="G8" s="11">
        <v>236</v>
      </c>
      <c r="H8" s="11">
        <v>309</v>
      </c>
      <c r="I8" s="11">
        <v>197</v>
      </c>
      <c r="J8" s="11">
        <v>109</v>
      </c>
      <c r="K8" s="11">
        <v>83</v>
      </c>
      <c r="L8" s="11">
        <v>71</v>
      </c>
      <c r="M8" s="11"/>
      <c r="N8" s="11">
        <v>449</v>
      </c>
      <c r="O8" s="11">
        <v>197</v>
      </c>
      <c r="P8" s="11">
        <v>217</v>
      </c>
      <c r="Q8" s="11">
        <v>140</v>
      </c>
      <c r="R8" s="11"/>
      <c r="S8" s="11">
        <v>293</v>
      </c>
      <c r="T8" s="11">
        <v>84</v>
      </c>
      <c r="U8" s="11">
        <v>57</v>
      </c>
      <c r="V8" s="11">
        <v>52</v>
      </c>
      <c r="W8" s="11">
        <v>77</v>
      </c>
      <c r="X8" s="11">
        <v>101</v>
      </c>
      <c r="Y8" s="11">
        <v>71</v>
      </c>
      <c r="Z8" s="11">
        <v>41</v>
      </c>
      <c r="AA8" s="11">
        <v>109</v>
      </c>
      <c r="AB8" s="11">
        <v>81</v>
      </c>
      <c r="AC8" s="11">
        <v>40</v>
      </c>
      <c r="AD8" s="11"/>
      <c r="AE8" s="11">
        <v>465</v>
      </c>
      <c r="AF8" s="11">
        <v>315</v>
      </c>
      <c r="AG8" s="11">
        <v>68</v>
      </c>
      <c r="AH8" s="11">
        <v>42</v>
      </c>
      <c r="AI8" s="11">
        <v>96</v>
      </c>
      <c r="AJ8" s="11">
        <v>18</v>
      </c>
      <c r="AK8" s="11"/>
      <c r="AL8" s="11">
        <v>394</v>
      </c>
      <c r="AM8" s="11">
        <v>360</v>
      </c>
      <c r="AN8" s="11">
        <v>143</v>
      </c>
      <c r="AO8" s="11">
        <v>23</v>
      </c>
      <c r="AP8" s="11">
        <v>19</v>
      </c>
      <c r="AQ8" s="11">
        <v>38</v>
      </c>
      <c r="AR8" s="11">
        <v>2</v>
      </c>
      <c r="AS8" s="11"/>
      <c r="AT8" s="11">
        <v>1005</v>
      </c>
      <c r="AU8" s="11" t="s">
        <v>115</v>
      </c>
      <c r="AV8" s="11"/>
      <c r="AW8" s="11">
        <v>85</v>
      </c>
      <c r="AX8" s="11">
        <v>15</v>
      </c>
      <c r="AY8" s="11">
        <v>36</v>
      </c>
      <c r="AZ8" s="11">
        <v>208</v>
      </c>
      <c r="BA8" s="11">
        <v>61</v>
      </c>
      <c r="BB8" s="11">
        <v>213</v>
      </c>
      <c r="BC8" s="11">
        <v>366</v>
      </c>
      <c r="BD8" s="11">
        <v>22</v>
      </c>
      <c r="BE8" s="11"/>
      <c r="BF8" s="11">
        <v>203</v>
      </c>
      <c r="BG8" s="11">
        <v>406</v>
      </c>
      <c r="BH8" s="11">
        <v>109</v>
      </c>
      <c r="BI8" s="11">
        <v>54</v>
      </c>
      <c r="BJ8" s="11">
        <v>89</v>
      </c>
      <c r="BK8" s="11">
        <v>92</v>
      </c>
      <c r="BL8" s="11">
        <v>53</v>
      </c>
      <c r="BM8" s="11"/>
      <c r="BN8" s="11">
        <v>37</v>
      </c>
      <c r="BO8" s="11">
        <v>44</v>
      </c>
      <c r="BP8" s="11">
        <v>37</v>
      </c>
      <c r="BQ8" s="11">
        <v>55</v>
      </c>
      <c r="BR8" s="11">
        <v>61</v>
      </c>
      <c r="BS8" s="11">
        <v>62</v>
      </c>
      <c r="BT8" s="11">
        <v>63</v>
      </c>
      <c r="BU8" s="11">
        <v>73</v>
      </c>
      <c r="BV8" s="11">
        <v>43</v>
      </c>
      <c r="BW8" s="11">
        <v>81</v>
      </c>
      <c r="BX8" s="11">
        <v>65</v>
      </c>
      <c r="BY8" s="11">
        <v>60</v>
      </c>
      <c r="BZ8" s="11">
        <v>39</v>
      </c>
      <c r="CA8" s="11">
        <v>50</v>
      </c>
      <c r="CB8" s="11">
        <v>78</v>
      </c>
      <c r="CC8" s="11">
        <v>73</v>
      </c>
      <c r="CD8" s="11">
        <v>65</v>
      </c>
    </row>
    <row r="9" spans="2:82" x14ac:dyDescent="0.35">
      <c r="B9" s="18" t="s">
        <v>302</v>
      </c>
      <c r="C9" s="17">
        <v>9.7951074841078303E-2</v>
      </c>
      <c r="D9" s="17">
        <v>7.7773914078032594E-2</v>
      </c>
      <c r="E9" s="17">
        <v>0.12635359186873199</v>
      </c>
      <c r="F9" s="17"/>
      <c r="G9" s="17">
        <v>2.8060969363312E-2</v>
      </c>
      <c r="H9" s="17">
        <v>2.5662031354937099E-2</v>
      </c>
      <c r="I9" s="17">
        <v>6.1277919246818302E-2</v>
      </c>
      <c r="J9" s="17">
        <v>0.15082861202168299</v>
      </c>
      <c r="K9" s="17">
        <v>0.358521070998016</v>
      </c>
      <c r="L9" s="17">
        <v>0.36120931542966001</v>
      </c>
      <c r="M9" s="17"/>
      <c r="N9" s="17">
        <v>8.40002998825711E-2</v>
      </c>
      <c r="O9" s="17">
        <v>0.110118336716628</v>
      </c>
      <c r="P9" s="17">
        <v>0.106246372673902</v>
      </c>
      <c r="Q9" s="17">
        <v>9.9802000991660506E-2</v>
      </c>
      <c r="R9" s="17"/>
      <c r="S9" s="17">
        <v>4.5781302876951403E-2</v>
      </c>
      <c r="T9" s="17">
        <v>0.13646984016577299</v>
      </c>
      <c r="U9" s="17">
        <v>0.204053090536883</v>
      </c>
      <c r="V9" s="17">
        <v>7.3956062042937101E-2</v>
      </c>
      <c r="W9" s="17">
        <v>0.106834600056122</v>
      </c>
      <c r="X9" s="17">
        <v>5.65030763887499E-2</v>
      </c>
      <c r="Y9" s="17">
        <v>6.97508510337954E-2</v>
      </c>
      <c r="Z9" s="17">
        <v>0.116396551214169</v>
      </c>
      <c r="AA9" s="17">
        <v>0.116600444945547</v>
      </c>
      <c r="AB9" s="17">
        <v>0.18777649413811001</v>
      </c>
      <c r="AC9" s="17">
        <v>0.16596354269130301</v>
      </c>
      <c r="AD9" s="17"/>
      <c r="AE9" s="17">
        <v>0.129656229737839</v>
      </c>
      <c r="AF9" s="17">
        <v>0.10008700873379101</v>
      </c>
      <c r="AG9" s="17">
        <v>3.2131132718080102E-2</v>
      </c>
      <c r="AH9" s="17">
        <v>0</v>
      </c>
      <c r="AI9" s="17">
        <v>4.6866977570034898E-2</v>
      </c>
      <c r="AJ9" s="17">
        <v>0</v>
      </c>
      <c r="AK9" s="17"/>
      <c r="AL9" s="17">
        <v>0.16000696940968501</v>
      </c>
      <c r="AM9" s="17">
        <v>3.9867457388498201E-2</v>
      </c>
      <c r="AN9" s="17">
        <v>4.0867984400238401E-2</v>
      </c>
      <c r="AO9" s="17">
        <v>0.132553585985492</v>
      </c>
      <c r="AP9" s="17">
        <v>0.42040040651879301</v>
      </c>
      <c r="AQ9" s="17">
        <v>8.3960395748472305E-2</v>
      </c>
      <c r="AR9" s="17">
        <v>0</v>
      </c>
      <c r="AS9" s="17"/>
      <c r="AT9" s="17">
        <v>9.7951074841078303E-2</v>
      </c>
      <c r="AU9" s="17" t="s">
        <v>116</v>
      </c>
      <c r="AV9" s="17"/>
      <c r="AW9" s="17">
        <v>9.3754354047722005E-2</v>
      </c>
      <c r="AX9" s="17">
        <v>0.33580156308478598</v>
      </c>
      <c r="AY9" s="17">
        <v>0.10534921018082601</v>
      </c>
      <c r="AZ9" s="17">
        <v>0.14236168926718101</v>
      </c>
      <c r="BA9" s="17">
        <v>0.33605236044709103</v>
      </c>
      <c r="BB9" s="17">
        <v>7.3357768856536096E-2</v>
      </c>
      <c r="BC9" s="17">
        <v>4.1218340977393103E-2</v>
      </c>
      <c r="BD9" s="17">
        <v>4.6895877767097603E-2</v>
      </c>
      <c r="BE9" s="17"/>
      <c r="BF9" s="17">
        <v>9.9044666570002396E-2</v>
      </c>
      <c r="BG9" s="17">
        <v>4.84332622995804E-2</v>
      </c>
      <c r="BH9" s="17">
        <v>0.135704842512721</v>
      </c>
      <c r="BI9" s="17">
        <v>0.18776720549099599</v>
      </c>
      <c r="BJ9" s="17">
        <v>8.8205963065049298E-2</v>
      </c>
      <c r="BK9" s="17">
        <v>0.25172497915062603</v>
      </c>
      <c r="BL9" s="17">
        <v>5.4507995515755997E-2</v>
      </c>
      <c r="BM9" s="17"/>
      <c r="BN9" s="17">
        <v>0.118073644510783</v>
      </c>
      <c r="BO9" s="17">
        <v>7.3670626460766303E-2</v>
      </c>
      <c r="BP9" s="17">
        <v>8.1755623117531595E-2</v>
      </c>
      <c r="BQ9" s="17">
        <v>5.0549086215947003E-2</v>
      </c>
      <c r="BR9" s="17">
        <v>9.5119935952189899E-2</v>
      </c>
      <c r="BS9" s="17">
        <v>0.154849339335946</v>
      </c>
      <c r="BT9" s="17">
        <v>0.17233630947487399</v>
      </c>
      <c r="BU9" s="17">
        <v>0.130614928778711</v>
      </c>
      <c r="BV9" s="17">
        <v>0.138802189769616</v>
      </c>
      <c r="BW9" s="17">
        <v>0.15289009973961201</v>
      </c>
      <c r="BX9" s="17">
        <v>0.117973754647754</v>
      </c>
      <c r="BY9" s="17">
        <v>9.5905419156555496E-2</v>
      </c>
      <c r="BZ9" s="17">
        <v>9.6471542183988901E-2</v>
      </c>
      <c r="CA9" s="17">
        <v>7.3473388256799096E-2</v>
      </c>
      <c r="CB9" s="17">
        <v>6.2997225538071702E-2</v>
      </c>
      <c r="CC9" s="17">
        <v>2.6374961455457601E-2</v>
      </c>
      <c r="CD9" s="17">
        <v>4.7021643461750397E-2</v>
      </c>
    </row>
    <row r="10" spans="2:82" x14ac:dyDescent="0.35">
      <c r="B10" s="18" t="s">
        <v>269</v>
      </c>
      <c r="C10" s="17">
        <v>0.11058931336356</v>
      </c>
      <c r="D10" s="17">
        <v>9.7546562198050205E-2</v>
      </c>
      <c r="E10" s="17">
        <v>0.13098873368587299</v>
      </c>
      <c r="F10" s="17"/>
      <c r="G10" s="17">
        <v>0.110169550154658</v>
      </c>
      <c r="H10" s="17">
        <v>7.5207656391034494E-2</v>
      </c>
      <c r="I10" s="17">
        <v>8.2374041074477697E-2</v>
      </c>
      <c r="J10" s="17">
        <v>0.19282813036444099</v>
      </c>
      <c r="K10" s="17">
        <v>0.133190118545814</v>
      </c>
      <c r="L10" s="17">
        <v>0.191751793676634</v>
      </c>
      <c r="M10" s="17"/>
      <c r="N10" s="17">
        <v>8.78590781193615E-2</v>
      </c>
      <c r="O10" s="17">
        <v>0.16635905532124801</v>
      </c>
      <c r="P10" s="17">
        <v>0.10450324262548701</v>
      </c>
      <c r="Q10" s="17">
        <v>0.116160739524648</v>
      </c>
      <c r="R10" s="17"/>
      <c r="S10" s="17">
        <v>7.7035379418945296E-2</v>
      </c>
      <c r="T10" s="17">
        <v>0.13632094374915399</v>
      </c>
      <c r="U10" s="17">
        <v>0.20422657437783201</v>
      </c>
      <c r="V10" s="17">
        <v>0.129104405025286</v>
      </c>
      <c r="W10" s="17">
        <v>0.161221448335964</v>
      </c>
      <c r="X10" s="17">
        <v>8.5144752481371794E-2</v>
      </c>
      <c r="Y10" s="17">
        <v>0.100006854450902</v>
      </c>
      <c r="Z10" s="17">
        <v>0.16127170837478499</v>
      </c>
      <c r="AA10" s="17">
        <v>9.3335186918821297E-2</v>
      </c>
      <c r="AB10" s="17">
        <v>9.0079932378838101E-2</v>
      </c>
      <c r="AC10" s="17">
        <v>0.16762294755007801</v>
      </c>
      <c r="AD10" s="17"/>
      <c r="AE10" s="17">
        <v>9.5640232674651299E-2</v>
      </c>
      <c r="AF10" s="17">
        <v>0.143261811243827</v>
      </c>
      <c r="AG10" s="17">
        <v>9.8410397056016105E-2</v>
      </c>
      <c r="AH10" s="17">
        <v>9.4082609131964201E-2</v>
      </c>
      <c r="AI10" s="17">
        <v>0.105207124013129</v>
      </c>
      <c r="AJ10" s="17">
        <v>5.0221104840808599E-2</v>
      </c>
      <c r="AK10" s="17"/>
      <c r="AL10" s="17">
        <v>0.15708255576446001</v>
      </c>
      <c r="AM10" s="17">
        <v>7.5646098893171698E-2</v>
      </c>
      <c r="AN10" s="17">
        <v>9.2815047643383206E-2</v>
      </c>
      <c r="AO10" s="17">
        <v>7.7419373036260494E-2</v>
      </c>
      <c r="AP10" s="17">
        <v>0.10977065673347899</v>
      </c>
      <c r="AQ10" s="17">
        <v>0.12924062505613601</v>
      </c>
      <c r="AR10" s="17">
        <v>0</v>
      </c>
      <c r="AS10" s="17"/>
      <c r="AT10" s="17">
        <v>0.11058931336356</v>
      </c>
      <c r="AU10" s="17" t="s">
        <v>116</v>
      </c>
      <c r="AV10" s="17"/>
      <c r="AW10" s="17">
        <v>0.103211144045792</v>
      </c>
      <c r="AX10" s="17">
        <v>0.20876925830814699</v>
      </c>
      <c r="AY10" s="17">
        <v>0.14859297300157501</v>
      </c>
      <c r="AZ10" s="17">
        <v>0.142215264151623</v>
      </c>
      <c r="BA10" s="17">
        <v>0.111452905521172</v>
      </c>
      <c r="BB10" s="17">
        <v>0.133291226256705</v>
      </c>
      <c r="BC10" s="17">
        <v>6.8876416220856995E-2</v>
      </c>
      <c r="BD10" s="17">
        <v>0.18464469749207499</v>
      </c>
      <c r="BE10" s="17"/>
      <c r="BF10" s="17">
        <v>0.119432473515292</v>
      </c>
      <c r="BG10" s="17">
        <v>8.95459235714922E-2</v>
      </c>
      <c r="BH10" s="17">
        <v>0.12052415135438301</v>
      </c>
      <c r="BI10" s="17">
        <v>6.9393457364395797E-2</v>
      </c>
      <c r="BJ10" s="17">
        <v>9.7556145115740997E-2</v>
      </c>
      <c r="BK10" s="17">
        <v>0.167700447478211</v>
      </c>
      <c r="BL10" s="17">
        <v>0.182060101632287</v>
      </c>
      <c r="BM10" s="17"/>
      <c r="BN10" s="17">
        <v>8.2281489191004795E-2</v>
      </c>
      <c r="BO10" s="17">
        <v>0.112784665919041</v>
      </c>
      <c r="BP10" s="17">
        <v>0.14389266421738101</v>
      </c>
      <c r="BQ10" s="17">
        <v>9.7693910770345005E-2</v>
      </c>
      <c r="BR10" s="17">
        <v>9.1360207411356101E-2</v>
      </c>
      <c r="BS10" s="17">
        <v>9.5773978652985606E-2</v>
      </c>
      <c r="BT10" s="17">
        <v>9.1682705757756E-2</v>
      </c>
      <c r="BU10" s="17">
        <v>0.16488844232969699</v>
      </c>
      <c r="BV10" s="17">
        <v>0.157318772524808</v>
      </c>
      <c r="BW10" s="17">
        <v>0.138599686270756</v>
      </c>
      <c r="BX10" s="17">
        <v>0.17149954580468799</v>
      </c>
      <c r="BY10" s="17">
        <v>0.130571810963344</v>
      </c>
      <c r="BZ10" s="17">
        <v>0.208747928860364</v>
      </c>
      <c r="CA10" s="17">
        <v>9.7134653850649802E-2</v>
      </c>
      <c r="CB10" s="17">
        <v>3.6051247160943302E-2</v>
      </c>
      <c r="CC10" s="17">
        <v>5.7087423421265299E-2</v>
      </c>
      <c r="CD10" s="17">
        <v>3.2226545011448199E-2</v>
      </c>
    </row>
    <row r="11" spans="2:82" x14ac:dyDescent="0.35">
      <c r="B11" s="18" t="s">
        <v>270</v>
      </c>
      <c r="C11" s="17">
        <v>0.23523361773501</v>
      </c>
      <c r="D11" s="17">
        <v>0.24994815040670801</v>
      </c>
      <c r="E11" s="17">
        <v>0.21059677820867501</v>
      </c>
      <c r="F11" s="17"/>
      <c r="G11" s="17">
        <v>0.24633983050007499</v>
      </c>
      <c r="H11" s="17">
        <v>0.22916476959175799</v>
      </c>
      <c r="I11" s="17">
        <v>0.194679997309086</v>
      </c>
      <c r="J11" s="17">
        <v>0.32590206501110403</v>
      </c>
      <c r="K11" s="17">
        <v>0.15493974641285699</v>
      </c>
      <c r="L11" s="17">
        <v>0.29230757523293899</v>
      </c>
      <c r="M11" s="17"/>
      <c r="N11" s="17">
        <v>0.20240075445951999</v>
      </c>
      <c r="O11" s="17">
        <v>0.27954682771334399</v>
      </c>
      <c r="P11" s="17">
        <v>0.23657080842428199</v>
      </c>
      <c r="Q11" s="17">
        <v>0.279606035505923</v>
      </c>
      <c r="R11" s="17"/>
      <c r="S11" s="17">
        <v>0.21894382361613801</v>
      </c>
      <c r="T11" s="17">
        <v>0.227892022470147</v>
      </c>
      <c r="U11" s="17">
        <v>0.194091366669216</v>
      </c>
      <c r="V11" s="17">
        <v>0.27794085619862202</v>
      </c>
      <c r="W11" s="17">
        <v>0.33917429440815</v>
      </c>
      <c r="X11" s="17">
        <v>0.230409112125742</v>
      </c>
      <c r="Y11" s="17">
        <v>0.28672444991568902</v>
      </c>
      <c r="Z11" s="17">
        <v>0.11337395826432201</v>
      </c>
      <c r="AA11" s="17">
        <v>0.18592124220308601</v>
      </c>
      <c r="AB11" s="17">
        <v>0.26054514456907502</v>
      </c>
      <c r="AC11" s="17">
        <v>0.30155503811726803</v>
      </c>
      <c r="AD11" s="17"/>
      <c r="AE11" s="17">
        <v>0.212676780514445</v>
      </c>
      <c r="AF11" s="17">
        <v>0.23702320860085799</v>
      </c>
      <c r="AG11" s="17">
        <v>0.264040178449231</v>
      </c>
      <c r="AH11" s="17">
        <v>0.28746144134462198</v>
      </c>
      <c r="AI11" s="17">
        <v>0.25641194697290498</v>
      </c>
      <c r="AJ11" s="17">
        <v>0.40679750244602297</v>
      </c>
      <c r="AK11" s="17"/>
      <c r="AL11" s="17">
        <v>0.26120379093547302</v>
      </c>
      <c r="AM11" s="17">
        <v>0.19795852137893799</v>
      </c>
      <c r="AN11" s="17">
        <v>0.213155983222271</v>
      </c>
      <c r="AO11" s="17">
        <v>0.12942988751728199</v>
      </c>
      <c r="AP11" s="17">
        <v>0.25647412974836098</v>
      </c>
      <c r="AQ11" s="17">
        <v>0.23177530498335</v>
      </c>
      <c r="AR11" s="17">
        <v>0.46563439438355397</v>
      </c>
      <c r="AS11" s="17"/>
      <c r="AT11" s="17">
        <v>0.23523361773501</v>
      </c>
      <c r="AU11" s="17" t="s">
        <v>116</v>
      </c>
      <c r="AV11" s="17"/>
      <c r="AW11" s="17">
        <v>0.36497488046978499</v>
      </c>
      <c r="AX11" s="17">
        <v>0.30913190708279398</v>
      </c>
      <c r="AY11" s="17">
        <v>0.22626649522858799</v>
      </c>
      <c r="AZ11" s="17">
        <v>0.26486036115698602</v>
      </c>
      <c r="BA11" s="17">
        <v>0.32464722889532999</v>
      </c>
      <c r="BB11" s="17">
        <v>0.19453029644890699</v>
      </c>
      <c r="BC11" s="17">
        <v>0.19959840248236099</v>
      </c>
      <c r="BD11" s="17">
        <v>0.15675778181662001</v>
      </c>
      <c r="BE11" s="17"/>
      <c r="BF11" s="17">
        <v>0.232991288933562</v>
      </c>
      <c r="BG11" s="17">
        <v>0.19532524683337399</v>
      </c>
      <c r="BH11" s="17">
        <v>0.243112521778694</v>
      </c>
      <c r="BI11" s="17">
        <v>0.27899711285068801</v>
      </c>
      <c r="BJ11" s="17">
        <v>0.28874460408486802</v>
      </c>
      <c r="BK11" s="17">
        <v>0.23224054671390701</v>
      </c>
      <c r="BL11" s="17">
        <v>0.40272503743294502</v>
      </c>
      <c r="BM11" s="17"/>
      <c r="BN11" s="17">
        <v>0.32775970758503398</v>
      </c>
      <c r="BO11" s="17">
        <v>0.18861509817540301</v>
      </c>
      <c r="BP11" s="17">
        <v>0.32523137780818401</v>
      </c>
      <c r="BQ11" s="17">
        <v>0.32721052202970302</v>
      </c>
      <c r="BR11" s="17">
        <v>0.20983936222363</v>
      </c>
      <c r="BS11" s="17">
        <v>0.28430495497724201</v>
      </c>
      <c r="BT11" s="17">
        <v>0.21456944774886999</v>
      </c>
      <c r="BU11" s="17">
        <v>0.19566359431566199</v>
      </c>
      <c r="BV11" s="17">
        <v>0.31184317979548398</v>
      </c>
      <c r="BW11" s="17">
        <v>0.25463290345335998</v>
      </c>
      <c r="BX11" s="17">
        <v>0.228190816615812</v>
      </c>
      <c r="BY11" s="17">
        <v>0.22553224215366799</v>
      </c>
      <c r="BZ11" s="17">
        <v>0.30967924034542199</v>
      </c>
      <c r="CA11" s="17">
        <v>0.206456794879814</v>
      </c>
      <c r="CB11" s="17">
        <v>0.20563587297528399</v>
      </c>
      <c r="CC11" s="17">
        <v>7.4071941872938002E-2</v>
      </c>
      <c r="CD11" s="17">
        <v>0.187126091936065</v>
      </c>
    </row>
    <row r="12" spans="2:82" x14ac:dyDescent="0.35">
      <c r="B12" s="18" t="s">
        <v>271</v>
      </c>
      <c r="C12" s="17">
        <v>0.29226411126587798</v>
      </c>
      <c r="D12" s="17">
        <v>0.31025291475544797</v>
      </c>
      <c r="E12" s="17">
        <v>0.26861686826511699</v>
      </c>
      <c r="F12" s="17"/>
      <c r="G12" s="17">
        <v>0.35047092953214098</v>
      </c>
      <c r="H12" s="17">
        <v>0.32248789848867299</v>
      </c>
      <c r="I12" s="17">
        <v>0.361026094879003</v>
      </c>
      <c r="J12" s="17">
        <v>0.167362772492439</v>
      </c>
      <c r="K12" s="17">
        <v>0.21735741587979199</v>
      </c>
      <c r="L12" s="17">
        <v>5.50752323876737E-2</v>
      </c>
      <c r="M12" s="17"/>
      <c r="N12" s="17">
        <v>0.29354474452261198</v>
      </c>
      <c r="O12" s="17">
        <v>0.29421217435272001</v>
      </c>
      <c r="P12" s="17">
        <v>0.30595954375533602</v>
      </c>
      <c r="Q12" s="17">
        <v>0.26834717399992197</v>
      </c>
      <c r="R12" s="17"/>
      <c r="S12" s="17">
        <v>0.33920961825342899</v>
      </c>
      <c r="T12" s="17">
        <v>0.31822039908852201</v>
      </c>
      <c r="U12" s="17">
        <v>0.17205034430642599</v>
      </c>
      <c r="V12" s="17">
        <v>0.25844077250779701</v>
      </c>
      <c r="W12" s="17">
        <v>0.25300213379290398</v>
      </c>
      <c r="X12" s="17">
        <v>0.38264664093190798</v>
      </c>
      <c r="Y12" s="17">
        <v>0.21864324541494101</v>
      </c>
      <c r="Z12" s="17">
        <v>0.235947701579893</v>
      </c>
      <c r="AA12" s="17">
        <v>0.26872970594962797</v>
      </c>
      <c r="AB12" s="17">
        <v>0.26653987017005099</v>
      </c>
      <c r="AC12" s="17">
        <v>0.26138527104484799</v>
      </c>
      <c r="AD12" s="17"/>
      <c r="AE12" s="17">
        <v>0.26615036654888402</v>
      </c>
      <c r="AF12" s="17">
        <v>0.30233855360665202</v>
      </c>
      <c r="AG12" s="17">
        <v>0.31063757966067801</v>
      </c>
      <c r="AH12" s="17">
        <v>0.29320058829564299</v>
      </c>
      <c r="AI12" s="17">
        <v>0.36471247099669202</v>
      </c>
      <c r="AJ12" s="17">
        <v>0.31220298804230101</v>
      </c>
      <c r="AK12" s="17"/>
      <c r="AL12" s="17">
        <v>0.21969598073189001</v>
      </c>
      <c r="AM12" s="17">
        <v>0.36005274431409601</v>
      </c>
      <c r="AN12" s="17">
        <v>0.35552295674145601</v>
      </c>
      <c r="AO12" s="17">
        <v>0.185132543882674</v>
      </c>
      <c r="AP12" s="17">
        <v>0.21335480699936599</v>
      </c>
      <c r="AQ12" s="17">
        <v>0.33076496948475798</v>
      </c>
      <c r="AR12" s="17">
        <v>0</v>
      </c>
      <c r="AS12" s="17"/>
      <c r="AT12" s="17">
        <v>0.29226411126587798</v>
      </c>
      <c r="AU12" s="17" t="s">
        <v>116</v>
      </c>
      <c r="AV12" s="17"/>
      <c r="AW12" s="17">
        <v>0.27206195448287501</v>
      </c>
      <c r="AX12" s="17">
        <v>7.4254612375652299E-2</v>
      </c>
      <c r="AY12" s="17">
        <v>0.32769555754805002</v>
      </c>
      <c r="AZ12" s="17">
        <v>0.25757847245523502</v>
      </c>
      <c r="BA12" s="17">
        <v>0.11336305925109801</v>
      </c>
      <c r="BB12" s="17">
        <v>0.36317548996407301</v>
      </c>
      <c r="BC12" s="17">
        <v>0.311432389108528</v>
      </c>
      <c r="BD12" s="17">
        <v>0.274013440758062</v>
      </c>
      <c r="BE12" s="17"/>
      <c r="BF12" s="17">
        <v>0.26526321375664202</v>
      </c>
      <c r="BG12" s="17">
        <v>0.32745776735853899</v>
      </c>
      <c r="BH12" s="17">
        <v>0.33718166558807899</v>
      </c>
      <c r="BI12" s="17">
        <v>0.27065441118841299</v>
      </c>
      <c r="BJ12" s="17">
        <v>0.37091847931073602</v>
      </c>
      <c r="BK12" s="17">
        <v>0.111715808607457</v>
      </c>
      <c r="BL12" s="17">
        <v>0.23711897591198999</v>
      </c>
      <c r="BM12" s="17"/>
      <c r="BN12" s="17">
        <v>0.23065993337415999</v>
      </c>
      <c r="BO12" s="17">
        <v>0.31548241114826597</v>
      </c>
      <c r="BP12" s="17">
        <v>0.140575065243039</v>
      </c>
      <c r="BQ12" s="17">
        <v>0.39374676888528598</v>
      </c>
      <c r="BR12" s="17">
        <v>0.37615585762106202</v>
      </c>
      <c r="BS12" s="17">
        <v>0.31860639247970401</v>
      </c>
      <c r="BT12" s="17">
        <v>0.35492805595135102</v>
      </c>
      <c r="BU12" s="17">
        <v>0.29404169818312398</v>
      </c>
      <c r="BV12" s="17">
        <v>0.16698971733092899</v>
      </c>
      <c r="BW12" s="17">
        <v>0.25418548501677102</v>
      </c>
      <c r="BX12" s="17">
        <v>0.23550851316770899</v>
      </c>
      <c r="BY12" s="17">
        <v>0.23668116447965701</v>
      </c>
      <c r="BZ12" s="17">
        <v>0.23046058620000601</v>
      </c>
      <c r="CA12" s="17">
        <v>0.25593686102416902</v>
      </c>
      <c r="CB12" s="17">
        <v>0.37128051999797101</v>
      </c>
      <c r="CC12" s="17">
        <v>0.41231043297902498</v>
      </c>
      <c r="CD12" s="17">
        <v>0.27015494869432199</v>
      </c>
    </row>
    <row r="13" spans="2:82" x14ac:dyDescent="0.35">
      <c r="B13" s="18" t="s">
        <v>272</v>
      </c>
      <c r="C13" s="19">
        <v>0.26396188279447402</v>
      </c>
      <c r="D13" s="19">
        <v>0.264478458561761</v>
      </c>
      <c r="E13" s="19">
        <v>0.26344402797160299</v>
      </c>
      <c r="F13" s="19"/>
      <c r="G13" s="19">
        <v>0.264958720449813</v>
      </c>
      <c r="H13" s="19">
        <v>0.347477644173597</v>
      </c>
      <c r="I13" s="19">
        <v>0.30064194749061501</v>
      </c>
      <c r="J13" s="19">
        <v>0.16307842011033299</v>
      </c>
      <c r="K13" s="19">
        <v>0.135991648163521</v>
      </c>
      <c r="L13" s="19">
        <v>9.9656083273093402E-2</v>
      </c>
      <c r="M13" s="19"/>
      <c r="N13" s="19">
        <v>0.33219512301593601</v>
      </c>
      <c r="O13" s="19">
        <v>0.14976360589606</v>
      </c>
      <c r="P13" s="19">
        <v>0.246720032520993</v>
      </c>
      <c r="Q13" s="19">
        <v>0.23608404997784599</v>
      </c>
      <c r="R13" s="19"/>
      <c r="S13" s="19">
        <v>0.31902987583453601</v>
      </c>
      <c r="T13" s="19">
        <v>0.18109679452640501</v>
      </c>
      <c r="U13" s="19">
        <v>0.22557862410964299</v>
      </c>
      <c r="V13" s="19">
        <v>0.26055790422535702</v>
      </c>
      <c r="W13" s="19">
        <v>0.13976752340685999</v>
      </c>
      <c r="X13" s="19">
        <v>0.24529641807222899</v>
      </c>
      <c r="Y13" s="19">
        <v>0.32487459918467199</v>
      </c>
      <c r="Z13" s="19">
        <v>0.37301008056683099</v>
      </c>
      <c r="AA13" s="19">
        <v>0.33541341998291802</v>
      </c>
      <c r="AB13" s="19">
        <v>0.195058558743926</v>
      </c>
      <c r="AC13" s="19">
        <v>0.103473200596502</v>
      </c>
      <c r="AD13" s="19"/>
      <c r="AE13" s="19">
        <v>0.29587639052418102</v>
      </c>
      <c r="AF13" s="19">
        <v>0.21728941781487199</v>
      </c>
      <c r="AG13" s="19">
        <v>0.29478071211599499</v>
      </c>
      <c r="AH13" s="19">
        <v>0.32525536122776999</v>
      </c>
      <c r="AI13" s="19">
        <v>0.226801480447238</v>
      </c>
      <c r="AJ13" s="19">
        <v>0.23077840467086699</v>
      </c>
      <c r="AK13" s="19"/>
      <c r="AL13" s="19">
        <v>0.20201070315849201</v>
      </c>
      <c r="AM13" s="19">
        <v>0.32647517802529602</v>
      </c>
      <c r="AN13" s="19">
        <v>0.29763802799265199</v>
      </c>
      <c r="AO13" s="19">
        <v>0.47546460957829201</v>
      </c>
      <c r="AP13" s="19">
        <v>0</v>
      </c>
      <c r="AQ13" s="19">
        <v>0.22425870472728399</v>
      </c>
      <c r="AR13" s="19">
        <v>0.53436560561644597</v>
      </c>
      <c r="AS13" s="19"/>
      <c r="AT13" s="19">
        <v>0.26396188279447402</v>
      </c>
      <c r="AU13" s="19" t="s">
        <v>116</v>
      </c>
      <c r="AV13" s="19"/>
      <c r="AW13" s="19">
        <v>0.16599766695382601</v>
      </c>
      <c r="AX13" s="19">
        <v>7.2042659148620306E-2</v>
      </c>
      <c r="AY13" s="19">
        <v>0.19209576404096099</v>
      </c>
      <c r="AZ13" s="19">
        <v>0.192984212968975</v>
      </c>
      <c r="BA13" s="19">
        <v>0.114484445885309</v>
      </c>
      <c r="BB13" s="19">
        <v>0.23564521847377801</v>
      </c>
      <c r="BC13" s="19">
        <v>0.37887445121086</v>
      </c>
      <c r="BD13" s="19">
        <v>0.33768820216614598</v>
      </c>
      <c r="BE13" s="19"/>
      <c r="BF13" s="19">
        <v>0.283268357224503</v>
      </c>
      <c r="BG13" s="19">
        <v>0.33923779993701503</v>
      </c>
      <c r="BH13" s="19">
        <v>0.16347681876612299</v>
      </c>
      <c r="BI13" s="19">
        <v>0.19318781310550701</v>
      </c>
      <c r="BJ13" s="19">
        <v>0.15457480842360499</v>
      </c>
      <c r="BK13" s="19">
        <v>0.23661821804979999</v>
      </c>
      <c r="BL13" s="19">
        <v>0.123587889507022</v>
      </c>
      <c r="BM13" s="19"/>
      <c r="BN13" s="19">
        <v>0.24122522533901899</v>
      </c>
      <c r="BO13" s="19">
        <v>0.30944719829652301</v>
      </c>
      <c r="BP13" s="19">
        <v>0.30854526961386403</v>
      </c>
      <c r="BQ13" s="19">
        <v>0.13079971209871799</v>
      </c>
      <c r="BR13" s="19">
        <v>0.22752463679176199</v>
      </c>
      <c r="BS13" s="19">
        <v>0.146465334554122</v>
      </c>
      <c r="BT13" s="19">
        <v>0.166483481067149</v>
      </c>
      <c r="BU13" s="19">
        <v>0.21479133639280601</v>
      </c>
      <c r="BV13" s="19">
        <v>0.225046140579164</v>
      </c>
      <c r="BW13" s="19">
        <v>0.19969182551949999</v>
      </c>
      <c r="BX13" s="19">
        <v>0.24682736976403799</v>
      </c>
      <c r="BY13" s="19">
        <v>0.31130936324677499</v>
      </c>
      <c r="BZ13" s="19">
        <v>0.15464070241021899</v>
      </c>
      <c r="CA13" s="19">
        <v>0.36699830198856798</v>
      </c>
      <c r="CB13" s="19">
        <v>0.32403513432773101</v>
      </c>
      <c r="CC13" s="19">
        <v>0.43015524027131402</v>
      </c>
      <c r="CD13" s="19">
        <v>0.46347077089641497</v>
      </c>
    </row>
    <row r="14" spans="2:82" x14ac:dyDescent="0.35">
      <c r="B14" s="16" t="s">
        <v>191</v>
      </c>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CD20"/>
  <sheetViews>
    <sheetView showGridLines="0" workbookViewId="0">
      <pane xSplit="2" topLeftCell="Y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321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65</v>
      </c>
      <c r="C9" s="17">
        <v>0.29119797798603803</v>
      </c>
      <c r="D9" s="17">
        <v>0.33985092553236401</v>
      </c>
      <c r="E9" s="17">
        <v>0.244415089359311</v>
      </c>
      <c r="F9" s="17"/>
      <c r="G9" s="17">
        <v>0.27184127429383598</v>
      </c>
      <c r="H9" s="17">
        <v>0.43880322305966801</v>
      </c>
      <c r="I9" s="17">
        <v>0.39012868928111</v>
      </c>
      <c r="J9" s="17">
        <v>0.36655416218324</v>
      </c>
      <c r="K9" s="17">
        <v>0.25173436178636099</v>
      </c>
      <c r="L9" s="17">
        <v>6.8693807557551001E-2</v>
      </c>
      <c r="M9" s="17"/>
      <c r="N9" s="17">
        <v>0.34924106133586902</v>
      </c>
      <c r="O9" s="17">
        <v>0.339900064895654</v>
      </c>
      <c r="P9" s="17">
        <v>0.28765753569241798</v>
      </c>
      <c r="Q9" s="17">
        <v>0.18452663583381901</v>
      </c>
      <c r="R9" s="17"/>
      <c r="S9" s="17">
        <v>0.35077333787161602</v>
      </c>
      <c r="T9" s="17">
        <v>0.27525561185724101</v>
      </c>
      <c r="U9" s="17">
        <v>0.25697131062984202</v>
      </c>
      <c r="V9" s="17">
        <v>0.27499173728708998</v>
      </c>
      <c r="W9" s="17">
        <v>0.27421921273544803</v>
      </c>
      <c r="X9" s="17">
        <v>0.291894358997072</v>
      </c>
      <c r="Y9" s="17">
        <v>0.26468620659486602</v>
      </c>
      <c r="Z9" s="17">
        <v>0.29066876574163603</v>
      </c>
      <c r="AA9" s="17">
        <v>0.30940997871575998</v>
      </c>
      <c r="AB9" s="17">
        <v>0.29310283217875799</v>
      </c>
      <c r="AC9" s="17">
        <v>0.26513005268941803</v>
      </c>
      <c r="AD9" s="17"/>
      <c r="AE9" s="17">
        <v>0.22312026753643699</v>
      </c>
      <c r="AF9" s="17">
        <v>0.39894304535597902</v>
      </c>
      <c r="AG9" s="17">
        <v>0.25935430337601101</v>
      </c>
      <c r="AH9" s="17">
        <v>0.25006287934423799</v>
      </c>
      <c r="AI9" s="17">
        <v>0.33804635786154602</v>
      </c>
      <c r="AJ9" s="17">
        <v>0.16924222158087299</v>
      </c>
      <c r="AK9" s="17"/>
      <c r="AL9" s="17">
        <v>0.27389028089509698</v>
      </c>
      <c r="AM9" s="17">
        <v>0.35682674028450401</v>
      </c>
      <c r="AN9" s="17">
        <v>0.36277143552519497</v>
      </c>
      <c r="AO9" s="17">
        <v>0.15924603910344301</v>
      </c>
      <c r="AP9" s="17">
        <v>0.176507327550701</v>
      </c>
      <c r="AQ9" s="17">
        <v>0.29792377018437999</v>
      </c>
      <c r="AR9" s="17">
        <v>0.24538291560942399</v>
      </c>
      <c r="AS9" s="17"/>
      <c r="AT9" s="17">
        <v>0.40381747957689401</v>
      </c>
      <c r="AU9" s="17">
        <v>0.27841562210499499</v>
      </c>
      <c r="AV9" s="17"/>
      <c r="AW9" s="17">
        <v>0.336071794410364</v>
      </c>
      <c r="AX9" s="17">
        <v>6.9416952806923504E-2</v>
      </c>
      <c r="AY9" s="17">
        <v>0.343959194329923</v>
      </c>
      <c r="AZ9" s="17">
        <v>0.31058094673509901</v>
      </c>
      <c r="BA9" s="17">
        <v>8.0682533576399096E-2</v>
      </c>
      <c r="BB9" s="17">
        <v>0.37125436257842098</v>
      </c>
      <c r="BC9" s="17">
        <v>0.41103357487405001</v>
      </c>
      <c r="BD9" s="17">
        <v>0.343873901149225</v>
      </c>
      <c r="BE9" s="17"/>
      <c r="BF9" s="17">
        <v>0</v>
      </c>
      <c r="BG9" s="17">
        <v>1</v>
      </c>
      <c r="BH9" s="17">
        <v>0</v>
      </c>
      <c r="BI9" s="17">
        <v>0</v>
      </c>
      <c r="BJ9" s="17">
        <v>0</v>
      </c>
      <c r="BK9" s="17">
        <v>0</v>
      </c>
      <c r="BL9" s="17">
        <v>0</v>
      </c>
      <c r="BM9" s="17"/>
      <c r="BN9" s="17">
        <v>9.2242066466641001E-2</v>
      </c>
      <c r="BO9" s="17">
        <v>0.12618625741938599</v>
      </c>
      <c r="BP9" s="17">
        <v>0.16432487422977399</v>
      </c>
      <c r="BQ9" s="17">
        <v>0.262672322307616</v>
      </c>
      <c r="BR9" s="17">
        <v>0.29077187568613599</v>
      </c>
      <c r="BS9" s="17">
        <v>0.29776702179877901</v>
      </c>
      <c r="BT9" s="17">
        <v>0.30417704228674203</v>
      </c>
      <c r="BU9" s="17">
        <v>0.33378434060199003</v>
      </c>
      <c r="BV9" s="17">
        <v>0.35175038208639298</v>
      </c>
      <c r="BW9" s="17">
        <v>0.36163252970022902</v>
      </c>
      <c r="BX9" s="17">
        <v>0.38205092600854901</v>
      </c>
      <c r="BY9" s="17">
        <v>0.40894042790613599</v>
      </c>
      <c r="BZ9" s="17">
        <v>0.32635580703099998</v>
      </c>
      <c r="CA9" s="17">
        <v>0.381618704710254</v>
      </c>
      <c r="CB9" s="17">
        <v>0.49928690729425801</v>
      </c>
      <c r="CC9" s="17">
        <v>0.59238312882825805</v>
      </c>
      <c r="CD9" s="17">
        <v>0.59017614382324202</v>
      </c>
    </row>
    <row r="10" spans="2:82" x14ac:dyDescent="0.35">
      <c r="B10" s="18" t="s">
        <v>64</v>
      </c>
      <c r="C10" s="17">
        <v>0.13171343845715999</v>
      </c>
      <c r="D10" s="17">
        <v>0.160477414090128</v>
      </c>
      <c r="E10" s="17">
        <v>0.10351115799874</v>
      </c>
      <c r="F10" s="17"/>
      <c r="G10" s="17">
        <v>0.13462888376413901</v>
      </c>
      <c r="H10" s="17">
        <v>0.18198303785915501</v>
      </c>
      <c r="I10" s="17">
        <v>0.206776114740025</v>
      </c>
      <c r="J10" s="17">
        <v>0.150580590548275</v>
      </c>
      <c r="K10" s="17">
        <v>0.11764785783904901</v>
      </c>
      <c r="L10" s="17">
        <v>2.1980985467984399E-2</v>
      </c>
      <c r="M10" s="17"/>
      <c r="N10" s="17">
        <v>0.19084930606485601</v>
      </c>
      <c r="O10" s="17">
        <v>0.15522403100917501</v>
      </c>
      <c r="P10" s="17">
        <v>0.11897348154309501</v>
      </c>
      <c r="Q10" s="17">
        <v>5.63592394789574E-2</v>
      </c>
      <c r="R10" s="17"/>
      <c r="S10" s="17">
        <v>0.18687820501265101</v>
      </c>
      <c r="T10" s="17">
        <v>0.12912103664182101</v>
      </c>
      <c r="U10" s="17">
        <v>0.114067099491164</v>
      </c>
      <c r="V10" s="17">
        <v>0.12783872899972001</v>
      </c>
      <c r="W10" s="17">
        <v>9.6759719648716505E-2</v>
      </c>
      <c r="X10" s="17">
        <v>0.117986517053913</v>
      </c>
      <c r="Y10" s="17">
        <v>0.10377308251768699</v>
      </c>
      <c r="Z10" s="17">
        <v>0.12749721983531101</v>
      </c>
      <c r="AA10" s="17">
        <v>0.13363718200351701</v>
      </c>
      <c r="AB10" s="17">
        <v>0.12551275002835</v>
      </c>
      <c r="AC10" s="17">
        <v>0.14320242538693001</v>
      </c>
      <c r="AD10" s="17"/>
      <c r="AE10" s="17">
        <v>9.09581179933837E-2</v>
      </c>
      <c r="AF10" s="17">
        <v>0.214526438542612</v>
      </c>
      <c r="AG10" s="17">
        <v>9.1672323359126506E-2</v>
      </c>
      <c r="AH10" s="17">
        <v>0.101998909808762</v>
      </c>
      <c r="AI10" s="17">
        <v>0.14009863482490501</v>
      </c>
      <c r="AJ10" s="17">
        <v>0.11335303072994</v>
      </c>
      <c r="AK10" s="17"/>
      <c r="AL10" s="17">
        <v>0.12319200936286</v>
      </c>
      <c r="AM10" s="17">
        <v>0.145244276605379</v>
      </c>
      <c r="AN10" s="17">
        <v>0.20587471592451201</v>
      </c>
      <c r="AO10" s="17">
        <v>0.23416222509444601</v>
      </c>
      <c r="AP10" s="17">
        <v>0.114108421790013</v>
      </c>
      <c r="AQ10" s="17">
        <v>9.92304864362928E-2</v>
      </c>
      <c r="AR10" s="17">
        <v>0.195173036360661</v>
      </c>
      <c r="AS10" s="17"/>
      <c r="AT10" s="17">
        <v>0.20156531741429301</v>
      </c>
      <c r="AU10" s="17">
        <v>0.123023231578367</v>
      </c>
      <c r="AV10" s="17"/>
      <c r="AW10" s="17">
        <v>0.15560288961253399</v>
      </c>
      <c r="AX10" s="17">
        <v>1.9765636339084201E-2</v>
      </c>
      <c r="AY10" s="17">
        <v>0.155343273264066</v>
      </c>
      <c r="AZ10" s="17">
        <v>0.142610544814879</v>
      </c>
      <c r="BA10" s="17">
        <v>3.2370275934135599E-2</v>
      </c>
      <c r="BB10" s="17">
        <v>0.16805383245334801</v>
      </c>
      <c r="BC10" s="17">
        <v>0.18941218184112099</v>
      </c>
      <c r="BD10" s="17">
        <v>0.12946975767194199</v>
      </c>
      <c r="BE10" s="17"/>
      <c r="BF10" s="17">
        <v>1</v>
      </c>
      <c r="BG10" s="17">
        <v>0</v>
      </c>
      <c r="BH10" s="17">
        <v>0</v>
      </c>
      <c r="BI10" s="17">
        <v>0</v>
      </c>
      <c r="BJ10" s="17">
        <v>0</v>
      </c>
      <c r="BK10" s="17">
        <v>0</v>
      </c>
      <c r="BL10" s="17">
        <v>0</v>
      </c>
      <c r="BM10" s="17"/>
      <c r="BN10" s="17">
        <v>5.2803039296130602E-2</v>
      </c>
      <c r="BO10" s="17">
        <v>4.3135295995699999E-2</v>
      </c>
      <c r="BP10" s="17">
        <v>4.3926401005464702E-2</v>
      </c>
      <c r="BQ10" s="17">
        <v>8.1819889077577798E-2</v>
      </c>
      <c r="BR10" s="17">
        <v>0.100075127906495</v>
      </c>
      <c r="BS10" s="17">
        <v>0.11158636049474201</v>
      </c>
      <c r="BT10" s="17">
        <v>0.107545909572377</v>
      </c>
      <c r="BU10" s="17">
        <v>0.15649827383804199</v>
      </c>
      <c r="BV10" s="17">
        <v>0.14575854701378199</v>
      </c>
      <c r="BW10" s="17">
        <v>0.18051679102885099</v>
      </c>
      <c r="BX10" s="17">
        <v>0.23545472480663501</v>
      </c>
      <c r="BY10" s="17">
        <v>0.22460814211547001</v>
      </c>
      <c r="BZ10" s="17">
        <v>0.325181812963862</v>
      </c>
      <c r="CA10" s="17">
        <v>0.26565807993910401</v>
      </c>
      <c r="CB10" s="17">
        <v>0.21676420136418101</v>
      </c>
      <c r="CC10" s="17">
        <v>0.23907359568543099</v>
      </c>
      <c r="CD10" s="17">
        <v>0.24772410585742799</v>
      </c>
    </row>
    <row r="11" spans="2:82" x14ac:dyDescent="0.35">
      <c r="B11" s="18" t="s">
        <v>66</v>
      </c>
      <c r="C11" s="17">
        <v>0.116826311699674</v>
      </c>
      <c r="D11" s="17">
        <v>0.107011452064327</v>
      </c>
      <c r="E11" s="17">
        <v>0.12657131693180801</v>
      </c>
      <c r="F11" s="17"/>
      <c r="G11" s="17">
        <v>8.6403157191173099E-2</v>
      </c>
      <c r="H11" s="17">
        <v>8.4946870855461404E-2</v>
      </c>
      <c r="I11" s="17">
        <v>9.4489512141030907E-2</v>
      </c>
      <c r="J11" s="17">
        <v>0.109498299053985</v>
      </c>
      <c r="K11" s="17">
        <v>0.129305520273226</v>
      </c>
      <c r="L11" s="17">
        <v>0.17864276924491901</v>
      </c>
      <c r="M11" s="17"/>
      <c r="N11" s="17">
        <v>0.13257876453932099</v>
      </c>
      <c r="O11" s="17">
        <v>0.12712511278115601</v>
      </c>
      <c r="P11" s="17">
        <v>9.9002741359228805E-2</v>
      </c>
      <c r="Q11" s="17">
        <v>0.102697604628362</v>
      </c>
      <c r="R11" s="17"/>
      <c r="S11" s="17">
        <v>8.4961381939936395E-2</v>
      </c>
      <c r="T11" s="17">
        <v>0.13913465803973499</v>
      </c>
      <c r="U11" s="17">
        <v>0.132530075909043</v>
      </c>
      <c r="V11" s="17">
        <v>0.129753164573404</v>
      </c>
      <c r="W11" s="17">
        <v>0.13609388035539199</v>
      </c>
      <c r="X11" s="17">
        <v>0.11794976566104901</v>
      </c>
      <c r="Y11" s="17">
        <v>0.109831216304783</v>
      </c>
      <c r="Z11" s="17">
        <v>9.88288240740266E-2</v>
      </c>
      <c r="AA11" s="17">
        <v>0.112396610941012</v>
      </c>
      <c r="AB11" s="17">
        <v>0.108864308883786</v>
      </c>
      <c r="AC11" s="17">
        <v>0.131680445613921</v>
      </c>
      <c r="AD11" s="17"/>
      <c r="AE11" s="17">
        <v>0.15458106868437199</v>
      </c>
      <c r="AF11" s="17">
        <v>0.103080014601495</v>
      </c>
      <c r="AG11" s="17">
        <v>8.9404731638444201E-2</v>
      </c>
      <c r="AH11" s="17">
        <v>7.8231049872548905E-2</v>
      </c>
      <c r="AI11" s="17">
        <v>9.7379454920772296E-2</v>
      </c>
      <c r="AJ11" s="17">
        <v>0.10897692407132201</v>
      </c>
      <c r="AK11" s="17"/>
      <c r="AL11" s="17">
        <v>0.12401603847001599</v>
      </c>
      <c r="AM11" s="17">
        <v>9.6709107920414497E-2</v>
      </c>
      <c r="AN11" s="17">
        <v>0.104353230735703</v>
      </c>
      <c r="AO11" s="17">
        <v>0.113473420377534</v>
      </c>
      <c r="AP11" s="17">
        <v>0.17367363765065599</v>
      </c>
      <c r="AQ11" s="17">
        <v>0.10866117554702499</v>
      </c>
      <c r="AR11" s="17">
        <v>0.18332547624192</v>
      </c>
      <c r="AS11" s="17"/>
      <c r="AT11" s="17">
        <v>0.108144982718101</v>
      </c>
      <c r="AU11" s="17">
        <v>0.11895615970061001</v>
      </c>
      <c r="AV11" s="17"/>
      <c r="AW11" s="17">
        <v>0.105840199608345</v>
      </c>
      <c r="AX11" s="17">
        <v>0.18712193307640601</v>
      </c>
      <c r="AY11" s="17">
        <v>9.4469815188789094E-2</v>
      </c>
      <c r="AZ11" s="17">
        <v>0.114346800905126</v>
      </c>
      <c r="BA11" s="17">
        <v>0.17492377244391499</v>
      </c>
      <c r="BB11" s="17">
        <v>9.36941809064544E-2</v>
      </c>
      <c r="BC11" s="17">
        <v>7.9774611942298498E-2</v>
      </c>
      <c r="BD11" s="17">
        <v>7.1915107215040894E-2</v>
      </c>
      <c r="BE11" s="17"/>
      <c r="BF11" s="17">
        <v>0</v>
      </c>
      <c r="BG11" s="17">
        <v>0</v>
      </c>
      <c r="BH11" s="17">
        <v>1</v>
      </c>
      <c r="BI11" s="17">
        <v>0</v>
      </c>
      <c r="BJ11" s="17">
        <v>0</v>
      </c>
      <c r="BK11" s="17">
        <v>0</v>
      </c>
      <c r="BL11" s="17">
        <v>0</v>
      </c>
      <c r="BM11" s="17"/>
      <c r="BN11" s="17">
        <v>0.124344931525004</v>
      </c>
      <c r="BO11" s="17">
        <v>0.116790172375002</v>
      </c>
      <c r="BP11" s="17">
        <v>0.14418489884164201</v>
      </c>
      <c r="BQ11" s="17">
        <v>0.130361983548301</v>
      </c>
      <c r="BR11" s="17">
        <v>0.109373779491269</v>
      </c>
      <c r="BS11" s="17">
        <v>0.12218800556457</v>
      </c>
      <c r="BT11" s="17">
        <v>0.111607113941882</v>
      </c>
      <c r="BU11" s="17">
        <v>0.109415782279951</v>
      </c>
      <c r="BV11" s="17">
        <v>0.120078303099873</v>
      </c>
      <c r="BW11" s="17">
        <v>0.117777317926846</v>
      </c>
      <c r="BX11" s="17">
        <v>0.108439718827769</v>
      </c>
      <c r="BY11" s="17">
        <v>0.112906236563753</v>
      </c>
      <c r="BZ11" s="17">
        <v>8.5790026120960705E-2</v>
      </c>
      <c r="CA11" s="17">
        <v>0.12507509962316801</v>
      </c>
      <c r="CB11" s="17">
        <v>0.10131181004836499</v>
      </c>
      <c r="CC11" s="17">
        <v>8.2120369117222702E-2</v>
      </c>
      <c r="CD11" s="17">
        <v>4.5052539378558E-2</v>
      </c>
    </row>
    <row r="12" spans="2:82" x14ac:dyDescent="0.35">
      <c r="B12" s="18" t="s">
        <v>70</v>
      </c>
      <c r="C12" s="17">
        <v>9.7070923469611395E-2</v>
      </c>
      <c r="D12" s="17">
        <v>9.5555959491838205E-2</v>
      </c>
      <c r="E12" s="17">
        <v>9.8611491827711506E-2</v>
      </c>
      <c r="F12" s="17"/>
      <c r="G12" s="17">
        <v>0.17931381647882599</v>
      </c>
      <c r="H12" s="17">
        <v>9.7534360481691895E-2</v>
      </c>
      <c r="I12" s="17">
        <v>9.7171833784752901E-2</v>
      </c>
      <c r="J12" s="17">
        <v>9.1711777101190994E-2</v>
      </c>
      <c r="K12" s="17">
        <v>8.9500285588304307E-2</v>
      </c>
      <c r="L12" s="17">
        <v>5.1640477398325398E-2</v>
      </c>
      <c r="M12" s="17"/>
      <c r="N12" s="17">
        <v>4.42039643032189E-2</v>
      </c>
      <c r="O12" s="17">
        <v>8.4088012872379297E-2</v>
      </c>
      <c r="P12" s="17">
        <v>0.128667307450858</v>
      </c>
      <c r="Q12" s="17">
        <v>0.13897593157818899</v>
      </c>
      <c r="R12" s="17"/>
      <c r="S12" s="17">
        <v>8.4879187350411001E-2</v>
      </c>
      <c r="T12" s="17">
        <v>9.1666632802405598E-2</v>
      </c>
      <c r="U12" s="17">
        <v>9.9643068482017802E-2</v>
      </c>
      <c r="V12" s="17">
        <v>7.3743345571587404E-2</v>
      </c>
      <c r="W12" s="17">
        <v>0.124525564322405</v>
      </c>
      <c r="X12" s="17">
        <v>9.0901559766574797E-2</v>
      </c>
      <c r="Y12" s="17">
        <v>0.115917387141159</v>
      </c>
      <c r="Z12" s="17">
        <v>0.102416238566479</v>
      </c>
      <c r="AA12" s="17">
        <v>9.4484526345094993E-2</v>
      </c>
      <c r="AB12" s="17">
        <v>0.112195084139891</v>
      </c>
      <c r="AC12" s="17">
        <v>9.7450792517081997E-2</v>
      </c>
      <c r="AD12" s="17"/>
      <c r="AE12" s="17">
        <v>5.8423467833688597E-2</v>
      </c>
      <c r="AF12" s="17">
        <v>8.3565403863397905E-2</v>
      </c>
      <c r="AG12" s="17">
        <v>0.13788303368170099</v>
      </c>
      <c r="AH12" s="17">
        <v>0.158696603806917</v>
      </c>
      <c r="AI12" s="17">
        <v>0.12207326770553301</v>
      </c>
      <c r="AJ12" s="17">
        <v>0.197941609884454</v>
      </c>
      <c r="AK12" s="17"/>
      <c r="AL12" s="17">
        <v>9.0941512532403096E-2</v>
      </c>
      <c r="AM12" s="17">
        <v>0.10696850950213101</v>
      </c>
      <c r="AN12" s="17">
        <v>8.3381366570969603E-2</v>
      </c>
      <c r="AO12" s="17">
        <v>0.10088862234863</v>
      </c>
      <c r="AP12" s="17">
        <v>0.10161251023527899</v>
      </c>
      <c r="AQ12" s="17">
        <v>0.108797992035313</v>
      </c>
      <c r="AR12" s="17">
        <v>3.4064788968280503E-2</v>
      </c>
      <c r="AS12" s="17"/>
      <c r="AT12" s="17">
        <v>5.3203542098019897E-2</v>
      </c>
      <c r="AU12" s="17">
        <v>0.101901941797859</v>
      </c>
      <c r="AV12" s="17"/>
      <c r="AW12" s="17">
        <v>0.125026235325815</v>
      </c>
      <c r="AX12" s="17">
        <v>5.33991357323007E-2</v>
      </c>
      <c r="AY12" s="17">
        <v>8.8191279549952803E-2</v>
      </c>
      <c r="AZ12" s="17">
        <v>0.114716377627646</v>
      </c>
      <c r="BA12" s="17">
        <v>6.0587306096780202E-2</v>
      </c>
      <c r="BB12" s="17">
        <v>0.10554891472120299</v>
      </c>
      <c r="BC12" s="17">
        <v>8.3162448362431599E-2</v>
      </c>
      <c r="BD12" s="17">
        <v>0.13097145403567501</v>
      </c>
      <c r="BE12" s="17"/>
      <c r="BF12" s="17">
        <v>0</v>
      </c>
      <c r="BG12" s="17">
        <v>0</v>
      </c>
      <c r="BH12" s="17">
        <v>0</v>
      </c>
      <c r="BI12" s="17">
        <v>0</v>
      </c>
      <c r="BJ12" s="17">
        <v>0</v>
      </c>
      <c r="BK12" s="17">
        <v>0</v>
      </c>
      <c r="BL12" s="17">
        <v>1</v>
      </c>
      <c r="BM12" s="17"/>
      <c r="BN12" s="17">
        <v>0.15540251130850199</v>
      </c>
      <c r="BO12" s="17">
        <v>0.119415692281963</v>
      </c>
      <c r="BP12" s="17">
        <v>0.11978008437568601</v>
      </c>
      <c r="BQ12" s="17">
        <v>0.119403969411688</v>
      </c>
      <c r="BR12" s="17">
        <v>9.0052745608297097E-2</v>
      </c>
      <c r="BS12" s="17">
        <v>0.113685040741429</v>
      </c>
      <c r="BT12" s="17">
        <v>0.111112327203501</v>
      </c>
      <c r="BU12" s="17">
        <v>8.1025252299525896E-2</v>
      </c>
      <c r="BV12" s="17">
        <v>6.0988982540871997E-2</v>
      </c>
      <c r="BW12" s="17">
        <v>8.6170303765571804E-2</v>
      </c>
      <c r="BX12" s="17">
        <v>8.3037995811896206E-2</v>
      </c>
      <c r="BY12" s="17">
        <v>7.4369684310876899E-2</v>
      </c>
      <c r="BZ12" s="17">
        <v>8.3978043350240394E-2</v>
      </c>
      <c r="CA12" s="17">
        <v>5.1405922396599697E-2</v>
      </c>
      <c r="CB12" s="17">
        <v>3.3834552091319102E-2</v>
      </c>
      <c r="CC12" s="17">
        <v>3.09254488521532E-2</v>
      </c>
      <c r="CD12" s="17">
        <v>2.4822809655404902E-2</v>
      </c>
    </row>
    <row r="13" spans="2:82" ht="29" x14ac:dyDescent="0.35">
      <c r="B13" s="18" t="s">
        <v>68</v>
      </c>
      <c r="C13" s="17">
        <v>9.6126107117795997E-2</v>
      </c>
      <c r="D13" s="17">
        <v>6.4142008695084102E-2</v>
      </c>
      <c r="E13" s="17">
        <v>0.126586933343147</v>
      </c>
      <c r="F13" s="17"/>
      <c r="G13" s="17">
        <v>0.156358649872366</v>
      </c>
      <c r="H13" s="17">
        <v>7.7223889443248206E-2</v>
      </c>
      <c r="I13" s="17">
        <v>8.0970005682467899E-2</v>
      </c>
      <c r="J13" s="17">
        <v>0.10379690209810399</v>
      </c>
      <c r="K13" s="17">
        <v>0.113669558940827</v>
      </c>
      <c r="L13" s="17">
        <v>6.6020628144279198E-2</v>
      </c>
      <c r="M13" s="17"/>
      <c r="N13" s="17">
        <v>5.8986344757319099E-2</v>
      </c>
      <c r="O13" s="17">
        <v>9.1776674220883495E-2</v>
      </c>
      <c r="P13" s="17">
        <v>0.11675277016853799</v>
      </c>
      <c r="Q13" s="17">
        <v>0.123355863625612</v>
      </c>
      <c r="R13" s="17"/>
      <c r="S13" s="17">
        <v>9.7518826504645204E-2</v>
      </c>
      <c r="T13" s="17">
        <v>8.4831637457138107E-2</v>
      </c>
      <c r="U13" s="17">
        <v>0.10428036113464501</v>
      </c>
      <c r="V13" s="17">
        <v>0.100350267269743</v>
      </c>
      <c r="W13" s="17">
        <v>0.10304742918915499</v>
      </c>
      <c r="X13" s="17">
        <v>0.10793853998584101</v>
      </c>
      <c r="Y13" s="17">
        <v>0.112225403318676</v>
      </c>
      <c r="Z13" s="17">
        <v>9.8487736750743599E-2</v>
      </c>
      <c r="AA13" s="17">
        <v>7.81719447652576E-2</v>
      </c>
      <c r="AB13" s="17">
        <v>8.1653438207563295E-2</v>
      </c>
      <c r="AC13" s="17">
        <v>0.103917615410689</v>
      </c>
      <c r="AD13" s="17"/>
      <c r="AE13" s="17">
        <v>8.5956003969864803E-2</v>
      </c>
      <c r="AF13" s="17">
        <v>7.8980721047833505E-2</v>
      </c>
      <c r="AG13" s="17">
        <v>0.124620376480276</v>
      </c>
      <c r="AH13" s="17">
        <v>0.109510156857201</v>
      </c>
      <c r="AI13" s="17">
        <v>0.1121135024794</v>
      </c>
      <c r="AJ13" s="17">
        <v>0.14140522250922199</v>
      </c>
      <c r="AK13" s="17"/>
      <c r="AL13" s="17">
        <v>9.0420924246849194E-2</v>
      </c>
      <c r="AM13" s="17">
        <v>9.8016858193139697E-2</v>
      </c>
      <c r="AN13" s="17">
        <v>0.122778548380458</v>
      </c>
      <c r="AO13" s="17">
        <v>0.111010631627963</v>
      </c>
      <c r="AP13" s="17">
        <v>7.7842636219984607E-2</v>
      </c>
      <c r="AQ13" s="17">
        <v>0.108211517515693</v>
      </c>
      <c r="AR13" s="17">
        <v>9.7074130972732806E-2</v>
      </c>
      <c r="AS13" s="17"/>
      <c r="AT13" s="17">
        <v>8.81810651421987E-2</v>
      </c>
      <c r="AU13" s="17">
        <v>9.6780791044455597E-2</v>
      </c>
      <c r="AV13" s="17"/>
      <c r="AW13" s="17">
        <v>8.7327690976549702E-2</v>
      </c>
      <c r="AX13" s="17">
        <v>5.1080476162624698E-2</v>
      </c>
      <c r="AY13" s="17">
        <v>9.3819662286533101E-2</v>
      </c>
      <c r="AZ13" s="17">
        <v>0.101929628034436</v>
      </c>
      <c r="BA13" s="17">
        <v>7.9782695691819602E-2</v>
      </c>
      <c r="BB13" s="17">
        <v>0.111034120269629</v>
      </c>
      <c r="BC13" s="17">
        <v>0.101497247503717</v>
      </c>
      <c r="BD13" s="17">
        <v>0.168600156886379</v>
      </c>
      <c r="BE13" s="17"/>
      <c r="BF13" s="17">
        <v>0</v>
      </c>
      <c r="BG13" s="17">
        <v>0</v>
      </c>
      <c r="BH13" s="17">
        <v>0</v>
      </c>
      <c r="BI13" s="17">
        <v>0</v>
      </c>
      <c r="BJ13" s="17">
        <v>1</v>
      </c>
      <c r="BK13" s="17">
        <v>0</v>
      </c>
      <c r="BL13" s="17">
        <v>0</v>
      </c>
      <c r="BM13" s="17"/>
      <c r="BN13" s="17">
        <v>0.17179496907483999</v>
      </c>
      <c r="BO13" s="17">
        <v>0.14671383761166501</v>
      </c>
      <c r="BP13" s="17">
        <v>0.14758515461640601</v>
      </c>
      <c r="BQ13" s="17">
        <v>0.111340027018725</v>
      </c>
      <c r="BR13" s="17">
        <v>0.101622357244811</v>
      </c>
      <c r="BS13" s="17">
        <v>9.7833123439810404E-2</v>
      </c>
      <c r="BT13" s="17">
        <v>8.7729808669232801E-2</v>
      </c>
      <c r="BU13" s="17">
        <v>6.3505111447380302E-2</v>
      </c>
      <c r="BV13" s="17">
        <v>9.4025848852117705E-2</v>
      </c>
      <c r="BW13" s="17">
        <v>8.7131031275365298E-2</v>
      </c>
      <c r="BX13" s="17">
        <v>4.4297129365739402E-2</v>
      </c>
      <c r="BY13" s="17">
        <v>5.4534452235570602E-2</v>
      </c>
      <c r="BZ13" s="17">
        <v>7.8452391813834094E-2</v>
      </c>
      <c r="CA13" s="17">
        <v>4.4321569081822401E-2</v>
      </c>
      <c r="CB13" s="17">
        <v>4.5213141224646099E-2</v>
      </c>
      <c r="CC13" s="17">
        <v>1.2265074555850001E-2</v>
      </c>
      <c r="CD13" s="17">
        <v>3.3935612824278698E-2</v>
      </c>
    </row>
    <row r="14" spans="2:82" x14ac:dyDescent="0.35">
      <c r="B14" s="18" t="s">
        <v>67</v>
      </c>
      <c r="C14" s="17">
        <v>6.0787517969820799E-2</v>
      </c>
      <c r="D14" s="17">
        <v>5.4853533297309E-2</v>
      </c>
      <c r="E14" s="17">
        <v>6.6479874961811902E-2</v>
      </c>
      <c r="F14" s="17"/>
      <c r="G14" s="17">
        <v>8.3661233430340001E-2</v>
      </c>
      <c r="H14" s="17">
        <v>5.2596599942197203E-2</v>
      </c>
      <c r="I14" s="17">
        <v>4.2880898719621002E-2</v>
      </c>
      <c r="J14" s="17">
        <v>6.1675249647600301E-2</v>
      </c>
      <c r="K14" s="17">
        <v>6.9993493700055601E-2</v>
      </c>
      <c r="L14" s="17">
        <v>5.99901583151949E-2</v>
      </c>
      <c r="M14" s="17"/>
      <c r="N14" s="17">
        <v>5.43355097655552E-2</v>
      </c>
      <c r="O14" s="17">
        <v>5.0774304733049697E-2</v>
      </c>
      <c r="P14" s="17">
        <v>6.8069621467994307E-2</v>
      </c>
      <c r="Q14" s="17">
        <v>7.0714097304048595E-2</v>
      </c>
      <c r="R14" s="17"/>
      <c r="S14" s="17">
        <v>5.9853692725140198E-2</v>
      </c>
      <c r="T14" s="17">
        <v>5.9220899388885397E-2</v>
      </c>
      <c r="U14" s="17">
        <v>7.5566004739907405E-2</v>
      </c>
      <c r="V14" s="17">
        <v>4.9292505444437702E-2</v>
      </c>
      <c r="W14" s="17">
        <v>5.5531544928336701E-2</v>
      </c>
      <c r="X14" s="17">
        <v>6.9653805010858993E-2</v>
      </c>
      <c r="Y14" s="17">
        <v>5.7693462351244E-2</v>
      </c>
      <c r="Z14" s="17">
        <v>6.6423696151305403E-2</v>
      </c>
      <c r="AA14" s="17">
        <v>6.2600572958966302E-2</v>
      </c>
      <c r="AB14" s="17">
        <v>5.6790462094471E-2</v>
      </c>
      <c r="AC14" s="17">
        <v>5.9232543303695699E-2</v>
      </c>
      <c r="AD14" s="17"/>
      <c r="AE14" s="17">
        <v>6.0999421305247402E-2</v>
      </c>
      <c r="AF14" s="17">
        <v>4.6396424197293701E-2</v>
      </c>
      <c r="AG14" s="17">
        <v>5.8423198645151803E-2</v>
      </c>
      <c r="AH14" s="17">
        <v>7.8325982640637504E-2</v>
      </c>
      <c r="AI14" s="17">
        <v>6.4958471676653598E-2</v>
      </c>
      <c r="AJ14" s="17">
        <v>7.0123626132143499E-2</v>
      </c>
      <c r="AK14" s="17"/>
      <c r="AL14" s="17">
        <v>5.8861179832635502E-2</v>
      </c>
      <c r="AM14" s="17">
        <v>6.6163988856422204E-2</v>
      </c>
      <c r="AN14" s="17">
        <v>4.9645493992949499E-2</v>
      </c>
      <c r="AO14" s="17">
        <v>3.8948592327507497E-2</v>
      </c>
      <c r="AP14" s="17">
        <v>6.0458326240635997E-2</v>
      </c>
      <c r="AQ14" s="17">
        <v>5.8618898335902302E-2</v>
      </c>
      <c r="AR14" s="17">
        <v>9.1571074243020703E-2</v>
      </c>
      <c r="AS14" s="17"/>
      <c r="AT14" s="17">
        <v>5.3897766511800602E-2</v>
      </c>
      <c r="AU14" s="17">
        <v>6.0382437846490902E-2</v>
      </c>
      <c r="AV14" s="17"/>
      <c r="AW14" s="17">
        <v>5.8849609617740398E-2</v>
      </c>
      <c r="AX14" s="17">
        <v>6.6889133972211495E-2</v>
      </c>
      <c r="AY14" s="17">
        <v>8.1321666264387402E-2</v>
      </c>
      <c r="AZ14" s="17">
        <v>6.7634223677247293E-2</v>
      </c>
      <c r="BA14" s="17">
        <v>5.2500013397288402E-2</v>
      </c>
      <c r="BB14" s="17">
        <v>6.1037298349525697E-2</v>
      </c>
      <c r="BC14" s="17">
        <v>5.3395573177714102E-2</v>
      </c>
      <c r="BD14" s="17">
        <v>4.7623797827067903E-2</v>
      </c>
      <c r="BE14" s="17"/>
      <c r="BF14" s="17">
        <v>0</v>
      </c>
      <c r="BG14" s="17">
        <v>0</v>
      </c>
      <c r="BH14" s="17">
        <v>0</v>
      </c>
      <c r="BI14" s="17">
        <v>1</v>
      </c>
      <c r="BJ14" s="17">
        <v>0</v>
      </c>
      <c r="BK14" s="17">
        <v>0</v>
      </c>
      <c r="BL14" s="17">
        <v>0</v>
      </c>
      <c r="BM14" s="17"/>
      <c r="BN14" s="17">
        <v>0.10212303588716</v>
      </c>
      <c r="BO14" s="17">
        <v>8.2679586551328704E-2</v>
      </c>
      <c r="BP14" s="17">
        <v>6.6301857812935794E-2</v>
      </c>
      <c r="BQ14" s="17">
        <v>5.92540896811228E-2</v>
      </c>
      <c r="BR14" s="17">
        <v>5.5141901315835198E-2</v>
      </c>
      <c r="BS14" s="17">
        <v>5.5874303385242102E-2</v>
      </c>
      <c r="BT14" s="17">
        <v>7.6958069002390994E-2</v>
      </c>
      <c r="BU14" s="17">
        <v>6.9146619563814501E-2</v>
      </c>
      <c r="BV14" s="17">
        <v>5.0060683213859099E-2</v>
      </c>
      <c r="BW14" s="17">
        <v>5.4271676026741503E-2</v>
      </c>
      <c r="BX14" s="17">
        <v>3.50445232595799E-2</v>
      </c>
      <c r="BY14" s="17">
        <v>4.2761367492043997E-2</v>
      </c>
      <c r="BZ14" s="17">
        <v>4.8912123350693802E-2</v>
      </c>
      <c r="CA14" s="17">
        <v>4.79098778142594E-2</v>
      </c>
      <c r="CB14" s="17">
        <v>3.6743265744206798E-2</v>
      </c>
      <c r="CC14" s="17">
        <v>1.4044716771842301E-2</v>
      </c>
      <c r="CD14" s="17">
        <v>1.8086505897398401E-2</v>
      </c>
    </row>
    <row r="15" spans="2:82" x14ac:dyDescent="0.35">
      <c r="B15" s="18" t="s">
        <v>69</v>
      </c>
      <c r="C15" s="19">
        <v>0.20627772329989999</v>
      </c>
      <c r="D15" s="19">
        <v>0.17810870682895</v>
      </c>
      <c r="E15" s="19">
        <v>0.233824135577471</v>
      </c>
      <c r="F15" s="19"/>
      <c r="G15" s="19">
        <v>8.7792984969319796E-2</v>
      </c>
      <c r="H15" s="19">
        <v>6.6912018358578004E-2</v>
      </c>
      <c r="I15" s="19">
        <v>8.7582945650991798E-2</v>
      </c>
      <c r="J15" s="19">
        <v>0.116183019367605</v>
      </c>
      <c r="K15" s="19">
        <v>0.228148921872177</v>
      </c>
      <c r="L15" s="19">
        <v>0.55303117387174605</v>
      </c>
      <c r="M15" s="19"/>
      <c r="N15" s="19">
        <v>0.16980504923386</v>
      </c>
      <c r="O15" s="19">
        <v>0.15111179948770201</v>
      </c>
      <c r="P15" s="19">
        <v>0.18087654231786901</v>
      </c>
      <c r="Q15" s="19">
        <v>0.32337062755101198</v>
      </c>
      <c r="R15" s="19"/>
      <c r="S15" s="19">
        <v>0.13513536859559999</v>
      </c>
      <c r="T15" s="19">
        <v>0.22076952381277401</v>
      </c>
      <c r="U15" s="19">
        <v>0.21694207961338</v>
      </c>
      <c r="V15" s="19">
        <v>0.244030250854017</v>
      </c>
      <c r="W15" s="19">
        <v>0.20982264882054599</v>
      </c>
      <c r="X15" s="19">
        <v>0.20367545352469099</v>
      </c>
      <c r="Y15" s="19">
        <v>0.235873241771585</v>
      </c>
      <c r="Z15" s="19">
        <v>0.21567751888049799</v>
      </c>
      <c r="AA15" s="19">
        <v>0.20929918427039099</v>
      </c>
      <c r="AB15" s="19">
        <v>0.221881124467181</v>
      </c>
      <c r="AC15" s="19">
        <v>0.199386125078264</v>
      </c>
      <c r="AD15" s="19"/>
      <c r="AE15" s="19">
        <v>0.325961652677006</v>
      </c>
      <c r="AF15" s="19">
        <v>7.4507952391389298E-2</v>
      </c>
      <c r="AG15" s="19">
        <v>0.238642032819289</v>
      </c>
      <c r="AH15" s="19">
        <v>0.22317441766969601</v>
      </c>
      <c r="AI15" s="19">
        <v>0.12533031053118901</v>
      </c>
      <c r="AJ15" s="19">
        <v>0.19895736509204601</v>
      </c>
      <c r="AK15" s="19"/>
      <c r="AL15" s="19">
        <v>0.238678054660139</v>
      </c>
      <c r="AM15" s="19">
        <v>0.130070518638009</v>
      </c>
      <c r="AN15" s="19">
        <v>7.1195208870212107E-2</v>
      </c>
      <c r="AO15" s="19">
        <v>0.24227046912047601</v>
      </c>
      <c r="AP15" s="19">
        <v>0.29579714031273102</v>
      </c>
      <c r="AQ15" s="19">
        <v>0.21855615994539401</v>
      </c>
      <c r="AR15" s="19">
        <v>0.15340857760396101</v>
      </c>
      <c r="AS15" s="19"/>
      <c r="AT15" s="19">
        <v>9.1189846538692901E-2</v>
      </c>
      <c r="AU15" s="19">
        <v>0.22053981592722199</v>
      </c>
      <c r="AV15" s="19"/>
      <c r="AW15" s="19">
        <v>0.13128158044865201</v>
      </c>
      <c r="AX15" s="19">
        <v>0.55232673191044901</v>
      </c>
      <c r="AY15" s="19">
        <v>0.14289510911634801</v>
      </c>
      <c r="AZ15" s="19">
        <v>0.14818147820556801</v>
      </c>
      <c r="BA15" s="19">
        <v>0.51915340285966205</v>
      </c>
      <c r="BB15" s="19">
        <v>8.9377290721418895E-2</v>
      </c>
      <c r="BC15" s="19">
        <v>8.1724362298668099E-2</v>
      </c>
      <c r="BD15" s="19">
        <v>0.107545825214671</v>
      </c>
      <c r="BE15" s="19"/>
      <c r="BF15" s="19">
        <v>0</v>
      </c>
      <c r="BG15" s="19">
        <v>0</v>
      </c>
      <c r="BH15" s="19">
        <v>0</v>
      </c>
      <c r="BI15" s="19">
        <v>0</v>
      </c>
      <c r="BJ15" s="19">
        <v>0</v>
      </c>
      <c r="BK15" s="19">
        <v>1</v>
      </c>
      <c r="BL15" s="19">
        <v>0</v>
      </c>
      <c r="BM15" s="19"/>
      <c r="BN15" s="19">
        <v>0.30128944644172401</v>
      </c>
      <c r="BO15" s="19">
        <v>0.36507915776495597</v>
      </c>
      <c r="BP15" s="19">
        <v>0.31389672911809202</v>
      </c>
      <c r="BQ15" s="19">
        <v>0.23514771895497</v>
      </c>
      <c r="BR15" s="19">
        <v>0.25296221274715702</v>
      </c>
      <c r="BS15" s="19">
        <v>0.20106614457542901</v>
      </c>
      <c r="BT15" s="19">
        <v>0.20086972932387401</v>
      </c>
      <c r="BU15" s="19">
        <v>0.186624619969297</v>
      </c>
      <c r="BV15" s="19">
        <v>0.17733725319310401</v>
      </c>
      <c r="BW15" s="19">
        <v>0.112500350276395</v>
      </c>
      <c r="BX15" s="19">
        <v>0.111674981919831</v>
      </c>
      <c r="BY15" s="19">
        <v>8.1879689376148895E-2</v>
      </c>
      <c r="BZ15" s="19">
        <v>5.1329795369409001E-2</v>
      </c>
      <c r="CA15" s="19">
        <v>8.4010746434792699E-2</v>
      </c>
      <c r="CB15" s="19">
        <v>6.6846122233024094E-2</v>
      </c>
      <c r="CC15" s="19">
        <v>2.9187666189242699E-2</v>
      </c>
      <c r="CD15" s="19">
        <v>4.0202282563690399E-2</v>
      </c>
    </row>
    <row r="16" spans="2:82" x14ac:dyDescent="0.35">
      <c r="B16" s="16"/>
    </row>
    <row r="17" spans="2:2" x14ac:dyDescent="0.35">
      <c r="B17" t="s">
        <v>119</v>
      </c>
    </row>
    <row r="18" spans="2:2" x14ac:dyDescent="0.35">
      <c r="B18" t="s">
        <v>120</v>
      </c>
    </row>
    <row r="20" spans="2:2" x14ac:dyDescent="0.35">
      <c r="B20"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CD20"/>
  <sheetViews>
    <sheetView showGridLines="0" workbookViewId="0">
      <pane xSplit="2" topLeftCell="AB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334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t="s">
        <v>328</v>
      </c>
      <c r="BH7" s="10">
        <v>1160</v>
      </c>
      <c r="BI7" s="10">
        <v>592</v>
      </c>
      <c r="BJ7" s="10" t="s">
        <v>329</v>
      </c>
      <c r="BK7" s="10">
        <v>2037</v>
      </c>
      <c r="BL7" s="10" t="s">
        <v>330</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t="s">
        <v>331</v>
      </c>
      <c r="BH8" s="11">
        <v>1140</v>
      </c>
      <c r="BI8" s="11">
        <v>593</v>
      </c>
      <c r="BJ8" s="11" t="s">
        <v>332</v>
      </c>
      <c r="BK8" s="11">
        <v>2013</v>
      </c>
      <c r="BL8" s="11" t="s">
        <v>333</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322</v>
      </c>
      <c r="C9" s="17">
        <v>0.30602525816067999</v>
      </c>
      <c r="D9" s="17">
        <v>0.306498439079189</v>
      </c>
      <c r="E9" s="17">
        <v>0.30484595458859098</v>
      </c>
      <c r="F9" s="17"/>
      <c r="G9" s="17">
        <v>0.37820831683870298</v>
      </c>
      <c r="H9" s="17">
        <v>0.318544406331497</v>
      </c>
      <c r="I9" s="17">
        <v>0.34004012108741799</v>
      </c>
      <c r="J9" s="17">
        <v>0.31419758616750798</v>
      </c>
      <c r="K9" s="17">
        <v>0.30511688394693998</v>
      </c>
      <c r="L9" s="17">
        <v>0.260331890687654</v>
      </c>
      <c r="M9" s="17"/>
      <c r="N9" s="17">
        <v>0.30326386242737602</v>
      </c>
      <c r="O9" s="17">
        <v>0.29070027175989399</v>
      </c>
      <c r="P9" s="17">
        <v>0.353470256973615</v>
      </c>
      <c r="Q9" s="17">
        <v>0.28785508264348703</v>
      </c>
      <c r="R9" s="17"/>
      <c r="S9" s="17">
        <v>0.33001698511670002</v>
      </c>
      <c r="T9" s="17">
        <v>0.32916284601477303</v>
      </c>
      <c r="U9" s="17">
        <v>0.27399209087486298</v>
      </c>
      <c r="V9" s="17">
        <v>0.27104184441393903</v>
      </c>
      <c r="W9" s="17">
        <v>0.34298231496319598</v>
      </c>
      <c r="X9" s="17">
        <v>0.29984558754561702</v>
      </c>
      <c r="Y9" s="17">
        <v>0.29959641066813503</v>
      </c>
      <c r="Z9" s="17">
        <v>0.29531465733731799</v>
      </c>
      <c r="AA9" s="17">
        <v>0.32294270286535098</v>
      </c>
      <c r="AB9" s="17">
        <v>0.31690477057650002</v>
      </c>
      <c r="AC9" s="17">
        <v>0.226592517710032</v>
      </c>
      <c r="AD9" s="17"/>
      <c r="AE9" s="17">
        <v>0.27430467139226999</v>
      </c>
      <c r="AF9" s="17">
        <v>0.300392296718756</v>
      </c>
      <c r="AG9" s="17">
        <v>0.328138477375362</v>
      </c>
      <c r="AH9" s="17">
        <v>0.34138417255984999</v>
      </c>
      <c r="AI9" s="17">
        <v>0.35528873166180303</v>
      </c>
      <c r="AJ9" s="17">
        <v>0.37639777177561801</v>
      </c>
      <c r="AK9" s="17"/>
      <c r="AL9" s="17">
        <v>0.29854619720565601</v>
      </c>
      <c r="AM9" s="17">
        <v>0.341348294762712</v>
      </c>
      <c r="AN9" s="17">
        <v>0.31164670025916802</v>
      </c>
      <c r="AO9" s="17">
        <v>0.27833992065471502</v>
      </c>
      <c r="AP9" s="17">
        <v>0.24469710043592699</v>
      </c>
      <c r="AQ9" s="17">
        <v>0.35575111622279898</v>
      </c>
      <c r="AR9" s="17">
        <v>0.50003432891949295</v>
      </c>
      <c r="AS9" s="17"/>
      <c r="AT9" s="17">
        <v>0.29963204151670902</v>
      </c>
      <c r="AU9" s="17">
        <v>0.30394731594880903</v>
      </c>
      <c r="AV9" s="17"/>
      <c r="AW9" s="17">
        <v>0.32320425548451698</v>
      </c>
      <c r="AX9" s="17">
        <v>0.259810115794601</v>
      </c>
      <c r="AY9" s="17">
        <v>0.30416963929782498</v>
      </c>
      <c r="AZ9" s="17">
        <v>0.32479187407010102</v>
      </c>
      <c r="BA9" s="17">
        <v>0.26578378842993999</v>
      </c>
      <c r="BB9" s="17">
        <v>0.34012868316737699</v>
      </c>
      <c r="BC9" s="17">
        <v>0.319776460831868</v>
      </c>
      <c r="BD9" s="17">
        <v>0.36738969024481</v>
      </c>
      <c r="BE9" s="17"/>
      <c r="BF9" s="17">
        <v>0.33377458762815199</v>
      </c>
      <c r="BG9" s="17" t="s">
        <v>116</v>
      </c>
      <c r="BH9" s="17">
        <v>0.20217524470518899</v>
      </c>
      <c r="BI9" s="17">
        <v>0.35094161722524603</v>
      </c>
      <c r="BJ9" s="17" t="s">
        <v>116</v>
      </c>
      <c r="BK9" s="17">
        <v>0.3338862426975</v>
      </c>
      <c r="BL9" s="17" t="s">
        <v>116</v>
      </c>
      <c r="BM9" s="17"/>
      <c r="BN9" s="17">
        <v>0.31367895812131502</v>
      </c>
      <c r="BO9" s="17">
        <v>0.30638174670484603</v>
      </c>
      <c r="BP9" s="17">
        <v>0.28920928940302498</v>
      </c>
      <c r="BQ9" s="17">
        <v>0.31891537984073898</v>
      </c>
      <c r="BR9" s="17">
        <v>0.310611089964132</v>
      </c>
      <c r="BS9" s="17">
        <v>0.34885784033907102</v>
      </c>
      <c r="BT9" s="17">
        <v>0.27783690706346098</v>
      </c>
      <c r="BU9" s="17">
        <v>0.27137754342106502</v>
      </c>
      <c r="BV9" s="17">
        <v>0.30093267895713899</v>
      </c>
      <c r="BW9" s="17">
        <v>0.32165902776698901</v>
      </c>
      <c r="BX9" s="17">
        <v>0.34080414294043998</v>
      </c>
      <c r="BY9" s="17">
        <v>0.24172335195877201</v>
      </c>
      <c r="BZ9" s="17">
        <v>0.26560117889036899</v>
      </c>
      <c r="CA9" s="17">
        <v>0.29111763633471799</v>
      </c>
      <c r="CB9" s="17">
        <v>0.37714988517895498</v>
      </c>
      <c r="CC9" s="17">
        <v>0.22330443271487399</v>
      </c>
      <c r="CD9" s="17">
        <v>0.42954676466267899</v>
      </c>
    </row>
    <row r="10" spans="2:82" x14ac:dyDescent="0.35">
      <c r="B10" s="18" t="s">
        <v>323</v>
      </c>
      <c r="C10" s="17">
        <v>0.26338518678413297</v>
      </c>
      <c r="D10" s="17">
        <v>0.27124505419367501</v>
      </c>
      <c r="E10" s="17">
        <v>0.256324831414039</v>
      </c>
      <c r="F10" s="17"/>
      <c r="G10" s="17">
        <v>0.27217107474628199</v>
      </c>
      <c r="H10" s="17">
        <v>0.35333987663847699</v>
      </c>
      <c r="I10" s="17">
        <v>0.36104143340532202</v>
      </c>
      <c r="J10" s="17">
        <v>0.35662721222149701</v>
      </c>
      <c r="K10" s="17">
        <v>0.27781744510777001</v>
      </c>
      <c r="L10" s="17">
        <v>0.13648601189263901</v>
      </c>
      <c r="M10" s="17"/>
      <c r="N10" s="17">
        <v>0.35890048909373301</v>
      </c>
      <c r="O10" s="17">
        <v>0.32864176123275501</v>
      </c>
      <c r="P10" s="17">
        <v>0.201063051258426</v>
      </c>
      <c r="Q10" s="17">
        <v>0.14788912960997999</v>
      </c>
      <c r="R10" s="17"/>
      <c r="S10" s="17">
        <v>0.315546405504188</v>
      </c>
      <c r="T10" s="17">
        <v>0.25727204687018701</v>
      </c>
      <c r="U10" s="17">
        <v>0.24903085829829599</v>
      </c>
      <c r="V10" s="17">
        <v>0.281735795652162</v>
      </c>
      <c r="W10" s="17">
        <v>0.246745843709815</v>
      </c>
      <c r="X10" s="17">
        <v>0.25856683345735798</v>
      </c>
      <c r="Y10" s="17">
        <v>0.23857293164131499</v>
      </c>
      <c r="Z10" s="17">
        <v>0.21531550103965999</v>
      </c>
      <c r="AA10" s="17">
        <v>0.23530770155932901</v>
      </c>
      <c r="AB10" s="17">
        <v>0.27757374249295902</v>
      </c>
      <c r="AC10" s="17">
        <v>0.28557029602961997</v>
      </c>
      <c r="AD10" s="17"/>
      <c r="AE10" s="17">
        <v>0.22171834673190399</v>
      </c>
      <c r="AF10" s="17">
        <v>0.42008503831328903</v>
      </c>
      <c r="AG10" s="17">
        <v>0.17519790884692199</v>
      </c>
      <c r="AH10" s="17">
        <v>0.18374694402538699</v>
      </c>
      <c r="AI10" s="17">
        <v>0.29148408916187801</v>
      </c>
      <c r="AJ10" s="17">
        <v>0.152884071026681</v>
      </c>
      <c r="AK10" s="17"/>
      <c r="AL10" s="17">
        <v>0.25534695972650601</v>
      </c>
      <c r="AM10" s="17">
        <v>0.27100310051450899</v>
      </c>
      <c r="AN10" s="17">
        <v>0.36514442712902401</v>
      </c>
      <c r="AO10" s="17">
        <v>0.25220170126468799</v>
      </c>
      <c r="AP10" s="17">
        <v>0.34217382937396101</v>
      </c>
      <c r="AQ10" s="17">
        <v>0.29066998717208298</v>
      </c>
      <c r="AR10" s="17">
        <v>0.25054450989294702</v>
      </c>
      <c r="AS10" s="17"/>
      <c r="AT10" s="17">
        <v>0.37130735051740299</v>
      </c>
      <c r="AU10" s="17">
        <v>0.25483359941371803</v>
      </c>
      <c r="AV10" s="17"/>
      <c r="AW10" s="17">
        <v>0.32638747977132998</v>
      </c>
      <c r="AX10" s="17">
        <v>0.14395276764439399</v>
      </c>
      <c r="AY10" s="17">
        <v>0.33389437044654202</v>
      </c>
      <c r="AZ10" s="17">
        <v>0.30297065326201</v>
      </c>
      <c r="BA10" s="17">
        <v>0.143875832954036</v>
      </c>
      <c r="BB10" s="17">
        <v>0.32179143343414102</v>
      </c>
      <c r="BC10" s="17">
        <v>0.35667085577729701</v>
      </c>
      <c r="BD10" s="17">
        <v>0.29062296720163999</v>
      </c>
      <c r="BE10" s="17"/>
      <c r="BF10" s="17">
        <v>0.342010134487578</v>
      </c>
      <c r="BG10" s="17" t="s">
        <v>116</v>
      </c>
      <c r="BH10" s="17">
        <v>0.52246146921349701</v>
      </c>
      <c r="BI10" s="17">
        <v>0.17393106152096099</v>
      </c>
      <c r="BJ10" s="17" t="s">
        <v>116</v>
      </c>
      <c r="BK10" s="17">
        <v>9.2813232014413397E-2</v>
      </c>
      <c r="BL10" s="17" t="s">
        <v>116</v>
      </c>
      <c r="BM10" s="17"/>
      <c r="BN10" s="17">
        <v>0.21110495498154</v>
      </c>
      <c r="BO10" s="17">
        <v>0.14065786290510901</v>
      </c>
      <c r="BP10" s="17">
        <v>0.20355352863977599</v>
      </c>
      <c r="BQ10" s="17">
        <v>0.210374132479211</v>
      </c>
      <c r="BR10" s="17">
        <v>0.208706268953151</v>
      </c>
      <c r="BS10" s="17">
        <v>0.20951437998971001</v>
      </c>
      <c r="BT10" s="17">
        <v>0.25958298986187001</v>
      </c>
      <c r="BU10" s="17">
        <v>0.318628529089378</v>
      </c>
      <c r="BV10" s="17">
        <v>0.30438468644674499</v>
      </c>
      <c r="BW10" s="17">
        <v>0.329348802642909</v>
      </c>
      <c r="BX10" s="17">
        <v>0.34323647460896101</v>
      </c>
      <c r="BY10" s="17">
        <v>0.42731029593416098</v>
      </c>
      <c r="BZ10" s="17">
        <v>0.46962859222715703</v>
      </c>
      <c r="CA10" s="17">
        <v>0.43368052365952298</v>
      </c>
      <c r="CB10" s="17">
        <v>0.43271872233863101</v>
      </c>
      <c r="CC10" s="17">
        <v>0.49284839534137298</v>
      </c>
      <c r="CD10" s="17">
        <v>0.42638320203074798</v>
      </c>
    </row>
    <row r="11" spans="2:82" x14ac:dyDescent="0.35">
      <c r="B11" s="18" t="s">
        <v>324</v>
      </c>
      <c r="C11" s="17">
        <v>0.254976210193196</v>
      </c>
      <c r="D11" s="17">
        <v>0.25435606377969899</v>
      </c>
      <c r="E11" s="17">
        <v>0.25607505738002201</v>
      </c>
      <c r="F11" s="17"/>
      <c r="G11" s="17">
        <v>0.25055713505445498</v>
      </c>
      <c r="H11" s="17">
        <v>0.342379009505756</v>
      </c>
      <c r="I11" s="17">
        <v>0.33189454831154702</v>
      </c>
      <c r="J11" s="17">
        <v>0.36042353537131899</v>
      </c>
      <c r="K11" s="17">
        <v>0.278897687753691</v>
      </c>
      <c r="L11" s="17">
        <v>0.13262477380477</v>
      </c>
      <c r="M11" s="17"/>
      <c r="N11" s="17">
        <v>0.33652939759171802</v>
      </c>
      <c r="O11" s="17">
        <v>0.31640067552235901</v>
      </c>
      <c r="P11" s="17">
        <v>0.19923081135710799</v>
      </c>
      <c r="Q11" s="17">
        <v>0.15283369107213199</v>
      </c>
      <c r="R11" s="17"/>
      <c r="S11" s="17">
        <v>0.28386413694701101</v>
      </c>
      <c r="T11" s="17">
        <v>0.22746317385131101</v>
      </c>
      <c r="U11" s="17">
        <v>0.236574933360716</v>
      </c>
      <c r="V11" s="17">
        <v>0.28028346261203302</v>
      </c>
      <c r="W11" s="17">
        <v>0.25860716029141401</v>
      </c>
      <c r="X11" s="17">
        <v>0.27557865101665702</v>
      </c>
      <c r="Y11" s="17">
        <v>0.23841275923659699</v>
      </c>
      <c r="Z11" s="17">
        <v>0.20643359492036101</v>
      </c>
      <c r="AA11" s="17">
        <v>0.25679126470748598</v>
      </c>
      <c r="AB11" s="17">
        <v>0.24718919111964399</v>
      </c>
      <c r="AC11" s="17">
        <v>0.27946619086378199</v>
      </c>
      <c r="AD11" s="17"/>
      <c r="AE11" s="17">
        <v>0.22554611724851401</v>
      </c>
      <c r="AF11" s="17">
        <v>0.368638497382274</v>
      </c>
      <c r="AG11" s="17">
        <v>0.18120305831212499</v>
      </c>
      <c r="AH11" s="17">
        <v>0.18707661297539599</v>
      </c>
      <c r="AI11" s="17">
        <v>0.27354778831769599</v>
      </c>
      <c r="AJ11" s="17">
        <v>0.21623732261918799</v>
      </c>
      <c r="AK11" s="17"/>
      <c r="AL11" s="17">
        <v>0.24851411250146299</v>
      </c>
      <c r="AM11" s="17">
        <v>0.26387108407690901</v>
      </c>
      <c r="AN11" s="17">
        <v>0.310660059364126</v>
      </c>
      <c r="AO11" s="17">
        <v>0.24737063271804499</v>
      </c>
      <c r="AP11" s="17">
        <v>0.313791166649808</v>
      </c>
      <c r="AQ11" s="17">
        <v>0.28085369019075501</v>
      </c>
      <c r="AR11" s="17">
        <v>0.19552101196968399</v>
      </c>
      <c r="AS11" s="17"/>
      <c r="AT11" s="17">
        <v>0.361732984311741</v>
      </c>
      <c r="AU11" s="17">
        <v>0.24639599918498001</v>
      </c>
      <c r="AV11" s="17"/>
      <c r="AW11" s="17">
        <v>0.30550822461411398</v>
      </c>
      <c r="AX11" s="17">
        <v>0.13649267507827401</v>
      </c>
      <c r="AY11" s="17">
        <v>0.37307456463730998</v>
      </c>
      <c r="AZ11" s="17">
        <v>0.30644030514819098</v>
      </c>
      <c r="BA11" s="17">
        <v>0.14618284865751899</v>
      </c>
      <c r="BB11" s="17">
        <v>0.28858574423028499</v>
      </c>
      <c r="BC11" s="17">
        <v>0.32016497798702498</v>
      </c>
      <c r="BD11" s="17">
        <v>0.340874281432689</v>
      </c>
      <c r="BE11" s="17"/>
      <c r="BF11" s="17">
        <v>0.26890607464352401</v>
      </c>
      <c r="BG11" s="17" t="s">
        <v>116</v>
      </c>
      <c r="BH11" s="17">
        <v>0.53452093565283498</v>
      </c>
      <c r="BI11" s="17">
        <v>0.190052001203113</v>
      </c>
      <c r="BJ11" s="17" t="s">
        <v>116</v>
      </c>
      <c r="BK11" s="17">
        <v>0.106892609282636</v>
      </c>
      <c r="BL11" s="17" t="s">
        <v>116</v>
      </c>
      <c r="BM11" s="17"/>
      <c r="BN11" s="17">
        <v>0.18973458640333299</v>
      </c>
      <c r="BO11" s="17">
        <v>0.13329930779690199</v>
      </c>
      <c r="BP11" s="17">
        <v>0.21732824378655899</v>
      </c>
      <c r="BQ11" s="17">
        <v>0.225620085894706</v>
      </c>
      <c r="BR11" s="17">
        <v>0.23029383489893501</v>
      </c>
      <c r="BS11" s="17">
        <v>0.22720828905939</v>
      </c>
      <c r="BT11" s="17">
        <v>0.27510927999913698</v>
      </c>
      <c r="BU11" s="17">
        <v>0.27752347573994901</v>
      </c>
      <c r="BV11" s="17">
        <v>0.317140097339843</v>
      </c>
      <c r="BW11" s="17">
        <v>0.30847195552831302</v>
      </c>
      <c r="BX11" s="17">
        <v>0.28122089050103199</v>
      </c>
      <c r="BY11" s="17">
        <v>0.39254308719306602</v>
      </c>
      <c r="BZ11" s="17">
        <v>0.39145690617927298</v>
      </c>
      <c r="CA11" s="17">
        <v>0.38928495367760302</v>
      </c>
      <c r="CB11" s="17">
        <v>0.34688371072162399</v>
      </c>
      <c r="CC11" s="17">
        <v>0.43821353383376399</v>
      </c>
      <c r="CD11" s="17">
        <v>0.38497414339712899</v>
      </c>
    </row>
    <row r="12" spans="2:82" x14ac:dyDescent="0.35">
      <c r="B12" s="18" t="s">
        <v>325</v>
      </c>
      <c r="C12" s="17">
        <v>0.25461628653113499</v>
      </c>
      <c r="D12" s="17">
        <v>0.26015627586238599</v>
      </c>
      <c r="E12" s="17">
        <v>0.24925885837937001</v>
      </c>
      <c r="F12" s="17"/>
      <c r="G12" s="17">
        <v>0.26736848801869001</v>
      </c>
      <c r="H12" s="17">
        <v>0.318284817274186</v>
      </c>
      <c r="I12" s="17">
        <v>0.33937223482900503</v>
      </c>
      <c r="J12" s="17">
        <v>0.36560340198713898</v>
      </c>
      <c r="K12" s="17">
        <v>0.26465782107701402</v>
      </c>
      <c r="L12" s="17">
        <v>0.13639376653134899</v>
      </c>
      <c r="M12" s="17"/>
      <c r="N12" s="17">
        <v>0.334267006578717</v>
      </c>
      <c r="O12" s="17">
        <v>0.32351565205779498</v>
      </c>
      <c r="P12" s="17">
        <v>0.20155738349357499</v>
      </c>
      <c r="Q12" s="17">
        <v>0.14569669909897301</v>
      </c>
      <c r="R12" s="17"/>
      <c r="S12" s="17">
        <v>0.28010211050546102</v>
      </c>
      <c r="T12" s="17">
        <v>0.25570460628645902</v>
      </c>
      <c r="U12" s="17">
        <v>0.26021018504652499</v>
      </c>
      <c r="V12" s="17">
        <v>0.27229421979774199</v>
      </c>
      <c r="W12" s="17">
        <v>0.238352650735664</v>
      </c>
      <c r="X12" s="17">
        <v>0.243811509811312</v>
      </c>
      <c r="Y12" s="17">
        <v>0.22244867819563099</v>
      </c>
      <c r="Z12" s="17">
        <v>0.20555724218816901</v>
      </c>
      <c r="AA12" s="17">
        <v>0.25013616592882798</v>
      </c>
      <c r="AB12" s="17">
        <v>0.26287885847541498</v>
      </c>
      <c r="AC12" s="17">
        <v>0.27976726074063601</v>
      </c>
      <c r="AD12" s="17"/>
      <c r="AE12" s="17">
        <v>0.21800148022638399</v>
      </c>
      <c r="AF12" s="17">
        <v>0.38289319722716803</v>
      </c>
      <c r="AG12" s="17">
        <v>0.168777699374979</v>
      </c>
      <c r="AH12" s="17">
        <v>0.194026157296322</v>
      </c>
      <c r="AI12" s="17">
        <v>0.27964894462895901</v>
      </c>
      <c r="AJ12" s="17">
        <v>0.22013995146840901</v>
      </c>
      <c r="AK12" s="17"/>
      <c r="AL12" s="17">
        <v>0.25125875929918701</v>
      </c>
      <c r="AM12" s="17">
        <v>0.24695421933832701</v>
      </c>
      <c r="AN12" s="17">
        <v>0.29296941903729701</v>
      </c>
      <c r="AO12" s="17">
        <v>0.26315429435586501</v>
      </c>
      <c r="AP12" s="17">
        <v>0.322197241448476</v>
      </c>
      <c r="AQ12" s="17">
        <v>0.28693290121909998</v>
      </c>
      <c r="AR12" s="17">
        <v>0.19552101196968399</v>
      </c>
      <c r="AS12" s="17"/>
      <c r="AT12" s="17">
        <v>0.28616986988923199</v>
      </c>
      <c r="AU12" s="17">
        <v>0.25270453970013801</v>
      </c>
      <c r="AV12" s="17"/>
      <c r="AW12" s="17">
        <v>0.30574518000871198</v>
      </c>
      <c r="AX12" s="17">
        <v>0.14345218923224501</v>
      </c>
      <c r="AY12" s="17">
        <v>0.28863663490691799</v>
      </c>
      <c r="AZ12" s="17">
        <v>0.30947309593993699</v>
      </c>
      <c r="BA12" s="17">
        <v>0.145533951288008</v>
      </c>
      <c r="BB12" s="17">
        <v>0.30916038145409303</v>
      </c>
      <c r="BC12" s="17">
        <v>0.30459568661102498</v>
      </c>
      <c r="BD12" s="17">
        <v>0.342833574320003</v>
      </c>
      <c r="BE12" s="17"/>
      <c r="BF12" s="17">
        <v>0.296113392835126</v>
      </c>
      <c r="BG12" s="17" t="s">
        <v>116</v>
      </c>
      <c r="BH12" s="17">
        <v>0.51449725742505403</v>
      </c>
      <c r="BI12" s="17">
        <v>0.16535124620823</v>
      </c>
      <c r="BJ12" s="17" t="s">
        <v>116</v>
      </c>
      <c r="BK12" s="17">
        <v>0.107239918696763</v>
      </c>
      <c r="BL12" s="17" t="s">
        <v>116</v>
      </c>
      <c r="BM12" s="17"/>
      <c r="BN12" s="17">
        <v>0.19315448313590899</v>
      </c>
      <c r="BO12" s="17">
        <v>0.12869665478893899</v>
      </c>
      <c r="BP12" s="17">
        <v>0.18273940393693699</v>
      </c>
      <c r="BQ12" s="17">
        <v>0.226811240397891</v>
      </c>
      <c r="BR12" s="17">
        <v>0.230666722770448</v>
      </c>
      <c r="BS12" s="17">
        <v>0.21215801921872399</v>
      </c>
      <c r="BT12" s="17">
        <v>0.27127717129581402</v>
      </c>
      <c r="BU12" s="17">
        <v>0.28146458448267597</v>
      </c>
      <c r="BV12" s="17">
        <v>0.30568691217993998</v>
      </c>
      <c r="BW12" s="17">
        <v>0.32350854324092698</v>
      </c>
      <c r="BX12" s="17">
        <v>0.347819423606895</v>
      </c>
      <c r="BY12" s="17">
        <v>0.40158235662351499</v>
      </c>
      <c r="BZ12" s="17">
        <v>0.43456983129696902</v>
      </c>
      <c r="CA12" s="17">
        <v>0.33907563585407202</v>
      </c>
      <c r="CB12" s="17">
        <v>0.36345898204384403</v>
      </c>
      <c r="CC12" s="17">
        <v>0.43890738069827701</v>
      </c>
      <c r="CD12" s="17">
        <v>0.24581246261547199</v>
      </c>
    </row>
    <row r="13" spans="2:82" x14ac:dyDescent="0.35">
      <c r="B13" s="18" t="s">
        <v>326</v>
      </c>
      <c r="C13" s="17">
        <v>0.25190899320151899</v>
      </c>
      <c r="D13" s="17">
        <v>0.248443731492449</v>
      </c>
      <c r="E13" s="17">
        <v>0.25482671656140299</v>
      </c>
      <c r="F13" s="17"/>
      <c r="G13" s="17">
        <v>0.27268989506317498</v>
      </c>
      <c r="H13" s="17">
        <v>0.32954456446269098</v>
      </c>
      <c r="I13" s="17">
        <v>0.33025269579518401</v>
      </c>
      <c r="J13" s="17">
        <v>0.35919353097587098</v>
      </c>
      <c r="K13" s="17">
        <v>0.26085876802719699</v>
      </c>
      <c r="L13" s="17">
        <v>0.13059462870438199</v>
      </c>
      <c r="M13" s="17"/>
      <c r="N13" s="17">
        <v>0.327393157318211</v>
      </c>
      <c r="O13" s="17">
        <v>0.32509020962548202</v>
      </c>
      <c r="P13" s="17">
        <v>0.196829047690675</v>
      </c>
      <c r="Q13" s="17">
        <v>0.14498876093577501</v>
      </c>
      <c r="R13" s="17"/>
      <c r="S13" s="17">
        <v>0.296318148648402</v>
      </c>
      <c r="T13" s="17">
        <v>0.23505439298334299</v>
      </c>
      <c r="U13" s="17">
        <v>0.226908366841992</v>
      </c>
      <c r="V13" s="17">
        <v>0.28365373226701102</v>
      </c>
      <c r="W13" s="17">
        <v>0.254131330318211</v>
      </c>
      <c r="X13" s="17">
        <v>0.235441123711324</v>
      </c>
      <c r="Y13" s="17">
        <v>0.22392578792137299</v>
      </c>
      <c r="Z13" s="17">
        <v>0.20476675417468401</v>
      </c>
      <c r="AA13" s="17">
        <v>0.25361794955286598</v>
      </c>
      <c r="AB13" s="17">
        <v>0.26597737930177101</v>
      </c>
      <c r="AC13" s="17">
        <v>0.25200099593033598</v>
      </c>
      <c r="AD13" s="17"/>
      <c r="AE13" s="17">
        <v>0.21062976787854201</v>
      </c>
      <c r="AF13" s="17">
        <v>0.37775954499426301</v>
      </c>
      <c r="AG13" s="17">
        <v>0.17887963509934399</v>
      </c>
      <c r="AH13" s="17">
        <v>0.19655313476713099</v>
      </c>
      <c r="AI13" s="17">
        <v>0.27972589108688001</v>
      </c>
      <c r="AJ13" s="17">
        <v>0.23204432348126899</v>
      </c>
      <c r="AK13" s="17"/>
      <c r="AL13" s="17">
        <v>0.24070092995884201</v>
      </c>
      <c r="AM13" s="17">
        <v>0.26155653141359297</v>
      </c>
      <c r="AN13" s="17">
        <v>0.35395414783442802</v>
      </c>
      <c r="AO13" s="17">
        <v>0.19002713693373999</v>
      </c>
      <c r="AP13" s="17">
        <v>0.299059932870398</v>
      </c>
      <c r="AQ13" s="17">
        <v>0.31356863013331898</v>
      </c>
      <c r="AR13" s="17">
        <v>0.205629522100093</v>
      </c>
      <c r="AS13" s="17"/>
      <c r="AT13" s="17">
        <v>0.325113702499639</v>
      </c>
      <c r="AU13" s="17">
        <v>0.24672923039735101</v>
      </c>
      <c r="AV13" s="17"/>
      <c r="AW13" s="17">
        <v>0.29807912589799501</v>
      </c>
      <c r="AX13" s="17">
        <v>0.133800210232949</v>
      </c>
      <c r="AY13" s="17">
        <v>0.35446232781863801</v>
      </c>
      <c r="AZ13" s="17">
        <v>0.29003327176520799</v>
      </c>
      <c r="BA13" s="17">
        <v>0.139535994246371</v>
      </c>
      <c r="BB13" s="17">
        <v>0.32520185464301599</v>
      </c>
      <c r="BC13" s="17">
        <v>0.331794494985374</v>
      </c>
      <c r="BD13" s="17">
        <v>0.23736335472633399</v>
      </c>
      <c r="BE13" s="17"/>
      <c r="BF13" s="17">
        <v>0.29203764734934401</v>
      </c>
      <c r="BG13" s="17" t="s">
        <v>116</v>
      </c>
      <c r="BH13" s="17">
        <v>0.52816864749375303</v>
      </c>
      <c r="BI13" s="17">
        <v>0.150437764160123</v>
      </c>
      <c r="BJ13" s="17" t="s">
        <v>116</v>
      </c>
      <c r="BK13" s="17">
        <v>9.9727289622969603E-2</v>
      </c>
      <c r="BL13" s="17" t="s">
        <v>116</v>
      </c>
      <c r="BM13" s="17"/>
      <c r="BN13" s="17">
        <v>0.189752845901699</v>
      </c>
      <c r="BO13" s="17">
        <v>0.13912194006148901</v>
      </c>
      <c r="BP13" s="17">
        <v>0.183631770893839</v>
      </c>
      <c r="BQ13" s="17">
        <v>0.20706285030577001</v>
      </c>
      <c r="BR13" s="17">
        <v>0.216965393170897</v>
      </c>
      <c r="BS13" s="17">
        <v>0.24532541474494099</v>
      </c>
      <c r="BT13" s="17">
        <v>0.26279907618516701</v>
      </c>
      <c r="BU13" s="17">
        <v>0.29524273529328798</v>
      </c>
      <c r="BV13" s="17">
        <v>0.31603526675451798</v>
      </c>
      <c r="BW13" s="17">
        <v>0.29348461119340902</v>
      </c>
      <c r="BX13" s="17">
        <v>0.29109617354901202</v>
      </c>
      <c r="BY13" s="17">
        <v>0.36657122446002199</v>
      </c>
      <c r="BZ13" s="17">
        <v>0.39562681144078499</v>
      </c>
      <c r="CA13" s="17">
        <v>0.434670735584266</v>
      </c>
      <c r="CB13" s="17">
        <v>0.37474589747425902</v>
      </c>
      <c r="CC13" s="17">
        <v>0.46276425356372902</v>
      </c>
      <c r="CD13" s="17">
        <v>0.32564947272857703</v>
      </c>
    </row>
    <row r="14" spans="2:82" x14ac:dyDescent="0.35">
      <c r="B14" s="18" t="s">
        <v>327</v>
      </c>
      <c r="C14" s="17">
        <v>0.24567240026986001</v>
      </c>
      <c r="D14" s="17">
        <v>0.249255015042713</v>
      </c>
      <c r="E14" s="17">
        <v>0.24246804315040599</v>
      </c>
      <c r="F14" s="17"/>
      <c r="G14" s="17">
        <v>0.22669625345445199</v>
      </c>
      <c r="H14" s="17">
        <v>0.301654036367832</v>
      </c>
      <c r="I14" s="17">
        <v>0.33590988431411001</v>
      </c>
      <c r="J14" s="17">
        <v>0.35192393771064501</v>
      </c>
      <c r="K14" s="17">
        <v>0.26668690061157002</v>
      </c>
      <c r="L14" s="17">
        <v>0.135329260401053</v>
      </c>
      <c r="M14" s="17"/>
      <c r="N14" s="17">
        <v>0.31756486748628399</v>
      </c>
      <c r="O14" s="17">
        <v>0.31732093574900799</v>
      </c>
      <c r="P14" s="17">
        <v>0.201548554551367</v>
      </c>
      <c r="Q14" s="17">
        <v>0.13571433498726301</v>
      </c>
      <c r="R14" s="17"/>
      <c r="S14" s="17">
        <v>0.266239915980719</v>
      </c>
      <c r="T14" s="17">
        <v>0.22841254857974899</v>
      </c>
      <c r="U14" s="17">
        <v>0.25287281671369499</v>
      </c>
      <c r="V14" s="17">
        <v>0.278391284232541</v>
      </c>
      <c r="W14" s="17">
        <v>0.23546089341656201</v>
      </c>
      <c r="X14" s="17">
        <v>0.23990582025928101</v>
      </c>
      <c r="Y14" s="17">
        <v>0.216036269842977</v>
      </c>
      <c r="Z14" s="17">
        <v>0.17850755494857701</v>
      </c>
      <c r="AA14" s="17">
        <v>0.25999080474874597</v>
      </c>
      <c r="AB14" s="17">
        <v>0.25068403604177503</v>
      </c>
      <c r="AC14" s="17">
        <v>0.26408257556678499</v>
      </c>
      <c r="AD14" s="17"/>
      <c r="AE14" s="17">
        <v>0.216733126392707</v>
      </c>
      <c r="AF14" s="17">
        <v>0.36395491137472202</v>
      </c>
      <c r="AG14" s="17">
        <v>0.16706057109666</v>
      </c>
      <c r="AH14" s="17">
        <v>0.18568128257844699</v>
      </c>
      <c r="AI14" s="17">
        <v>0.257058541961874</v>
      </c>
      <c r="AJ14" s="17">
        <v>0.19712249824196801</v>
      </c>
      <c r="AK14" s="17"/>
      <c r="AL14" s="17">
        <v>0.241449046341737</v>
      </c>
      <c r="AM14" s="17">
        <v>0.25650972696437102</v>
      </c>
      <c r="AN14" s="17">
        <v>0.28704918302525101</v>
      </c>
      <c r="AO14" s="17">
        <v>0.20558705093596399</v>
      </c>
      <c r="AP14" s="17">
        <v>0.29029882282470698</v>
      </c>
      <c r="AQ14" s="17">
        <v>0.28771612449530898</v>
      </c>
      <c r="AR14" s="17">
        <v>0.10467084601080399</v>
      </c>
      <c r="AS14" s="17"/>
      <c r="AT14" s="17">
        <v>0.34175489633412798</v>
      </c>
      <c r="AU14" s="17">
        <v>0.23807146307371299</v>
      </c>
      <c r="AV14" s="17"/>
      <c r="AW14" s="17">
        <v>0.28695101602469503</v>
      </c>
      <c r="AX14" s="17">
        <v>0.13365219238269299</v>
      </c>
      <c r="AY14" s="17">
        <v>0.29405136340973698</v>
      </c>
      <c r="AZ14" s="17">
        <v>0.287357550607586</v>
      </c>
      <c r="BA14" s="17">
        <v>0.14836227975233399</v>
      </c>
      <c r="BB14" s="17">
        <v>0.31501269257138897</v>
      </c>
      <c r="BC14" s="17">
        <v>0.30300173376195799</v>
      </c>
      <c r="BD14" s="17">
        <v>0.236771842594347</v>
      </c>
      <c r="BE14" s="17"/>
      <c r="BF14" s="17">
        <v>0.25423191095756897</v>
      </c>
      <c r="BG14" s="17" t="s">
        <v>116</v>
      </c>
      <c r="BH14" s="17">
        <v>0.53213629014414199</v>
      </c>
      <c r="BI14" s="17">
        <v>0.151415956020168</v>
      </c>
      <c r="BJ14" s="17" t="s">
        <v>116</v>
      </c>
      <c r="BK14" s="17">
        <v>0.10574305398374401</v>
      </c>
      <c r="BL14" s="17" t="s">
        <v>116</v>
      </c>
      <c r="BM14" s="17"/>
      <c r="BN14" s="17">
        <v>0.162541064111831</v>
      </c>
      <c r="BO14" s="17">
        <v>0.14410471105668701</v>
      </c>
      <c r="BP14" s="17">
        <v>0.186825273016545</v>
      </c>
      <c r="BQ14" s="17">
        <v>0.21851484823741599</v>
      </c>
      <c r="BR14" s="17">
        <v>0.21562171387201401</v>
      </c>
      <c r="BS14" s="17">
        <v>0.22527125357490299</v>
      </c>
      <c r="BT14" s="17">
        <v>0.28899865897955301</v>
      </c>
      <c r="BU14" s="17">
        <v>0.24316346049977799</v>
      </c>
      <c r="BV14" s="17">
        <v>0.32441972755638199</v>
      </c>
      <c r="BW14" s="17">
        <v>0.29440967572221499</v>
      </c>
      <c r="BX14" s="17">
        <v>0.29417813569833201</v>
      </c>
      <c r="BY14" s="17">
        <v>0.38605415096630602</v>
      </c>
      <c r="BZ14" s="17">
        <v>0.38996693018696899</v>
      </c>
      <c r="CA14" s="17">
        <v>0.37779691858105202</v>
      </c>
      <c r="CB14" s="17">
        <v>0.32767274568381299</v>
      </c>
      <c r="CC14" s="17">
        <v>0.43696442711338102</v>
      </c>
      <c r="CD14" s="17">
        <v>0.29467183582717998</v>
      </c>
    </row>
    <row r="15" spans="2:82" x14ac:dyDescent="0.35">
      <c r="B15" s="18" t="s">
        <v>114</v>
      </c>
      <c r="C15" s="19">
        <v>0.32728613745264901</v>
      </c>
      <c r="D15" s="19">
        <v>0.31440811701636101</v>
      </c>
      <c r="E15" s="19">
        <v>0.33958837589038599</v>
      </c>
      <c r="F15" s="19"/>
      <c r="G15" s="19">
        <v>0.16503564101805099</v>
      </c>
      <c r="H15" s="19">
        <v>0.140125845747508</v>
      </c>
      <c r="I15" s="19">
        <v>0.16447980006735</v>
      </c>
      <c r="J15" s="19">
        <v>0.18490629299286901</v>
      </c>
      <c r="K15" s="19">
        <v>0.34069648775852701</v>
      </c>
      <c r="L15" s="19">
        <v>0.57779897150127102</v>
      </c>
      <c r="M15" s="19"/>
      <c r="N15" s="19">
        <v>0.21104995759685899</v>
      </c>
      <c r="O15" s="19">
        <v>0.246628649162911</v>
      </c>
      <c r="P15" s="19">
        <v>0.342296260418192</v>
      </c>
      <c r="Q15" s="19">
        <v>0.51172460666914499</v>
      </c>
      <c r="R15" s="19"/>
      <c r="S15" s="19">
        <v>0.19173924423425001</v>
      </c>
      <c r="T15" s="19">
        <v>0.34357396409205099</v>
      </c>
      <c r="U15" s="19">
        <v>0.376904011130273</v>
      </c>
      <c r="V15" s="19">
        <v>0.35534602831707701</v>
      </c>
      <c r="W15" s="19">
        <v>0.32226959151769702</v>
      </c>
      <c r="X15" s="19">
        <v>0.32491013188679502</v>
      </c>
      <c r="Y15" s="19">
        <v>0.37576989422295398</v>
      </c>
      <c r="Z15" s="19">
        <v>0.37713544642593599</v>
      </c>
      <c r="AA15" s="19">
        <v>0.32942937888006701</v>
      </c>
      <c r="AB15" s="19">
        <v>0.316734183205791</v>
      </c>
      <c r="AC15" s="19">
        <v>0.40109570822477703</v>
      </c>
      <c r="AD15" s="19"/>
      <c r="AE15" s="19">
        <v>0.42682653450517499</v>
      </c>
      <c r="AF15" s="19">
        <v>0.12814772817233699</v>
      </c>
      <c r="AG15" s="19">
        <v>0.42701398180184602</v>
      </c>
      <c r="AH15" s="19">
        <v>0.38755184642016</v>
      </c>
      <c r="AI15" s="19">
        <v>0.222543665452101</v>
      </c>
      <c r="AJ15" s="19">
        <v>0.32222852593723</v>
      </c>
      <c r="AK15" s="19"/>
      <c r="AL15" s="19">
        <v>0.36089630918161603</v>
      </c>
      <c r="AM15" s="19">
        <v>0.231029807346744</v>
      </c>
      <c r="AN15" s="19">
        <v>0.15003900953115601</v>
      </c>
      <c r="AO15" s="19">
        <v>0.32606677031593201</v>
      </c>
      <c r="AP15" s="19">
        <v>0.34794806666905598</v>
      </c>
      <c r="AQ15" s="19">
        <v>0.25737475188620301</v>
      </c>
      <c r="AR15" s="19">
        <v>0.24942116118756</v>
      </c>
      <c r="AS15" s="19"/>
      <c r="AT15" s="19">
        <v>0.124687306828143</v>
      </c>
      <c r="AU15" s="19">
        <v>0.348904170356993</v>
      </c>
      <c r="AV15" s="19"/>
      <c r="AW15" s="19">
        <v>0.25259862777703002</v>
      </c>
      <c r="AX15" s="19">
        <v>0.58880830226512104</v>
      </c>
      <c r="AY15" s="19">
        <v>0.20506456039964899</v>
      </c>
      <c r="AZ15" s="19">
        <v>0.25706460027118599</v>
      </c>
      <c r="BA15" s="19">
        <v>0.55256625929382996</v>
      </c>
      <c r="BB15" s="19">
        <v>0.158153442481373</v>
      </c>
      <c r="BC15" s="19">
        <v>0.14487958138342</v>
      </c>
      <c r="BD15" s="19">
        <v>0.158216234755163</v>
      </c>
      <c r="BE15" s="19"/>
      <c r="BF15" s="19">
        <v>0.12477623478543701</v>
      </c>
      <c r="BG15" s="19" t="s">
        <v>116</v>
      </c>
      <c r="BH15" s="19">
        <v>0.21929199016855599</v>
      </c>
      <c r="BI15" s="19">
        <v>0.310539711164601</v>
      </c>
      <c r="BJ15" s="19" t="s">
        <v>116</v>
      </c>
      <c r="BK15" s="19">
        <v>0.52269166432376002</v>
      </c>
      <c r="BL15" s="19" t="s">
        <v>116</v>
      </c>
      <c r="BM15" s="19"/>
      <c r="BN15" s="19">
        <v>0.425579795149508</v>
      </c>
      <c r="BO15" s="19">
        <v>0.49486539762596499</v>
      </c>
      <c r="BP15" s="19">
        <v>0.45708595204616598</v>
      </c>
      <c r="BQ15" s="19">
        <v>0.391830271844198</v>
      </c>
      <c r="BR15" s="19">
        <v>0.39422618757413302</v>
      </c>
      <c r="BS15" s="19">
        <v>0.319027045976223</v>
      </c>
      <c r="BT15" s="19">
        <v>0.34685564540709801</v>
      </c>
      <c r="BU15" s="19">
        <v>0.31310447305978001</v>
      </c>
      <c r="BV15" s="19">
        <v>0.26772895764527399</v>
      </c>
      <c r="BW15" s="19">
        <v>0.205675638115737</v>
      </c>
      <c r="BX15" s="19">
        <v>0.188937847851219</v>
      </c>
      <c r="BY15" s="19">
        <v>0.14407185337376099</v>
      </c>
      <c r="BZ15" s="19">
        <v>7.1616402345513502E-2</v>
      </c>
      <c r="CA15" s="19">
        <v>0.10401825249138499</v>
      </c>
      <c r="CB15" s="19">
        <v>6.8737137344609095E-2</v>
      </c>
      <c r="CC15" s="19">
        <v>4.9020371303574402E-2</v>
      </c>
      <c r="CD15" s="19">
        <v>2.8701507965273002E-2</v>
      </c>
    </row>
    <row r="16" spans="2:82" x14ac:dyDescent="0.35">
      <c r="B16" s="16"/>
    </row>
    <row r="17" spans="2:2" x14ac:dyDescent="0.35">
      <c r="B17" t="s">
        <v>119</v>
      </c>
    </row>
    <row r="18" spans="2:2" x14ac:dyDescent="0.35">
      <c r="B18" t="s">
        <v>120</v>
      </c>
    </row>
    <row r="20" spans="2:2" x14ac:dyDescent="0.35">
      <c r="B20"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CD20"/>
  <sheetViews>
    <sheetView showGridLines="0" workbookViewId="0">
      <pane xSplit="2" topLeftCell="S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341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335</v>
      </c>
      <c r="C9" s="17">
        <v>0.391749776596449</v>
      </c>
      <c r="D9" s="17">
        <v>0.35576458155997998</v>
      </c>
      <c r="E9" s="17">
        <v>0.42700027115852102</v>
      </c>
      <c r="F9" s="17"/>
      <c r="G9" s="17">
        <v>0.179491074454562</v>
      </c>
      <c r="H9" s="17">
        <v>0.20162425828661501</v>
      </c>
      <c r="I9" s="17">
        <v>0.27473661824779899</v>
      </c>
      <c r="J9" s="17">
        <v>0.373648624313207</v>
      </c>
      <c r="K9" s="17">
        <v>0.49902160215670099</v>
      </c>
      <c r="L9" s="17">
        <v>0.72486021887516305</v>
      </c>
      <c r="M9" s="17"/>
      <c r="N9" s="17">
        <v>0.36760933527981599</v>
      </c>
      <c r="O9" s="17">
        <v>0.40280380561759099</v>
      </c>
      <c r="P9" s="17">
        <v>0.32780438844405702</v>
      </c>
      <c r="Q9" s="17">
        <v>0.45864956770007698</v>
      </c>
      <c r="R9" s="17"/>
      <c r="S9" s="17">
        <v>0.246880397647218</v>
      </c>
      <c r="T9" s="17">
        <v>0.43491902624964002</v>
      </c>
      <c r="U9" s="17">
        <v>0.45394450142093701</v>
      </c>
      <c r="V9" s="17">
        <v>0.46276546454495199</v>
      </c>
      <c r="W9" s="17">
        <v>0.41317629135978101</v>
      </c>
      <c r="X9" s="17">
        <v>0.36985428025066702</v>
      </c>
      <c r="Y9" s="17">
        <v>0.40842589004337398</v>
      </c>
      <c r="Z9" s="17">
        <v>0.42101463395154298</v>
      </c>
      <c r="AA9" s="17">
        <v>0.40253887087923201</v>
      </c>
      <c r="AB9" s="17">
        <v>0.38309005057693701</v>
      </c>
      <c r="AC9" s="17">
        <v>0.42878995306887402</v>
      </c>
      <c r="AD9" s="17"/>
      <c r="AE9" s="17">
        <v>0.54748536267703396</v>
      </c>
      <c r="AF9" s="17">
        <v>0.288685813221431</v>
      </c>
      <c r="AG9" s="17">
        <v>0.370052820740149</v>
      </c>
      <c r="AH9" s="17">
        <v>0.33997212981172598</v>
      </c>
      <c r="AI9" s="17">
        <v>0.26479200325909802</v>
      </c>
      <c r="AJ9" s="17">
        <v>0.43096948822765302</v>
      </c>
      <c r="AK9" s="17"/>
      <c r="AL9" s="17">
        <v>0.45970073847563198</v>
      </c>
      <c r="AM9" s="17">
        <v>0.243243574581572</v>
      </c>
      <c r="AN9" s="17">
        <v>0.18576422038124801</v>
      </c>
      <c r="AO9" s="17">
        <v>0.39808140499181199</v>
      </c>
      <c r="AP9" s="17">
        <v>0.58344544985069102</v>
      </c>
      <c r="AQ9" s="17">
        <v>0.31053215603516598</v>
      </c>
      <c r="AR9" s="17">
        <v>0.334793525210339</v>
      </c>
      <c r="AS9" s="17"/>
      <c r="AT9" s="17">
        <v>0.179154987080233</v>
      </c>
      <c r="AU9" s="17">
        <v>0.42043966125529902</v>
      </c>
      <c r="AV9" s="17"/>
      <c r="AW9" s="17">
        <v>0.263949135010207</v>
      </c>
      <c r="AX9" s="17">
        <v>0.70153721769611499</v>
      </c>
      <c r="AY9" s="17">
        <v>0.176103062270902</v>
      </c>
      <c r="AZ9" s="17">
        <v>0.38984619506463802</v>
      </c>
      <c r="BA9" s="17">
        <v>0.71661552780668103</v>
      </c>
      <c r="BB9" s="17">
        <v>0.29057142407394199</v>
      </c>
      <c r="BC9" s="17">
        <v>0.222153968093219</v>
      </c>
      <c r="BD9" s="17">
        <v>0.183743547171558</v>
      </c>
      <c r="BE9" s="17"/>
      <c r="BF9" s="17">
        <v>0.221410580864463</v>
      </c>
      <c r="BG9" s="17">
        <v>0.20248162354261001</v>
      </c>
      <c r="BH9" s="17">
        <v>0.682456908330353</v>
      </c>
      <c r="BI9" s="17">
        <v>0.35715779489727201</v>
      </c>
      <c r="BJ9" s="17">
        <v>0.32673475721192002</v>
      </c>
      <c r="BK9" s="17">
        <v>0.68514655128577095</v>
      </c>
      <c r="BL9" s="17">
        <v>0.30335467002979499</v>
      </c>
      <c r="BM9" s="17"/>
      <c r="BN9" s="17">
        <v>0.39769384719284201</v>
      </c>
      <c r="BO9" s="17">
        <v>0.48663064124411098</v>
      </c>
      <c r="BP9" s="17">
        <v>0.45868836212439401</v>
      </c>
      <c r="BQ9" s="17">
        <v>0.398546571959769</v>
      </c>
      <c r="BR9" s="17">
        <v>0.42103138985939598</v>
      </c>
      <c r="BS9" s="17">
        <v>0.40654583459361099</v>
      </c>
      <c r="BT9" s="17">
        <v>0.39102346175598801</v>
      </c>
      <c r="BU9" s="17">
        <v>0.410262222294418</v>
      </c>
      <c r="BV9" s="17">
        <v>0.37135770792574002</v>
      </c>
      <c r="BW9" s="17">
        <v>0.366967732985085</v>
      </c>
      <c r="BX9" s="17">
        <v>0.347538962862592</v>
      </c>
      <c r="BY9" s="17">
        <v>0.33110583649043801</v>
      </c>
      <c r="BZ9" s="17">
        <v>0.29036819963496702</v>
      </c>
      <c r="CA9" s="17">
        <v>0.288530014323644</v>
      </c>
      <c r="CB9" s="17">
        <v>0.29926628642276498</v>
      </c>
      <c r="CC9" s="17">
        <v>0.17948111462333399</v>
      </c>
      <c r="CD9" s="17">
        <v>0.13260781351867801</v>
      </c>
    </row>
    <row r="10" spans="2:82" x14ac:dyDescent="0.35">
      <c r="B10" s="18" t="s">
        <v>336</v>
      </c>
      <c r="C10" s="17">
        <v>7.5848249936790804E-2</v>
      </c>
      <c r="D10" s="17">
        <v>8.3668541779995595E-2</v>
      </c>
      <c r="E10" s="17">
        <v>6.8216955420777298E-2</v>
      </c>
      <c r="F10" s="17"/>
      <c r="G10" s="17">
        <v>9.51388382556103E-2</v>
      </c>
      <c r="H10" s="17">
        <v>8.4934964151188605E-2</v>
      </c>
      <c r="I10" s="17">
        <v>8.7545488052223105E-2</v>
      </c>
      <c r="J10" s="17">
        <v>6.8689642023564798E-2</v>
      </c>
      <c r="K10" s="17">
        <v>6.4842623525319207E-2</v>
      </c>
      <c r="L10" s="17">
        <v>5.9370516968593502E-2</v>
      </c>
      <c r="M10" s="17"/>
      <c r="N10" s="17">
        <v>8.3793718970667702E-2</v>
      </c>
      <c r="O10" s="17">
        <v>7.9907168364523495E-2</v>
      </c>
      <c r="P10" s="17">
        <v>7.6410023953075806E-2</v>
      </c>
      <c r="Q10" s="17">
        <v>6.3014680236782403E-2</v>
      </c>
      <c r="R10" s="17"/>
      <c r="S10" s="17">
        <v>8.6645074214279999E-2</v>
      </c>
      <c r="T10" s="17">
        <v>7.8828638594095002E-2</v>
      </c>
      <c r="U10" s="17">
        <v>7.4444579599752106E-2</v>
      </c>
      <c r="V10" s="17">
        <v>7.5134150477100106E-2</v>
      </c>
      <c r="W10" s="17">
        <v>6.12528756173659E-2</v>
      </c>
      <c r="X10" s="17">
        <v>6.5973752297027302E-2</v>
      </c>
      <c r="Y10" s="17">
        <v>7.0121071248407593E-2</v>
      </c>
      <c r="Z10" s="17">
        <v>6.4815075561210495E-2</v>
      </c>
      <c r="AA10" s="17">
        <v>7.2708114171124896E-2</v>
      </c>
      <c r="AB10" s="17">
        <v>9.3399202042085405E-2</v>
      </c>
      <c r="AC10" s="17">
        <v>7.4096351349964604E-2</v>
      </c>
      <c r="AD10" s="17"/>
      <c r="AE10" s="17">
        <v>6.9536827801217005E-2</v>
      </c>
      <c r="AF10" s="17">
        <v>8.5957192959526793E-2</v>
      </c>
      <c r="AG10" s="17">
        <v>7.2259951788265997E-2</v>
      </c>
      <c r="AH10" s="17">
        <v>7.6115107610715202E-2</v>
      </c>
      <c r="AI10" s="17">
        <v>8.0716129773048095E-2</v>
      </c>
      <c r="AJ10" s="17">
        <v>5.5540034414960901E-2</v>
      </c>
      <c r="AK10" s="17"/>
      <c r="AL10" s="17">
        <v>7.2964187227389898E-2</v>
      </c>
      <c r="AM10" s="17">
        <v>8.4981440673660702E-2</v>
      </c>
      <c r="AN10" s="17">
        <v>9.2623008312084601E-2</v>
      </c>
      <c r="AO10" s="17">
        <v>8.7266853957915697E-2</v>
      </c>
      <c r="AP10" s="17">
        <v>7.5238433632976304E-2</v>
      </c>
      <c r="AQ10" s="17">
        <v>7.0948850421855406E-2</v>
      </c>
      <c r="AR10" s="17">
        <v>9.5389970468770194E-2</v>
      </c>
      <c r="AS10" s="17"/>
      <c r="AT10" s="17">
        <v>9.9501894633643603E-2</v>
      </c>
      <c r="AU10" s="17">
        <v>7.3791276105029793E-2</v>
      </c>
      <c r="AV10" s="17"/>
      <c r="AW10" s="17">
        <v>5.6774269234313203E-2</v>
      </c>
      <c r="AX10" s="17">
        <v>5.1222221479692097E-2</v>
      </c>
      <c r="AY10" s="17">
        <v>8.9046013530524298E-2</v>
      </c>
      <c r="AZ10" s="17">
        <v>7.9670537487372406E-2</v>
      </c>
      <c r="BA10" s="17">
        <v>6.4756382073561394E-2</v>
      </c>
      <c r="BB10" s="17">
        <v>9.0529701287636904E-2</v>
      </c>
      <c r="BC10" s="17">
        <v>8.5805468147166206E-2</v>
      </c>
      <c r="BD10" s="17">
        <v>7.6982206985620694E-2</v>
      </c>
      <c r="BE10" s="17"/>
      <c r="BF10" s="17">
        <v>0.122877599219399</v>
      </c>
      <c r="BG10" s="17">
        <v>5.4860681919969199E-2</v>
      </c>
      <c r="BH10" s="17">
        <v>8.1236978454503006E-2</v>
      </c>
      <c r="BI10" s="17">
        <v>0.11496210817936101</v>
      </c>
      <c r="BJ10" s="17">
        <v>5.8512416269897199E-2</v>
      </c>
      <c r="BK10" s="17">
        <v>6.2802071602769294E-2</v>
      </c>
      <c r="BL10" s="17">
        <v>8.8905945814246601E-2</v>
      </c>
      <c r="BM10" s="17"/>
      <c r="BN10" s="17">
        <v>7.61906432919707E-2</v>
      </c>
      <c r="BO10" s="17">
        <v>6.7033887882790397E-2</v>
      </c>
      <c r="BP10" s="17">
        <v>6.8741887723837297E-2</v>
      </c>
      <c r="BQ10" s="17">
        <v>7.8387674119655096E-2</v>
      </c>
      <c r="BR10" s="17">
        <v>7.1251954629177203E-2</v>
      </c>
      <c r="BS10" s="17">
        <v>6.5673680450693703E-2</v>
      </c>
      <c r="BT10" s="17">
        <v>7.8352641559340006E-2</v>
      </c>
      <c r="BU10" s="17">
        <v>7.2637292105233398E-2</v>
      </c>
      <c r="BV10" s="17">
        <v>7.69465550118765E-2</v>
      </c>
      <c r="BW10" s="17">
        <v>7.3640988239967703E-2</v>
      </c>
      <c r="BX10" s="17">
        <v>9.7972474630521E-2</v>
      </c>
      <c r="BY10" s="17">
        <v>8.0849479464084203E-2</v>
      </c>
      <c r="BZ10" s="17">
        <v>0.139910890676779</v>
      </c>
      <c r="CA10" s="17">
        <v>0.120886561138348</v>
      </c>
      <c r="CB10" s="17">
        <v>8.4490212023728598E-2</v>
      </c>
      <c r="CC10" s="17">
        <v>7.1675664617466203E-2</v>
      </c>
      <c r="CD10" s="17">
        <v>4.2008170567023599E-2</v>
      </c>
    </row>
    <row r="11" spans="2:82" x14ac:dyDescent="0.35">
      <c r="B11" s="18" t="s">
        <v>337</v>
      </c>
      <c r="C11" s="17">
        <v>0.12697380423323901</v>
      </c>
      <c r="D11" s="17">
        <v>0.13334886050821401</v>
      </c>
      <c r="E11" s="17">
        <v>0.120792945870972</v>
      </c>
      <c r="F11" s="17"/>
      <c r="G11" s="17">
        <v>0.192325535056731</v>
      </c>
      <c r="H11" s="17">
        <v>0.16949951055724</v>
      </c>
      <c r="I11" s="17">
        <v>0.15253308403240901</v>
      </c>
      <c r="J11" s="17">
        <v>0.124969551022591</v>
      </c>
      <c r="K11" s="17">
        <v>8.8275300642885704E-2</v>
      </c>
      <c r="L11" s="17">
        <v>5.5902616380437899E-2</v>
      </c>
      <c r="M11" s="17"/>
      <c r="N11" s="17">
        <v>0.14669987432582601</v>
      </c>
      <c r="O11" s="17">
        <v>0.135731074566147</v>
      </c>
      <c r="P11" s="17">
        <v>0.12697124974699101</v>
      </c>
      <c r="Q11" s="17">
        <v>9.74883975614321E-2</v>
      </c>
      <c r="R11" s="17"/>
      <c r="S11" s="17">
        <v>0.16941743993866101</v>
      </c>
      <c r="T11" s="17">
        <v>0.11394178751230299</v>
      </c>
      <c r="U11" s="17">
        <v>0.109375494711828</v>
      </c>
      <c r="V11" s="17">
        <v>9.8416409313347206E-2</v>
      </c>
      <c r="W11" s="17">
        <v>0.12854194453939899</v>
      </c>
      <c r="X11" s="17">
        <v>0.12831619087601101</v>
      </c>
      <c r="Y11" s="17">
        <v>0.115896693446829</v>
      </c>
      <c r="Z11" s="17">
        <v>0.150105219207359</v>
      </c>
      <c r="AA11" s="17">
        <v>0.12115938078893</v>
      </c>
      <c r="AB11" s="17">
        <v>0.137075956448415</v>
      </c>
      <c r="AC11" s="17">
        <v>9.9872602864545607E-2</v>
      </c>
      <c r="AD11" s="17"/>
      <c r="AE11" s="17">
        <v>9.6493917170913796E-2</v>
      </c>
      <c r="AF11" s="17">
        <v>0.15519201351384801</v>
      </c>
      <c r="AG11" s="17">
        <v>0.12350927690871499</v>
      </c>
      <c r="AH11" s="17">
        <v>0.133717699261514</v>
      </c>
      <c r="AI11" s="17">
        <v>0.14958083926024399</v>
      </c>
      <c r="AJ11" s="17">
        <v>0.11418355203507</v>
      </c>
      <c r="AK11" s="17"/>
      <c r="AL11" s="17">
        <v>0.111036906575262</v>
      </c>
      <c r="AM11" s="17">
        <v>0.16335084286172499</v>
      </c>
      <c r="AN11" s="17">
        <v>0.21208251709643799</v>
      </c>
      <c r="AO11" s="17">
        <v>0.162213808437114</v>
      </c>
      <c r="AP11" s="17">
        <v>9.3281460545132699E-2</v>
      </c>
      <c r="AQ11" s="17">
        <v>0.17124724730829799</v>
      </c>
      <c r="AR11" s="17">
        <v>0</v>
      </c>
      <c r="AS11" s="17"/>
      <c r="AT11" s="17">
        <v>0.17898008234675999</v>
      </c>
      <c r="AU11" s="17">
        <v>0.121102764941104</v>
      </c>
      <c r="AV11" s="17"/>
      <c r="AW11" s="17">
        <v>0.12575523499953001</v>
      </c>
      <c r="AX11" s="17">
        <v>6.3519697048352003E-2</v>
      </c>
      <c r="AY11" s="17">
        <v>0.18369267431580599</v>
      </c>
      <c r="AZ11" s="17">
        <v>0.13135223511049501</v>
      </c>
      <c r="BA11" s="17">
        <v>5.6537585699683403E-2</v>
      </c>
      <c r="BB11" s="17">
        <v>0.15298435379346001</v>
      </c>
      <c r="BC11" s="17">
        <v>0.16876500373082801</v>
      </c>
      <c r="BD11" s="17">
        <v>0.19748927441476</v>
      </c>
      <c r="BE11" s="17"/>
      <c r="BF11" s="17">
        <v>0.267480114524145</v>
      </c>
      <c r="BG11" s="17">
        <v>0.10557111353199899</v>
      </c>
      <c r="BH11" s="17">
        <v>7.2451444977688004E-2</v>
      </c>
      <c r="BI11" s="17">
        <v>0.14715139232785701</v>
      </c>
      <c r="BJ11" s="17">
        <v>0.185792841718878</v>
      </c>
      <c r="BK11" s="17">
        <v>6.3600836416685805E-2</v>
      </c>
      <c r="BL11" s="17">
        <v>0.12993388797608799</v>
      </c>
      <c r="BM11" s="17"/>
      <c r="BN11" s="17">
        <v>0.13245798855864699</v>
      </c>
      <c r="BO11" s="17">
        <v>9.6221206094141198E-2</v>
      </c>
      <c r="BP11" s="17">
        <v>9.0811822511755499E-2</v>
      </c>
      <c r="BQ11" s="17">
        <v>0.112813697793141</v>
      </c>
      <c r="BR11" s="17">
        <v>0.105466631455416</v>
      </c>
      <c r="BS11" s="17">
        <v>0.11937896573229</v>
      </c>
      <c r="BT11" s="17">
        <v>0.12741241106656001</v>
      </c>
      <c r="BU11" s="17">
        <v>0.12635992637896501</v>
      </c>
      <c r="BV11" s="17">
        <v>0.12630919982635999</v>
      </c>
      <c r="BW11" s="17">
        <v>0.14773116133558301</v>
      </c>
      <c r="BX11" s="17">
        <v>0.16655281762113999</v>
      </c>
      <c r="BY11" s="17">
        <v>0.18246045087828699</v>
      </c>
      <c r="BZ11" s="17">
        <v>0.13787866156949299</v>
      </c>
      <c r="CA11" s="17">
        <v>0.178427335867019</v>
      </c>
      <c r="CB11" s="17">
        <v>0.144342828959834</v>
      </c>
      <c r="CC11" s="17">
        <v>0.191610011065</v>
      </c>
      <c r="CD11" s="17">
        <v>0.21274058491518399</v>
      </c>
    </row>
    <row r="12" spans="2:82" x14ac:dyDescent="0.35">
      <c r="B12" s="18" t="s">
        <v>338</v>
      </c>
      <c r="C12" s="17">
        <v>0.11443890213593</v>
      </c>
      <c r="D12" s="17">
        <v>0.112752108777806</v>
      </c>
      <c r="E12" s="17">
        <v>0.115826360764985</v>
      </c>
      <c r="F12" s="17"/>
      <c r="G12" s="17">
        <v>0.17986057269515601</v>
      </c>
      <c r="H12" s="17">
        <v>0.17910235102851499</v>
      </c>
      <c r="I12" s="17">
        <v>0.116299000647306</v>
      </c>
      <c r="J12" s="17">
        <v>0.110517582462948</v>
      </c>
      <c r="K12" s="17">
        <v>9.1950800945338307E-2</v>
      </c>
      <c r="L12" s="17">
        <v>3.5246780570171402E-2</v>
      </c>
      <c r="M12" s="17"/>
      <c r="N12" s="17">
        <v>0.124595307345111</v>
      </c>
      <c r="O12" s="17">
        <v>0.110550629307477</v>
      </c>
      <c r="P12" s="17">
        <v>0.133064075444429</v>
      </c>
      <c r="Q12" s="17">
        <v>9.3003000003561404E-2</v>
      </c>
      <c r="R12" s="17"/>
      <c r="S12" s="17">
        <v>0.151067731615009</v>
      </c>
      <c r="T12" s="17">
        <v>0.10421960836077999</v>
      </c>
      <c r="U12" s="17">
        <v>0.101373133306588</v>
      </c>
      <c r="V12" s="17">
        <v>7.6673582254543196E-2</v>
      </c>
      <c r="W12" s="17">
        <v>0.11315552611343301</v>
      </c>
      <c r="X12" s="17">
        <v>0.13450691908746101</v>
      </c>
      <c r="Y12" s="17">
        <v>0.116235584282257</v>
      </c>
      <c r="Z12" s="17">
        <v>0.101827429715562</v>
      </c>
      <c r="AA12" s="17">
        <v>0.103998760877726</v>
      </c>
      <c r="AB12" s="17">
        <v>0.118985856750756</v>
      </c>
      <c r="AC12" s="17">
        <v>0.109827462756279</v>
      </c>
      <c r="AD12" s="17"/>
      <c r="AE12" s="17">
        <v>8.1102529958988298E-2</v>
      </c>
      <c r="AF12" s="17">
        <v>0.134219041405235</v>
      </c>
      <c r="AG12" s="17">
        <v>0.11386434948773801</v>
      </c>
      <c r="AH12" s="17">
        <v>0.127336159766096</v>
      </c>
      <c r="AI12" s="17">
        <v>0.145277446977438</v>
      </c>
      <c r="AJ12" s="17">
        <v>0.13238054339555799</v>
      </c>
      <c r="AK12" s="17"/>
      <c r="AL12" s="17">
        <v>9.0343446564718197E-2</v>
      </c>
      <c r="AM12" s="17">
        <v>0.165188214421536</v>
      </c>
      <c r="AN12" s="17">
        <v>0.18662795679880501</v>
      </c>
      <c r="AO12" s="17">
        <v>0.12674663030004599</v>
      </c>
      <c r="AP12" s="17">
        <v>9.6949783735680098E-2</v>
      </c>
      <c r="AQ12" s="17">
        <v>0.141542992492901</v>
      </c>
      <c r="AR12" s="17">
        <v>0.21739147621407801</v>
      </c>
      <c r="AS12" s="17"/>
      <c r="AT12" s="17">
        <v>0.18576682576979001</v>
      </c>
      <c r="AU12" s="17">
        <v>0.105235347416544</v>
      </c>
      <c r="AV12" s="17"/>
      <c r="AW12" s="17">
        <v>0.13171022919049899</v>
      </c>
      <c r="AX12" s="17">
        <v>4.90590445414366E-2</v>
      </c>
      <c r="AY12" s="17">
        <v>0.109790791754275</v>
      </c>
      <c r="AZ12" s="17">
        <v>0.111807250721516</v>
      </c>
      <c r="BA12" s="17">
        <v>3.5604506484449301E-2</v>
      </c>
      <c r="BB12" s="17">
        <v>0.14625517851292699</v>
      </c>
      <c r="BC12" s="17">
        <v>0.170224853507569</v>
      </c>
      <c r="BD12" s="17">
        <v>0.17609915112622701</v>
      </c>
      <c r="BE12" s="17"/>
      <c r="BF12" s="17">
        <v>0.19314703616281501</v>
      </c>
      <c r="BG12" s="17">
        <v>0.11023838422309699</v>
      </c>
      <c r="BH12" s="17">
        <v>4.7189742867561502E-2</v>
      </c>
      <c r="BI12" s="17">
        <v>0.15311376933786</v>
      </c>
      <c r="BJ12" s="17">
        <v>0.18562891496463699</v>
      </c>
      <c r="BK12" s="17">
        <v>4.2340924614656598E-2</v>
      </c>
      <c r="BL12" s="17">
        <v>0.15967153323161701</v>
      </c>
      <c r="BM12" s="17"/>
      <c r="BN12" s="17">
        <v>9.5554349627531704E-2</v>
      </c>
      <c r="BO12" s="17">
        <v>0.10623694703047599</v>
      </c>
      <c r="BP12" s="17">
        <v>0.111776571131428</v>
      </c>
      <c r="BQ12" s="17">
        <v>0.105248771806283</v>
      </c>
      <c r="BR12" s="17">
        <v>9.4336362398031504E-2</v>
      </c>
      <c r="BS12" s="17">
        <v>0.113424483335265</v>
      </c>
      <c r="BT12" s="17">
        <v>0.12939175901396599</v>
      </c>
      <c r="BU12" s="17">
        <v>0.123085777295787</v>
      </c>
      <c r="BV12" s="17">
        <v>0.11355748628432701</v>
      </c>
      <c r="BW12" s="17">
        <v>0.12985033429797599</v>
      </c>
      <c r="BX12" s="17">
        <v>0.120888892002373</v>
      </c>
      <c r="BY12" s="17">
        <v>0.13299874290257299</v>
      </c>
      <c r="BZ12" s="17">
        <v>0.134998292405691</v>
      </c>
      <c r="CA12" s="17">
        <v>0.141225796716519</v>
      </c>
      <c r="CB12" s="17">
        <v>0.124427515752836</v>
      </c>
      <c r="CC12" s="17">
        <v>0.169947689542782</v>
      </c>
      <c r="CD12" s="17">
        <v>0.16645117368281501</v>
      </c>
    </row>
    <row r="13" spans="2:82" x14ac:dyDescent="0.35">
      <c r="B13" s="18" t="s">
        <v>339</v>
      </c>
      <c r="C13" s="17">
        <v>7.3718944917557996E-2</v>
      </c>
      <c r="D13" s="17">
        <v>8.4130321596756902E-2</v>
      </c>
      <c r="E13" s="17">
        <v>6.3727259251109794E-2</v>
      </c>
      <c r="F13" s="17"/>
      <c r="G13" s="17">
        <v>0.106422953871163</v>
      </c>
      <c r="H13" s="17">
        <v>0.107846586263619</v>
      </c>
      <c r="I13" s="17">
        <v>0.101970473264883</v>
      </c>
      <c r="J13" s="17">
        <v>6.8711809994636899E-2</v>
      </c>
      <c r="K13" s="17">
        <v>5.0744350016078403E-2</v>
      </c>
      <c r="L13" s="17">
        <v>2.08003956812438E-2</v>
      </c>
      <c r="M13" s="17"/>
      <c r="N13" s="17">
        <v>7.8961605666288903E-2</v>
      </c>
      <c r="O13" s="17">
        <v>7.1702882559741096E-2</v>
      </c>
      <c r="P13" s="17">
        <v>8.4015050430584395E-2</v>
      </c>
      <c r="Q13" s="17">
        <v>6.18992428871529E-2</v>
      </c>
      <c r="R13" s="17"/>
      <c r="S13" s="17">
        <v>0.106286284171001</v>
      </c>
      <c r="T13" s="17">
        <v>6.8939511646204807E-2</v>
      </c>
      <c r="U13" s="17">
        <v>6.98914559737671E-2</v>
      </c>
      <c r="V13" s="17">
        <v>7.0743604147088204E-2</v>
      </c>
      <c r="W13" s="17">
        <v>7.9543467554167593E-2</v>
      </c>
      <c r="X13" s="17">
        <v>6.2734836987691403E-2</v>
      </c>
      <c r="Y13" s="17">
        <v>5.86610469961713E-2</v>
      </c>
      <c r="Z13" s="17">
        <v>6.9151118798394001E-2</v>
      </c>
      <c r="AA13" s="17">
        <v>6.30481472173645E-2</v>
      </c>
      <c r="AB13" s="17">
        <v>7.2384705595663304E-2</v>
      </c>
      <c r="AC13" s="17">
        <v>6.9057078098914704E-2</v>
      </c>
      <c r="AD13" s="17"/>
      <c r="AE13" s="17">
        <v>4.7268579037782303E-2</v>
      </c>
      <c r="AF13" s="17">
        <v>9.2505406134235996E-2</v>
      </c>
      <c r="AG13" s="17">
        <v>8.3708484147826501E-2</v>
      </c>
      <c r="AH13" s="17">
        <v>7.1056799072243507E-2</v>
      </c>
      <c r="AI13" s="17">
        <v>0.100263325215649</v>
      </c>
      <c r="AJ13" s="17">
        <v>5.6357049472533297E-2</v>
      </c>
      <c r="AK13" s="17"/>
      <c r="AL13" s="17">
        <v>6.3872494303442204E-2</v>
      </c>
      <c r="AM13" s="17">
        <v>0.103174086836989</v>
      </c>
      <c r="AN13" s="17">
        <v>9.3921865821707903E-2</v>
      </c>
      <c r="AO13" s="17">
        <v>5.9534793241659403E-2</v>
      </c>
      <c r="AP13" s="17">
        <v>3.7648037632567397E-2</v>
      </c>
      <c r="AQ13" s="17">
        <v>9.6742485013522297E-2</v>
      </c>
      <c r="AR13" s="17">
        <v>0.103863446248807</v>
      </c>
      <c r="AS13" s="17"/>
      <c r="AT13" s="17">
        <v>0.13100813227731101</v>
      </c>
      <c r="AU13" s="17">
        <v>6.6751376957386796E-2</v>
      </c>
      <c r="AV13" s="17"/>
      <c r="AW13" s="17">
        <v>9.47276842419537E-2</v>
      </c>
      <c r="AX13" s="17">
        <v>2.44420470388645E-2</v>
      </c>
      <c r="AY13" s="17">
        <v>0.108388271841987</v>
      </c>
      <c r="AZ13" s="17">
        <v>6.9749619539429694E-2</v>
      </c>
      <c r="BA13" s="17">
        <v>2.09079771448832E-2</v>
      </c>
      <c r="BB13" s="17">
        <v>8.9856107084034506E-2</v>
      </c>
      <c r="BC13" s="17">
        <v>0.114870440120193</v>
      </c>
      <c r="BD13" s="17">
        <v>4.9538067297532101E-2</v>
      </c>
      <c r="BE13" s="17"/>
      <c r="BF13" s="17">
        <v>7.3362797373827698E-2</v>
      </c>
      <c r="BG13" s="17">
        <v>0.11823454475692199</v>
      </c>
      <c r="BH13" s="17">
        <v>2.53643708321038E-2</v>
      </c>
      <c r="BI13" s="17">
        <v>6.61497890439849E-2</v>
      </c>
      <c r="BJ13" s="17">
        <v>9.0623192972058897E-2</v>
      </c>
      <c r="BK13" s="17">
        <v>1.6374390127962601E-2</v>
      </c>
      <c r="BL13" s="17">
        <v>0.108716223437246</v>
      </c>
      <c r="BM13" s="17"/>
      <c r="BN13" s="17">
        <v>5.82759255284373E-2</v>
      </c>
      <c r="BO13" s="17">
        <v>5.7726952236142597E-2</v>
      </c>
      <c r="BP13" s="17">
        <v>7.3623300093659597E-2</v>
      </c>
      <c r="BQ13" s="17">
        <v>7.3320305430696606E-2</v>
      </c>
      <c r="BR13" s="17">
        <v>6.3774336347847793E-2</v>
      </c>
      <c r="BS13" s="17">
        <v>8.3502291057074907E-2</v>
      </c>
      <c r="BT13" s="17">
        <v>6.9219739324458004E-2</v>
      </c>
      <c r="BU13" s="17">
        <v>7.7698385663682298E-2</v>
      </c>
      <c r="BV13" s="17">
        <v>7.9494207640523701E-2</v>
      </c>
      <c r="BW13" s="17">
        <v>8.3350981289735906E-2</v>
      </c>
      <c r="BX13" s="17">
        <v>6.0221253954440598E-2</v>
      </c>
      <c r="BY13" s="17">
        <v>8.8657682190376702E-2</v>
      </c>
      <c r="BZ13" s="17">
        <v>8.2098904195557307E-2</v>
      </c>
      <c r="CA13" s="17">
        <v>9.0810071997190905E-2</v>
      </c>
      <c r="CB13" s="17">
        <v>0.11849878435283701</v>
      </c>
      <c r="CC13" s="17">
        <v>0.104101104302511</v>
      </c>
      <c r="CD13" s="17">
        <v>0.126004353929763</v>
      </c>
    </row>
    <row r="14" spans="2:82" x14ac:dyDescent="0.35">
      <c r="B14" s="18" t="s">
        <v>340</v>
      </c>
      <c r="C14" s="17">
        <v>0.16061038111613399</v>
      </c>
      <c r="D14" s="17">
        <v>0.18045998015965201</v>
      </c>
      <c r="E14" s="17">
        <v>0.14146153974474199</v>
      </c>
      <c r="F14" s="17"/>
      <c r="G14" s="17">
        <v>0.175516063083278</v>
      </c>
      <c r="H14" s="17">
        <v>0.202906138182186</v>
      </c>
      <c r="I14" s="17">
        <v>0.21286484653297899</v>
      </c>
      <c r="J14" s="17">
        <v>0.20270857429566899</v>
      </c>
      <c r="K14" s="17">
        <v>0.15279678954221401</v>
      </c>
      <c r="L14" s="17">
        <v>4.4922057155903999E-2</v>
      </c>
      <c r="M14" s="17"/>
      <c r="N14" s="17">
        <v>0.16221124561379799</v>
      </c>
      <c r="O14" s="17">
        <v>0.15716967493777501</v>
      </c>
      <c r="P14" s="17">
        <v>0.200467108068872</v>
      </c>
      <c r="Q14" s="17">
        <v>0.12882696663115101</v>
      </c>
      <c r="R14" s="17"/>
      <c r="S14" s="17">
        <v>0.18495792802230099</v>
      </c>
      <c r="T14" s="17">
        <v>0.13720674768343499</v>
      </c>
      <c r="U14" s="17">
        <v>0.129680862370704</v>
      </c>
      <c r="V14" s="17">
        <v>0.16199776150704701</v>
      </c>
      <c r="W14" s="17">
        <v>0.14376133169678501</v>
      </c>
      <c r="X14" s="17">
        <v>0.18372640721832101</v>
      </c>
      <c r="Y14" s="17">
        <v>0.162615969354094</v>
      </c>
      <c r="Z14" s="17">
        <v>0.16000162657459099</v>
      </c>
      <c r="AA14" s="17">
        <v>0.18167585034830599</v>
      </c>
      <c r="AB14" s="17">
        <v>0.152387433856295</v>
      </c>
      <c r="AC14" s="17">
        <v>0.14289885969906799</v>
      </c>
      <c r="AD14" s="17"/>
      <c r="AE14" s="17">
        <v>0.112997022098641</v>
      </c>
      <c r="AF14" s="17">
        <v>0.19726956834132101</v>
      </c>
      <c r="AG14" s="17">
        <v>0.15547851864154999</v>
      </c>
      <c r="AH14" s="17">
        <v>0.180229746584883</v>
      </c>
      <c r="AI14" s="17">
        <v>0.207689700699656</v>
      </c>
      <c r="AJ14" s="17">
        <v>8.9067334237507303E-2</v>
      </c>
      <c r="AK14" s="17"/>
      <c r="AL14" s="17">
        <v>0.151715874054105</v>
      </c>
      <c r="AM14" s="17">
        <v>0.19168153050482001</v>
      </c>
      <c r="AN14" s="17">
        <v>0.18239132619802101</v>
      </c>
      <c r="AO14" s="17">
        <v>0.105134291064879</v>
      </c>
      <c r="AP14" s="17">
        <v>7.7285390916900301E-2</v>
      </c>
      <c r="AQ14" s="17">
        <v>0.17431896323933899</v>
      </c>
      <c r="AR14" s="17">
        <v>0.21318535143582601</v>
      </c>
      <c r="AS14" s="17"/>
      <c r="AT14" s="17">
        <v>0.18876669323157599</v>
      </c>
      <c r="AU14" s="17">
        <v>0.15729104012926701</v>
      </c>
      <c r="AV14" s="17"/>
      <c r="AW14" s="17">
        <v>0.269919956947614</v>
      </c>
      <c r="AX14" s="17">
        <v>5.09858130553014E-2</v>
      </c>
      <c r="AY14" s="17">
        <v>0.23845651890317801</v>
      </c>
      <c r="AZ14" s="17">
        <v>0.15512417374384799</v>
      </c>
      <c r="BA14" s="17">
        <v>4.53030578873896E-2</v>
      </c>
      <c r="BB14" s="17">
        <v>0.18802015938959499</v>
      </c>
      <c r="BC14" s="17">
        <v>0.19181837738686899</v>
      </c>
      <c r="BD14" s="17">
        <v>0.24003544643775199</v>
      </c>
      <c r="BE14" s="17"/>
      <c r="BF14" s="17">
        <v>7.9171090616281095E-2</v>
      </c>
      <c r="BG14" s="17">
        <v>0.38040543231943502</v>
      </c>
      <c r="BH14" s="17">
        <v>4.2394199164571898E-2</v>
      </c>
      <c r="BI14" s="17">
        <v>5.4525508093057701E-2</v>
      </c>
      <c r="BJ14" s="17">
        <v>0.11142888296932101</v>
      </c>
      <c r="BK14" s="17">
        <v>2.8216295508258601E-2</v>
      </c>
      <c r="BL14" s="17">
        <v>0.15051207044821699</v>
      </c>
      <c r="BM14" s="17"/>
      <c r="BN14" s="17">
        <v>9.1628934595866796E-2</v>
      </c>
      <c r="BO14" s="17">
        <v>0.11833608765663101</v>
      </c>
      <c r="BP14" s="17">
        <v>0.11653335113630101</v>
      </c>
      <c r="BQ14" s="17">
        <v>0.183300240867937</v>
      </c>
      <c r="BR14" s="17">
        <v>0.19247633358781199</v>
      </c>
      <c r="BS14" s="17">
        <v>0.171469956659482</v>
      </c>
      <c r="BT14" s="17">
        <v>0.16084570037307</v>
      </c>
      <c r="BU14" s="17">
        <v>0.14658699020313201</v>
      </c>
      <c r="BV14" s="17">
        <v>0.18414628852704101</v>
      </c>
      <c r="BW14" s="17">
        <v>0.169238949175263</v>
      </c>
      <c r="BX14" s="17">
        <v>0.175672528194766</v>
      </c>
      <c r="BY14" s="17">
        <v>0.16646397270497701</v>
      </c>
      <c r="BZ14" s="17">
        <v>0.179747538521533</v>
      </c>
      <c r="CA14" s="17">
        <v>0.168111368069321</v>
      </c>
      <c r="CB14" s="17">
        <v>0.19825896229402901</v>
      </c>
      <c r="CC14" s="17">
        <v>0.25056618140734699</v>
      </c>
      <c r="CD14" s="17">
        <v>0.30521689320050899</v>
      </c>
    </row>
    <row r="15" spans="2:82" x14ac:dyDescent="0.35">
      <c r="B15" s="18" t="s">
        <v>147</v>
      </c>
      <c r="C15" s="19">
        <v>5.66599410638981E-2</v>
      </c>
      <c r="D15" s="19">
        <v>4.9875605617596103E-2</v>
      </c>
      <c r="E15" s="19">
        <v>6.2974667788892297E-2</v>
      </c>
      <c r="F15" s="19"/>
      <c r="G15" s="19">
        <v>7.1244962583499702E-2</v>
      </c>
      <c r="H15" s="19">
        <v>5.4086191530635402E-2</v>
      </c>
      <c r="I15" s="19">
        <v>5.4050489222400397E-2</v>
      </c>
      <c r="J15" s="19">
        <v>5.0754215887383901E-2</v>
      </c>
      <c r="K15" s="19">
        <v>5.23685331714632E-2</v>
      </c>
      <c r="L15" s="19">
        <v>5.8897414368486001E-2</v>
      </c>
      <c r="M15" s="19"/>
      <c r="N15" s="19">
        <v>3.61289127984925E-2</v>
      </c>
      <c r="O15" s="19">
        <v>4.2134764646745898E-2</v>
      </c>
      <c r="P15" s="19">
        <v>5.1268103911990798E-2</v>
      </c>
      <c r="Q15" s="19">
        <v>9.7118144979843099E-2</v>
      </c>
      <c r="R15" s="19"/>
      <c r="S15" s="19">
        <v>5.4745144391530998E-2</v>
      </c>
      <c r="T15" s="19">
        <v>6.1944679953542602E-2</v>
      </c>
      <c r="U15" s="19">
        <v>6.1289972616424E-2</v>
      </c>
      <c r="V15" s="19">
        <v>5.4269027755922399E-2</v>
      </c>
      <c r="W15" s="19">
        <v>6.0568563119067997E-2</v>
      </c>
      <c r="X15" s="19">
        <v>5.48876132828209E-2</v>
      </c>
      <c r="Y15" s="19">
        <v>6.8043744628867003E-2</v>
      </c>
      <c r="Z15" s="19">
        <v>3.3084896191340397E-2</v>
      </c>
      <c r="AA15" s="19">
        <v>5.48708757173169E-2</v>
      </c>
      <c r="AB15" s="19">
        <v>4.26767947298477E-2</v>
      </c>
      <c r="AC15" s="19">
        <v>7.5457692162353596E-2</v>
      </c>
      <c r="AD15" s="19"/>
      <c r="AE15" s="19">
        <v>4.5115761255424103E-2</v>
      </c>
      <c r="AF15" s="19">
        <v>4.6170964424403001E-2</v>
      </c>
      <c r="AG15" s="19">
        <v>8.1126598285754997E-2</v>
      </c>
      <c r="AH15" s="19">
        <v>7.1572357892822597E-2</v>
      </c>
      <c r="AI15" s="19">
        <v>5.1680554814867802E-2</v>
      </c>
      <c r="AJ15" s="19">
        <v>0.12150199821671701</v>
      </c>
      <c r="AK15" s="19"/>
      <c r="AL15" s="19">
        <v>5.0366352799449801E-2</v>
      </c>
      <c r="AM15" s="19">
        <v>4.8380310119696901E-2</v>
      </c>
      <c r="AN15" s="19">
        <v>4.6589105391695702E-2</v>
      </c>
      <c r="AO15" s="19">
        <v>6.1022218006572898E-2</v>
      </c>
      <c r="AP15" s="19">
        <v>3.6151443686051901E-2</v>
      </c>
      <c r="AQ15" s="19">
        <v>3.4667305488918103E-2</v>
      </c>
      <c r="AR15" s="19">
        <v>3.5376230422180299E-2</v>
      </c>
      <c r="AS15" s="19"/>
      <c r="AT15" s="19">
        <v>3.6821384660687302E-2</v>
      </c>
      <c r="AU15" s="19">
        <v>5.5388533195368399E-2</v>
      </c>
      <c r="AV15" s="19"/>
      <c r="AW15" s="19">
        <v>5.7163490375883599E-2</v>
      </c>
      <c r="AX15" s="19">
        <v>5.9233959140238601E-2</v>
      </c>
      <c r="AY15" s="19">
        <v>9.4522667383327402E-2</v>
      </c>
      <c r="AZ15" s="19">
        <v>6.2449988332701302E-2</v>
      </c>
      <c r="BA15" s="19">
        <v>6.02749629033517E-2</v>
      </c>
      <c r="BB15" s="19">
        <v>4.17830758584051E-2</v>
      </c>
      <c r="BC15" s="19">
        <v>4.6361889014155597E-2</v>
      </c>
      <c r="BD15" s="19">
        <v>7.6112306566550006E-2</v>
      </c>
      <c r="BE15" s="19"/>
      <c r="BF15" s="19">
        <v>4.2550781239068899E-2</v>
      </c>
      <c r="BG15" s="19">
        <v>2.8208219705967E-2</v>
      </c>
      <c r="BH15" s="19">
        <v>4.89063553732186E-2</v>
      </c>
      <c r="BI15" s="19">
        <v>0.106939638120608</v>
      </c>
      <c r="BJ15" s="19">
        <v>4.1278993893287499E-2</v>
      </c>
      <c r="BK15" s="19">
        <v>0.101518930443896</v>
      </c>
      <c r="BL15" s="19">
        <v>5.89056690627901E-2</v>
      </c>
      <c r="BM15" s="19"/>
      <c r="BN15" s="19">
        <v>0.148198311204704</v>
      </c>
      <c r="BO15" s="19">
        <v>6.78142778557079E-2</v>
      </c>
      <c r="BP15" s="19">
        <v>7.9824705278624897E-2</v>
      </c>
      <c r="BQ15" s="19">
        <v>4.8382738022518801E-2</v>
      </c>
      <c r="BR15" s="19">
        <v>5.1662991722320098E-2</v>
      </c>
      <c r="BS15" s="19">
        <v>4.0004788171582602E-2</v>
      </c>
      <c r="BT15" s="19">
        <v>4.3754286906618797E-2</v>
      </c>
      <c r="BU15" s="19">
        <v>4.3369406058781999E-2</v>
      </c>
      <c r="BV15" s="19">
        <v>4.8188554784131303E-2</v>
      </c>
      <c r="BW15" s="19">
        <v>2.9219852676389199E-2</v>
      </c>
      <c r="BX15" s="19">
        <v>3.1153070734167999E-2</v>
      </c>
      <c r="BY15" s="19">
        <v>1.74638353692642E-2</v>
      </c>
      <c r="BZ15" s="19">
        <v>3.4997512995979502E-2</v>
      </c>
      <c r="CA15" s="19">
        <v>1.20088518879584E-2</v>
      </c>
      <c r="CB15" s="19">
        <v>3.07154101939703E-2</v>
      </c>
      <c r="CC15" s="19">
        <v>3.2618234441559001E-2</v>
      </c>
      <c r="CD15" s="19">
        <v>1.49710101860269E-2</v>
      </c>
    </row>
    <row r="16" spans="2:82" x14ac:dyDescent="0.35">
      <c r="B16" s="16"/>
    </row>
    <row r="17" spans="2:2" x14ac:dyDescent="0.35">
      <c r="B17" t="s">
        <v>119</v>
      </c>
    </row>
    <row r="18" spans="2:2" x14ac:dyDescent="0.35">
      <c r="B18" t="s">
        <v>120</v>
      </c>
    </row>
    <row r="20" spans="2:2" x14ac:dyDescent="0.35">
      <c r="B20"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CD17"/>
  <sheetViews>
    <sheetView showGridLines="0" workbookViewId="0">
      <pane xSplit="2" topLeftCell="X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342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335</v>
      </c>
      <c r="C9" s="17">
        <v>0.60697475819010305</v>
      </c>
      <c r="D9" s="17">
        <v>0.59901421292055301</v>
      </c>
      <c r="E9" s="17">
        <v>0.61537443268993997</v>
      </c>
      <c r="F9" s="17"/>
      <c r="G9" s="17">
        <v>0.37211497120383302</v>
      </c>
      <c r="H9" s="17">
        <v>0.40570608367852901</v>
      </c>
      <c r="I9" s="17">
        <v>0.54210229294632295</v>
      </c>
      <c r="J9" s="17">
        <v>0.66741142908981499</v>
      </c>
      <c r="K9" s="17">
        <v>0.74362578445529903</v>
      </c>
      <c r="L9" s="17">
        <v>0.83832399660248302</v>
      </c>
      <c r="M9" s="17"/>
      <c r="N9" s="17">
        <v>0.60953309453252802</v>
      </c>
      <c r="O9" s="17">
        <v>0.62817351973565305</v>
      </c>
      <c r="P9" s="17">
        <v>0.56720019236987795</v>
      </c>
      <c r="Q9" s="17">
        <v>0.61652108543450901</v>
      </c>
      <c r="R9" s="17"/>
      <c r="S9" s="17">
        <v>0.48975319960840602</v>
      </c>
      <c r="T9" s="17">
        <v>0.64081681808934998</v>
      </c>
      <c r="U9" s="17">
        <v>0.64886328100122004</v>
      </c>
      <c r="V9" s="17">
        <v>0.65934786772708998</v>
      </c>
      <c r="W9" s="17">
        <v>0.598095829966801</v>
      </c>
      <c r="X9" s="17">
        <v>0.58449994491663704</v>
      </c>
      <c r="Y9" s="17">
        <v>0.65230013186292402</v>
      </c>
      <c r="Z9" s="17">
        <v>0.65064789020660696</v>
      </c>
      <c r="AA9" s="17">
        <v>0.60631122911759505</v>
      </c>
      <c r="AB9" s="17">
        <v>0.60804307231084798</v>
      </c>
      <c r="AC9" s="17">
        <v>0.63654843627740498</v>
      </c>
      <c r="AD9" s="17"/>
      <c r="AE9" s="17">
        <v>0.71588686953821401</v>
      </c>
      <c r="AF9" s="17">
        <v>0.57961352612650896</v>
      </c>
      <c r="AG9" s="17">
        <v>0.55859356220761403</v>
      </c>
      <c r="AH9" s="17">
        <v>0.55681323254662596</v>
      </c>
      <c r="AI9" s="17">
        <v>0.49539036206762199</v>
      </c>
      <c r="AJ9" s="17">
        <v>0.58886282797663003</v>
      </c>
      <c r="AK9" s="17"/>
      <c r="AL9" s="17">
        <v>0.68711699266135196</v>
      </c>
      <c r="AM9" s="17">
        <v>0.44975952769857402</v>
      </c>
      <c r="AN9" s="17">
        <v>0.39212327736324598</v>
      </c>
      <c r="AO9" s="17">
        <v>0.55909245453918499</v>
      </c>
      <c r="AP9" s="17">
        <v>0.71950496527421404</v>
      </c>
      <c r="AQ9" s="17">
        <v>0.51415290522972201</v>
      </c>
      <c r="AR9" s="17">
        <v>0.39863525324744797</v>
      </c>
      <c r="AS9" s="17"/>
      <c r="AT9" s="17">
        <v>0.38620587378532001</v>
      </c>
      <c r="AU9" s="17">
        <v>0.63869776535710099</v>
      </c>
      <c r="AV9" s="17"/>
      <c r="AW9" s="17">
        <v>0.526289315420292</v>
      </c>
      <c r="AX9" s="17">
        <v>0.81772170839752201</v>
      </c>
      <c r="AY9" s="17">
        <v>0.43122447777298401</v>
      </c>
      <c r="AZ9" s="17">
        <v>0.59752873021716002</v>
      </c>
      <c r="BA9" s="17">
        <v>0.83134218913093505</v>
      </c>
      <c r="BB9" s="17">
        <v>0.54436167924977097</v>
      </c>
      <c r="BC9" s="17">
        <v>0.50283109393594205</v>
      </c>
      <c r="BD9" s="17">
        <v>0.41749190576557299</v>
      </c>
      <c r="BE9" s="17"/>
      <c r="BF9" s="17">
        <v>0.52771820617989595</v>
      </c>
      <c r="BG9" s="17">
        <v>0.547330775408717</v>
      </c>
      <c r="BH9" s="17">
        <v>0.69779189316472301</v>
      </c>
      <c r="BI9" s="17">
        <v>0.56917672488075799</v>
      </c>
      <c r="BJ9" s="17">
        <v>0.56724564679369305</v>
      </c>
      <c r="BK9" s="17">
        <v>0.77200620764174999</v>
      </c>
      <c r="BL9" s="17">
        <v>0.496456298251435</v>
      </c>
      <c r="BM9" s="17"/>
      <c r="BN9" s="17">
        <v>0.53915668445742204</v>
      </c>
      <c r="BO9" s="17">
        <v>0.61565757776295105</v>
      </c>
      <c r="BP9" s="17">
        <v>0.65278615516455096</v>
      </c>
      <c r="BQ9" s="17">
        <v>0.58898404388558101</v>
      </c>
      <c r="BR9" s="17">
        <v>0.61644978531053796</v>
      </c>
      <c r="BS9" s="17">
        <v>0.62260009742059996</v>
      </c>
      <c r="BT9" s="17">
        <v>0.61508070180250296</v>
      </c>
      <c r="BU9" s="17">
        <v>0.64223779267473502</v>
      </c>
      <c r="BV9" s="17">
        <v>0.63565808790447997</v>
      </c>
      <c r="BW9" s="17">
        <v>0.61223129285058997</v>
      </c>
      <c r="BX9" s="17">
        <v>0.62152931321282501</v>
      </c>
      <c r="BY9" s="17">
        <v>0.56360010010460104</v>
      </c>
      <c r="BZ9" s="17">
        <v>0.62266033686828404</v>
      </c>
      <c r="CA9" s="17">
        <v>0.58929780016350997</v>
      </c>
      <c r="CB9" s="17">
        <v>0.502229335439761</v>
      </c>
      <c r="CC9" s="17">
        <v>0.51139239380686696</v>
      </c>
      <c r="CD9" s="17">
        <v>0.44551590438935801</v>
      </c>
    </row>
    <row r="10" spans="2:82" x14ac:dyDescent="0.35">
      <c r="B10" s="18" t="s">
        <v>336</v>
      </c>
      <c r="C10" s="17">
        <v>0.21384003769825199</v>
      </c>
      <c r="D10" s="17">
        <v>0.21849180646129601</v>
      </c>
      <c r="E10" s="17">
        <v>0.20939005519514001</v>
      </c>
      <c r="F10" s="17"/>
      <c r="G10" s="17">
        <v>0.33356442747473602</v>
      </c>
      <c r="H10" s="17">
        <v>0.32193888669181397</v>
      </c>
      <c r="I10" s="17">
        <v>0.265434983331644</v>
      </c>
      <c r="J10" s="17">
        <v>0.186333873439847</v>
      </c>
      <c r="K10" s="17">
        <v>0.143412043455241</v>
      </c>
      <c r="L10" s="17">
        <v>7.4213609023798893E-2</v>
      </c>
      <c r="M10" s="17"/>
      <c r="N10" s="17">
        <v>0.23553071530136299</v>
      </c>
      <c r="O10" s="17">
        <v>0.222050579154565</v>
      </c>
      <c r="P10" s="17">
        <v>0.22800806845954899</v>
      </c>
      <c r="Q10" s="17">
        <v>0.170407472405952</v>
      </c>
      <c r="R10" s="17"/>
      <c r="S10" s="17">
        <v>0.26214221068855997</v>
      </c>
      <c r="T10" s="17">
        <v>0.19279674070397301</v>
      </c>
      <c r="U10" s="17">
        <v>0.18339141863913799</v>
      </c>
      <c r="V10" s="17">
        <v>0.182650358019048</v>
      </c>
      <c r="W10" s="17">
        <v>0.22281612649179799</v>
      </c>
      <c r="X10" s="17">
        <v>0.20724441796529899</v>
      </c>
      <c r="Y10" s="17">
        <v>0.20769757171384201</v>
      </c>
      <c r="Z10" s="17">
        <v>0.19565335850023699</v>
      </c>
      <c r="AA10" s="17">
        <v>0.216142443002904</v>
      </c>
      <c r="AB10" s="17">
        <v>0.242145842599996</v>
      </c>
      <c r="AC10" s="17">
        <v>0.20105232102136</v>
      </c>
      <c r="AD10" s="17"/>
      <c r="AE10" s="17">
        <v>0.155825087785221</v>
      </c>
      <c r="AF10" s="17">
        <v>0.25178243127132399</v>
      </c>
      <c r="AG10" s="17">
        <v>0.208661652028207</v>
      </c>
      <c r="AH10" s="17">
        <v>0.21659267327030399</v>
      </c>
      <c r="AI10" s="17">
        <v>0.27860951909708398</v>
      </c>
      <c r="AJ10" s="17">
        <v>0.21463778892789501</v>
      </c>
      <c r="AK10" s="17"/>
      <c r="AL10" s="17">
        <v>0.18171282289694099</v>
      </c>
      <c r="AM10" s="17">
        <v>0.29471078127016398</v>
      </c>
      <c r="AN10" s="17">
        <v>0.30624547325517099</v>
      </c>
      <c r="AO10" s="17">
        <v>0.225385426992572</v>
      </c>
      <c r="AP10" s="17">
        <v>0.17135324039701999</v>
      </c>
      <c r="AQ10" s="17">
        <v>0.246954720538793</v>
      </c>
      <c r="AR10" s="17">
        <v>0.25654343916369099</v>
      </c>
      <c r="AS10" s="17"/>
      <c r="AT10" s="17">
        <v>0.319586370194749</v>
      </c>
      <c r="AU10" s="17">
        <v>0.20187476493825299</v>
      </c>
      <c r="AV10" s="17"/>
      <c r="AW10" s="17">
        <v>0.26787050411804098</v>
      </c>
      <c r="AX10" s="17">
        <v>9.0253549428923399E-2</v>
      </c>
      <c r="AY10" s="17">
        <v>0.32844209097305599</v>
      </c>
      <c r="AZ10" s="17">
        <v>0.22781049611597401</v>
      </c>
      <c r="BA10" s="17">
        <v>7.7361682746046795E-2</v>
      </c>
      <c r="BB10" s="17">
        <v>0.25324074942026498</v>
      </c>
      <c r="BC10" s="17">
        <v>0.26021306172976599</v>
      </c>
      <c r="BD10" s="17">
        <v>0.26921440550016601</v>
      </c>
      <c r="BE10" s="17"/>
      <c r="BF10" s="17">
        <v>0.284991415500923</v>
      </c>
      <c r="BG10" s="17">
        <v>0.25589111986736202</v>
      </c>
      <c r="BH10" s="17">
        <v>0.181579085567664</v>
      </c>
      <c r="BI10" s="17">
        <v>0.19867094072897601</v>
      </c>
      <c r="BJ10" s="17">
        <v>0.224244740457507</v>
      </c>
      <c r="BK10" s="17">
        <v>9.55573984758991E-2</v>
      </c>
      <c r="BL10" s="17">
        <v>0.28052475444116598</v>
      </c>
      <c r="BM10" s="17"/>
      <c r="BN10" s="17">
        <v>0.20838864207316601</v>
      </c>
      <c r="BO10" s="17">
        <v>0.185960688390132</v>
      </c>
      <c r="BP10" s="17">
        <v>0.168732158308706</v>
      </c>
      <c r="BQ10" s="17">
        <v>0.22800305834153201</v>
      </c>
      <c r="BR10" s="17">
        <v>0.201591107757331</v>
      </c>
      <c r="BS10" s="17">
        <v>0.21048844471000699</v>
      </c>
      <c r="BT10" s="17">
        <v>0.20964575773583699</v>
      </c>
      <c r="BU10" s="17">
        <v>0.190123393845467</v>
      </c>
      <c r="BV10" s="17">
        <v>0.205692344366498</v>
      </c>
      <c r="BW10" s="17">
        <v>0.238598280135459</v>
      </c>
      <c r="BX10" s="17">
        <v>0.24137542338596699</v>
      </c>
      <c r="BY10" s="17">
        <v>0.29135710033453299</v>
      </c>
      <c r="BZ10" s="17">
        <v>0.26424202742580499</v>
      </c>
      <c r="CA10" s="17">
        <v>0.28627555271410599</v>
      </c>
      <c r="CB10" s="17">
        <v>0.29034874962865298</v>
      </c>
      <c r="CC10" s="17">
        <v>0.25199827457027302</v>
      </c>
      <c r="CD10" s="17">
        <v>0.30971148304645701</v>
      </c>
    </row>
    <row r="11" spans="2:82" x14ac:dyDescent="0.35">
      <c r="B11" s="18" t="s">
        <v>337</v>
      </c>
      <c r="C11" s="17">
        <v>0.112589154553386</v>
      </c>
      <c r="D11" s="17">
        <v>0.121767159946414</v>
      </c>
      <c r="E11" s="17">
        <v>0.102957186998635</v>
      </c>
      <c r="F11" s="17"/>
      <c r="G11" s="17">
        <v>0.19282421685662199</v>
      </c>
      <c r="H11" s="17">
        <v>0.19175292410752101</v>
      </c>
      <c r="I11" s="17">
        <v>0.12644468797481301</v>
      </c>
      <c r="J11" s="17">
        <v>8.2093853168479003E-2</v>
      </c>
      <c r="K11" s="17">
        <v>6.2927454504970101E-2</v>
      </c>
      <c r="L11" s="17">
        <v>4.1817202793074902E-2</v>
      </c>
      <c r="M11" s="17"/>
      <c r="N11" s="17">
        <v>0.109608402792542</v>
      </c>
      <c r="O11" s="17">
        <v>9.2401482866485599E-2</v>
      </c>
      <c r="P11" s="17">
        <v>0.13388094119132299</v>
      </c>
      <c r="Q11" s="17">
        <v>0.11870949437272101</v>
      </c>
      <c r="R11" s="17"/>
      <c r="S11" s="17">
        <v>0.17256325634136899</v>
      </c>
      <c r="T11" s="17">
        <v>9.9329435680210701E-2</v>
      </c>
      <c r="U11" s="17">
        <v>9.4522039179303602E-2</v>
      </c>
      <c r="V11" s="17">
        <v>9.2672889659393298E-2</v>
      </c>
      <c r="W11" s="17">
        <v>0.11459170246538</v>
      </c>
      <c r="X11" s="17">
        <v>0.13231325320383799</v>
      </c>
      <c r="Y11" s="17">
        <v>7.8647175125204999E-2</v>
      </c>
      <c r="Z11" s="17">
        <v>0.10176085963751599</v>
      </c>
      <c r="AA11" s="17">
        <v>0.104562656187807</v>
      </c>
      <c r="AB11" s="17">
        <v>0.106442281588932</v>
      </c>
      <c r="AC11" s="17">
        <v>9.4208344428295607E-2</v>
      </c>
      <c r="AD11" s="17"/>
      <c r="AE11" s="17">
        <v>8.2398670541250205E-2</v>
      </c>
      <c r="AF11" s="17">
        <v>0.109594527598838</v>
      </c>
      <c r="AG11" s="17">
        <v>0.14107483638594601</v>
      </c>
      <c r="AH11" s="17">
        <v>0.14843545646092399</v>
      </c>
      <c r="AI11" s="17">
        <v>0.15138110747283501</v>
      </c>
      <c r="AJ11" s="17">
        <v>6.6318260034990598E-2</v>
      </c>
      <c r="AK11" s="17"/>
      <c r="AL11" s="17">
        <v>7.5067122879434997E-2</v>
      </c>
      <c r="AM11" s="17">
        <v>0.18831563694183401</v>
      </c>
      <c r="AN11" s="17">
        <v>0.241825516571157</v>
      </c>
      <c r="AO11" s="17">
        <v>0.16591612096657199</v>
      </c>
      <c r="AP11" s="17">
        <v>7.4076447041768606E-2</v>
      </c>
      <c r="AQ11" s="17">
        <v>0.179672255773142</v>
      </c>
      <c r="AR11" s="17">
        <v>0.27796118257938901</v>
      </c>
      <c r="AS11" s="17"/>
      <c r="AT11" s="17">
        <v>0.24436194373314199</v>
      </c>
      <c r="AU11" s="17">
        <v>9.6569533321862897E-2</v>
      </c>
      <c r="AV11" s="17"/>
      <c r="AW11" s="17">
        <v>0.123460613882447</v>
      </c>
      <c r="AX11" s="17">
        <v>5.2716886924161502E-2</v>
      </c>
      <c r="AY11" s="17">
        <v>0.15620088337164501</v>
      </c>
      <c r="AZ11" s="17">
        <v>9.8993560687816604E-2</v>
      </c>
      <c r="BA11" s="17">
        <v>4.0290410161776299E-2</v>
      </c>
      <c r="BB11" s="17">
        <v>0.14414537041559</v>
      </c>
      <c r="BC11" s="17">
        <v>0.17342807109456601</v>
      </c>
      <c r="BD11" s="17">
        <v>0.21863277508151499</v>
      </c>
      <c r="BE11" s="17"/>
      <c r="BF11" s="17">
        <v>0.121682988541177</v>
      </c>
      <c r="BG11" s="17">
        <v>0.146196403219851</v>
      </c>
      <c r="BH11" s="17">
        <v>7.3010513936953403E-2</v>
      </c>
      <c r="BI11" s="17">
        <v>0.12073342851980599</v>
      </c>
      <c r="BJ11" s="17">
        <v>0.14982378380362499</v>
      </c>
      <c r="BK11" s="17">
        <v>4.9127273473783102E-2</v>
      </c>
      <c r="BL11" s="17">
        <v>0.13995229992452701</v>
      </c>
      <c r="BM11" s="17"/>
      <c r="BN11" s="17">
        <v>0.12439315974621</v>
      </c>
      <c r="BO11" s="17">
        <v>0.113180460470889</v>
      </c>
      <c r="BP11" s="17">
        <v>0.11268080713194099</v>
      </c>
      <c r="BQ11" s="17">
        <v>0.113079935862219</v>
      </c>
      <c r="BR11" s="17">
        <v>0.108990951311442</v>
      </c>
      <c r="BS11" s="17">
        <v>0.12280210930676</v>
      </c>
      <c r="BT11" s="17">
        <v>0.12347342032551201</v>
      </c>
      <c r="BU11" s="17">
        <v>0.114106542429785</v>
      </c>
      <c r="BV11" s="17">
        <v>9.3152306392338097E-2</v>
      </c>
      <c r="BW11" s="17">
        <v>0.10567149497065501</v>
      </c>
      <c r="BX11" s="17">
        <v>9.5077805092375803E-2</v>
      </c>
      <c r="BY11" s="17">
        <v>0.10903480659869599</v>
      </c>
      <c r="BZ11" s="17">
        <v>7.4375707609573197E-2</v>
      </c>
      <c r="CA11" s="17">
        <v>9.9932531388962006E-2</v>
      </c>
      <c r="CB11" s="17">
        <v>0.16088145102093901</v>
      </c>
      <c r="CC11" s="17">
        <v>0.22497840995618801</v>
      </c>
      <c r="CD11" s="17">
        <v>0.20511345389463501</v>
      </c>
    </row>
    <row r="12" spans="2:82" x14ac:dyDescent="0.35">
      <c r="B12" s="18" t="s">
        <v>147</v>
      </c>
      <c r="C12" s="19">
        <v>6.6596049558258902E-2</v>
      </c>
      <c r="D12" s="19">
        <v>6.0726820671736799E-2</v>
      </c>
      <c r="E12" s="19">
        <v>7.2278325116285E-2</v>
      </c>
      <c r="F12" s="19"/>
      <c r="G12" s="19">
        <v>0.10149638446480801</v>
      </c>
      <c r="H12" s="19">
        <v>8.0602105522136397E-2</v>
      </c>
      <c r="I12" s="19">
        <v>6.6018035747219303E-2</v>
      </c>
      <c r="J12" s="19">
        <v>6.4160844301859796E-2</v>
      </c>
      <c r="K12" s="19">
        <v>5.0034717584489401E-2</v>
      </c>
      <c r="L12" s="19">
        <v>4.5645191580643701E-2</v>
      </c>
      <c r="M12" s="19"/>
      <c r="N12" s="19">
        <v>4.5327787373567699E-2</v>
      </c>
      <c r="O12" s="19">
        <v>5.7374418243295797E-2</v>
      </c>
      <c r="P12" s="19">
        <v>7.0910797979249096E-2</v>
      </c>
      <c r="Q12" s="19">
        <v>9.4361947786818001E-2</v>
      </c>
      <c r="R12" s="19"/>
      <c r="S12" s="19">
        <v>7.5541333361665006E-2</v>
      </c>
      <c r="T12" s="19">
        <v>6.7057005526465693E-2</v>
      </c>
      <c r="U12" s="19">
        <v>7.3223261180338603E-2</v>
      </c>
      <c r="V12" s="19">
        <v>6.5328884594468506E-2</v>
      </c>
      <c r="W12" s="19">
        <v>6.4496341076020605E-2</v>
      </c>
      <c r="X12" s="19">
        <v>7.59423839142256E-2</v>
      </c>
      <c r="Y12" s="19">
        <v>6.1355121298029697E-2</v>
      </c>
      <c r="Z12" s="19">
        <v>5.1937891655639903E-2</v>
      </c>
      <c r="AA12" s="19">
        <v>7.2983671691693994E-2</v>
      </c>
      <c r="AB12" s="19">
        <v>4.3368803500225199E-2</v>
      </c>
      <c r="AC12" s="19">
        <v>6.8190898272938602E-2</v>
      </c>
      <c r="AD12" s="19"/>
      <c r="AE12" s="19">
        <v>4.5889372135314098E-2</v>
      </c>
      <c r="AF12" s="19">
        <v>5.9009515003329897E-2</v>
      </c>
      <c r="AG12" s="19">
        <v>9.1669949378233404E-2</v>
      </c>
      <c r="AH12" s="19">
        <v>7.8158637722145902E-2</v>
      </c>
      <c r="AI12" s="19">
        <v>7.4619011362459506E-2</v>
      </c>
      <c r="AJ12" s="19">
        <v>0.13018112306048399</v>
      </c>
      <c r="AK12" s="19"/>
      <c r="AL12" s="19">
        <v>5.6103061562272599E-2</v>
      </c>
      <c r="AM12" s="19">
        <v>6.7214054089428002E-2</v>
      </c>
      <c r="AN12" s="19">
        <v>5.9805732810425803E-2</v>
      </c>
      <c r="AO12" s="19">
        <v>4.9605997501671599E-2</v>
      </c>
      <c r="AP12" s="19">
        <v>3.5065347286997298E-2</v>
      </c>
      <c r="AQ12" s="19">
        <v>5.92201184583439E-2</v>
      </c>
      <c r="AR12" s="19">
        <v>6.6860125009472901E-2</v>
      </c>
      <c r="AS12" s="19"/>
      <c r="AT12" s="19">
        <v>4.9845812286788603E-2</v>
      </c>
      <c r="AU12" s="19">
        <v>6.2857936382783405E-2</v>
      </c>
      <c r="AV12" s="19"/>
      <c r="AW12" s="19">
        <v>8.2379566579219798E-2</v>
      </c>
      <c r="AX12" s="19">
        <v>3.9307855249393502E-2</v>
      </c>
      <c r="AY12" s="19">
        <v>8.41325478823155E-2</v>
      </c>
      <c r="AZ12" s="19">
        <v>7.5667212979048895E-2</v>
      </c>
      <c r="BA12" s="19">
        <v>5.1005717961241502E-2</v>
      </c>
      <c r="BB12" s="19">
        <v>5.8252200914374101E-2</v>
      </c>
      <c r="BC12" s="19">
        <v>6.3527773239725596E-2</v>
      </c>
      <c r="BD12" s="19">
        <v>9.4660913652745704E-2</v>
      </c>
      <c r="BE12" s="19"/>
      <c r="BF12" s="19">
        <v>6.5607389778004205E-2</v>
      </c>
      <c r="BG12" s="19">
        <v>5.0581701504070001E-2</v>
      </c>
      <c r="BH12" s="19">
        <v>4.7618507330659601E-2</v>
      </c>
      <c r="BI12" s="19">
        <v>0.111418905870459</v>
      </c>
      <c r="BJ12" s="19">
        <v>5.8685828945175898E-2</v>
      </c>
      <c r="BK12" s="19">
        <v>8.3309120408567194E-2</v>
      </c>
      <c r="BL12" s="19">
        <v>8.3066647382873102E-2</v>
      </c>
      <c r="BM12" s="19"/>
      <c r="BN12" s="19">
        <v>0.12806151372320301</v>
      </c>
      <c r="BO12" s="19">
        <v>8.5201273376027398E-2</v>
      </c>
      <c r="BP12" s="19">
        <v>6.5800879394802003E-2</v>
      </c>
      <c r="BQ12" s="19">
        <v>6.9932961910667696E-2</v>
      </c>
      <c r="BR12" s="19">
        <v>7.2968155620688493E-2</v>
      </c>
      <c r="BS12" s="19">
        <v>4.4109348562633197E-2</v>
      </c>
      <c r="BT12" s="19">
        <v>5.18001201361473E-2</v>
      </c>
      <c r="BU12" s="19">
        <v>5.3532271050012799E-2</v>
      </c>
      <c r="BV12" s="19">
        <v>6.5497261336683293E-2</v>
      </c>
      <c r="BW12" s="19">
        <v>4.3498932043295697E-2</v>
      </c>
      <c r="BX12" s="19">
        <v>4.2017458308832203E-2</v>
      </c>
      <c r="BY12" s="19">
        <v>3.6007992962169499E-2</v>
      </c>
      <c r="BZ12" s="19">
        <v>3.8721928096336899E-2</v>
      </c>
      <c r="CA12" s="19">
        <v>2.4494115733422101E-2</v>
      </c>
      <c r="CB12" s="19">
        <v>4.6540463910647402E-2</v>
      </c>
      <c r="CC12" s="19">
        <v>1.16309216666721E-2</v>
      </c>
      <c r="CD12" s="19">
        <v>3.9659158669550297E-2</v>
      </c>
    </row>
    <row r="13" spans="2:82" x14ac:dyDescent="0.35">
      <c r="B13" s="16"/>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CD19"/>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343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324</v>
      </c>
      <c r="C9" s="17">
        <v>0.50597913901205904</v>
      </c>
      <c r="D9" s="17">
        <v>0.52230263018045997</v>
      </c>
      <c r="E9" s="17">
        <v>0.48691197062628599</v>
      </c>
      <c r="F9" s="17"/>
      <c r="G9" s="17">
        <v>0.48723384453044</v>
      </c>
      <c r="H9" s="17">
        <v>0.50811560520948096</v>
      </c>
      <c r="I9" s="17">
        <v>0.55015083290114297</v>
      </c>
      <c r="J9" s="17">
        <v>0.52006901744825196</v>
      </c>
      <c r="K9" s="17">
        <v>0.52017017349132899</v>
      </c>
      <c r="L9" s="17">
        <v>0.38141851637759899</v>
      </c>
      <c r="M9" s="17"/>
      <c r="N9" s="17">
        <v>0.50592082108788905</v>
      </c>
      <c r="O9" s="17">
        <v>0.52516511269786603</v>
      </c>
      <c r="P9" s="17">
        <v>0.52106699372810406</v>
      </c>
      <c r="Q9" s="17">
        <v>0.46470919835386298</v>
      </c>
      <c r="R9" s="17"/>
      <c r="S9" s="17">
        <v>0.50148576889220098</v>
      </c>
      <c r="T9" s="17">
        <v>0.48199040688484401</v>
      </c>
      <c r="U9" s="17">
        <v>0.48260000350794002</v>
      </c>
      <c r="V9" s="17">
        <v>0.52165372313150404</v>
      </c>
      <c r="W9" s="17">
        <v>0.476528008158213</v>
      </c>
      <c r="X9" s="17">
        <v>0.52735710340812703</v>
      </c>
      <c r="Y9" s="17">
        <v>0.54026190690202702</v>
      </c>
      <c r="Z9" s="17">
        <v>0.46699604851619397</v>
      </c>
      <c r="AA9" s="17">
        <v>0.52016226817397704</v>
      </c>
      <c r="AB9" s="17">
        <v>0.490951111643598</v>
      </c>
      <c r="AC9" s="17">
        <v>0.57149241406012596</v>
      </c>
      <c r="AD9" s="17"/>
      <c r="AE9" s="17">
        <v>0.48378534164843601</v>
      </c>
      <c r="AF9" s="17">
        <v>0.51723275137093105</v>
      </c>
      <c r="AG9" s="17">
        <v>0.53319513918236405</v>
      </c>
      <c r="AH9" s="17">
        <v>0.50742409730120697</v>
      </c>
      <c r="AI9" s="17">
        <v>0.52028589129005398</v>
      </c>
      <c r="AJ9" s="17">
        <v>0.42016720107926497</v>
      </c>
      <c r="AK9" s="17"/>
      <c r="AL9" s="17">
        <v>0.51362783247686905</v>
      </c>
      <c r="AM9" s="17">
        <v>0.50469845597684104</v>
      </c>
      <c r="AN9" s="17">
        <v>0.50031815678757197</v>
      </c>
      <c r="AO9" s="17">
        <v>0.501473328578393</v>
      </c>
      <c r="AP9" s="17">
        <v>0.47437473194875801</v>
      </c>
      <c r="AQ9" s="17">
        <v>0.46402466213134302</v>
      </c>
      <c r="AR9" s="17">
        <v>0.54960917067138904</v>
      </c>
      <c r="AS9" s="17"/>
      <c r="AT9" s="17">
        <v>0.47071980707945299</v>
      </c>
      <c r="AU9" s="17">
        <v>0.515654255246354</v>
      </c>
      <c r="AV9" s="17"/>
      <c r="AW9" s="17">
        <v>0.60354492377270197</v>
      </c>
      <c r="AX9" s="17">
        <v>0.43913879257336902</v>
      </c>
      <c r="AY9" s="17">
        <v>0.52671658522503995</v>
      </c>
      <c r="AZ9" s="17">
        <v>0.47995380510933899</v>
      </c>
      <c r="BA9" s="17">
        <v>0.36312812510196502</v>
      </c>
      <c r="BB9" s="17">
        <v>0.50784754462096804</v>
      </c>
      <c r="BC9" s="17">
        <v>0.51624228254449001</v>
      </c>
      <c r="BD9" s="17">
        <v>0.54435490853975199</v>
      </c>
      <c r="BE9" s="17"/>
      <c r="BF9" s="17">
        <v>0.39951619560717599</v>
      </c>
      <c r="BG9" s="17">
        <v>0.65035271365719505</v>
      </c>
      <c r="BH9" s="17">
        <v>0.29164699255575399</v>
      </c>
      <c r="BI9" s="17">
        <v>0.363217128044938</v>
      </c>
      <c r="BJ9" s="17">
        <v>0.48957336922959799</v>
      </c>
      <c r="BK9" s="17">
        <v>0.26320199796621702</v>
      </c>
      <c r="BL9" s="17">
        <v>0.52271315478208502</v>
      </c>
      <c r="BM9" s="17"/>
      <c r="BN9" s="17">
        <v>0.39589705182888102</v>
      </c>
      <c r="BO9" s="17">
        <v>0.435334744402056</v>
      </c>
      <c r="BP9" s="17">
        <v>0.449529430914127</v>
      </c>
      <c r="BQ9" s="17">
        <v>0.54056907133706</v>
      </c>
      <c r="BR9" s="17">
        <v>0.48878055118597202</v>
      </c>
      <c r="BS9" s="17">
        <v>0.57080831005280597</v>
      </c>
      <c r="BT9" s="17">
        <v>0.53980431398020901</v>
      </c>
      <c r="BU9" s="17">
        <v>0.50398394389025403</v>
      </c>
      <c r="BV9" s="17">
        <v>0.51743502479206405</v>
      </c>
      <c r="BW9" s="17">
        <v>0.54643822872510805</v>
      </c>
      <c r="BX9" s="17">
        <v>0.52383653460981205</v>
      </c>
      <c r="BY9" s="17">
        <v>0.49976397784235499</v>
      </c>
      <c r="BZ9" s="17">
        <v>0.51705369964896297</v>
      </c>
      <c r="CA9" s="17">
        <v>0.42967086251075898</v>
      </c>
      <c r="CB9" s="17">
        <v>0.46765458391689202</v>
      </c>
      <c r="CC9" s="17">
        <v>0.61355392568856904</v>
      </c>
      <c r="CD9" s="17">
        <v>0.56788969978852999</v>
      </c>
    </row>
    <row r="10" spans="2:82" x14ac:dyDescent="0.35">
      <c r="B10" s="18" t="s">
        <v>327</v>
      </c>
      <c r="C10" s="17">
        <v>0.49286153391773702</v>
      </c>
      <c r="D10" s="17">
        <v>0.50003361766063803</v>
      </c>
      <c r="E10" s="17">
        <v>0.48485743760040201</v>
      </c>
      <c r="F10" s="17"/>
      <c r="G10" s="17">
        <v>0.45771256410161099</v>
      </c>
      <c r="H10" s="17">
        <v>0.51775004502524002</v>
      </c>
      <c r="I10" s="17">
        <v>0.51734074763821503</v>
      </c>
      <c r="J10" s="17">
        <v>0.51977986652291397</v>
      </c>
      <c r="K10" s="17">
        <v>0.51598165631277504</v>
      </c>
      <c r="L10" s="17">
        <v>0.35164642425396297</v>
      </c>
      <c r="M10" s="17"/>
      <c r="N10" s="17">
        <v>0.51933287808930295</v>
      </c>
      <c r="O10" s="17">
        <v>0.49546715736882202</v>
      </c>
      <c r="P10" s="17">
        <v>0.50576064125724496</v>
      </c>
      <c r="Q10" s="17">
        <v>0.43726496968048101</v>
      </c>
      <c r="R10" s="17"/>
      <c r="S10" s="17">
        <v>0.48472738673141702</v>
      </c>
      <c r="T10" s="17">
        <v>0.48129690466831199</v>
      </c>
      <c r="U10" s="17">
        <v>0.49343874425800899</v>
      </c>
      <c r="V10" s="17">
        <v>0.52461004134573597</v>
      </c>
      <c r="W10" s="17">
        <v>0.4240746406175</v>
      </c>
      <c r="X10" s="17">
        <v>0.49273992326735699</v>
      </c>
      <c r="Y10" s="17">
        <v>0.50564943408250196</v>
      </c>
      <c r="Z10" s="17">
        <v>0.48140762772045897</v>
      </c>
      <c r="AA10" s="17">
        <v>0.51315479994386604</v>
      </c>
      <c r="AB10" s="17">
        <v>0.50187336956278705</v>
      </c>
      <c r="AC10" s="17">
        <v>0.52435656691122401</v>
      </c>
      <c r="AD10" s="17"/>
      <c r="AE10" s="17">
        <v>0.46976758057004597</v>
      </c>
      <c r="AF10" s="17">
        <v>0.524188953393396</v>
      </c>
      <c r="AG10" s="17">
        <v>0.48444960614295202</v>
      </c>
      <c r="AH10" s="17">
        <v>0.46956561885049702</v>
      </c>
      <c r="AI10" s="17">
        <v>0.50135906247516904</v>
      </c>
      <c r="AJ10" s="17">
        <v>0.43874691621383799</v>
      </c>
      <c r="AK10" s="17"/>
      <c r="AL10" s="17">
        <v>0.50188520679524595</v>
      </c>
      <c r="AM10" s="17">
        <v>0.49024116375264998</v>
      </c>
      <c r="AN10" s="17">
        <v>0.47459362923282</v>
      </c>
      <c r="AO10" s="17">
        <v>0.41780078556030698</v>
      </c>
      <c r="AP10" s="17">
        <v>0.47478313981667603</v>
      </c>
      <c r="AQ10" s="17">
        <v>0.45310493235528898</v>
      </c>
      <c r="AR10" s="17">
        <v>0.53009138319072202</v>
      </c>
      <c r="AS10" s="17"/>
      <c r="AT10" s="17">
        <v>0.46980911824796401</v>
      </c>
      <c r="AU10" s="17">
        <v>0.49924617516298703</v>
      </c>
      <c r="AV10" s="17"/>
      <c r="AW10" s="17">
        <v>0.583713187958808</v>
      </c>
      <c r="AX10" s="17">
        <v>0.40956876384000901</v>
      </c>
      <c r="AY10" s="17">
        <v>0.51388435032084301</v>
      </c>
      <c r="AZ10" s="17">
        <v>0.47303991547194202</v>
      </c>
      <c r="BA10" s="17">
        <v>0.32788634619150703</v>
      </c>
      <c r="BB10" s="17">
        <v>0.492312298432724</v>
      </c>
      <c r="BC10" s="17">
        <v>0.50983220844834798</v>
      </c>
      <c r="BD10" s="17">
        <v>0.52562324412632999</v>
      </c>
      <c r="BE10" s="17"/>
      <c r="BF10" s="17">
        <v>0.41688474125519598</v>
      </c>
      <c r="BG10" s="17">
        <v>0.650934525189512</v>
      </c>
      <c r="BH10" s="17">
        <v>0.222072304278356</v>
      </c>
      <c r="BI10" s="17">
        <v>0.35451755970033899</v>
      </c>
      <c r="BJ10" s="17">
        <v>0.448410480772647</v>
      </c>
      <c r="BK10" s="17">
        <v>0.24468364789734001</v>
      </c>
      <c r="BL10" s="17">
        <v>0.46993644363312498</v>
      </c>
      <c r="BM10" s="17"/>
      <c r="BN10" s="17">
        <v>0.39586112199093798</v>
      </c>
      <c r="BO10" s="17">
        <v>0.42012693123885297</v>
      </c>
      <c r="BP10" s="17">
        <v>0.40160311274051502</v>
      </c>
      <c r="BQ10" s="17">
        <v>0.50267096262397903</v>
      </c>
      <c r="BR10" s="17">
        <v>0.50992324729495497</v>
      </c>
      <c r="BS10" s="17">
        <v>0.50450288070621097</v>
      </c>
      <c r="BT10" s="17">
        <v>0.53555958307126394</v>
      </c>
      <c r="BU10" s="17">
        <v>0.52195476548083497</v>
      </c>
      <c r="BV10" s="17">
        <v>0.52593083178094902</v>
      </c>
      <c r="BW10" s="17">
        <v>0.50566136323712296</v>
      </c>
      <c r="BX10" s="17">
        <v>0.52880990080047396</v>
      </c>
      <c r="BY10" s="17">
        <v>0.49060425486552001</v>
      </c>
      <c r="BZ10" s="17">
        <v>0.47812992864276999</v>
      </c>
      <c r="CA10" s="17">
        <v>0.47032581466691398</v>
      </c>
      <c r="CB10" s="17">
        <v>0.47450520470197199</v>
      </c>
      <c r="CC10" s="17">
        <v>0.63158288023260101</v>
      </c>
      <c r="CD10" s="17">
        <v>0.58519367761984598</v>
      </c>
    </row>
    <row r="11" spans="2:82" x14ac:dyDescent="0.35">
      <c r="B11" s="18" t="s">
        <v>326</v>
      </c>
      <c r="C11" s="17">
        <v>0.488851251260909</v>
      </c>
      <c r="D11" s="17">
        <v>0.50702264613810799</v>
      </c>
      <c r="E11" s="17">
        <v>0.46750955147842899</v>
      </c>
      <c r="F11" s="17"/>
      <c r="G11" s="17">
        <v>0.49410112009278601</v>
      </c>
      <c r="H11" s="17">
        <v>0.49568372019676998</v>
      </c>
      <c r="I11" s="17">
        <v>0.51776588460263495</v>
      </c>
      <c r="J11" s="17">
        <v>0.50846753794927702</v>
      </c>
      <c r="K11" s="17">
        <v>0.48604266091443399</v>
      </c>
      <c r="L11" s="17">
        <v>0.34628225694625803</v>
      </c>
      <c r="M11" s="17"/>
      <c r="N11" s="17">
        <v>0.50161742491464201</v>
      </c>
      <c r="O11" s="17">
        <v>0.482093198725426</v>
      </c>
      <c r="P11" s="17">
        <v>0.50942572788752105</v>
      </c>
      <c r="Q11" s="17">
        <v>0.45492903266347701</v>
      </c>
      <c r="R11" s="17"/>
      <c r="S11" s="17">
        <v>0.48594643302838503</v>
      </c>
      <c r="T11" s="17">
        <v>0.47454757543417297</v>
      </c>
      <c r="U11" s="17">
        <v>0.487826753053413</v>
      </c>
      <c r="V11" s="17">
        <v>0.52111046613443202</v>
      </c>
      <c r="W11" s="17">
        <v>0.43519363962740598</v>
      </c>
      <c r="X11" s="17">
        <v>0.49644212479281402</v>
      </c>
      <c r="Y11" s="17">
        <v>0.50382413117037395</v>
      </c>
      <c r="Z11" s="17">
        <v>0.43640559689884501</v>
      </c>
      <c r="AA11" s="17">
        <v>0.52274045643170397</v>
      </c>
      <c r="AB11" s="17">
        <v>0.46584674088279998</v>
      </c>
      <c r="AC11" s="17">
        <v>0.54349820217481304</v>
      </c>
      <c r="AD11" s="17"/>
      <c r="AE11" s="17">
        <v>0.44670938484443101</v>
      </c>
      <c r="AF11" s="17">
        <v>0.50695306944601903</v>
      </c>
      <c r="AG11" s="17">
        <v>0.52541516738369298</v>
      </c>
      <c r="AH11" s="17">
        <v>0.480949551927075</v>
      </c>
      <c r="AI11" s="17">
        <v>0.51907001345453097</v>
      </c>
      <c r="AJ11" s="17">
        <v>0.392702750965642</v>
      </c>
      <c r="AK11" s="17"/>
      <c r="AL11" s="17">
        <v>0.48801467465241399</v>
      </c>
      <c r="AM11" s="17">
        <v>0.50628022958668095</v>
      </c>
      <c r="AN11" s="17">
        <v>0.46387008788939899</v>
      </c>
      <c r="AO11" s="17">
        <v>0.39434054004247898</v>
      </c>
      <c r="AP11" s="17">
        <v>0.402717355404486</v>
      </c>
      <c r="AQ11" s="17">
        <v>0.50083893016488601</v>
      </c>
      <c r="AR11" s="17">
        <v>0.48793700295817299</v>
      </c>
      <c r="AS11" s="17"/>
      <c r="AT11" s="17">
        <v>0.48067002044686002</v>
      </c>
      <c r="AU11" s="17">
        <v>0.49228471770293297</v>
      </c>
      <c r="AV11" s="17"/>
      <c r="AW11" s="17">
        <v>0.57260031057394301</v>
      </c>
      <c r="AX11" s="17">
        <v>0.39279165643339498</v>
      </c>
      <c r="AY11" s="17">
        <v>0.55015517061641195</v>
      </c>
      <c r="AZ11" s="17">
        <v>0.45541885400695598</v>
      </c>
      <c r="BA11" s="17">
        <v>0.32715897200223498</v>
      </c>
      <c r="BB11" s="17">
        <v>0.50805704238606397</v>
      </c>
      <c r="BC11" s="17">
        <v>0.50361983129121601</v>
      </c>
      <c r="BD11" s="17">
        <v>0.557973543587997</v>
      </c>
      <c r="BE11" s="17"/>
      <c r="BF11" s="17">
        <v>0.41621220598410602</v>
      </c>
      <c r="BG11" s="17">
        <v>0.63315930370646101</v>
      </c>
      <c r="BH11" s="17">
        <v>0.28302103194575701</v>
      </c>
      <c r="BI11" s="17">
        <v>0.32345092104986101</v>
      </c>
      <c r="BJ11" s="17">
        <v>0.428329756493884</v>
      </c>
      <c r="BK11" s="17">
        <v>0.26335022880578401</v>
      </c>
      <c r="BL11" s="17">
        <v>0.49146739013649599</v>
      </c>
      <c r="BM11" s="17"/>
      <c r="BN11" s="17">
        <v>0.35065232879228297</v>
      </c>
      <c r="BO11" s="17">
        <v>0.44248736831367103</v>
      </c>
      <c r="BP11" s="17">
        <v>0.46202873629532998</v>
      </c>
      <c r="BQ11" s="17">
        <v>0.50267676631194702</v>
      </c>
      <c r="BR11" s="17">
        <v>0.48749096008855602</v>
      </c>
      <c r="BS11" s="17">
        <v>0.52173528640460398</v>
      </c>
      <c r="BT11" s="17">
        <v>0.50935814050137196</v>
      </c>
      <c r="BU11" s="17">
        <v>0.496123785035186</v>
      </c>
      <c r="BV11" s="17">
        <v>0.52519333242022903</v>
      </c>
      <c r="BW11" s="17">
        <v>0.51918331021452402</v>
      </c>
      <c r="BX11" s="17">
        <v>0.49992640708789499</v>
      </c>
      <c r="BY11" s="17">
        <v>0.52035175540945</v>
      </c>
      <c r="BZ11" s="17">
        <v>0.45497546430019298</v>
      </c>
      <c r="CA11" s="17">
        <v>0.47986339345221901</v>
      </c>
      <c r="CB11" s="17">
        <v>0.44870379825861401</v>
      </c>
      <c r="CC11" s="17">
        <v>0.55060966976318404</v>
      </c>
      <c r="CD11" s="17">
        <v>0.55772540910670898</v>
      </c>
    </row>
    <row r="12" spans="2:82" x14ac:dyDescent="0.35">
      <c r="B12" s="18" t="s">
        <v>325</v>
      </c>
      <c r="C12" s="17">
        <v>0.46761669152361202</v>
      </c>
      <c r="D12" s="17">
        <v>0.48420021594433099</v>
      </c>
      <c r="E12" s="17">
        <v>0.44878316255860201</v>
      </c>
      <c r="F12" s="17"/>
      <c r="G12" s="17">
        <v>0.42617577318912198</v>
      </c>
      <c r="H12" s="17">
        <v>0.49551479834614598</v>
      </c>
      <c r="I12" s="17">
        <v>0.518142421059957</v>
      </c>
      <c r="J12" s="17">
        <v>0.48881957966283401</v>
      </c>
      <c r="K12" s="17">
        <v>0.48490945187453499</v>
      </c>
      <c r="L12" s="17">
        <v>0.28715980860349199</v>
      </c>
      <c r="M12" s="17"/>
      <c r="N12" s="17">
        <v>0.48747507361824</v>
      </c>
      <c r="O12" s="17">
        <v>0.46398726364235698</v>
      </c>
      <c r="P12" s="17">
        <v>0.47774025354288402</v>
      </c>
      <c r="Q12" s="17">
        <v>0.43118085607045098</v>
      </c>
      <c r="R12" s="17"/>
      <c r="S12" s="17">
        <v>0.47740069809958002</v>
      </c>
      <c r="T12" s="17">
        <v>0.42221250169468</v>
      </c>
      <c r="U12" s="17">
        <v>0.440187404670146</v>
      </c>
      <c r="V12" s="17">
        <v>0.51568858733005096</v>
      </c>
      <c r="W12" s="17">
        <v>0.42403429051213998</v>
      </c>
      <c r="X12" s="17">
        <v>0.467996022909276</v>
      </c>
      <c r="Y12" s="17">
        <v>0.49377006590563599</v>
      </c>
      <c r="Z12" s="17">
        <v>0.43972777933768997</v>
      </c>
      <c r="AA12" s="17">
        <v>0.50877577399114504</v>
      </c>
      <c r="AB12" s="17">
        <v>0.45397532924943201</v>
      </c>
      <c r="AC12" s="17">
        <v>0.479118558083238</v>
      </c>
      <c r="AD12" s="17"/>
      <c r="AE12" s="17">
        <v>0.450060747662131</v>
      </c>
      <c r="AF12" s="17">
        <v>0.48428545603999101</v>
      </c>
      <c r="AG12" s="17">
        <v>0.44527480060519298</v>
      </c>
      <c r="AH12" s="17">
        <v>0.47962129835402101</v>
      </c>
      <c r="AI12" s="17">
        <v>0.48340902594902602</v>
      </c>
      <c r="AJ12" s="17">
        <v>0.381517488539245</v>
      </c>
      <c r="AK12" s="17"/>
      <c r="AL12" s="17">
        <v>0.47203074875064399</v>
      </c>
      <c r="AM12" s="17">
        <v>0.47153546437209998</v>
      </c>
      <c r="AN12" s="17">
        <v>0.48363579075166901</v>
      </c>
      <c r="AO12" s="17">
        <v>0.37682022815462601</v>
      </c>
      <c r="AP12" s="17">
        <v>0.37311570727673898</v>
      </c>
      <c r="AQ12" s="17">
        <v>0.40503034304034602</v>
      </c>
      <c r="AR12" s="17">
        <v>0.54960917067138904</v>
      </c>
      <c r="AS12" s="17"/>
      <c r="AT12" s="17">
        <v>0.43658385437471098</v>
      </c>
      <c r="AU12" s="17">
        <v>0.47642601961071401</v>
      </c>
      <c r="AV12" s="17"/>
      <c r="AW12" s="17">
        <v>0.55708860525897597</v>
      </c>
      <c r="AX12" s="17">
        <v>0.31741501715777798</v>
      </c>
      <c r="AY12" s="17">
        <v>0.50852541725325096</v>
      </c>
      <c r="AZ12" s="17">
        <v>0.43331600175060098</v>
      </c>
      <c r="BA12" s="17">
        <v>0.27578818864896698</v>
      </c>
      <c r="BB12" s="17">
        <v>0.49389592390171899</v>
      </c>
      <c r="BC12" s="17">
        <v>0.49736519317344902</v>
      </c>
      <c r="BD12" s="17">
        <v>0.48000880156110398</v>
      </c>
      <c r="BE12" s="17"/>
      <c r="BF12" s="17">
        <v>0.363433066426391</v>
      </c>
      <c r="BG12" s="17">
        <v>0.647758801611938</v>
      </c>
      <c r="BH12" s="17">
        <v>0.232557899763425</v>
      </c>
      <c r="BI12" s="17">
        <v>0.33804894487520498</v>
      </c>
      <c r="BJ12" s="17">
        <v>0.35931181286202002</v>
      </c>
      <c r="BK12" s="17">
        <v>0.225933734873558</v>
      </c>
      <c r="BL12" s="17">
        <v>0.44431456125062302</v>
      </c>
      <c r="BM12" s="17"/>
      <c r="BN12" s="17">
        <v>0.37102439503498102</v>
      </c>
      <c r="BO12" s="17">
        <v>0.37371970501207702</v>
      </c>
      <c r="BP12" s="17">
        <v>0.39878702730119497</v>
      </c>
      <c r="BQ12" s="17">
        <v>0.49443883951033701</v>
      </c>
      <c r="BR12" s="17">
        <v>0.48050022355630101</v>
      </c>
      <c r="BS12" s="17">
        <v>0.51205598295549504</v>
      </c>
      <c r="BT12" s="17">
        <v>0.48913701480733102</v>
      </c>
      <c r="BU12" s="17">
        <v>0.498537522972339</v>
      </c>
      <c r="BV12" s="17">
        <v>0.51348848917857104</v>
      </c>
      <c r="BW12" s="17">
        <v>0.46074076413806703</v>
      </c>
      <c r="BX12" s="17">
        <v>0.46354608877472703</v>
      </c>
      <c r="BY12" s="17">
        <v>0.42079478639100198</v>
      </c>
      <c r="BZ12" s="17">
        <v>0.44953860851802502</v>
      </c>
      <c r="CA12" s="17">
        <v>0.43896295202018498</v>
      </c>
      <c r="CB12" s="17">
        <v>0.49300393561987499</v>
      </c>
      <c r="CC12" s="17">
        <v>0.65846433112962299</v>
      </c>
      <c r="CD12" s="17">
        <v>0.59356557464669701</v>
      </c>
    </row>
    <row r="13" spans="2:82" x14ac:dyDescent="0.35">
      <c r="B13" s="18" t="s">
        <v>323</v>
      </c>
      <c r="C13" s="17">
        <v>0.43220813676023301</v>
      </c>
      <c r="D13" s="17">
        <v>0.44184414986068099</v>
      </c>
      <c r="E13" s="17">
        <v>0.42110218259176702</v>
      </c>
      <c r="F13" s="17"/>
      <c r="G13" s="17">
        <v>0.42736788878204601</v>
      </c>
      <c r="H13" s="17">
        <v>0.44099610393512401</v>
      </c>
      <c r="I13" s="17">
        <v>0.47134804678435199</v>
      </c>
      <c r="J13" s="17">
        <v>0.44387825656318802</v>
      </c>
      <c r="K13" s="17">
        <v>0.43529137266800899</v>
      </c>
      <c r="L13" s="17">
        <v>0.29048619457255997</v>
      </c>
      <c r="M13" s="17"/>
      <c r="N13" s="17">
        <v>0.410306765072671</v>
      </c>
      <c r="O13" s="17">
        <v>0.41923912555256398</v>
      </c>
      <c r="P13" s="17">
        <v>0.45645354179909498</v>
      </c>
      <c r="Q13" s="17">
        <v>0.45261362085734003</v>
      </c>
      <c r="R13" s="17"/>
      <c r="S13" s="17">
        <v>0.414690345936645</v>
      </c>
      <c r="T13" s="17">
        <v>0.41353937912944799</v>
      </c>
      <c r="U13" s="17">
        <v>0.43433727933519201</v>
      </c>
      <c r="V13" s="17">
        <v>0.467390962336449</v>
      </c>
      <c r="W13" s="17">
        <v>0.422003408481821</v>
      </c>
      <c r="X13" s="17">
        <v>0.44227364493702997</v>
      </c>
      <c r="Y13" s="17">
        <v>0.439309343689334</v>
      </c>
      <c r="Z13" s="17">
        <v>0.43581918186678797</v>
      </c>
      <c r="AA13" s="17">
        <v>0.466334561125409</v>
      </c>
      <c r="AB13" s="17">
        <v>0.41050771666171099</v>
      </c>
      <c r="AC13" s="17">
        <v>0.43028830914823601</v>
      </c>
      <c r="AD13" s="17"/>
      <c r="AE13" s="17">
        <v>0.40491016628516502</v>
      </c>
      <c r="AF13" s="17">
        <v>0.42005678969291199</v>
      </c>
      <c r="AG13" s="17">
        <v>0.46761100567979302</v>
      </c>
      <c r="AH13" s="17">
        <v>0.45187139455432301</v>
      </c>
      <c r="AI13" s="17">
        <v>0.47244415066596601</v>
      </c>
      <c r="AJ13" s="17">
        <v>0.334226892474834</v>
      </c>
      <c r="AK13" s="17"/>
      <c r="AL13" s="17">
        <v>0.42623200600535399</v>
      </c>
      <c r="AM13" s="17">
        <v>0.454284786081256</v>
      </c>
      <c r="AN13" s="17">
        <v>0.43655110774835798</v>
      </c>
      <c r="AO13" s="17">
        <v>0.33698682307598299</v>
      </c>
      <c r="AP13" s="17">
        <v>0.33560722172456298</v>
      </c>
      <c r="AQ13" s="17">
        <v>0.43322429662223</v>
      </c>
      <c r="AR13" s="17">
        <v>0.34513487218764999</v>
      </c>
      <c r="AS13" s="17"/>
      <c r="AT13" s="17">
        <v>0.43553162747023599</v>
      </c>
      <c r="AU13" s="17">
        <v>0.43413533830635498</v>
      </c>
      <c r="AV13" s="17"/>
      <c r="AW13" s="17">
        <v>0.51334311547580702</v>
      </c>
      <c r="AX13" s="17">
        <v>0.31334306222751201</v>
      </c>
      <c r="AY13" s="17">
        <v>0.45861512890977701</v>
      </c>
      <c r="AZ13" s="17">
        <v>0.41253802870758699</v>
      </c>
      <c r="BA13" s="17">
        <v>0.28642468001072802</v>
      </c>
      <c r="BB13" s="17">
        <v>0.47117754382312099</v>
      </c>
      <c r="BC13" s="17">
        <v>0.41864834321736399</v>
      </c>
      <c r="BD13" s="17">
        <v>0.47993691161347701</v>
      </c>
      <c r="BE13" s="17"/>
      <c r="BF13" s="17">
        <v>0.29972623017200301</v>
      </c>
      <c r="BG13" s="17">
        <v>0.57441611385383395</v>
      </c>
      <c r="BH13" s="17">
        <v>0.33525789348781598</v>
      </c>
      <c r="BI13" s="17">
        <v>0.31362890754911399</v>
      </c>
      <c r="BJ13" s="17">
        <v>0.34962649370635701</v>
      </c>
      <c r="BK13" s="17">
        <v>0.277353587004675</v>
      </c>
      <c r="BL13" s="17">
        <v>0.42773217898377902</v>
      </c>
      <c r="BM13" s="17"/>
      <c r="BN13" s="17">
        <v>0.38689414034814701</v>
      </c>
      <c r="BO13" s="17">
        <v>0.39050435699186398</v>
      </c>
      <c r="BP13" s="17">
        <v>0.46236762630432399</v>
      </c>
      <c r="BQ13" s="17">
        <v>0.49076418511811898</v>
      </c>
      <c r="BR13" s="17">
        <v>0.454861261845113</v>
      </c>
      <c r="BS13" s="17">
        <v>0.48130358805221801</v>
      </c>
      <c r="BT13" s="17">
        <v>0.45223589511265799</v>
      </c>
      <c r="BU13" s="17">
        <v>0.42833399146844198</v>
      </c>
      <c r="BV13" s="17">
        <v>0.46148186960276899</v>
      </c>
      <c r="BW13" s="17">
        <v>0.38948708736354998</v>
      </c>
      <c r="BX13" s="17">
        <v>0.41801903791358502</v>
      </c>
      <c r="BY13" s="17">
        <v>0.35707764597491698</v>
      </c>
      <c r="BZ13" s="17">
        <v>0.42430536928587598</v>
      </c>
      <c r="CA13" s="17">
        <v>0.34935335021630998</v>
      </c>
      <c r="CB13" s="17">
        <v>0.44680143835136799</v>
      </c>
      <c r="CC13" s="17">
        <v>0.449693711880021</v>
      </c>
      <c r="CD13" s="17">
        <v>0.50890832821238896</v>
      </c>
    </row>
    <row r="14" spans="2:82" x14ac:dyDescent="0.35">
      <c r="B14" s="18" t="s">
        <v>138</v>
      </c>
      <c r="C14" s="19">
        <v>0.16401142454399101</v>
      </c>
      <c r="D14" s="19">
        <v>0.15318133186670299</v>
      </c>
      <c r="E14" s="19">
        <v>0.176768323076854</v>
      </c>
      <c r="F14" s="19"/>
      <c r="G14" s="19">
        <v>0.12464516765853401</v>
      </c>
      <c r="H14" s="19">
        <v>0.107219506232527</v>
      </c>
      <c r="I14" s="19">
        <v>0.14026382271916499</v>
      </c>
      <c r="J14" s="19">
        <v>0.190581236046135</v>
      </c>
      <c r="K14" s="19">
        <v>0.22660224711090299</v>
      </c>
      <c r="L14" s="19">
        <v>0.328909719613449</v>
      </c>
      <c r="M14" s="19"/>
      <c r="N14" s="19">
        <v>0.138919912073527</v>
      </c>
      <c r="O14" s="19">
        <v>0.176287722462037</v>
      </c>
      <c r="P14" s="19">
        <v>0.15944324171006399</v>
      </c>
      <c r="Q14" s="19">
        <v>0.18702320613464901</v>
      </c>
      <c r="R14" s="19"/>
      <c r="S14" s="19">
        <v>0.12512584891544901</v>
      </c>
      <c r="T14" s="19">
        <v>0.19481445850927601</v>
      </c>
      <c r="U14" s="19">
        <v>0.16243964439389999</v>
      </c>
      <c r="V14" s="19">
        <v>0.18245051248017899</v>
      </c>
      <c r="W14" s="19">
        <v>0.204229279222545</v>
      </c>
      <c r="X14" s="19">
        <v>0.16833781730382899</v>
      </c>
      <c r="Y14" s="19">
        <v>0.16383952084218201</v>
      </c>
      <c r="Z14" s="19">
        <v>0.186910871009769</v>
      </c>
      <c r="AA14" s="19">
        <v>0.14704146626480599</v>
      </c>
      <c r="AB14" s="19">
        <v>0.160123716839117</v>
      </c>
      <c r="AC14" s="19">
        <v>0.17246198255203199</v>
      </c>
      <c r="AD14" s="19"/>
      <c r="AE14" s="19">
        <v>0.189344935539911</v>
      </c>
      <c r="AF14" s="19">
        <v>0.15814259859174101</v>
      </c>
      <c r="AG14" s="19">
        <v>0.13886779757862899</v>
      </c>
      <c r="AH14" s="19">
        <v>0.14323878213192001</v>
      </c>
      <c r="AI14" s="19">
        <v>0.14737951484020601</v>
      </c>
      <c r="AJ14" s="19">
        <v>0.219651754183362</v>
      </c>
      <c r="AK14" s="19"/>
      <c r="AL14" s="19">
        <v>0.188831602086171</v>
      </c>
      <c r="AM14" s="19">
        <v>0.11790620618080901</v>
      </c>
      <c r="AN14" s="19">
        <v>8.7705673641903806E-2</v>
      </c>
      <c r="AO14" s="19">
        <v>0.143538951757646</v>
      </c>
      <c r="AP14" s="19">
        <v>0.18562764047526201</v>
      </c>
      <c r="AQ14" s="19">
        <v>0.16411885179973101</v>
      </c>
      <c r="AR14" s="19">
        <v>0.201669918618475</v>
      </c>
      <c r="AS14" s="19"/>
      <c r="AT14" s="19">
        <v>9.8108847969996693E-2</v>
      </c>
      <c r="AU14" s="19">
        <v>0.17223941987814101</v>
      </c>
      <c r="AV14" s="19"/>
      <c r="AW14" s="19">
        <v>0.168868947778444</v>
      </c>
      <c r="AX14" s="19">
        <v>0.28282771251376698</v>
      </c>
      <c r="AY14" s="19">
        <v>0.11357943364498201</v>
      </c>
      <c r="AZ14" s="19">
        <v>0.20457425719633601</v>
      </c>
      <c r="BA14" s="19">
        <v>0.34044825671581702</v>
      </c>
      <c r="BB14" s="19">
        <v>0.11210544803389</v>
      </c>
      <c r="BC14" s="19">
        <v>9.5638217579937401E-2</v>
      </c>
      <c r="BD14" s="19">
        <v>0.106475434569075</v>
      </c>
      <c r="BE14" s="19"/>
      <c r="BF14" s="19">
        <v>0.164118799370159</v>
      </c>
      <c r="BG14" s="19">
        <v>9.6370339547863407E-2</v>
      </c>
      <c r="BH14" s="19">
        <v>0.27308071612448398</v>
      </c>
      <c r="BI14" s="19">
        <v>0.18859709356301299</v>
      </c>
      <c r="BJ14" s="19">
        <v>0.171719612116601</v>
      </c>
      <c r="BK14" s="19">
        <v>0.33684824804858499</v>
      </c>
      <c r="BL14" s="19">
        <v>0.209961292395277</v>
      </c>
      <c r="BM14" s="19"/>
      <c r="BN14" s="19">
        <v>0.183292018042614</v>
      </c>
      <c r="BO14" s="19">
        <v>0.201749822258498</v>
      </c>
      <c r="BP14" s="19">
        <v>0.19277986258264901</v>
      </c>
      <c r="BQ14" s="19">
        <v>0.13592328284364799</v>
      </c>
      <c r="BR14" s="19">
        <v>0.204261842092302</v>
      </c>
      <c r="BS14" s="19">
        <v>0.156912013808958</v>
      </c>
      <c r="BT14" s="19">
        <v>0.15005146324493501</v>
      </c>
      <c r="BU14" s="19">
        <v>0.141850020106293</v>
      </c>
      <c r="BV14" s="19">
        <v>0.180476165353157</v>
      </c>
      <c r="BW14" s="19">
        <v>0.16244315542836199</v>
      </c>
      <c r="BX14" s="19">
        <v>0.143302107830794</v>
      </c>
      <c r="BY14" s="19">
        <v>0.158956449069554</v>
      </c>
      <c r="BZ14" s="19">
        <v>0.11591506223262001</v>
      </c>
      <c r="CA14" s="19">
        <v>0.199969764682533</v>
      </c>
      <c r="CB14" s="19">
        <v>0.14992504788212499</v>
      </c>
      <c r="CC14" s="19">
        <v>4.57617275531731E-2</v>
      </c>
      <c r="CD14" s="19">
        <v>3.7370982805237499E-2</v>
      </c>
    </row>
    <row r="15" spans="2:82" x14ac:dyDescent="0.35">
      <c r="B15" s="16"/>
    </row>
    <row r="16" spans="2:82" x14ac:dyDescent="0.35">
      <c r="B16" t="s">
        <v>119</v>
      </c>
    </row>
    <row r="17" spans="2:2" x14ac:dyDescent="0.35">
      <c r="B17" t="s">
        <v>120</v>
      </c>
    </row>
    <row r="19" spans="2:2" x14ac:dyDescent="0.35">
      <c r="B19"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CD17"/>
  <sheetViews>
    <sheetView showGridLines="0" topLeftCell="A2" workbookViewId="0">
      <pane xSplit="2" topLeftCell="AB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348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72.5" x14ac:dyDescent="0.35">
      <c r="B9" s="18" t="s">
        <v>344</v>
      </c>
      <c r="C9" s="17">
        <v>0.30304405556932301</v>
      </c>
      <c r="D9" s="17">
        <v>0.32114688085479098</v>
      </c>
      <c r="E9" s="17">
        <v>0.28569642621726299</v>
      </c>
      <c r="F9" s="17"/>
      <c r="G9" s="17">
        <v>0.25918970312748002</v>
      </c>
      <c r="H9" s="17">
        <v>0.34327153980335801</v>
      </c>
      <c r="I9" s="17">
        <v>0.31152422132533802</v>
      </c>
      <c r="J9" s="17">
        <v>0.29345895203001598</v>
      </c>
      <c r="K9" s="17">
        <v>0.30413377698384197</v>
      </c>
      <c r="L9" s="17">
        <v>0.29945300327826402</v>
      </c>
      <c r="M9" s="17"/>
      <c r="N9" s="17">
        <v>0.35863864162190101</v>
      </c>
      <c r="O9" s="17">
        <v>0.28903162423227102</v>
      </c>
      <c r="P9" s="17">
        <v>0.28081857197632298</v>
      </c>
      <c r="Q9" s="17">
        <v>0.28049665183043698</v>
      </c>
      <c r="R9" s="17"/>
      <c r="S9" s="17">
        <v>0.31947287720610701</v>
      </c>
      <c r="T9" s="17">
        <v>0.29611176230515501</v>
      </c>
      <c r="U9" s="17">
        <v>0.276096664833623</v>
      </c>
      <c r="V9" s="17">
        <v>0.296158046445336</v>
      </c>
      <c r="W9" s="17">
        <v>0.30950612476574602</v>
      </c>
      <c r="X9" s="17">
        <v>0.29191541325495202</v>
      </c>
      <c r="Y9" s="17">
        <v>0.30050174389037698</v>
      </c>
      <c r="Z9" s="17">
        <v>0.33857477797770402</v>
      </c>
      <c r="AA9" s="17">
        <v>0.31115737648793201</v>
      </c>
      <c r="AB9" s="17">
        <v>0.28653820598395802</v>
      </c>
      <c r="AC9" s="17">
        <v>0.31917964576783198</v>
      </c>
      <c r="AD9" s="17"/>
      <c r="AE9" s="17">
        <v>0.32624339422666798</v>
      </c>
      <c r="AF9" s="17">
        <v>0.29892067913092901</v>
      </c>
      <c r="AG9" s="17">
        <v>0.30058276946243301</v>
      </c>
      <c r="AH9" s="17">
        <v>0.28059917742226598</v>
      </c>
      <c r="AI9" s="17">
        <v>0.30305010377493202</v>
      </c>
      <c r="AJ9" s="17">
        <v>0.190465023927228</v>
      </c>
      <c r="AK9" s="17"/>
      <c r="AL9" s="17">
        <v>0.286649028323257</v>
      </c>
      <c r="AM9" s="17">
        <v>0.33805724100969298</v>
      </c>
      <c r="AN9" s="17">
        <v>0.41344991433771999</v>
      </c>
      <c r="AO9" s="17">
        <v>0.30154574778158599</v>
      </c>
      <c r="AP9" s="17">
        <v>0.27710225550074002</v>
      </c>
      <c r="AQ9" s="17">
        <v>0.39191890521581402</v>
      </c>
      <c r="AR9" s="17">
        <v>0.28318830206409101</v>
      </c>
      <c r="AS9" s="17"/>
      <c r="AT9" s="17">
        <v>0.43120106480415998</v>
      </c>
      <c r="AU9" s="17">
        <v>0.29012942446173801</v>
      </c>
      <c r="AV9" s="17"/>
      <c r="AW9" s="17">
        <v>0.29644902512195098</v>
      </c>
      <c r="AX9" s="17">
        <v>0.330807518511187</v>
      </c>
      <c r="AY9" s="17">
        <v>0.32139225539509197</v>
      </c>
      <c r="AZ9" s="17">
        <v>0.26624770695141697</v>
      </c>
      <c r="BA9" s="17">
        <v>0.27770167415257002</v>
      </c>
      <c r="BB9" s="17">
        <v>0.32299208108231903</v>
      </c>
      <c r="BC9" s="17">
        <v>0.37114480786314902</v>
      </c>
      <c r="BD9" s="17">
        <v>0.31326242185297998</v>
      </c>
      <c r="BE9" s="17"/>
      <c r="BF9" s="17">
        <v>0.309758761072778</v>
      </c>
      <c r="BG9" s="17">
        <v>0.362619285186289</v>
      </c>
      <c r="BH9" s="17">
        <v>0.29555943607714202</v>
      </c>
      <c r="BI9" s="17">
        <v>0.269786701649945</v>
      </c>
      <c r="BJ9" s="17">
        <v>0.26886260100055198</v>
      </c>
      <c r="BK9" s="17">
        <v>0.28335421911613301</v>
      </c>
      <c r="BL9" s="17">
        <v>0.22074066564307099</v>
      </c>
      <c r="BM9" s="17"/>
      <c r="BN9" s="17">
        <v>0.28176776121118902</v>
      </c>
      <c r="BO9" s="17">
        <v>0.30904773467455798</v>
      </c>
      <c r="BP9" s="17">
        <v>0.29337045956749103</v>
      </c>
      <c r="BQ9" s="17">
        <v>0.260856325864043</v>
      </c>
      <c r="BR9" s="17">
        <v>0.31770216260180301</v>
      </c>
      <c r="BS9" s="17">
        <v>0.30749385961714498</v>
      </c>
      <c r="BT9" s="17">
        <v>0.30727178100034003</v>
      </c>
      <c r="BU9" s="17">
        <v>0.31920800770024499</v>
      </c>
      <c r="BV9" s="17">
        <v>0.304994908081482</v>
      </c>
      <c r="BW9" s="17">
        <v>0.26254779971078002</v>
      </c>
      <c r="BX9" s="17">
        <v>0.27986369595402399</v>
      </c>
      <c r="BY9" s="17">
        <v>0.30903347189847902</v>
      </c>
      <c r="BZ9" s="17">
        <v>0.29012966411003699</v>
      </c>
      <c r="CA9" s="17">
        <v>0.36897096667789298</v>
      </c>
      <c r="CB9" s="17">
        <v>0.36324573743820399</v>
      </c>
      <c r="CC9" s="17">
        <v>0.51517527919130501</v>
      </c>
      <c r="CD9" s="17">
        <v>0.54346399400923695</v>
      </c>
    </row>
    <row r="10" spans="2:82" ht="43.5" x14ac:dyDescent="0.35">
      <c r="B10" s="18" t="s">
        <v>345</v>
      </c>
      <c r="C10" s="17">
        <v>0.463799890334819</v>
      </c>
      <c r="D10" s="17">
        <v>0.44701797478142202</v>
      </c>
      <c r="E10" s="17">
        <v>0.48049770295831301</v>
      </c>
      <c r="F10" s="17"/>
      <c r="G10" s="17">
        <v>0.45952874752803002</v>
      </c>
      <c r="H10" s="17">
        <v>0.44063043402152602</v>
      </c>
      <c r="I10" s="17">
        <v>0.461125884400861</v>
      </c>
      <c r="J10" s="17">
        <v>0.46949596938669602</v>
      </c>
      <c r="K10" s="17">
        <v>0.47064559002405398</v>
      </c>
      <c r="L10" s="17">
        <v>0.478455711992052</v>
      </c>
      <c r="M10" s="17"/>
      <c r="N10" s="17">
        <v>0.45452172228614801</v>
      </c>
      <c r="O10" s="17">
        <v>0.46550522775139003</v>
      </c>
      <c r="P10" s="17">
        <v>0.47492600201998197</v>
      </c>
      <c r="Q10" s="17">
        <v>0.46087086274549399</v>
      </c>
      <c r="R10" s="17"/>
      <c r="S10" s="17">
        <v>0.45342582845617302</v>
      </c>
      <c r="T10" s="17">
        <v>0.46111253341112801</v>
      </c>
      <c r="U10" s="17">
        <v>0.47555533658466898</v>
      </c>
      <c r="V10" s="17">
        <v>0.47491779184625699</v>
      </c>
      <c r="W10" s="17">
        <v>0.46256635256019502</v>
      </c>
      <c r="X10" s="17">
        <v>0.46745056570398802</v>
      </c>
      <c r="Y10" s="17">
        <v>0.45651197034874402</v>
      </c>
      <c r="Z10" s="17">
        <v>0.46111228504281698</v>
      </c>
      <c r="AA10" s="17">
        <v>0.45517490344698602</v>
      </c>
      <c r="AB10" s="17">
        <v>0.47793885659392299</v>
      </c>
      <c r="AC10" s="17">
        <v>0.46757749244574698</v>
      </c>
      <c r="AD10" s="17"/>
      <c r="AE10" s="17">
        <v>0.46462410080302502</v>
      </c>
      <c r="AF10" s="17">
        <v>0.48084893635356601</v>
      </c>
      <c r="AG10" s="17">
        <v>0.47685376531872897</v>
      </c>
      <c r="AH10" s="17">
        <v>0.49141047292233497</v>
      </c>
      <c r="AI10" s="17">
        <v>0.44692721238606697</v>
      </c>
      <c r="AJ10" s="17">
        <v>0.34528448256184602</v>
      </c>
      <c r="AK10" s="17"/>
      <c r="AL10" s="17">
        <v>0.475711030124852</v>
      </c>
      <c r="AM10" s="17">
        <v>0.465488005594489</v>
      </c>
      <c r="AN10" s="17">
        <v>0.40694521728153199</v>
      </c>
      <c r="AO10" s="17">
        <v>0.51271339217950496</v>
      </c>
      <c r="AP10" s="17">
        <v>0.49453162328966899</v>
      </c>
      <c r="AQ10" s="17">
        <v>0.38760038557897297</v>
      </c>
      <c r="AR10" s="17">
        <v>0.50993772711819096</v>
      </c>
      <c r="AS10" s="17"/>
      <c r="AT10" s="17">
        <v>0.41857178803806699</v>
      </c>
      <c r="AU10" s="17">
        <v>0.47169922176718998</v>
      </c>
      <c r="AV10" s="17"/>
      <c r="AW10" s="17">
        <v>0.45456339213420799</v>
      </c>
      <c r="AX10" s="17">
        <v>0.49331218092532703</v>
      </c>
      <c r="AY10" s="17">
        <v>0.495551968667161</v>
      </c>
      <c r="AZ10" s="17">
        <v>0.47064938818874402</v>
      </c>
      <c r="BA10" s="17">
        <v>0.47670179707098098</v>
      </c>
      <c r="BB10" s="17">
        <v>0.44973003153641999</v>
      </c>
      <c r="BC10" s="17">
        <v>0.43859988225692598</v>
      </c>
      <c r="BD10" s="17">
        <v>0.51337686694383899</v>
      </c>
      <c r="BE10" s="17"/>
      <c r="BF10" s="17">
        <v>0.47432635138062501</v>
      </c>
      <c r="BG10" s="17">
        <v>0.45048196811441299</v>
      </c>
      <c r="BH10" s="17">
        <v>0.463938986155426</v>
      </c>
      <c r="BI10" s="17">
        <v>0.48440292057100798</v>
      </c>
      <c r="BJ10" s="17">
        <v>0.49508073110217499</v>
      </c>
      <c r="BK10" s="17">
        <v>0.45391603885220699</v>
      </c>
      <c r="BL10" s="17">
        <v>0.46642612939629702</v>
      </c>
      <c r="BM10" s="17"/>
      <c r="BN10" s="17">
        <v>0.44444751957626599</v>
      </c>
      <c r="BO10" s="17">
        <v>0.46951314873607602</v>
      </c>
      <c r="BP10" s="17">
        <v>0.48603836399457001</v>
      </c>
      <c r="BQ10" s="17">
        <v>0.48756484573401299</v>
      </c>
      <c r="BR10" s="17">
        <v>0.45169419034663999</v>
      </c>
      <c r="BS10" s="17">
        <v>0.46117664939861103</v>
      </c>
      <c r="BT10" s="17">
        <v>0.49471947972276697</v>
      </c>
      <c r="BU10" s="17">
        <v>0.45329440365664603</v>
      </c>
      <c r="BV10" s="17">
        <v>0.496220697703397</v>
      </c>
      <c r="BW10" s="17">
        <v>0.48047826666287002</v>
      </c>
      <c r="BX10" s="17">
        <v>0.48692955898199303</v>
      </c>
      <c r="BY10" s="17">
        <v>0.501471726386021</v>
      </c>
      <c r="BZ10" s="17">
        <v>0.50882915422393005</v>
      </c>
      <c r="CA10" s="17">
        <v>0.40431919911068498</v>
      </c>
      <c r="CB10" s="17">
        <v>0.41366408218873002</v>
      </c>
      <c r="CC10" s="17">
        <v>0.34689360203714298</v>
      </c>
      <c r="CD10" s="17">
        <v>0.34053447532832398</v>
      </c>
    </row>
    <row r="11" spans="2:82" ht="43.5" x14ac:dyDescent="0.35">
      <c r="B11" s="18" t="s">
        <v>346</v>
      </c>
      <c r="C11" s="17">
        <v>0.16353630842808101</v>
      </c>
      <c r="D11" s="17">
        <v>0.16413325310524801</v>
      </c>
      <c r="E11" s="17">
        <v>0.163160850597489</v>
      </c>
      <c r="F11" s="17"/>
      <c r="G11" s="17">
        <v>0.17803645546794</v>
      </c>
      <c r="H11" s="17">
        <v>0.14915546936390101</v>
      </c>
      <c r="I11" s="17">
        <v>0.173236325403054</v>
      </c>
      <c r="J11" s="17">
        <v>0.167953059982453</v>
      </c>
      <c r="K11" s="17">
        <v>0.162950492446994</v>
      </c>
      <c r="L11" s="17">
        <v>0.15458478697532599</v>
      </c>
      <c r="M11" s="17"/>
      <c r="N11" s="17">
        <v>0.139017103242185</v>
      </c>
      <c r="O11" s="17">
        <v>0.18193598450484999</v>
      </c>
      <c r="P11" s="17">
        <v>0.175111796463607</v>
      </c>
      <c r="Q11" s="17">
        <v>0.16058564974446801</v>
      </c>
      <c r="R11" s="17"/>
      <c r="S11" s="17">
        <v>0.1663413169389</v>
      </c>
      <c r="T11" s="17">
        <v>0.164964947900861</v>
      </c>
      <c r="U11" s="17">
        <v>0.168994311863923</v>
      </c>
      <c r="V11" s="17">
        <v>0.16278611156659401</v>
      </c>
      <c r="W11" s="17">
        <v>0.151873206293451</v>
      </c>
      <c r="X11" s="17">
        <v>0.16853813775329499</v>
      </c>
      <c r="Y11" s="17">
        <v>0.163719949123044</v>
      </c>
      <c r="Z11" s="17">
        <v>0.13392043551830499</v>
      </c>
      <c r="AA11" s="17">
        <v>0.16170026202747001</v>
      </c>
      <c r="AB11" s="17">
        <v>0.176964099263483</v>
      </c>
      <c r="AC11" s="17">
        <v>0.160508556371938</v>
      </c>
      <c r="AD11" s="17"/>
      <c r="AE11" s="17">
        <v>0.15042190197407199</v>
      </c>
      <c r="AF11" s="17">
        <v>0.172443677638041</v>
      </c>
      <c r="AG11" s="17">
        <v>0.127878924041121</v>
      </c>
      <c r="AH11" s="17">
        <v>0.14904217493290101</v>
      </c>
      <c r="AI11" s="17">
        <v>0.17878208308403401</v>
      </c>
      <c r="AJ11" s="17">
        <v>0.25162780121883999</v>
      </c>
      <c r="AK11" s="17"/>
      <c r="AL11" s="17">
        <v>0.17319290517851599</v>
      </c>
      <c r="AM11" s="17">
        <v>0.137829371321184</v>
      </c>
      <c r="AN11" s="17">
        <v>0.13862022754703199</v>
      </c>
      <c r="AO11" s="17">
        <v>0.110103774963684</v>
      </c>
      <c r="AP11" s="17">
        <v>0.16910864577596299</v>
      </c>
      <c r="AQ11" s="17">
        <v>0.14561745257574499</v>
      </c>
      <c r="AR11" s="17">
        <v>0.11744637691890999</v>
      </c>
      <c r="AS11" s="17"/>
      <c r="AT11" s="17">
        <v>0.112714688034232</v>
      </c>
      <c r="AU11" s="17">
        <v>0.168072253913332</v>
      </c>
      <c r="AV11" s="17"/>
      <c r="AW11" s="17">
        <v>0.16868742270294501</v>
      </c>
      <c r="AX11" s="17">
        <v>0.113635037416283</v>
      </c>
      <c r="AY11" s="17">
        <v>0.10716394262732799</v>
      </c>
      <c r="AZ11" s="17">
        <v>0.182644345064466</v>
      </c>
      <c r="BA11" s="17">
        <v>0.16576068277146</v>
      </c>
      <c r="BB11" s="17">
        <v>0.16830223633378799</v>
      </c>
      <c r="BC11" s="17">
        <v>0.14633335865772301</v>
      </c>
      <c r="BD11" s="17">
        <v>0.120890888661645</v>
      </c>
      <c r="BE11" s="17"/>
      <c r="BF11" s="17">
        <v>0.15367401684027401</v>
      </c>
      <c r="BG11" s="17">
        <v>0.13958115194854201</v>
      </c>
      <c r="BH11" s="17">
        <v>0.180499975059986</v>
      </c>
      <c r="BI11" s="17">
        <v>0.163762677756606</v>
      </c>
      <c r="BJ11" s="17">
        <v>0.15085007827399</v>
      </c>
      <c r="BK11" s="17">
        <v>0.17835342603527901</v>
      </c>
      <c r="BL11" s="17">
        <v>0.20929834410468601</v>
      </c>
      <c r="BM11" s="17"/>
      <c r="BN11" s="17">
        <v>0.149107478594454</v>
      </c>
      <c r="BO11" s="17">
        <v>0.136255143131677</v>
      </c>
      <c r="BP11" s="17">
        <v>0.15814142081184401</v>
      </c>
      <c r="BQ11" s="17">
        <v>0.17904025123362599</v>
      </c>
      <c r="BR11" s="17">
        <v>0.16148854668857099</v>
      </c>
      <c r="BS11" s="17">
        <v>0.16591651263488499</v>
      </c>
      <c r="BT11" s="17">
        <v>0.15253170879838701</v>
      </c>
      <c r="BU11" s="17">
        <v>0.16387537431589</v>
      </c>
      <c r="BV11" s="17">
        <v>0.136102127056144</v>
      </c>
      <c r="BW11" s="17">
        <v>0.19001971464099501</v>
      </c>
      <c r="BX11" s="17">
        <v>0.18103809939795501</v>
      </c>
      <c r="BY11" s="17">
        <v>0.15449149681648</v>
      </c>
      <c r="BZ11" s="17">
        <v>0.14684567740506899</v>
      </c>
      <c r="CA11" s="17">
        <v>0.17744526711195899</v>
      </c>
      <c r="CB11" s="17">
        <v>0.161315805020954</v>
      </c>
      <c r="CC11" s="17">
        <v>0.12026789881870099</v>
      </c>
      <c r="CD11" s="17">
        <v>7.0775542911838296E-2</v>
      </c>
    </row>
    <row r="12" spans="2:82" ht="43.5" x14ac:dyDescent="0.35">
      <c r="B12" s="18" t="s">
        <v>347</v>
      </c>
      <c r="C12" s="19">
        <v>6.96197456677774E-2</v>
      </c>
      <c r="D12" s="19">
        <v>6.7701891258539204E-2</v>
      </c>
      <c r="E12" s="19">
        <v>7.0645020226935598E-2</v>
      </c>
      <c r="F12" s="19"/>
      <c r="G12" s="19">
        <v>0.10324509387655</v>
      </c>
      <c r="H12" s="19">
        <v>6.6942556811215706E-2</v>
      </c>
      <c r="I12" s="19">
        <v>5.4113568870747003E-2</v>
      </c>
      <c r="J12" s="19">
        <v>6.9092018600834901E-2</v>
      </c>
      <c r="K12" s="19">
        <v>6.2270140545110202E-2</v>
      </c>
      <c r="L12" s="19">
        <v>6.7506497754357797E-2</v>
      </c>
      <c r="M12" s="19"/>
      <c r="N12" s="19">
        <v>4.78225328497658E-2</v>
      </c>
      <c r="O12" s="19">
        <v>6.3527163511488599E-2</v>
      </c>
      <c r="P12" s="19">
        <v>6.9143629540087598E-2</v>
      </c>
      <c r="Q12" s="19">
        <v>9.80468356796005E-2</v>
      </c>
      <c r="R12" s="19"/>
      <c r="S12" s="19">
        <v>6.0759977398820102E-2</v>
      </c>
      <c r="T12" s="19">
        <v>7.7810756382856602E-2</v>
      </c>
      <c r="U12" s="19">
        <v>7.9353686717785005E-2</v>
      </c>
      <c r="V12" s="19">
        <v>6.6138050141812593E-2</v>
      </c>
      <c r="W12" s="19">
        <v>7.6054316380608597E-2</v>
      </c>
      <c r="X12" s="19">
        <v>7.20958832877652E-2</v>
      </c>
      <c r="Y12" s="19">
        <v>7.9266336637834001E-2</v>
      </c>
      <c r="Z12" s="19">
        <v>6.6392501461173994E-2</v>
      </c>
      <c r="AA12" s="19">
        <v>7.19674580376128E-2</v>
      </c>
      <c r="AB12" s="19">
        <v>5.8558838158635003E-2</v>
      </c>
      <c r="AC12" s="19">
        <v>5.27343054144837E-2</v>
      </c>
      <c r="AD12" s="19"/>
      <c r="AE12" s="19">
        <v>5.8710602996234797E-2</v>
      </c>
      <c r="AF12" s="19">
        <v>4.7786706877464502E-2</v>
      </c>
      <c r="AG12" s="19">
        <v>9.4684541177718004E-2</v>
      </c>
      <c r="AH12" s="19">
        <v>7.8948174722497905E-2</v>
      </c>
      <c r="AI12" s="19">
        <v>7.1240600754967201E-2</v>
      </c>
      <c r="AJ12" s="19">
        <v>0.212622692292087</v>
      </c>
      <c r="AK12" s="19"/>
      <c r="AL12" s="19">
        <v>6.44470363733749E-2</v>
      </c>
      <c r="AM12" s="19">
        <v>5.8625382074634101E-2</v>
      </c>
      <c r="AN12" s="19">
        <v>4.0984640833715502E-2</v>
      </c>
      <c r="AO12" s="19">
        <v>7.5637085075225596E-2</v>
      </c>
      <c r="AP12" s="19">
        <v>5.9257475433628297E-2</v>
      </c>
      <c r="AQ12" s="19">
        <v>7.4863256629468203E-2</v>
      </c>
      <c r="AR12" s="19">
        <v>8.9427593898807806E-2</v>
      </c>
      <c r="AS12" s="19"/>
      <c r="AT12" s="19">
        <v>3.7512459123541599E-2</v>
      </c>
      <c r="AU12" s="19">
        <v>7.0099099857740196E-2</v>
      </c>
      <c r="AV12" s="19"/>
      <c r="AW12" s="19">
        <v>8.0300160040896795E-2</v>
      </c>
      <c r="AX12" s="19">
        <v>6.2245263147204202E-2</v>
      </c>
      <c r="AY12" s="19">
        <v>7.5891833310418905E-2</v>
      </c>
      <c r="AZ12" s="19">
        <v>8.04585597953726E-2</v>
      </c>
      <c r="BA12" s="19">
        <v>7.9835846004988997E-2</v>
      </c>
      <c r="BB12" s="19">
        <v>5.8975651047473002E-2</v>
      </c>
      <c r="BC12" s="19">
        <v>4.3921951222202799E-2</v>
      </c>
      <c r="BD12" s="19">
        <v>5.2469822541536697E-2</v>
      </c>
      <c r="BE12" s="19"/>
      <c r="BF12" s="19">
        <v>6.2240870706322698E-2</v>
      </c>
      <c r="BG12" s="19">
        <v>4.7317594750755698E-2</v>
      </c>
      <c r="BH12" s="19">
        <v>6.0001602707446401E-2</v>
      </c>
      <c r="BI12" s="19">
        <v>8.20477000224413E-2</v>
      </c>
      <c r="BJ12" s="19">
        <v>8.5206589623282494E-2</v>
      </c>
      <c r="BK12" s="19">
        <v>8.4376315996381096E-2</v>
      </c>
      <c r="BL12" s="19">
        <v>0.103534860855946</v>
      </c>
      <c r="BM12" s="19"/>
      <c r="BN12" s="19">
        <v>0.124677240618091</v>
      </c>
      <c r="BO12" s="19">
        <v>8.51839734576888E-2</v>
      </c>
      <c r="BP12" s="19">
        <v>6.2449755626094103E-2</v>
      </c>
      <c r="BQ12" s="19">
        <v>7.2538577168317894E-2</v>
      </c>
      <c r="BR12" s="19">
        <v>6.9115100362985904E-2</v>
      </c>
      <c r="BS12" s="19">
        <v>6.54129783493579E-2</v>
      </c>
      <c r="BT12" s="19">
        <v>4.5477030478506097E-2</v>
      </c>
      <c r="BU12" s="19">
        <v>6.3622214327217902E-2</v>
      </c>
      <c r="BV12" s="19">
        <v>6.2682267158976193E-2</v>
      </c>
      <c r="BW12" s="19">
        <v>6.6954218985354905E-2</v>
      </c>
      <c r="BX12" s="19">
        <v>5.2168645666027802E-2</v>
      </c>
      <c r="BY12" s="19">
        <v>3.5003304899019698E-2</v>
      </c>
      <c r="BZ12" s="19">
        <v>5.4195504260963603E-2</v>
      </c>
      <c r="CA12" s="19">
        <v>4.9264567099463002E-2</v>
      </c>
      <c r="CB12" s="19">
        <v>6.1774375352111999E-2</v>
      </c>
      <c r="CC12" s="19">
        <v>1.7663219952850601E-2</v>
      </c>
      <c r="CD12" s="19">
        <v>4.5225987750600299E-2</v>
      </c>
    </row>
    <row r="13" spans="2:82" x14ac:dyDescent="0.35">
      <c r="B13" s="16"/>
    </row>
    <row r="14" spans="2:82" x14ac:dyDescent="0.35">
      <c r="B14" t="s">
        <v>119</v>
      </c>
    </row>
    <row r="15" spans="2:82" x14ac:dyDescent="0.35">
      <c r="B15" t="s">
        <v>120</v>
      </c>
    </row>
    <row r="17" spans="2:2" x14ac:dyDescent="0.35">
      <c r="B17"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CD16"/>
  <sheetViews>
    <sheetView showGridLines="0" topLeftCell="A6" workbookViewId="0">
      <pane xSplit="2" topLeftCell="C1" activePane="topRight" state="frozen"/>
      <selection pane="topRight" activeCell="AG12" sqref="AG1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152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149</v>
      </c>
      <c r="C9" s="17">
        <v>0.575658435414938</v>
      </c>
      <c r="D9" s="17">
        <v>0.641183163614514</v>
      </c>
      <c r="E9" s="17">
        <v>0.51241603231328703</v>
      </c>
      <c r="F9" s="17"/>
      <c r="G9" s="17">
        <v>0.32895508864508699</v>
      </c>
      <c r="H9" s="17">
        <v>0.53777772258849399</v>
      </c>
      <c r="I9" s="17">
        <v>0.59085745775496601</v>
      </c>
      <c r="J9" s="17">
        <v>0.62613802396455898</v>
      </c>
      <c r="K9" s="17">
        <v>0.65383385035555297</v>
      </c>
      <c r="L9" s="17">
        <v>0.66399050600864296</v>
      </c>
      <c r="M9" s="17"/>
      <c r="N9" s="17">
        <v>0.59891721738884995</v>
      </c>
      <c r="O9" s="17">
        <v>0.60413594696357897</v>
      </c>
      <c r="P9" s="17">
        <v>0.51077799061755802</v>
      </c>
      <c r="Q9" s="17">
        <v>0.57961338037147903</v>
      </c>
      <c r="R9" s="17"/>
      <c r="S9" s="17">
        <v>0.56259596012648305</v>
      </c>
      <c r="T9" s="17">
        <v>0.57266545423150395</v>
      </c>
      <c r="U9" s="17">
        <v>0.55375406773731395</v>
      </c>
      <c r="V9" s="17">
        <v>0.58014173764520105</v>
      </c>
      <c r="W9" s="17">
        <v>0.57799003030759699</v>
      </c>
      <c r="X9" s="17">
        <v>0.55401347353975505</v>
      </c>
      <c r="Y9" s="17">
        <v>0.58563741215489096</v>
      </c>
      <c r="Z9" s="17">
        <v>0.60892601422900505</v>
      </c>
      <c r="AA9" s="17">
        <v>0.56738356679184998</v>
      </c>
      <c r="AB9" s="17">
        <v>0.61279303606443103</v>
      </c>
      <c r="AC9" s="17">
        <v>0.58545929839325805</v>
      </c>
      <c r="AD9" s="17"/>
      <c r="AE9" s="17">
        <v>0.63527003439621699</v>
      </c>
      <c r="AF9" s="17">
        <v>0.54300170415073701</v>
      </c>
      <c r="AG9" s="17">
        <v>0.59842894626819998</v>
      </c>
      <c r="AH9" s="17">
        <v>0.62406888723460396</v>
      </c>
      <c r="AI9" s="17">
        <v>0.55712329255579196</v>
      </c>
      <c r="AJ9" s="17">
        <v>0.119165780069744</v>
      </c>
      <c r="AK9" s="17"/>
      <c r="AL9" s="17">
        <v>0.59505095691218401</v>
      </c>
      <c r="AM9" s="17">
        <v>0.55934198407396396</v>
      </c>
      <c r="AN9" s="17">
        <v>0.57477368063382595</v>
      </c>
      <c r="AO9" s="17">
        <v>0.54816171509263401</v>
      </c>
      <c r="AP9" s="17">
        <v>0.560481041864621</v>
      </c>
      <c r="AQ9" s="17">
        <v>0.49902453856158602</v>
      </c>
      <c r="AR9" s="17">
        <v>0.68410594746923803</v>
      </c>
      <c r="AS9" s="17"/>
      <c r="AT9" s="17">
        <v>0.67385226694800804</v>
      </c>
      <c r="AU9" s="17">
        <v>0.568040134395977</v>
      </c>
      <c r="AV9" s="17"/>
      <c r="AW9" s="17">
        <v>0.90428931151277503</v>
      </c>
      <c r="AX9" s="17">
        <v>0.96209174153139199</v>
      </c>
      <c r="AY9" s="17">
        <v>0.88329426853953696</v>
      </c>
      <c r="AZ9" s="17">
        <v>0.41089580004457499</v>
      </c>
      <c r="BA9" s="17">
        <v>0.52492991704525704</v>
      </c>
      <c r="BB9" s="17">
        <v>0.48546117001855699</v>
      </c>
      <c r="BC9" s="17">
        <v>0.57514381359305999</v>
      </c>
      <c r="BD9" s="17">
        <v>0.85125254875062795</v>
      </c>
      <c r="BE9" s="17"/>
      <c r="BF9" s="17">
        <v>0.60444089695785297</v>
      </c>
      <c r="BG9" s="17">
        <v>0.62418397322535701</v>
      </c>
      <c r="BH9" s="17">
        <v>0.57710680760274602</v>
      </c>
      <c r="BI9" s="17">
        <v>0.53607991514547904</v>
      </c>
      <c r="BJ9" s="17">
        <v>0.50045337753528396</v>
      </c>
      <c r="BK9" s="17">
        <v>0.58013090392607203</v>
      </c>
      <c r="BL9" s="17">
        <v>0.47904552318553301</v>
      </c>
      <c r="BM9" s="17"/>
      <c r="BN9" s="17">
        <v>0.56765695966726304</v>
      </c>
      <c r="BO9" s="17">
        <v>0.68457003390203197</v>
      </c>
      <c r="BP9" s="17">
        <v>0.69467561219947505</v>
      </c>
      <c r="BQ9" s="17">
        <v>0.62903179206110804</v>
      </c>
      <c r="BR9" s="17">
        <v>0.61672247882860798</v>
      </c>
      <c r="BS9" s="17">
        <v>0.56517389425422104</v>
      </c>
      <c r="BT9" s="17">
        <v>0.58743215507851698</v>
      </c>
      <c r="BU9" s="17">
        <v>0.50722653228334602</v>
      </c>
      <c r="BV9" s="17">
        <v>0.52124516831754597</v>
      </c>
      <c r="BW9" s="17">
        <v>0.52814663263137496</v>
      </c>
      <c r="BX9" s="17">
        <v>0.51318537970803002</v>
      </c>
      <c r="BY9" s="17">
        <v>0.51623505168972394</v>
      </c>
      <c r="BZ9" s="17">
        <v>0.43428404168963902</v>
      </c>
      <c r="CA9" s="17">
        <v>0.49619190097300098</v>
      </c>
      <c r="CB9" s="17">
        <v>0.56123446119346798</v>
      </c>
      <c r="CC9" s="17">
        <v>0.77723588655717801</v>
      </c>
      <c r="CD9" s="17">
        <v>0.74067937748634605</v>
      </c>
    </row>
    <row r="10" spans="2:82" ht="43.5" x14ac:dyDescent="0.35">
      <c r="B10" s="18" t="s">
        <v>150</v>
      </c>
      <c r="C10" s="17">
        <v>0.34462173795933099</v>
      </c>
      <c r="D10" s="17">
        <v>0.28982099775763998</v>
      </c>
      <c r="E10" s="17">
        <v>0.39839184378113601</v>
      </c>
      <c r="F10" s="17"/>
      <c r="G10" s="17">
        <v>0.42207560281627798</v>
      </c>
      <c r="H10" s="17">
        <v>0.37601705186942203</v>
      </c>
      <c r="I10" s="17">
        <v>0.35012868134802799</v>
      </c>
      <c r="J10" s="17">
        <v>0.31665946929094102</v>
      </c>
      <c r="K10" s="17">
        <v>0.31089046603520698</v>
      </c>
      <c r="L10" s="17">
        <v>0.30864554181048598</v>
      </c>
      <c r="M10" s="17"/>
      <c r="N10" s="17">
        <v>0.34070244890347801</v>
      </c>
      <c r="O10" s="17">
        <v>0.33392050136354701</v>
      </c>
      <c r="P10" s="17">
        <v>0.38123590000261498</v>
      </c>
      <c r="Q10" s="17">
        <v>0.32777605409370297</v>
      </c>
      <c r="R10" s="17"/>
      <c r="S10" s="17">
        <v>0.31999579879548001</v>
      </c>
      <c r="T10" s="17">
        <v>0.35305543224368402</v>
      </c>
      <c r="U10" s="17">
        <v>0.36264878540754403</v>
      </c>
      <c r="V10" s="17">
        <v>0.34500432035342499</v>
      </c>
      <c r="W10" s="17">
        <v>0.342883006455316</v>
      </c>
      <c r="X10" s="17">
        <v>0.34080538254759701</v>
      </c>
      <c r="Y10" s="17">
        <v>0.34165498626243201</v>
      </c>
      <c r="Z10" s="17">
        <v>0.34610004048009102</v>
      </c>
      <c r="AA10" s="17">
        <v>0.360059165625077</v>
      </c>
      <c r="AB10" s="17">
        <v>0.34456487716651302</v>
      </c>
      <c r="AC10" s="17">
        <v>0.34634790036769703</v>
      </c>
      <c r="AD10" s="17"/>
      <c r="AE10" s="17">
        <v>0.32309403279243898</v>
      </c>
      <c r="AF10" s="17">
        <v>0.40726217259063302</v>
      </c>
      <c r="AG10" s="17">
        <v>0.32104238950962799</v>
      </c>
      <c r="AH10" s="17">
        <v>0.30169315021627302</v>
      </c>
      <c r="AI10" s="17">
        <v>0.33911450109265101</v>
      </c>
      <c r="AJ10" s="17">
        <v>0.33938466204109802</v>
      </c>
      <c r="AK10" s="17"/>
      <c r="AL10" s="17">
        <v>0.34774431372523001</v>
      </c>
      <c r="AM10" s="17">
        <v>0.34054346303921701</v>
      </c>
      <c r="AN10" s="17">
        <v>0.33057906082838601</v>
      </c>
      <c r="AO10" s="17">
        <v>0.39122757544077902</v>
      </c>
      <c r="AP10" s="17">
        <v>0.36250851211565599</v>
      </c>
      <c r="AQ10" s="17">
        <v>0.428706874945121</v>
      </c>
      <c r="AR10" s="17">
        <v>0.21689981242171999</v>
      </c>
      <c r="AS10" s="17"/>
      <c r="AT10" s="17">
        <v>0.268266813173136</v>
      </c>
      <c r="AU10" s="17">
        <v>0.35399206805292199</v>
      </c>
      <c r="AV10" s="17"/>
      <c r="AW10" s="17">
        <v>4.2945595405222803E-2</v>
      </c>
      <c r="AX10" s="17">
        <v>2.2242024146055299E-2</v>
      </c>
      <c r="AY10" s="17">
        <v>8.0962800957392403E-2</v>
      </c>
      <c r="AZ10" s="17">
        <v>0.47840335336081802</v>
      </c>
      <c r="BA10" s="17">
        <v>0.41545608772089399</v>
      </c>
      <c r="BB10" s="17">
        <v>0.41568390205061101</v>
      </c>
      <c r="BC10" s="17">
        <v>0.35146815903579798</v>
      </c>
      <c r="BD10" s="17">
        <v>9.1362493589082994E-2</v>
      </c>
      <c r="BE10" s="17"/>
      <c r="BF10" s="17">
        <v>0.34652362833759098</v>
      </c>
      <c r="BG10" s="17">
        <v>0.31558529155737203</v>
      </c>
      <c r="BH10" s="17">
        <v>0.36343412852759399</v>
      </c>
      <c r="BI10" s="17">
        <v>0.34658835627255602</v>
      </c>
      <c r="BJ10" s="17">
        <v>0.38740364292544699</v>
      </c>
      <c r="BK10" s="17">
        <v>0.334514075993117</v>
      </c>
      <c r="BL10" s="17">
        <v>0.38438698680308198</v>
      </c>
      <c r="BM10" s="17"/>
      <c r="BN10" s="17">
        <v>0.25535372185301503</v>
      </c>
      <c r="BO10" s="17">
        <v>0.21842366513559899</v>
      </c>
      <c r="BP10" s="17">
        <v>0.23115972493026499</v>
      </c>
      <c r="BQ10" s="17">
        <v>0.286909056441284</v>
      </c>
      <c r="BR10" s="17">
        <v>0.30857987766158201</v>
      </c>
      <c r="BS10" s="17">
        <v>0.37722134851373301</v>
      </c>
      <c r="BT10" s="17">
        <v>0.35828798666511102</v>
      </c>
      <c r="BU10" s="17">
        <v>0.42141445381973702</v>
      </c>
      <c r="BV10" s="17">
        <v>0.41556227911483201</v>
      </c>
      <c r="BW10" s="17">
        <v>0.418020609593383</v>
      </c>
      <c r="BX10" s="17">
        <v>0.42826948405867099</v>
      </c>
      <c r="BY10" s="17">
        <v>0.42450383065916703</v>
      </c>
      <c r="BZ10" s="17">
        <v>0.47704168663666802</v>
      </c>
      <c r="CA10" s="17">
        <v>0.42881721182457</v>
      </c>
      <c r="CB10" s="17">
        <v>0.37226462896413598</v>
      </c>
      <c r="CC10" s="17">
        <v>0.210746372276651</v>
      </c>
      <c r="CD10" s="17">
        <v>0.224245318368162</v>
      </c>
    </row>
    <row r="11" spans="2:82" ht="29" x14ac:dyDescent="0.35">
      <c r="B11" s="18" t="s">
        <v>151</v>
      </c>
      <c r="C11" s="19">
        <v>7.9719826625731599E-2</v>
      </c>
      <c r="D11" s="19">
        <v>6.8995838627846598E-2</v>
      </c>
      <c r="E11" s="19">
        <v>8.9192123905576098E-2</v>
      </c>
      <c r="F11" s="19"/>
      <c r="G11" s="19">
        <v>0.248969308538635</v>
      </c>
      <c r="H11" s="19">
        <v>8.6205225542084193E-2</v>
      </c>
      <c r="I11" s="19">
        <v>5.9013860897005999E-2</v>
      </c>
      <c r="J11" s="19">
        <v>5.7202506744499698E-2</v>
      </c>
      <c r="K11" s="19">
        <v>3.5275683609240098E-2</v>
      </c>
      <c r="L11" s="19">
        <v>2.73639521808711E-2</v>
      </c>
      <c r="M11" s="19"/>
      <c r="N11" s="19">
        <v>6.0380333707672602E-2</v>
      </c>
      <c r="O11" s="19">
        <v>6.1943551672873798E-2</v>
      </c>
      <c r="P11" s="19">
        <v>0.107986109379827</v>
      </c>
      <c r="Q11" s="19">
        <v>9.2610565534817904E-2</v>
      </c>
      <c r="R11" s="19"/>
      <c r="S11" s="19">
        <v>0.117408241078038</v>
      </c>
      <c r="T11" s="19">
        <v>7.4279113524811702E-2</v>
      </c>
      <c r="U11" s="19">
        <v>8.3597146855142607E-2</v>
      </c>
      <c r="V11" s="19">
        <v>7.4853942001373894E-2</v>
      </c>
      <c r="W11" s="19">
        <v>7.9126963237086803E-2</v>
      </c>
      <c r="X11" s="19">
        <v>0.105181143912648</v>
      </c>
      <c r="Y11" s="19">
        <v>7.2707601582677694E-2</v>
      </c>
      <c r="Z11" s="19">
        <v>4.4973945290903899E-2</v>
      </c>
      <c r="AA11" s="19">
        <v>7.2557267583072599E-2</v>
      </c>
      <c r="AB11" s="19">
        <v>4.2642086769056203E-2</v>
      </c>
      <c r="AC11" s="19">
        <v>6.8192801239045003E-2</v>
      </c>
      <c r="AD11" s="19"/>
      <c r="AE11" s="19">
        <v>4.1635932811343999E-2</v>
      </c>
      <c r="AF11" s="19">
        <v>4.9736123258629999E-2</v>
      </c>
      <c r="AG11" s="19">
        <v>8.05286642221716E-2</v>
      </c>
      <c r="AH11" s="19">
        <v>7.4237962549122904E-2</v>
      </c>
      <c r="AI11" s="19">
        <v>0.103762206351557</v>
      </c>
      <c r="AJ11" s="19">
        <v>0.54144955788915805</v>
      </c>
      <c r="AK11" s="19"/>
      <c r="AL11" s="19">
        <v>5.72047293625862E-2</v>
      </c>
      <c r="AM11" s="19">
        <v>0.100114552886819</v>
      </c>
      <c r="AN11" s="19">
        <v>9.4647258537788201E-2</v>
      </c>
      <c r="AO11" s="19">
        <v>6.0610709466587302E-2</v>
      </c>
      <c r="AP11" s="19">
        <v>7.7010446019723497E-2</v>
      </c>
      <c r="AQ11" s="19">
        <v>7.2268586493292306E-2</v>
      </c>
      <c r="AR11" s="19">
        <v>9.8994240109042203E-2</v>
      </c>
      <c r="AS11" s="19"/>
      <c r="AT11" s="19">
        <v>5.7880919878856199E-2</v>
      </c>
      <c r="AU11" s="19">
        <v>7.7967797551100407E-2</v>
      </c>
      <c r="AV11" s="19"/>
      <c r="AW11" s="19">
        <v>5.2765093082002203E-2</v>
      </c>
      <c r="AX11" s="19">
        <v>1.56662343225525E-2</v>
      </c>
      <c r="AY11" s="19">
        <v>3.5742930503070203E-2</v>
      </c>
      <c r="AZ11" s="19">
        <v>0.11070084659460699</v>
      </c>
      <c r="BA11" s="19">
        <v>5.9613995233848402E-2</v>
      </c>
      <c r="BB11" s="19">
        <v>9.8854927930832198E-2</v>
      </c>
      <c r="BC11" s="19">
        <v>7.3388027371142098E-2</v>
      </c>
      <c r="BD11" s="19">
        <v>5.7384957660289199E-2</v>
      </c>
      <c r="BE11" s="19"/>
      <c r="BF11" s="19">
        <v>4.9035474704555902E-2</v>
      </c>
      <c r="BG11" s="19">
        <v>6.0230735217271202E-2</v>
      </c>
      <c r="BH11" s="19">
        <v>5.94590638696601E-2</v>
      </c>
      <c r="BI11" s="19">
        <v>0.117331728581965</v>
      </c>
      <c r="BJ11" s="19">
        <v>0.11214297953926899</v>
      </c>
      <c r="BK11" s="19">
        <v>8.5355020080810695E-2</v>
      </c>
      <c r="BL11" s="19">
        <v>0.13656749001138499</v>
      </c>
      <c r="BM11" s="19"/>
      <c r="BN11" s="19">
        <v>0.17698931847972199</v>
      </c>
      <c r="BO11" s="19">
        <v>9.7006300962368702E-2</v>
      </c>
      <c r="BP11" s="19">
        <v>7.4164662870259607E-2</v>
      </c>
      <c r="BQ11" s="19">
        <v>8.4059151497608106E-2</v>
      </c>
      <c r="BR11" s="19">
        <v>7.4697643509810202E-2</v>
      </c>
      <c r="BS11" s="19">
        <v>5.76047572320465E-2</v>
      </c>
      <c r="BT11" s="19">
        <v>5.4279858256372E-2</v>
      </c>
      <c r="BU11" s="19">
        <v>7.1359013896917595E-2</v>
      </c>
      <c r="BV11" s="19">
        <v>6.3192552567622101E-2</v>
      </c>
      <c r="BW11" s="19">
        <v>5.3832757775241998E-2</v>
      </c>
      <c r="BX11" s="19">
        <v>5.8545136233298503E-2</v>
      </c>
      <c r="BY11" s="19">
        <v>5.9261117651109002E-2</v>
      </c>
      <c r="BZ11" s="19">
        <v>8.8674271673693697E-2</v>
      </c>
      <c r="CA11" s="19">
        <v>7.4990887202428705E-2</v>
      </c>
      <c r="CB11" s="19">
        <v>6.6500909842395303E-2</v>
      </c>
      <c r="CC11" s="19">
        <v>1.2017741166170499E-2</v>
      </c>
      <c r="CD11" s="19">
        <v>3.5075304145491003E-2</v>
      </c>
    </row>
    <row r="12" spans="2:82" x14ac:dyDescent="0.35">
      <c r="B12" s="16"/>
    </row>
    <row r="13" spans="2:82" x14ac:dyDescent="0.35">
      <c r="B13" t="s">
        <v>119</v>
      </c>
    </row>
    <row r="14" spans="2:82" x14ac:dyDescent="0.35">
      <c r="B14" t="s">
        <v>120</v>
      </c>
    </row>
    <row r="16" spans="2:82" x14ac:dyDescent="0.35">
      <c r="B16"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CD19"/>
  <sheetViews>
    <sheetView showGridLines="0" topLeftCell="A5" workbookViewId="0">
      <pane xSplit="2" topLeftCell="Y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354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349</v>
      </c>
      <c r="C9" s="17">
        <v>6.1830381506708901E-2</v>
      </c>
      <c r="D9" s="17">
        <v>5.9048891274609397E-2</v>
      </c>
      <c r="E9" s="17">
        <v>6.4857370309561804E-2</v>
      </c>
      <c r="F9" s="17"/>
      <c r="G9" s="17">
        <v>5.3222914046375601E-2</v>
      </c>
      <c r="H9" s="17">
        <v>5.4209616157089698E-2</v>
      </c>
      <c r="I9" s="17">
        <v>5.8792720578293801E-2</v>
      </c>
      <c r="J9" s="17">
        <v>6.4967785297126601E-2</v>
      </c>
      <c r="K9" s="17">
        <v>8.9853592882388506E-2</v>
      </c>
      <c r="L9" s="17">
        <v>5.4885251141014502E-2</v>
      </c>
      <c r="M9" s="17"/>
      <c r="N9" s="17">
        <v>4.68778499834736E-2</v>
      </c>
      <c r="O9" s="17">
        <v>6.0234948835339697E-2</v>
      </c>
      <c r="P9" s="17">
        <v>5.50689397786438E-2</v>
      </c>
      <c r="Q9" s="17">
        <v>8.5742339411557997E-2</v>
      </c>
      <c r="R9" s="17"/>
      <c r="S9" s="17">
        <v>4.80768368699451E-2</v>
      </c>
      <c r="T9" s="17">
        <v>5.4652360739015603E-2</v>
      </c>
      <c r="U9" s="17">
        <v>6.7800589035995104E-2</v>
      </c>
      <c r="V9" s="17">
        <v>5.8989001205780399E-2</v>
      </c>
      <c r="W9" s="17">
        <v>7.2437524868670305E-2</v>
      </c>
      <c r="X9" s="17">
        <v>5.7221468112429202E-2</v>
      </c>
      <c r="Y9" s="17">
        <v>7.7284112975218699E-2</v>
      </c>
      <c r="Z9" s="17">
        <v>7.62591358401499E-2</v>
      </c>
      <c r="AA9" s="17">
        <v>6.4884549702417998E-2</v>
      </c>
      <c r="AB9" s="17">
        <v>5.0023813895517799E-2</v>
      </c>
      <c r="AC9" s="17">
        <v>8.3055297586580396E-2</v>
      </c>
      <c r="AD9" s="17"/>
      <c r="AE9" s="17">
        <v>6.0191613158857897E-2</v>
      </c>
      <c r="AF9" s="17">
        <v>5.3384230783437403E-2</v>
      </c>
      <c r="AG9" s="17">
        <v>5.9643394951161298E-2</v>
      </c>
      <c r="AH9" s="17">
        <v>7.0726750037992697E-2</v>
      </c>
      <c r="AI9" s="17">
        <v>7.8361830392636403E-2</v>
      </c>
      <c r="AJ9" s="17">
        <v>3.5045817217107797E-2</v>
      </c>
      <c r="AK9" s="17"/>
      <c r="AL9" s="17">
        <v>5.6697363260361899E-2</v>
      </c>
      <c r="AM9" s="17">
        <v>6.6945100929518303E-2</v>
      </c>
      <c r="AN9" s="17">
        <v>4.5040246724325599E-2</v>
      </c>
      <c r="AO9" s="17">
        <v>8.8317956049263499E-2</v>
      </c>
      <c r="AP9" s="17">
        <v>4.21637763313202E-2</v>
      </c>
      <c r="AQ9" s="17">
        <v>0.15617746929328899</v>
      </c>
      <c r="AR9" s="17">
        <v>5.80675873848501E-2</v>
      </c>
      <c r="AS9" s="17"/>
      <c r="AT9" s="17">
        <v>5.5885169434813503E-2</v>
      </c>
      <c r="AU9" s="17">
        <v>6.23713264128683E-2</v>
      </c>
      <c r="AV9" s="17"/>
      <c r="AW9" s="17">
        <v>0.11473685819071899</v>
      </c>
      <c r="AX9" s="17">
        <v>0.11705340872372599</v>
      </c>
      <c r="AY9" s="17">
        <v>5.4944443062663897E-2</v>
      </c>
      <c r="AZ9" s="17">
        <v>6.4857664530881307E-2</v>
      </c>
      <c r="BA9" s="17">
        <v>3.6129749593025597E-2</v>
      </c>
      <c r="BB9" s="17">
        <v>4.07169280576943E-2</v>
      </c>
      <c r="BC9" s="17">
        <v>4.4625142481385598E-2</v>
      </c>
      <c r="BD9" s="17">
        <v>6.9870274389425197E-2</v>
      </c>
      <c r="BE9" s="17"/>
      <c r="BF9" s="17">
        <v>4.5489065140896803E-2</v>
      </c>
      <c r="BG9" s="17">
        <v>5.9746907388407697E-2</v>
      </c>
      <c r="BH9" s="17">
        <v>7.4114330030635403E-2</v>
      </c>
      <c r="BI9" s="17">
        <v>5.0911300333164398E-2</v>
      </c>
      <c r="BJ9" s="17">
        <v>7.0913671081855797E-2</v>
      </c>
      <c r="BK9" s="17">
        <v>6.6256743650716807E-2</v>
      </c>
      <c r="BL9" s="17">
        <v>6.3906478883061099E-2</v>
      </c>
      <c r="BM9" s="17"/>
      <c r="BN9" s="17">
        <v>0.120189710623826</v>
      </c>
      <c r="BO9" s="17">
        <v>0.125556885916072</v>
      </c>
      <c r="BP9" s="17">
        <v>0.100437441745536</v>
      </c>
      <c r="BQ9" s="17">
        <v>6.39814668105049E-2</v>
      </c>
      <c r="BR9" s="17">
        <v>6.7321954090831401E-2</v>
      </c>
      <c r="BS9" s="17">
        <v>5.7733530835109702E-2</v>
      </c>
      <c r="BT9" s="17">
        <v>4.9293730947959698E-2</v>
      </c>
      <c r="BU9" s="17">
        <v>4.0236165840221598E-2</v>
      </c>
      <c r="BV9" s="17">
        <v>4.8640062791261998E-2</v>
      </c>
      <c r="BW9" s="17">
        <v>3.9344986747320398E-2</v>
      </c>
      <c r="BX9" s="17">
        <v>3.91857696385721E-2</v>
      </c>
      <c r="BY9" s="17">
        <v>3.5824069234488602E-2</v>
      </c>
      <c r="BZ9" s="17">
        <v>1.5656269992266401E-2</v>
      </c>
      <c r="CA9" s="17">
        <v>2.4841712550690499E-2</v>
      </c>
      <c r="CB9" s="17">
        <v>3.96483454967183E-2</v>
      </c>
      <c r="CC9" s="17">
        <v>0</v>
      </c>
      <c r="CD9" s="17">
        <v>3.0346161169899601E-2</v>
      </c>
    </row>
    <row r="10" spans="2:82" x14ac:dyDescent="0.35">
      <c r="B10" s="18" t="s">
        <v>350</v>
      </c>
      <c r="C10" s="17">
        <v>0.27184186849553699</v>
      </c>
      <c r="D10" s="17">
        <v>0.270965017800673</v>
      </c>
      <c r="E10" s="17">
        <v>0.27326759159585501</v>
      </c>
      <c r="F10" s="17"/>
      <c r="G10" s="17">
        <v>0.22543188808808801</v>
      </c>
      <c r="H10" s="17">
        <v>0.22810130078982499</v>
      </c>
      <c r="I10" s="17">
        <v>0.249286230905469</v>
      </c>
      <c r="J10" s="17">
        <v>0.30509024886563202</v>
      </c>
      <c r="K10" s="17">
        <v>0.30999592710857998</v>
      </c>
      <c r="L10" s="17">
        <v>0.30393545439362402</v>
      </c>
      <c r="M10" s="17"/>
      <c r="N10" s="17">
        <v>0.27974829387112499</v>
      </c>
      <c r="O10" s="17">
        <v>0.27504115992073902</v>
      </c>
      <c r="P10" s="17">
        <v>0.26048961727951703</v>
      </c>
      <c r="Q10" s="17">
        <v>0.26915988476054398</v>
      </c>
      <c r="R10" s="17"/>
      <c r="S10" s="17">
        <v>0.20684825034328899</v>
      </c>
      <c r="T10" s="17">
        <v>0.29187035960195301</v>
      </c>
      <c r="U10" s="17">
        <v>0.31132504325934901</v>
      </c>
      <c r="V10" s="17">
        <v>0.30056682228528597</v>
      </c>
      <c r="W10" s="17">
        <v>0.273704560863892</v>
      </c>
      <c r="X10" s="17">
        <v>0.27630348806147298</v>
      </c>
      <c r="Y10" s="17">
        <v>0.280523448524094</v>
      </c>
      <c r="Z10" s="17">
        <v>0.28779882955939601</v>
      </c>
      <c r="AA10" s="17">
        <v>0.25851484189636698</v>
      </c>
      <c r="AB10" s="17">
        <v>0.27888290254778703</v>
      </c>
      <c r="AC10" s="17">
        <v>0.27429448224699599</v>
      </c>
      <c r="AD10" s="17"/>
      <c r="AE10" s="17">
        <v>0.28940573930865998</v>
      </c>
      <c r="AF10" s="17">
        <v>0.289908083088672</v>
      </c>
      <c r="AG10" s="17">
        <v>0.24590451093665999</v>
      </c>
      <c r="AH10" s="17">
        <v>0.25711423779252002</v>
      </c>
      <c r="AI10" s="17">
        <v>0.25066106114021097</v>
      </c>
      <c r="AJ10" s="17">
        <v>0.19464721627453699</v>
      </c>
      <c r="AK10" s="17"/>
      <c r="AL10" s="17">
        <v>0.29167989682039802</v>
      </c>
      <c r="AM10" s="17">
        <v>0.23385133871450001</v>
      </c>
      <c r="AN10" s="17">
        <v>0.235103149177156</v>
      </c>
      <c r="AO10" s="17">
        <v>0.28036264272780498</v>
      </c>
      <c r="AP10" s="17">
        <v>0.36160319390367002</v>
      </c>
      <c r="AQ10" s="17">
        <v>0.24751014909261199</v>
      </c>
      <c r="AR10" s="17">
        <v>0.38184327829758702</v>
      </c>
      <c r="AS10" s="17"/>
      <c r="AT10" s="17">
        <v>0.208389473175219</v>
      </c>
      <c r="AU10" s="17">
        <v>0.28212163125579398</v>
      </c>
      <c r="AV10" s="17"/>
      <c r="AW10" s="17">
        <v>0.313800807032171</v>
      </c>
      <c r="AX10" s="17">
        <v>0.35750123168926201</v>
      </c>
      <c r="AY10" s="17">
        <v>0.213201602265568</v>
      </c>
      <c r="AZ10" s="17">
        <v>0.26984029598339498</v>
      </c>
      <c r="BA10" s="17">
        <v>0.281352060577574</v>
      </c>
      <c r="BB10" s="17">
        <v>0.25358610229816397</v>
      </c>
      <c r="BC10" s="17">
        <v>0.229575181878338</v>
      </c>
      <c r="BD10" s="17">
        <v>0.32538467664182402</v>
      </c>
      <c r="BE10" s="17"/>
      <c r="BF10" s="17">
        <v>0.26554612241428799</v>
      </c>
      <c r="BG10" s="17">
        <v>0.25765731645126599</v>
      </c>
      <c r="BH10" s="17">
        <v>0.29830096174562298</v>
      </c>
      <c r="BI10" s="17">
        <v>0.25334446579536801</v>
      </c>
      <c r="BJ10" s="17">
        <v>0.28234419552294499</v>
      </c>
      <c r="BK10" s="17">
        <v>0.28154319017260399</v>
      </c>
      <c r="BL10" s="17">
        <v>0.27165979337884899</v>
      </c>
      <c r="BM10" s="17"/>
      <c r="BN10" s="17">
        <v>0.25755980917712601</v>
      </c>
      <c r="BO10" s="17">
        <v>0.26678644968632698</v>
      </c>
      <c r="BP10" s="17">
        <v>0.32510002805907201</v>
      </c>
      <c r="BQ10" s="17">
        <v>0.28578991856605901</v>
      </c>
      <c r="BR10" s="17">
        <v>0.27685044717010099</v>
      </c>
      <c r="BS10" s="17">
        <v>0.27900997700907898</v>
      </c>
      <c r="BT10" s="17">
        <v>0.29100644235965001</v>
      </c>
      <c r="BU10" s="17">
        <v>0.28098499507649199</v>
      </c>
      <c r="BV10" s="17">
        <v>0.29235973699005202</v>
      </c>
      <c r="BW10" s="17">
        <v>0.25849221713475501</v>
      </c>
      <c r="BX10" s="17">
        <v>0.27270479173228701</v>
      </c>
      <c r="BY10" s="17">
        <v>0.249433937553379</v>
      </c>
      <c r="BZ10" s="17">
        <v>0.23268830214015401</v>
      </c>
      <c r="CA10" s="17">
        <v>0.30114667766053999</v>
      </c>
      <c r="CB10" s="17">
        <v>0.271305411122788</v>
      </c>
      <c r="CC10" s="17">
        <v>0.19810484415556201</v>
      </c>
      <c r="CD10" s="17">
        <v>0.11956481417959899</v>
      </c>
    </row>
    <row r="11" spans="2:82" x14ac:dyDescent="0.35">
      <c r="B11" s="18" t="s">
        <v>351</v>
      </c>
      <c r="C11" s="17">
        <v>0.44145799692525001</v>
      </c>
      <c r="D11" s="17">
        <v>0.44453283643883901</v>
      </c>
      <c r="E11" s="17">
        <v>0.43867271391708801</v>
      </c>
      <c r="F11" s="17"/>
      <c r="G11" s="17">
        <v>0.407689345428633</v>
      </c>
      <c r="H11" s="17">
        <v>0.42965995997928103</v>
      </c>
      <c r="I11" s="17">
        <v>0.44375482842130298</v>
      </c>
      <c r="J11" s="17">
        <v>0.42708047300305002</v>
      </c>
      <c r="K11" s="17">
        <v>0.438597350792364</v>
      </c>
      <c r="L11" s="17">
        <v>0.48511968549571799</v>
      </c>
      <c r="M11" s="17"/>
      <c r="N11" s="17">
        <v>0.46830880635227201</v>
      </c>
      <c r="O11" s="17">
        <v>0.45798486367679397</v>
      </c>
      <c r="P11" s="17">
        <v>0.45072831906536698</v>
      </c>
      <c r="Q11" s="17">
        <v>0.38791445823860998</v>
      </c>
      <c r="R11" s="17"/>
      <c r="S11" s="17">
        <v>0.43662853082098202</v>
      </c>
      <c r="T11" s="17">
        <v>0.44950189309932098</v>
      </c>
      <c r="U11" s="17">
        <v>0.440320783642424</v>
      </c>
      <c r="V11" s="17">
        <v>0.44254195842424798</v>
      </c>
      <c r="W11" s="17">
        <v>0.43001650485637899</v>
      </c>
      <c r="X11" s="17">
        <v>0.46721691911737001</v>
      </c>
      <c r="Y11" s="17">
        <v>0.43083203734866699</v>
      </c>
      <c r="Z11" s="17">
        <v>0.43107986160606498</v>
      </c>
      <c r="AA11" s="17">
        <v>0.44841468868262302</v>
      </c>
      <c r="AB11" s="17">
        <v>0.43616447205841102</v>
      </c>
      <c r="AC11" s="17">
        <v>0.428291047865546</v>
      </c>
      <c r="AD11" s="17"/>
      <c r="AE11" s="17">
        <v>0.46719972865532799</v>
      </c>
      <c r="AF11" s="17">
        <v>0.48244353192659301</v>
      </c>
      <c r="AG11" s="17">
        <v>0.40856585886459901</v>
      </c>
      <c r="AH11" s="17">
        <v>0.39594649585048303</v>
      </c>
      <c r="AI11" s="17">
        <v>0.39212812810563102</v>
      </c>
      <c r="AJ11" s="17">
        <v>0.379471677410742</v>
      </c>
      <c r="AK11" s="17"/>
      <c r="AL11" s="17">
        <v>0.46581752973429802</v>
      </c>
      <c r="AM11" s="17">
        <v>0.41400440907224201</v>
      </c>
      <c r="AN11" s="17">
        <v>0.45372508322122901</v>
      </c>
      <c r="AO11" s="17">
        <v>0.34691260531108697</v>
      </c>
      <c r="AP11" s="17">
        <v>0.422253955123644</v>
      </c>
      <c r="AQ11" s="17">
        <v>0.34356546167269603</v>
      </c>
      <c r="AR11" s="17">
        <v>0.31657662145028698</v>
      </c>
      <c r="AS11" s="17"/>
      <c r="AT11" s="17">
        <v>0.44695452925184698</v>
      </c>
      <c r="AU11" s="17">
        <v>0.44290161526507199</v>
      </c>
      <c r="AV11" s="17"/>
      <c r="AW11" s="17">
        <v>0.339514777183061</v>
      </c>
      <c r="AX11" s="17">
        <v>0.394324051387204</v>
      </c>
      <c r="AY11" s="17">
        <v>0.46595857978405097</v>
      </c>
      <c r="AZ11" s="17">
        <v>0.43359572021555498</v>
      </c>
      <c r="BA11" s="17">
        <v>0.50685009963655803</v>
      </c>
      <c r="BB11" s="17">
        <v>0.46206079921296001</v>
      </c>
      <c r="BC11" s="17">
        <v>0.46418429482429902</v>
      </c>
      <c r="BD11" s="17">
        <v>0.39163165405592198</v>
      </c>
      <c r="BE11" s="17"/>
      <c r="BF11" s="17">
        <v>0.46326487826813101</v>
      </c>
      <c r="BG11" s="17">
        <v>0.44344031194557498</v>
      </c>
      <c r="BH11" s="17">
        <v>0.438971122512265</v>
      </c>
      <c r="BI11" s="17">
        <v>0.44752263595901898</v>
      </c>
      <c r="BJ11" s="17">
        <v>0.42241860899657702</v>
      </c>
      <c r="BK11" s="17">
        <v>0.44350395471554099</v>
      </c>
      <c r="BL11" s="17">
        <v>0.41962364494869298</v>
      </c>
      <c r="BM11" s="17"/>
      <c r="BN11" s="17">
        <v>0.35325561643571701</v>
      </c>
      <c r="BO11" s="17">
        <v>0.38151241358148302</v>
      </c>
      <c r="BP11" s="17">
        <v>0.36127700825297099</v>
      </c>
      <c r="BQ11" s="17">
        <v>0.41503572807724998</v>
      </c>
      <c r="BR11" s="17">
        <v>0.44442879228981003</v>
      </c>
      <c r="BS11" s="17">
        <v>0.455827403685855</v>
      </c>
      <c r="BT11" s="17">
        <v>0.465826721147936</v>
      </c>
      <c r="BU11" s="17">
        <v>0.47213728117431503</v>
      </c>
      <c r="BV11" s="17">
        <v>0.47945042453405201</v>
      </c>
      <c r="BW11" s="17">
        <v>0.49434424165589302</v>
      </c>
      <c r="BX11" s="17">
        <v>0.498136903503058</v>
      </c>
      <c r="BY11" s="17">
        <v>0.53709837409775896</v>
      </c>
      <c r="BZ11" s="17">
        <v>0.53078551494639603</v>
      </c>
      <c r="CA11" s="17">
        <v>0.48169708865842498</v>
      </c>
      <c r="CB11" s="17">
        <v>0.40143883264382502</v>
      </c>
      <c r="CC11" s="17">
        <v>0.47579825216409</v>
      </c>
      <c r="CD11" s="17">
        <v>0.38916466542219402</v>
      </c>
    </row>
    <row r="12" spans="2:82" x14ac:dyDescent="0.35">
      <c r="B12" s="18" t="s">
        <v>352</v>
      </c>
      <c r="C12" s="17">
        <v>0.128862256714775</v>
      </c>
      <c r="D12" s="17">
        <v>0.13656056465399</v>
      </c>
      <c r="E12" s="17">
        <v>0.120749263190762</v>
      </c>
      <c r="F12" s="17"/>
      <c r="G12" s="17">
        <v>0.185026912162427</v>
      </c>
      <c r="H12" s="17">
        <v>0.16834238912618099</v>
      </c>
      <c r="I12" s="17">
        <v>0.14366065833849601</v>
      </c>
      <c r="J12" s="17">
        <v>0.105764331708877</v>
      </c>
      <c r="K12" s="17">
        <v>8.0781560668899702E-2</v>
      </c>
      <c r="L12" s="17">
        <v>9.8493963539665302E-2</v>
      </c>
      <c r="M12" s="17"/>
      <c r="N12" s="17">
        <v>0.132493592782845</v>
      </c>
      <c r="O12" s="17">
        <v>0.123886034656477</v>
      </c>
      <c r="P12" s="17">
        <v>0.14513216141370699</v>
      </c>
      <c r="Q12" s="17">
        <v>0.117055231297087</v>
      </c>
      <c r="R12" s="17"/>
      <c r="S12" s="17">
        <v>0.17756231200035999</v>
      </c>
      <c r="T12" s="17">
        <v>0.121251002497059</v>
      </c>
      <c r="U12" s="17">
        <v>9.29883557501998E-2</v>
      </c>
      <c r="V12" s="17">
        <v>0.121692718877872</v>
      </c>
      <c r="W12" s="17">
        <v>0.13797237567403101</v>
      </c>
      <c r="X12" s="17">
        <v>0.11566781978875899</v>
      </c>
      <c r="Y12" s="17">
        <v>0.121927327547262</v>
      </c>
      <c r="Z12" s="17">
        <v>0.12830813471073699</v>
      </c>
      <c r="AA12" s="17">
        <v>0.121958627540971</v>
      </c>
      <c r="AB12" s="17">
        <v>0.13807644039081801</v>
      </c>
      <c r="AC12" s="17">
        <v>9.5487572937840201E-2</v>
      </c>
      <c r="AD12" s="17"/>
      <c r="AE12" s="17">
        <v>0.106494209564943</v>
      </c>
      <c r="AF12" s="17">
        <v>0.118535152284491</v>
      </c>
      <c r="AG12" s="17">
        <v>0.148201811528966</v>
      </c>
      <c r="AH12" s="17">
        <v>0.14889022950769701</v>
      </c>
      <c r="AI12" s="17">
        <v>0.15752562363874001</v>
      </c>
      <c r="AJ12" s="17">
        <v>0.189836893193712</v>
      </c>
      <c r="AK12" s="17"/>
      <c r="AL12" s="17">
        <v>0.11442749757079999</v>
      </c>
      <c r="AM12" s="17">
        <v>0.16353908582201501</v>
      </c>
      <c r="AN12" s="17">
        <v>0.188010700213285</v>
      </c>
      <c r="AO12" s="17">
        <v>0.179411244929778</v>
      </c>
      <c r="AP12" s="17">
        <v>0.105741314517788</v>
      </c>
      <c r="AQ12" s="17">
        <v>0.13479780931619101</v>
      </c>
      <c r="AR12" s="17">
        <v>0.125679866514086</v>
      </c>
      <c r="AS12" s="17"/>
      <c r="AT12" s="17">
        <v>0.189906669489802</v>
      </c>
      <c r="AU12" s="17">
        <v>0.121416224620726</v>
      </c>
      <c r="AV12" s="17"/>
      <c r="AW12" s="17">
        <v>0.103774922675843</v>
      </c>
      <c r="AX12" s="17">
        <v>6.6113451299543796E-2</v>
      </c>
      <c r="AY12" s="17">
        <v>0.159284295024649</v>
      </c>
      <c r="AZ12" s="17">
        <v>0.120733210022319</v>
      </c>
      <c r="BA12" s="17">
        <v>0.107527022488783</v>
      </c>
      <c r="BB12" s="17">
        <v>0.15542197787481801</v>
      </c>
      <c r="BC12" s="17">
        <v>0.17495938341793399</v>
      </c>
      <c r="BD12" s="17">
        <v>0.119426802891982</v>
      </c>
      <c r="BE12" s="17"/>
      <c r="BF12" s="17">
        <v>0.13556226514768199</v>
      </c>
      <c r="BG12" s="17">
        <v>0.15152591444556199</v>
      </c>
      <c r="BH12" s="17">
        <v>0.107321105586745</v>
      </c>
      <c r="BI12" s="17">
        <v>0.13297852644780001</v>
      </c>
      <c r="BJ12" s="17">
        <v>0.12043784743661801</v>
      </c>
      <c r="BK12" s="17">
        <v>0.102669564500422</v>
      </c>
      <c r="BL12" s="17">
        <v>0.13913348431245101</v>
      </c>
      <c r="BM12" s="17"/>
      <c r="BN12" s="17">
        <v>9.4501587003765194E-2</v>
      </c>
      <c r="BO12" s="17">
        <v>8.7032509429282701E-2</v>
      </c>
      <c r="BP12" s="17">
        <v>0.106329191497369</v>
      </c>
      <c r="BQ12" s="17">
        <v>0.13264247442344199</v>
      </c>
      <c r="BR12" s="17">
        <v>0.113636457403617</v>
      </c>
      <c r="BS12" s="17">
        <v>0.12967828756355501</v>
      </c>
      <c r="BT12" s="17">
        <v>0.11855290675223901</v>
      </c>
      <c r="BU12" s="17">
        <v>0.14528010474288</v>
      </c>
      <c r="BV12" s="17">
        <v>0.119039823129074</v>
      </c>
      <c r="BW12" s="17">
        <v>0.142216384673267</v>
      </c>
      <c r="BX12" s="17">
        <v>0.133652400427441</v>
      </c>
      <c r="BY12" s="17">
        <v>0.13036941468088201</v>
      </c>
      <c r="BZ12" s="17">
        <v>0.16725405508282601</v>
      </c>
      <c r="CA12" s="17">
        <v>0.15132429692530899</v>
      </c>
      <c r="CB12" s="17">
        <v>0.20948537144520701</v>
      </c>
      <c r="CC12" s="17">
        <v>0.23857610872045501</v>
      </c>
      <c r="CD12" s="17">
        <v>0.26947481536007101</v>
      </c>
    </row>
    <row r="13" spans="2:82" x14ac:dyDescent="0.35">
      <c r="B13" s="18" t="s">
        <v>353</v>
      </c>
      <c r="C13" s="17">
        <v>2.2937336034218599E-2</v>
      </c>
      <c r="D13" s="17">
        <v>2.3997377494755601E-2</v>
      </c>
      <c r="E13" s="17">
        <v>2.1816222338064201E-2</v>
      </c>
      <c r="F13" s="17"/>
      <c r="G13" s="17">
        <v>4.5793632656833401E-2</v>
      </c>
      <c r="H13" s="17">
        <v>3.9973738213064498E-2</v>
      </c>
      <c r="I13" s="17">
        <v>2.57786694254892E-2</v>
      </c>
      <c r="J13" s="17">
        <v>1.3281652170237E-2</v>
      </c>
      <c r="K13" s="17">
        <v>1.6213107133392302E-2</v>
      </c>
      <c r="L13" s="17">
        <v>3.9817546361359301E-3</v>
      </c>
      <c r="M13" s="17"/>
      <c r="N13" s="17">
        <v>2.6747762108039499E-2</v>
      </c>
      <c r="O13" s="17">
        <v>1.2779740966408401E-2</v>
      </c>
      <c r="P13" s="17">
        <v>2.16312804506044E-2</v>
      </c>
      <c r="Q13" s="17">
        <v>3.05153828758183E-2</v>
      </c>
      <c r="R13" s="17"/>
      <c r="S13" s="17">
        <v>3.9350101503921001E-2</v>
      </c>
      <c r="T13" s="17">
        <v>1.9149760094079E-2</v>
      </c>
      <c r="U13" s="17">
        <v>1.54280697862737E-2</v>
      </c>
      <c r="V13" s="17">
        <v>1.8600852839995501E-2</v>
      </c>
      <c r="W13" s="17">
        <v>2.6054295026711201E-2</v>
      </c>
      <c r="X13" s="17">
        <v>2.0044926078892199E-2</v>
      </c>
      <c r="Y13" s="17">
        <v>2.1894279468442301E-2</v>
      </c>
      <c r="Z13" s="17">
        <v>2.9415529182212401E-2</v>
      </c>
      <c r="AA13" s="17">
        <v>1.6714997237617501E-2</v>
      </c>
      <c r="AB13" s="17">
        <v>1.9352073986043401E-2</v>
      </c>
      <c r="AC13" s="17">
        <v>1.9740180076582899E-2</v>
      </c>
      <c r="AD13" s="17"/>
      <c r="AE13" s="17">
        <v>1.82037701689425E-2</v>
      </c>
      <c r="AF13" s="17">
        <v>1.5747035670700502E-2</v>
      </c>
      <c r="AG13" s="17">
        <v>4.35135258840499E-2</v>
      </c>
      <c r="AH13" s="17">
        <v>3.1836987215621601E-2</v>
      </c>
      <c r="AI13" s="17">
        <v>2.6798572258932798E-2</v>
      </c>
      <c r="AJ13" s="17">
        <v>3.0688672609858799E-2</v>
      </c>
      <c r="AK13" s="17"/>
      <c r="AL13" s="17">
        <v>1.55660670882986E-2</v>
      </c>
      <c r="AM13" s="17">
        <v>3.9167046257163801E-2</v>
      </c>
      <c r="AN13" s="17">
        <v>3.8437645749399001E-2</v>
      </c>
      <c r="AO13" s="17">
        <v>5.4988846541643203E-2</v>
      </c>
      <c r="AP13" s="17">
        <v>0</v>
      </c>
      <c r="AQ13" s="17">
        <v>6.10793593160203E-2</v>
      </c>
      <c r="AR13" s="17">
        <v>0</v>
      </c>
      <c r="AS13" s="17"/>
      <c r="AT13" s="17">
        <v>5.4386823151150197E-2</v>
      </c>
      <c r="AU13" s="17">
        <v>1.90945687385548E-2</v>
      </c>
      <c r="AV13" s="17"/>
      <c r="AW13" s="17">
        <v>2.0967059203648698E-2</v>
      </c>
      <c r="AX13" s="17">
        <v>4.4386779964764997E-3</v>
      </c>
      <c r="AY13" s="17">
        <v>3.0267917030253201E-2</v>
      </c>
      <c r="AZ13" s="17">
        <v>2.0722326729824499E-2</v>
      </c>
      <c r="BA13" s="17">
        <v>2.58790119766258E-3</v>
      </c>
      <c r="BB13" s="17">
        <v>3.5759405666350899E-2</v>
      </c>
      <c r="BC13" s="17">
        <v>4.0048730674944903E-2</v>
      </c>
      <c r="BD13" s="17">
        <v>3.75513966725394E-2</v>
      </c>
      <c r="BE13" s="17"/>
      <c r="BF13" s="17">
        <v>2.3831788233044299E-2</v>
      </c>
      <c r="BG13" s="17">
        <v>2.78117330816414E-2</v>
      </c>
      <c r="BH13" s="17">
        <v>1.2336354479752201E-2</v>
      </c>
      <c r="BI13" s="17">
        <v>3.1636926731196002E-2</v>
      </c>
      <c r="BJ13" s="17">
        <v>2.41706084756345E-2</v>
      </c>
      <c r="BK13" s="17">
        <v>1.6529768510710301E-2</v>
      </c>
      <c r="BL13" s="17">
        <v>2.6806773546850401E-2</v>
      </c>
      <c r="BM13" s="17"/>
      <c r="BN13" s="17">
        <v>3.6840700653528999E-2</v>
      </c>
      <c r="BO13" s="17">
        <v>2.9116551937525801E-2</v>
      </c>
      <c r="BP13" s="17">
        <v>2.04162832179253E-2</v>
      </c>
      <c r="BQ13" s="17">
        <v>2.5310775759210799E-2</v>
      </c>
      <c r="BR13" s="17">
        <v>1.9931989377840999E-2</v>
      </c>
      <c r="BS13" s="17">
        <v>1.3440545285758301E-2</v>
      </c>
      <c r="BT13" s="17">
        <v>1.7230026466667998E-2</v>
      </c>
      <c r="BU13" s="17">
        <v>2.03479839966209E-2</v>
      </c>
      <c r="BV13" s="17">
        <v>2.01280405777663E-2</v>
      </c>
      <c r="BW13" s="17">
        <v>1.72983971756102E-2</v>
      </c>
      <c r="BX13" s="17">
        <v>1.5788991000129898E-2</v>
      </c>
      <c r="BY13" s="17">
        <v>2.0999077036837E-2</v>
      </c>
      <c r="BZ13" s="17">
        <v>2.3251116213920599E-2</v>
      </c>
      <c r="CA13" s="17">
        <v>1.1948634527402399E-2</v>
      </c>
      <c r="CB13" s="17">
        <v>3.76080170038278E-2</v>
      </c>
      <c r="CC13" s="17">
        <v>4.5150821732790503E-2</v>
      </c>
      <c r="CD13" s="17">
        <v>0.14320883497391201</v>
      </c>
    </row>
    <row r="14" spans="2:82" x14ac:dyDescent="0.35">
      <c r="B14" s="18" t="s">
        <v>147</v>
      </c>
      <c r="C14" s="19">
        <v>7.3070160323510797E-2</v>
      </c>
      <c r="D14" s="19">
        <v>6.4895312337132693E-2</v>
      </c>
      <c r="E14" s="19">
        <v>8.0636838648669107E-2</v>
      </c>
      <c r="F14" s="19"/>
      <c r="G14" s="19">
        <v>8.2835307617643003E-2</v>
      </c>
      <c r="H14" s="19">
        <v>7.9712995734559103E-2</v>
      </c>
      <c r="I14" s="19">
        <v>7.8726892330949802E-2</v>
      </c>
      <c r="J14" s="19">
        <v>8.3815508955078499E-2</v>
      </c>
      <c r="K14" s="19">
        <v>6.4558461414375407E-2</v>
      </c>
      <c r="L14" s="19">
        <v>5.3583890793842202E-2</v>
      </c>
      <c r="M14" s="19"/>
      <c r="N14" s="19">
        <v>4.5823694902245297E-2</v>
      </c>
      <c r="O14" s="19">
        <v>7.0073251944242104E-2</v>
      </c>
      <c r="P14" s="19">
        <v>6.6949682012161005E-2</v>
      </c>
      <c r="Q14" s="19">
        <v>0.109612703416383</v>
      </c>
      <c r="R14" s="19"/>
      <c r="S14" s="19">
        <v>9.1533968461502996E-2</v>
      </c>
      <c r="T14" s="19">
        <v>6.3574623968571997E-2</v>
      </c>
      <c r="U14" s="19">
        <v>7.2137158525758194E-2</v>
      </c>
      <c r="V14" s="19">
        <v>5.7608646366818603E-2</v>
      </c>
      <c r="W14" s="19">
        <v>5.9814738710316298E-2</v>
      </c>
      <c r="X14" s="19">
        <v>6.3545378841076305E-2</v>
      </c>
      <c r="Y14" s="19">
        <v>6.7538794136315403E-2</v>
      </c>
      <c r="Z14" s="19">
        <v>4.7138509101438901E-2</v>
      </c>
      <c r="AA14" s="19">
        <v>8.9512294940002304E-2</v>
      </c>
      <c r="AB14" s="19">
        <v>7.7500297121423103E-2</v>
      </c>
      <c r="AC14" s="19">
        <v>9.9131419286455205E-2</v>
      </c>
      <c r="AD14" s="19"/>
      <c r="AE14" s="19">
        <v>5.8504939143269097E-2</v>
      </c>
      <c r="AF14" s="19">
        <v>3.9981966246106601E-2</v>
      </c>
      <c r="AG14" s="19">
        <v>9.4170897834564005E-2</v>
      </c>
      <c r="AH14" s="19">
        <v>9.5485299595685899E-2</v>
      </c>
      <c r="AI14" s="19">
        <v>9.4524784463848502E-2</v>
      </c>
      <c r="AJ14" s="19">
        <v>0.17030972329404201</v>
      </c>
      <c r="AK14" s="19"/>
      <c r="AL14" s="19">
        <v>5.5811645525843501E-2</v>
      </c>
      <c r="AM14" s="19">
        <v>8.2493019204559995E-2</v>
      </c>
      <c r="AN14" s="19">
        <v>3.9683174914605497E-2</v>
      </c>
      <c r="AO14" s="19">
        <v>5.0006704440423697E-2</v>
      </c>
      <c r="AP14" s="19">
        <v>6.8237760123577906E-2</v>
      </c>
      <c r="AQ14" s="19">
        <v>5.6869751309191599E-2</v>
      </c>
      <c r="AR14" s="19">
        <v>0.117832646353191</v>
      </c>
      <c r="AS14" s="19"/>
      <c r="AT14" s="19">
        <v>4.4477335497168299E-2</v>
      </c>
      <c r="AU14" s="19">
        <v>7.2094633706985697E-2</v>
      </c>
      <c r="AV14" s="19"/>
      <c r="AW14" s="19">
        <v>0.10720557571455799</v>
      </c>
      <c r="AX14" s="19">
        <v>6.0569178903787997E-2</v>
      </c>
      <c r="AY14" s="19">
        <v>7.6343162832814601E-2</v>
      </c>
      <c r="AZ14" s="19">
        <v>9.0250782518024902E-2</v>
      </c>
      <c r="BA14" s="19">
        <v>6.5553166506396504E-2</v>
      </c>
      <c r="BB14" s="19">
        <v>5.24547868900124E-2</v>
      </c>
      <c r="BC14" s="19">
        <v>4.6607266723098499E-2</v>
      </c>
      <c r="BD14" s="19">
        <v>5.6135195348307097E-2</v>
      </c>
      <c r="BE14" s="19"/>
      <c r="BF14" s="19">
        <v>6.6305880795957603E-2</v>
      </c>
      <c r="BG14" s="19">
        <v>5.98178166875473E-2</v>
      </c>
      <c r="BH14" s="19">
        <v>6.8956125644980201E-2</v>
      </c>
      <c r="BI14" s="19">
        <v>8.3606144733451404E-2</v>
      </c>
      <c r="BJ14" s="19">
        <v>7.9715068486369597E-2</v>
      </c>
      <c r="BK14" s="19">
        <v>8.9496778450005796E-2</v>
      </c>
      <c r="BL14" s="19">
        <v>7.8869824930095603E-2</v>
      </c>
      <c r="BM14" s="19"/>
      <c r="BN14" s="19">
        <v>0.13765257610603701</v>
      </c>
      <c r="BO14" s="19">
        <v>0.10999518944931</v>
      </c>
      <c r="BP14" s="19">
        <v>8.6440047227126698E-2</v>
      </c>
      <c r="BQ14" s="19">
        <v>7.7239636363532399E-2</v>
      </c>
      <c r="BR14" s="19">
        <v>7.7830359667799498E-2</v>
      </c>
      <c r="BS14" s="19">
        <v>6.4310255620642104E-2</v>
      </c>
      <c r="BT14" s="19">
        <v>5.8090172325547501E-2</v>
      </c>
      <c r="BU14" s="19">
        <v>4.1013469169470698E-2</v>
      </c>
      <c r="BV14" s="19">
        <v>4.0381911977794199E-2</v>
      </c>
      <c r="BW14" s="19">
        <v>4.8303772613154099E-2</v>
      </c>
      <c r="BX14" s="19">
        <v>4.0531143698512302E-2</v>
      </c>
      <c r="BY14" s="19">
        <v>2.62751273966539E-2</v>
      </c>
      <c r="BZ14" s="19">
        <v>3.0364741624436E-2</v>
      </c>
      <c r="CA14" s="19">
        <v>2.9041589677633099E-2</v>
      </c>
      <c r="CB14" s="19">
        <v>4.05140222876346E-2</v>
      </c>
      <c r="CC14" s="19">
        <v>4.2369973227102099E-2</v>
      </c>
      <c r="CD14" s="19">
        <v>4.8240708894324198E-2</v>
      </c>
    </row>
    <row r="15" spans="2:82" x14ac:dyDescent="0.35">
      <c r="B15" s="16"/>
      <c r="G15" s="26">
        <f>SUM(G9:G10)</f>
        <v>0.27865480213446359</v>
      </c>
      <c r="H15" s="26">
        <f>SUM(H9:H10)</f>
        <v>0.28231091694691468</v>
      </c>
      <c r="I15" s="26">
        <f t="shared" ref="I15:L15" si="0">SUM(I9:I10)</f>
        <v>0.3080789514837628</v>
      </c>
      <c r="J15" s="26">
        <f t="shared" si="0"/>
        <v>0.37005803416275862</v>
      </c>
      <c r="K15" s="26">
        <f t="shared" si="0"/>
        <v>0.39984951999096852</v>
      </c>
      <c r="L15" s="26">
        <f t="shared" si="0"/>
        <v>0.35882070553463852</v>
      </c>
    </row>
    <row r="16" spans="2:82" x14ac:dyDescent="0.35">
      <c r="B16" t="s">
        <v>119</v>
      </c>
      <c r="G16" s="26">
        <f>G11</f>
        <v>0.407689345428633</v>
      </c>
      <c r="H16" s="26">
        <f t="shared" ref="H16:L16" si="1">H11</f>
        <v>0.42965995997928103</v>
      </c>
      <c r="I16" s="26">
        <f t="shared" si="1"/>
        <v>0.44375482842130298</v>
      </c>
      <c r="J16" s="26">
        <f t="shared" si="1"/>
        <v>0.42708047300305002</v>
      </c>
      <c r="K16" s="26">
        <f t="shared" si="1"/>
        <v>0.438597350792364</v>
      </c>
      <c r="L16" s="26">
        <f t="shared" si="1"/>
        <v>0.48511968549571799</v>
      </c>
    </row>
    <row r="17" spans="2:12" x14ac:dyDescent="0.35">
      <c r="B17" t="s">
        <v>120</v>
      </c>
      <c r="G17" s="26">
        <f>SUM(G12:G13)</f>
        <v>0.2308205448192604</v>
      </c>
      <c r="H17" s="26">
        <f>SUM(H12:H13)</f>
        <v>0.20831612733924548</v>
      </c>
      <c r="I17" s="26">
        <f t="shared" ref="I17:L17" si="2">SUM(I12:I13)</f>
        <v>0.16943932776398521</v>
      </c>
      <c r="J17" s="26">
        <f t="shared" si="2"/>
        <v>0.119045983879114</v>
      </c>
      <c r="K17" s="26">
        <f t="shared" si="2"/>
        <v>9.6994667802292003E-2</v>
      </c>
      <c r="L17" s="26">
        <f t="shared" si="2"/>
        <v>0.10247571817580123</v>
      </c>
    </row>
    <row r="19" spans="2:12" x14ac:dyDescent="0.35">
      <c r="B19"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I16"/>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5" t="s">
        <v>363</v>
      </c>
      <c r="E2" s="32"/>
      <c r="F2" s="32"/>
      <c r="G2" s="32"/>
      <c r="H2" s="32"/>
      <c r="I2" s="32"/>
    </row>
    <row r="6" spans="2:9" ht="50" customHeight="1" x14ac:dyDescent="0.35">
      <c r="B6" s="20" t="s">
        <v>14</v>
      </c>
      <c r="C6" s="20" t="s">
        <v>355</v>
      </c>
      <c r="D6" s="20" t="s">
        <v>356</v>
      </c>
      <c r="E6" s="20" t="s">
        <v>357</v>
      </c>
      <c r="F6" s="20" t="s">
        <v>358</v>
      </c>
      <c r="G6" s="20" t="s">
        <v>359</v>
      </c>
      <c r="H6" s="20" t="s">
        <v>360</v>
      </c>
    </row>
    <row r="7" spans="2:9" ht="29" x14ac:dyDescent="0.35">
      <c r="B7" s="18" t="s">
        <v>361</v>
      </c>
      <c r="C7" s="17">
        <v>0.63648418114740701</v>
      </c>
      <c r="D7" s="17">
        <v>0.68345820143619496</v>
      </c>
      <c r="E7" s="17">
        <v>0.36556064485471501</v>
      </c>
      <c r="F7" s="17">
        <v>0.218786311702409</v>
      </c>
      <c r="G7" s="17">
        <v>0.75689083860485595</v>
      </c>
      <c r="H7" s="17">
        <v>0.146923796733123</v>
      </c>
    </row>
    <row r="8" spans="2:9" ht="29" x14ac:dyDescent="0.35">
      <c r="B8" s="18" t="s">
        <v>362</v>
      </c>
      <c r="C8" s="17">
        <v>0.32913858763241</v>
      </c>
      <c r="D8" s="17">
        <v>0.28027808150936301</v>
      </c>
      <c r="E8" s="17">
        <v>0.58616768709684697</v>
      </c>
      <c r="F8" s="17">
        <v>0.74414182416090002</v>
      </c>
      <c r="G8" s="17">
        <v>0.20537181701829699</v>
      </c>
      <c r="H8" s="17">
        <v>0.80803637331939204</v>
      </c>
    </row>
    <row r="9" spans="2:9" x14ac:dyDescent="0.35">
      <c r="B9" s="18" t="s">
        <v>127</v>
      </c>
      <c r="C9" s="17">
        <v>3.4377231220182103E-2</v>
      </c>
      <c r="D9" s="17">
        <v>3.6263717054442597E-2</v>
      </c>
      <c r="E9" s="17">
        <v>4.8271668048438798E-2</v>
      </c>
      <c r="F9" s="17">
        <v>3.7071864136690703E-2</v>
      </c>
      <c r="G9" s="17">
        <v>3.7737344376846803E-2</v>
      </c>
      <c r="H9" s="17">
        <v>4.5039829947484303E-2</v>
      </c>
    </row>
    <row r="10" spans="2:9" x14ac:dyDescent="0.35">
      <c r="B10" s="16"/>
      <c r="C10" s="16"/>
      <c r="D10" s="16"/>
      <c r="E10" s="16"/>
      <c r="F10" s="16"/>
      <c r="G10" s="16"/>
      <c r="H10" s="16"/>
    </row>
    <row r="11" spans="2:9" x14ac:dyDescent="0.35">
      <c r="B11" t="s">
        <v>119</v>
      </c>
    </row>
    <row r="12" spans="2:9" x14ac:dyDescent="0.35">
      <c r="B12" t="s">
        <v>120</v>
      </c>
    </row>
    <row r="16" spans="2:9" x14ac:dyDescent="0.35">
      <c r="B16"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CD16"/>
  <sheetViews>
    <sheetView showGridLines="0" topLeftCell="A2" workbookViewId="0">
      <pane xSplit="2" topLeftCell="U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364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361</v>
      </c>
      <c r="C9" s="17">
        <v>0.63648418114740701</v>
      </c>
      <c r="D9" s="17">
        <v>0.63123310313408598</v>
      </c>
      <c r="E9" s="17">
        <v>0.64300326053560497</v>
      </c>
      <c r="F9" s="17"/>
      <c r="G9" s="17">
        <v>0.58396232964282202</v>
      </c>
      <c r="H9" s="17">
        <v>0.61703803074371899</v>
      </c>
      <c r="I9" s="17">
        <v>0.660354710987895</v>
      </c>
      <c r="J9" s="17">
        <v>0.64371720691467904</v>
      </c>
      <c r="K9" s="17">
        <v>0.63012173521074499</v>
      </c>
      <c r="L9" s="17">
        <v>0.66605338032274697</v>
      </c>
      <c r="M9" s="17"/>
      <c r="N9" s="17">
        <v>0.70422473207875003</v>
      </c>
      <c r="O9" s="17">
        <v>0.63182642081104601</v>
      </c>
      <c r="P9" s="17">
        <v>0.63562460051362202</v>
      </c>
      <c r="Q9" s="17">
        <v>0.57157636519372401</v>
      </c>
      <c r="R9" s="17"/>
      <c r="S9" s="17">
        <v>0.617624058506416</v>
      </c>
      <c r="T9" s="17">
        <v>0.67919927712272599</v>
      </c>
      <c r="U9" s="17">
        <v>0.600911165836997</v>
      </c>
      <c r="V9" s="17">
        <v>0.65216107498315701</v>
      </c>
      <c r="W9" s="17">
        <v>0.63620532751264003</v>
      </c>
      <c r="X9" s="17">
        <v>0.64714366676173696</v>
      </c>
      <c r="Y9" s="17">
        <v>0.64642063160005403</v>
      </c>
      <c r="Z9" s="17">
        <v>0.63466120968676398</v>
      </c>
      <c r="AA9" s="17">
        <v>0.61288003897455001</v>
      </c>
      <c r="AB9" s="17">
        <v>0.66323510797778995</v>
      </c>
      <c r="AC9" s="17">
        <v>0.579641007343352</v>
      </c>
      <c r="AD9" s="17"/>
      <c r="AE9" s="17">
        <v>0.66384828682390895</v>
      </c>
      <c r="AF9" s="17">
        <v>0.66448466271148199</v>
      </c>
      <c r="AG9" s="17">
        <v>0.60595019621596602</v>
      </c>
      <c r="AH9" s="17">
        <v>0.57533556754636295</v>
      </c>
      <c r="AI9" s="17">
        <v>0.60088175367069396</v>
      </c>
      <c r="AJ9" s="17">
        <v>0.641249789312199</v>
      </c>
      <c r="AK9" s="17"/>
      <c r="AL9" s="17">
        <v>0.66426229629878797</v>
      </c>
      <c r="AM9" s="17">
        <v>0.60476161671252404</v>
      </c>
      <c r="AN9" s="17">
        <v>0.62546551410388396</v>
      </c>
      <c r="AO9" s="17">
        <v>0.63700207644403595</v>
      </c>
      <c r="AP9" s="17">
        <v>0.76233415128412696</v>
      </c>
      <c r="AQ9" s="17">
        <v>0.52140480414644097</v>
      </c>
      <c r="AR9" s="17">
        <v>0.56624609402062898</v>
      </c>
      <c r="AS9" s="17"/>
      <c r="AT9" s="17">
        <v>0.67551782445885999</v>
      </c>
      <c r="AU9" s="17">
        <v>0.63546928923774904</v>
      </c>
      <c r="AV9" s="17"/>
      <c r="AW9" s="17">
        <v>0.51864257512498702</v>
      </c>
      <c r="AX9" s="17">
        <v>0.59041556991428401</v>
      </c>
      <c r="AY9" s="17">
        <v>0.59387463480594205</v>
      </c>
      <c r="AZ9" s="17">
        <v>0.61537448747974899</v>
      </c>
      <c r="BA9" s="17">
        <v>0.69062401879679902</v>
      </c>
      <c r="BB9" s="17">
        <v>0.67399091435821401</v>
      </c>
      <c r="BC9" s="17">
        <v>0.69478261329735702</v>
      </c>
      <c r="BD9" s="17">
        <v>0.66227202319421996</v>
      </c>
      <c r="BE9" s="17"/>
      <c r="BF9" s="17">
        <v>0.65770281499462901</v>
      </c>
      <c r="BG9" s="17">
        <v>0.65840995968290605</v>
      </c>
      <c r="BH9" s="17">
        <v>0.65110800709132</v>
      </c>
      <c r="BI9" s="17">
        <v>0.60009613731213995</v>
      </c>
      <c r="BJ9" s="17">
        <v>0.60678347534895205</v>
      </c>
      <c r="BK9" s="17">
        <v>0.63458728378277296</v>
      </c>
      <c r="BL9" s="17">
        <v>0.58054848704573003</v>
      </c>
      <c r="BM9" s="17"/>
      <c r="BN9" s="17">
        <v>0.47866117723443002</v>
      </c>
      <c r="BO9" s="17">
        <v>0.53446573966618605</v>
      </c>
      <c r="BP9" s="17">
        <v>0.57325192136953695</v>
      </c>
      <c r="BQ9" s="17">
        <v>0.62496381332992401</v>
      </c>
      <c r="BR9" s="17">
        <v>0.62099630606237899</v>
      </c>
      <c r="BS9" s="17">
        <v>0.62909120767361904</v>
      </c>
      <c r="BT9" s="17">
        <v>0.66001320204867597</v>
      </c>
      <c r="BU9" s="17">
        <v>0.68243806116209604</v>
      </c>
      <c r="BV9" s="17">
        <v>0.67882877857988599</v>
      </c>
      <c r="BW9" s="17">
        <v>0.67333541869810998</v>
      </c>
      <c r="BX9" s="17">
        <v>0.69288599017472197</v>
      </c>
      <c r="BY9" s="17">
        <v>0.70805009024467802</v>
      </c>
      <c r="BZ9" s="17">
        <v>0.71636905837369402</v>
      </c>
      <c r="CA9" s="17">
        <v>0.70344435631922597</v>
      </c>
      <c r="CB9" s="17">
        <v>0.76485294630680101</v>
      </c>
      <c r="CC9" s="17">
        <v>0.80769439009162103</v>
      </c>
      <c r="CD9" s="17">
        <v>0.73642524254651998</v>
      </c>
    </row>
    <row r="10" spans="2:82" ht="29" x14ac:dyDescent="0.35">
      <c r="B10" s="18" t="s">
        <v>362</v>
      </c>
      <c r="C10" s="17">
        <v>0.32913858763241</v>
      </c>
      <c r="D10" s="17">
        <v>0.333230443097638</v>
      </c>
      <c r="E10" s="17">
        <v>0.32501458350594098</v>
      </c>
      <c r="F10" s="17"/>
      <c r="G10" s="17">
        <v>0.36003246572707498</v>
      </c>
      <c r="H10" s="17">
        <v>0.32781051419177998</v>
      </c>
      <c r="I10" s="17">
        <v>0.30864642937324599</v>
      </c>
      <c r="J10" s="17">
        <v>0.32539047827767198</v>
      </c>
      <c r="K10" s="17">
        <v>0.35038199100572998</v>
      </c>
      <c r="L10" s="17">
        <v>0.31525233535938701</v>
      </c>
      <c r="M10" s="17"/>
      <c r="N10" s="17">
        <v>0.27195375459075699</v>
      </c>
      <c r="O10" s="17">
        <v>0.34293690809646898</v>
      </c>
      <c r="P10" s="17">
        <v>0.329208058076843</v>
      </c>
      <c r="Q10" s="17">
        <v>0.374178764240993</v>
      </c>
      <c r="R10" s="17"/>
      <c r="S10" s="17">
        <v>0.34256106757813498</v>
      </c>
      <c r="T10" s="17">
        <v>0.29680201798648898</v>
      </c>
      <c r="U10" s="17">
        <v>0.36375100965960999</v>
      </c>
      <c r="V10" s="17">
        <v>0.31843708092705197</v>
      </c>
      <c r="W10" s="17">
        <v>0.33021953990935199</v>
      </c>
      <c r="X10" s="17">
        <v>0.31188311533276702</v>
      </c>
      <c r="Y10" s="17">
        <v>0.32327820052578499</v>
      </c>
      <c r="Z10" s="17">
        <v>0.34303437105026602</v>
      </c>
      <c r="AA10" s="17">
        <v>0.33993386191230401</v>
      </c>
      <c r="AB10" s="17">
        <v>0.29886833596464601</v>
      </c>
      <c r="AC10" s="17">
        <v>0.39372612197171603</v>
      </c>
      <c r="AD10" s="17"/>
      <c r="AE10" s="17">
        <v>0.31470667338439801</v>
      </c>
      <c r="AF10" s="17">
        <v>0.30728969612342699</v>
      </c>
      <c r="AG10" s="17">
        <v>0.34344961852853301</v>
      </c>
      <c r="AH10" s="17">
        <v>0.37631837627966003</v>
      </c>
      <c r="AI10" s="17">
        <v>0.36493625042842198</v>
      </c>
      <c r="AJ10" s="17">
        <v>0.27776521415472499</v>
      </c>
      <c r="AK10" s="17"/>
      <c r="AL10" s="17">
        <v>0.31585055392672701</v>
      </c>
      <c r="AM10" s="17">
        <v>0.361565857393366</v>
      </c>
      <c r="AN10" s="17">
        <v>0.323334327565587</v>
      </c>
      <c r="AO10" s="17">
        <v>0.32355993154831098</v>
      </c>
      <c r="AP10" s="17">
        <v>0.219757268802938</v>
      </c>
      <c r="AQ10" s="17">
        <v>0.41520221329343299</v>
      </c>
      <c r="AR10" s="17">
        <v>0.40227001139207802</v>
      </c>
      <c r="AS10" s="17"/>
      <c r="AT10" s="17">
        <v>0.28353659281315302</v>
      </c>
      <c r="AU10" s="17">
        <v>0.33570252679525298</v>
      </c>
      <c r="AV10" s="17"/>
      <c r="AW10" s="17">
        <v>0.427648281939428</v>
      </c>
      <c r="AX10" s="17">
        <v>0.38338721405026199</v>
      </c>
      <c r="AY10" s="17">
        <v>0.35491478299568602</v>
      </c>
      <c r="AZ10" s="17">
        <v>0.34721199676479397</v>
      </c>
      <c r="BA10" s="17">
        <v>0.290462912405965</v>
      </c>
      <c r="BB10" s="17">
        <v>0.29197654001772899</v>
      </c>
      <c r="BC10" s="17">
        <v>0.27769872983941302</v>
      </c>
      <c r="BD10" s="17">
        <v>0.28163832779297499</v>
      </c>
      <c r="BE10" s="17"/>
      <c r="BF10" s="17">
        <v>0.31359750453110002</v>
      </c>
      <c r="BG10" s="17">
        <v>0.31621630656184102</v>
      </c>
      <c r="BH10" s="17">
        <v>0.32119697973488698</v>
      </c>
      <c r="BI10" s="17">
        <v>0.33984568065035398</v>
      </c>
      <c r="BJ10" s="17">
        <v>0.35139026558750203</v>
      </c>
      <c r="BK10" s="17">
        <v>0.32617701419384998</v>
      </c>
      <c r="BL10" s="17">
        <v>0.37610200413679801</v>
      </c>
      <c r="BM10" s="17"/>
      <c r="BN10" s="17">
        <v>0.43750534767242999</v>
      </c>
      <c r="BO10" s="17">
        <v>0.42149964841919202</v>
      </c>
      <c r="BP10" s="17">
        <v>0.388370252804351</v>
      </c>
      <c r="BQ10" s="17">
        <v>0.34282099378963099</v>
      </c>
      <c r="BR10" s="17">
        <v>0.34348147077074898</v>
      </c>
      <c r="BS10" s="17">
        <v>0.348339955193814</v>
      </c>
      <c r="BT10" s="17">
        <v>0.31716069476452102</v>
      </c>
      <c r="BU10" s="17">
        <v>0.29181492504725298</v>
      </c>
      <c r="BV10" s="17">
        <v>0.29949861765129498</v>
      </c>
      <c r="BW10" s="17">
        <v>0.298640389394844</v>
      </c>
      <c r="BX10" s="17">
        <v>0.29098029714704299</v>
      </c>
      <c r="BY10" s="17">
        <v>0.281522596862122</v>
      </c>
      <c r="BZ10" s="17">
        <v>0.26833135010137599</v>
      </c>
      <c r="CA10" s="17">
        <v>0.26985211751421101</v>
      </c>
      <c r="CB10" s="17">
        <v>0.223617099220455</v>
      </c>
      <c r="CC10" s="17">
        <v>0.16808347164133</v>
      </c>
      <c r="CD10" s="17">
        <v>0.22253541259325799</v>
      </c>
    </row>
    <row r="11" spans="2:82" x14ac:dyDescent="0.35">
      <c r="B11" s="18" t="s">
        <v>127</v>
      </c>
      <c r="C11" s="19">
        <v>3.4377231220182103E-2</v>
      </c>
      <c r="D11" s="19">
        <v>3.5536453768276799E-2</v>
      </c>
      <c r="E11" s="19">
        <v>3.1982155958454002E-2</v>
      </c>
      <c r="F11" s="19"/>
      <c r="G11" s="19">
        <v>5.6005204630103597E-2</v>
      </c>
      <c r="H11" s="19">
        <v>5.5151455064500803E-2</v>
      </c>
      <c r="I11" s="19">
        <v>3.0998859638859101E-2</v>
      </c>
      <c r="J11" s="19">
        <v>3.0892314807649E-2</v>
      </c>
      <c r="K11" s="19">
        <v>1.9496273783524899E-2</v>
      </c>
      <c r="L11" s="19">
        <v>1.86942843178655E-2</v>
      </c>
      <c r="M11" s="19"/>
      <c r="N11" s="19">
        <v>2.3821513330492899E-2</v>
      </c>
      <c r="O11" s="19">
        <v>2.5236671092484401E-2</v>
      </c>
      <c r="P11" s="19">
        <v>3.51673414095348E-2</v>
      </c>
      <c r="Q11" s="19">
        <v>5.4244870565282703E-2</v>
      </c>
      <c r="R11" s="19"/>
      <c r="S11" s="19">
        <v>3.9814873915449099E-2</v>
      </c>
      <c r="T11" s="19">
        <v>2.3998704890785101E-2</v>
      </c>
      <c r="U11" s="19">
        <v>3.5337824503392498E-2</v>
      </c>
      <c r="V11" s="19">
        <v>2.9401844089791501E-2</v>
      </c>
      <c r="W11" s="19">
        <v>3.3575132578008197E-2</v>
      </c>
      <c r="X11" s="19">
        <v>4.0973217905495601E-2</v>
      </c>
      <c r="Y11" s="19">
        <v>3.0301167874161102E-2</v>
      </c>
      <c r="Z11" s="19">
        <v>2.23044192629702E-2</v>
      </c>
      <c r="AA11" s="19">
        <v>4.71860991131463E-2</v>
      </c>
      <c r="AB11" s="19">
        <v>3.7896556057563598E-2</v>
      </c>
      <c r="AC11" s="19">
        <v>2.66328706849315E-2</v>
      </c>
      <c r="AD11" s="19"/>
      <c r="AE11" s="19">
        <v>2.14450397916933E-2</v>
      </c>
      <c r="AF11" s="19">
        <v>2.8225641165090999E-2</v>
      </c>
      <c r="AG11" s="19">
        <v>5.0600185255500502E-2</v>
      </c>
      <c r="AH11" s="19">
        <v>4.8346056173976998E-2</v>
      </c>
      <c r="AI11" s="19">
        <v>3.4181995900883902E-2</v>
      </c>
      <c r="AJ11" s="19">
        <v>8.0984996533075795E-2</v>
      </c>
      <c r="AK11" s="19"/>
      <c r="AL11" s="19">
        <v>1.98871497744855E-2</v>
      </c>
      <c r="AM11" s="19">
        <v>3.3672525894109802E-2</v>
      </c>
      <c r="AN11" s="19">
        <v>5.1200158330529003E-2</v>
      </c>
      <c r="AO11" s="19">
        <v>3.9437992007652599E-2</v>
      </c>
      <c r="AP11" s="19">
        <v>1.79085799129345E-2</v>
      </c>
      <c r="AQ11" s="19">
        <v>6.3392982560126501E-2</v>
      </c>
      <c r="AR11" s="19">
        <v>3.1483894587292602E-2</v>
      </c>
      <c r="AS11" s="19"/>
      <c r="AT11" s="19">
        <v>4.0945582727986901E-2</v>
      </c>
      <c r="AU11" s="19">
        <v>2.8828183966998201E-2</v>
      </c>
      <c r="AV11" s="19"/>
      <c r="AW11" s="19">
        <v>5.3709142935585499E-2</v>
      </c>
      <c r="AX11" s="19">
        <v>2.6197216035453101E-2</v>
      </c>
      <c r="AY11" s="19">
        <v>5.1210582198372302E-2</v>
      </c>
      <c r="AZ11" s="19">
        <v>3.7413515755456699E-2</v>
      </c>
      <c r="BA11" s="19">
        <v>1.8913068797236199E-2</v>
      </c>
      <c r="BB11" s="19">
        <v>3.4032545624057498E-2</v>
      </c>
      <c r="BC11" s="19">
        <v>2.7518656863230101E-2</v>
      </c>
      <c r="BD11" s="19">
        <v>5.6089649012805498E-2</v>
      </c>
      <c r="BE11" s="19"/>
      <c r="BF11" s="19">
        <v>2.86996804742705E-2</v>
      </c>
      <c r="BG11" s="19">
        <v>2.5373733755252599E-2</v>
      </c>
      <c r="BH11" s="19">
        <v>2.76950131737927E-2</v>
      </c>
      <c r="BI11" s="19">
        <v>6.0058182037506201E-2</v>
      </c>
      <c r="BJ11" s="19">
        <v>4.18262590635455E-2</v>
      </c>
      <c r="BK11" s="19">
        <v>3.9235702023377297E-2</v>
      </c>
      <c r="BL11" s="19">
        <v>4.3349508817472397E-2</v>
      </c>
      <c r="BM11" s="19"/>
      <c r="BN11" s="19">
        <v>8.3833475093139098E-2</v>
      </c>
      <c r="BO11" s="19">
        <v>4.4034611914621997E-2</v>
      </c>
      <c r="BP11" s="19">
        <v>3.8377825826111801E-2</v>
      </c>
      <c r="BQ11" s="19">
        <v>3.22151928804452E-2</v>
      </c>
      <c r="BR11" s="19">
        <v>3.55222231668713E-2</v>
      </c>
      <c r="BS11" s="19">
        <v>2.2568837132567601E-2</v>
      </c>
      <c r="BT11" s="19">
        <v>2.2826103186803101E-2</v>
      </c>
      <c r="BU11" s="19">
        <v>2.57470137906512E-2</v>
      </c>
      <c r="BV11" s="19">
        <v>2.1672603768819299E-2</v>
      </c>
      <c r="BW11" s="19">
        <v>2.8024191907045599E-2</v>
      </c>
      <c r="BX11" s="19">
        <v>1.6133712678235001E-2</v>
      </c>
      <c r="BY11" s="19">
        <v>1.04273128932004E-2</v>
      </c>
      <c r="BZ11" s="19">
        <v>1.5299591524929299E-2</v>
      </c>
      <c r="CA11" s="19">
        <v>2.6703526166562901E-2</v>
      </c>
      <c r="CB11" s="19">
        <v>1.1529954472743799E-2</v>
      </c>
      <c r="CC11" s="19">
        <v>2.4222138267048901E-2</v>
      </c>
      <c r="CD11" s="19">
        <v>4.1039344860221899E-2</v>
      </c>
    </row>
    <row r="12" spans="2:82" x14ac:dyDescent="0.35">
      <c r="B12" s="16"/>
    </row>
    <row r="13" spans="2:82" x14ac:dyDescent="0.35">
      <c r="B13" t="s">
        <v>119</v>
      </c>
    </row>
    <row r="14" spans="2:82" x14ac:dyDescent="0.35">
      <c r="B14" t="s">
        <v>120</v>
      </c>
    </row>
    <row r="16" spans="2:82" x14ac:dyDescent="0.35">
      <c r="B16"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CD16"/>
  <sheetViews>
    <sheetView showGridLines="0" topLeftCell="A6" workbookViewId="0">
      <pane xSplit="2" topLeftCell="W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365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361</v>
      </c>
      <c r="C9" s="17">
        <v>0.68345820143619496</v>
      </c>
      <c r="D9" s="17">
        <v>0.67266206642105797</v>
      </c>
      <c r="E9" s="17">
        <v>0.69461749916570203</v>
      </c>
      <c r="F9" s="17"/>
      <c r="G9" s="17">
        <v>0.59287238505474604</v>
      </c>
      <c r="H9" s="17">
        <v>0.67474491248997803</v>
      </c>
      <c r="I9" s="17">
        <v>0.702750172727023</v>
      </c>
      <c r="J9" s="17">
        <v>0.68086632240257605</v>
      </c>
      <c r="K9" s="17">
        <v>0.67166535845895003</v>
      </c>
      <c r="L9" s="17">
        <v>0.744792076579465</v>
      </c>
      <c r="M9" s="17"/>
      <c r="N9" s="17">
        <v>0.73755005397929196</v>
      </c>
      <c r="O9" s="17">
        <v>0.68593826239979305</v>
      </c>
      <c r="P9" s="17">
        <v>0.67240995782260005</v>
      </c>
      <c r="Q9" s="17">
        <v>0.63265601934586502</v>
      </c>
      <c r="R9" s="17"/>
      <c r="S9" s="17">
        <v>0.65504171608362605</v>
      </c>
      <c r="T9" s="17">
        <v>0.69277696774850495</v>
      </c>
      <c r="U9" s="17">
        <v>0.68975775642114101</v>
      </c>
      <c r="V9" s="17">
        <v>0.71201454714181101</v>
      </c>
      <c r="W9" s="17">
        <v>0.67783675834563595</v>
      </c>
      <c r="X9" s="17">
        <v>0.67346166781559003</v>
      </c>
      <c r="Y9" s="17">
        <v>0.696173306703877</v>
      </c>
      <c r="Z9" s="17">
        <v>0.70444520586188797</v>
      </c>
      <c r="AA9" s="17">
        <v>0.67319431710311095</v>
      </c>
      <c r="AB9" s="17">
        <v>0.69322410462046302</v>
      </c>
      <c r="AC9" s="17">
        <v>0.67000210798044302</v>
      </c>
      <c r="AD9" s="17"/>
      <c r="AE9" s="17">
        <v>0.73304979384945701</v>
      </c>
      <c r="AF9" s="17">
        <v>0.703627660963415</v>
      </c>
      <c r="AG9" s="17">
        <v>0.60289586670287498</v>
      </c>
      <c r="AH9" s="17">
        <v>0.62684470712774099</v>
      </c>
      <c r="AI9" s="17">
        <v>0.64700066544480295</v>
      </c>
      <c r="AJ9" s="17">
        <v>0.61627580178821095</v>
      </c>
      <c r="AK9" s="17"/>
      <c r="AL9" s="17">
        <v>0.71261097541276497</v>
      </c>
      <c r="AM9" s="17">
        <v>0.65006057553374197</v>
      </c>
      <c r="AN9" s="17">
        <v>0.69270790335476096</v>
      </c>
      <c r="AO9" s="17">
        <v>0.741023364785105</v>
      </c>
      <c r="AP9" s="17">
        <v>0.71362065577765399</v>
      </c>
      <c r="AQ9" s="17">
        <v>0.65081085960986795</v>
      </c>
      <c r="AR9" s="17">
        <v>0.654972978038735</v>
      </c>
      <c r="AS9" s="17"/>
      <c r="AT9" s="17">
        <v>0.66944654665320402</v>
      </c>
      <c r="AU9" s="17">
        <v>0.68919785120108101</v>
      </c>
      <c r="AV9" s="17"/>
      <c r="AW9" s="17">
        <v>0.61151781792914695</v>
      </c>
      <c r="AX9" s="17">
        <v>0.68371901526596901</v>
      </c>
      <c r="AY9" s="17">
        <v>0.686004020602618</v>
      </c>
      <c r="AZ9" s="17">
        <v>0.65531857214008704</v>
      </c>
      <c r="BA9" s="17">
        <v>0.752991028522354</v>
      </c>
      <c r="BB9" s="17">
        <v>0.69606198488117399</v>
      </c>
      <c r="BC9" s="17">
        <v>0.71212382165119603</v>
      </c>
      <c r="BD9" s="17">
        <v>0.65317786721825499</v>
      </c>
      <c r="BE9" s="17"/>
      <c r="BF9" s="17">
        <v>0.67066839851968596</v>
      </c>
      <c r="BG9" s="17">
        <v>0.70224835533290098</v>
      </c>
      <c r="BH9" s="17">
        <v>0.697271381696008</v>
      </c>
      <c r="BI9" s="17">
        <v>0.65678917601907305</v>
      </c>
      <c r="BJ9" s="17">
        <v>0.63913318418849796</v>
      </c>
      <c r="BK9" s="17">
        <v>0.68460915635765995</v>
      </c>
      <c r="BL9" s="17">
        <v>0.68596884050460005</v>
      </c>
      <c r="BM9" s="17"/>
      <c r="BN9" s="17">
        <v>0.53098973601724397</v>
      </c>
      <c r="BO9" s="17">
        <v>0.60515581437836097</v>
      </c>
      <c r="BP9" s="17">
        <v>0.65836896917251497</v>
      </c>
      <c r="BQ9" s="17">
        <v>0.66727903495765495</v>
      </c>
      <c r="BR9" s="17">
        <v>0.68951021806579404</v>
      </c>
      <c r="BS9" s="17">
        <v>0.68206435360067597</v>
      </c>
      <c r="BT9" s="17">
        <v>0.68820926892015599</v>
      </c>
      <c r="BU9" s="17">
        <v>0.71467720241550903</v>
      </c>
      <c r="BV9" s="17">
        <v>0.71493087704354596</v>
      </c>
      <c r="BW9" s="17">
        <v>0.73881737889252497</v>
      </c>
      <c r="BX9" s="17">
        <v>0.73744859927097295</v>
      </c>
      <c r="BY9" s="17">
        <v>0.71983962682123703</v>
      </c>
      <c r="BZ9" s="17">
        <v>0.70142506532267601</v>
      </c>
      <c r="CA9" s="17">
        <v>0.71320076137427102</v>
      </c>
      <c r="CB9" s="17">
        <v>0.76638504713941602</v>
      </c>
      <c r="CC9" s="17">
        <v>0.81239063832968506</v>
      </c>
      <c r="CD9" s="17">
        <v>0.79859388009898402</v>
      </c>
    </row>
    <row r="10" spans="2:82" ht="29" x14ac:dyDescent="0.35">
      <c r="B10" s="18" t="s">
        <v>362</v>
      </c>
      <c r="C10" s="17">
        <v>0.28027808150936301</v>
      </c>
      <c r="D10" s="17">
        <v>0.28970576980998602</v>
      </c>
      <c r="E10" s="17">
        <v>0.271510234354502</v>
      </c>
      <c r="F10" s="17"/>
      <c r="G10" s="17">
        <v>0.34440570210333499</v>
      </c>
      <c r="H10" s="17">
        <v>0.272714567034327</v>
      </c>
      <c r="I10" s="17">
        <v>0.26467058972394802</v>
      </c>
      <c r="J10" s="17">
        <v>0.28588111469392902</v>
      </c>
      <c r="K10" s="17">
        <v>0.30722739499033702</v>
      </c>
      <c r="L10" s="17">
        <v>0.234110809471371</v>
      </c>
      <c r="M10" s="17"/>
      <c r="N10" s="17">
        <v>0.239276697436616</v>
      </c>
      <c r="O10" s="17">
        <v>0.28397375668774899</v>
      </c>
      <c r="P10" s="17">
        <v>0.29292753872225302</v>
      </c>
      <c r="Q10" s="17">
        <v>0.30980549261381801</v>
      </c>
      <c r="R10" s="17"/>
      <c r="S10" s="17">
        <v>0.29078890606348801</v>
      </c>
      <c r="T10" s="17">
        <v>0.281521625392052</v>
      </c>
      <c r="U10" s="17">
        <v>0.281889731879015</v>
      </c>
      <c r="V10" s="17">
        <v>0.26050815677320299</v>
      </c>
      <c r="W10" s="17">
        <v>0.28388277019756603</v>
      </c>
      <c r="X10" s="17">
        <v>0.28465257866289501</v>
      </c>
      <c r="Y10" s="17">
        <v>0.27181788669293599</v>
      </c>
      <c r="Z10" s="17">
        <v>0.266363473485695</v>
      </c>
      <c r="AA10" s="17">
        <v>0.27749550232404502</v>
      </c>
      <c r="AB10" s="17">
        <v>0.27661882049409398</v>
      </c>
      <c r="AC10" s="17">
        <v>0.30742457969888798</v>
      </c>
      <c r="AD10" s="17"/>
      <c r="AE10" s="17">
        <v>0.24300349530853699</v>
      </c>
      <c r="AF10" s="17">
        <v>0.27070891037031902</v>
      </c>
      <c r="AG10" s="17">
        <v>0.34615190282550201</v>
      </c>
      <c r="AH10" s="17">
        <v>0.32689038724275499</v>
      </c>
      <c r="AI10" s="17">
        <v>0.31340194412876599</v>
      </c>
      <c r="AJ10" s="17">
        <v>0.28722424370698202</v>
      </c>
      <c r="AK10" s="17"/>
      <c r="AL10" s="17">
        <v>0.26550415309409298</v>
      </c>
      <c r="AM10" s="17">
        <v>0.311738974808767</v>
      </c>
      <c r="AN10" s="17">
        <v>0.26308413377346002</v>
      </c>
      <c r="AO10" s="17">
        <v>0.21491486524652001</v>
      </c>
      <c r="AP10" s="17">
        <v>0.247560585469982</v>
      </c>
      <c r="AQ10" s="17">
        <v>0.30855244707414298</v>
      </c>
      <c r="AR10" s="17">
        <v>0.31592012781054202</v>
      </c>
      <c r="AS10" s="17"/>
      <c r="AT10" s="17">
        <v>0.27797630451171201</v>
      </c>
      <c r="AU10" s="17">
        <v>0.28055874208434001</v>
      </c>
      <c r="AV10" s="17"/>
      <c r="AW10" s="17">
        <v>0.33705499515902998</v>
      </c>
      <c r="AX10" s="17">
        <v>0.28438278116261101</v>
      </c>
      <c r="AY10" s="17">
        <v>0.24739595922973401</v>
      </c>
      <c r="AZ10" s="17">
        <v>0.30250859073692299</v>
      </c>
      <c r="BA10" s="17">
        <v>0.22926221031531899</v>
      </c>
      <c r="BB10" s="17">
        <v>0.27152349975797402</v>
      </c>
      <c r="BC10" s="17">
        <v>0.25615439601373902</v>
      </c>
      <c r="BD10" s="17">
        <v>0.30745301038065098</v>
      </c>
      <c r="BE10" s="17"/>
      <c r="BF10" s="17">
        <v>0.29965452529870701</v>
      </c>
      <c r="BG10" s="17">
        <v>0.27208919926918801</v>
      </c>
      <c r="BH10" s="17">
        <v>0.267888314113084</v>
      </c>
      <c r="BI10" s="17">
        <v>0.29060436381904298</v>
      </c>
      <c r="BJ10" s="17">
        <v>0.31680385505741798</v>
      </c>
      <c r="BK10" s="17">
        <v>0.27394594344133699</v>
      </c>
      <c r="BL10" s="17">
        <v>0.26428243965444098</v>
      </c>
      <c r="BM10" s="17"/>
      <c r="BN10" s="17">
        <v>0.37897590672715198</v>
      </c>
      <c r="BO10" s="17">
        <v>0.35334426598920499</v>
      </c>
      <c r="BP10" s="17">
        <v>0.289640309235218</v>
      </c>
      <c r="BQ10" s="17">
        <v>0.30223546900933301</v>
      </c>
      <c r="BR10" s="17">
        <v>0.27280262693686802</v>
      </c>
      <c r="BS10" s="17">
        <v>0.30409482309590602</v>
      </c>
      <c r="BT10" s="17">
        <v>0.295366999049756</v>
      </c>
      <c r="BU10" s="17">
        <v>0.26297975791898798</v>
      </c>
      <c r="BV10" s="17">
        <v>0.25985198857429398</v>
      </c>
      <c r="BW10" s="17">
        <v>0.22923608704423201</v>
      </c>
      <c r="BX10" s="17">
        <v>0.2400626293907</v>
      </c>
      <c r="BY10" s="17">
        <v>0.263292265657534</v>
      </c>
      <c r="BZ10" s="17">
        <v>0.26772804788774202</v>
      </c>
      <c r="CA10" s="17">
        <v>0.25111555497090898</v>
      </c>
      <c r="CB10" s="17">
        <v>0.20599595294723499</v>
      </c>
      <c r="CC10" s="17">
        <v>0.16955501212422999</v>
      </c>
      <c r="CD10" s="17">
        <v>0.18207638883685201</v>
      </c>
    </row>
    <row r="11" spans="2:82" x14ac:dyDescent="0.35">
      <c r="B11" s="18" t="s">
        <v>127</v>
      </c>
      <c r="C11" s="19">
        <v>3.6263717054442597E-2</v>
      </c>
      <c r="D11" s="19">
        <v>3.7632163768956499E-2</v>
      </c>
      <c r="E11" s="19">
        <v>3.3872266479796298E-2</v>
      </c>
      <c r="F11" s="19"/>
      <c r="G11" s="19">
        <v>6.27219128419194E-2</v>
      </c>
      <c r="H11" s="19">
        <v>5.2540520475694297E-2</v>
      </c>
      <c r="I11" s="19">
        <v>3.2579237549029499E-2</v>
      </c>
      <c r="J11" s="19">
        <v>3.3252562903494799E-2</v>
      </c>
      <c r="K11" s="19">
        <v>2.1107246550713301E-2</v>
      </c>
      <c r="L11" s="19">
        <v>2.10971139491637E-2</v>
      </c>
      <c r="M11" s="19"/>
      <c r="N11" s="19">
        <v>2.3173248584092799E-2</v>
      </c>
      <c r="O11" s="19">
        <v>3.00879809124583E-2</v>
      </c>
      <c r="P11" s="19">
        <v>3.4662503455146702E-2</v>
      </c>
      <c r="Q11" s="19">
        <v>5.7538488040316298E-2</v>
      </c>
      <c r="R11" s="19"/>
      <c r="S11" s="19">
        <v>5.4169377852886398E-2</v>
      </c>
      <c r="T11" s="19">
        <v>2.5701406859443401E-2</v>
      </c>
      <c r="U11" s="19">
        <v>2.8352511699844801E-2</v>
      </c>
      <c r="V11" s="19">
        <v>2.7477296084985899E-2</v>
      </c>
      <c r="W11" s="19">
        <v>3.8280471456797902E-2</v>
      </c>
      <c r="X11" s="19">
        <v>4.1885753521515003E-2</v>
      </c>
      <c r="Y11" s="19">
        <v>3.2008806603186599E-2</v>
      </c>
      <c r="Z11" s="19">
        <v>2.9191320652417699E-2</v>
      </c>
      <c r="AA11" s="19">
        <v>4.9310180572843698E-2</v>
      </c>
      <c r="AB11" s="19">
        <v>3.0157074885443301E-2</v>
      </c>
      <c r="AC11" s="19">
        <v>2.2573312320668299E-2</v>
      </c>
      <c r="AD11" s="19"/>
      <c r="AE11" s="19">
        <v>2.3946710842005999E-2</v>
      </c>
      <c r="AF11" s="19">
        <v>2.5663428666265999E-2</v>
      </c>
      <c r="AG11" s="19">
        <v>5.0952230471623103E-2</v>
      </c>
      <c r="AH11" s="19">
        <v>4.6264905629503798E-2</v>
      </c>
      <c r="AI11" s="19">
        <v>3.9597390426431497E-2</v>
      </c>
      <c r="AJ11" s="19">
        <v>9.6499954504806404E-2</v>
      </c>
      <c r="AK11" s="19"/>
      <c r="AL11" s="19">
        <v>2.1884871493142499E-2</v>
      </c>
      <c r="AM11" s="19">
        <v>3.8200449657490899E-2</v>
      </c>
      <c r="AN11" s="19">
        <v>4.4207962871779298E-2</v>
      </c>
      <c r="AO11" s="19">
        <v>4.40617699683757E-2</v>
      </c>
      <c r="AP11" s="19">
        <v>3.8818758752363902E-2</v>
      </c>
      <c r="AQ11" s="19">
        <v>4.0636693315989E-2</v>
      </c>
      <c r="AR11" s="19">
        <v>2.91068941507228E-2</v>
      </c>
      <c r="AS11" s="19"/>
      <c r="AT11" s="19">
        <v>5.2577148835083798E-2</v>
      </c>
      <c r="AU11" s="19">
        <v>3.02434067145784E-2</v>
      </c>
      <c r="AV11" s="19"/>
      <c r="AW11" s="19">
        <v>5.1427186911822499E-2</v>
      </c>
      <c r="AX11" s="19">
        <v>3.1898203571419502E-2</v>
      </c>
      <c r="AY11" s="19">
        <v>6.6600020167647295E-2</v>
      </c>
      <c r="AZ11" s="19">
        <v>4.21728371229904E-2</v>
      </c>
      <c r="BA11" s="19">
        <v>1.7746761162326399E-2</v>
      </c>
      <c r="BB11" s="19">
        <v>3.24145153608522E-2</v>
      </c>
      <c r="BC11" s="19">
        <v>3.1721782335065202E-2</v>
      </c>
      <c r="BD11" s="19">
        <v>3.9369122401093602E-2</v>
      </c>
      <c r="BE11" s="19"/>
      <c r="BF11" s="19">
        <v>2.9677076181607399E-2</v>
      </c>
      <c r="BG11" s="19">
        <v>2.5662445397910901E-2</v>
      </c>
      <c r="BH11" s="19">
        <v>3.4840304190907799E-2</v>
      </c>
      <c r="BI11" s="19">
        <v>5.2606460161884E-2</v>
      </c>
      <c r="BJ11" s="19">
        <v>4.40629607540843E-2</v>
      </c>
      <c r="BK11" s="19">
        <v>4.1444900201002902E-2</v>
      </c>
      <c r="BL11" s="19">
        <v>4.9748719840958897E-2</v>
      </c>
      <c r="BM11" s="19"/>
      <c r="BN11" s="19">
        <v>9.0034357255603895E-2</v>
      </c>
      <c r="BO11" s="19">
        <v>4.1499919632434101E-2</v>
      </c>
      <c r="BP11" s="19">
        <v>5.1990721592266399E-2</v>
      </c>
      <c r="BQ11" s="19">
        <v>3.0485496033011601E-2</v>
      </c>
      <c r="BR11" s="19">
        <v>3.7687154997338303E-2</v>
      </c>
      <c r="BS11" s="19">
        <v>1.3840823303417901E-2</v>
      </c>
      <c r="BT11" s="19">
        <v>1.6423732030088001E-2</v>
      </c>
      <c r="BU11" s="19">
        <v>2.23430396655026E-2</v>
      </c>
      <c r="BV11" s="19">
        <v>2.5217134382160201E-2</v>
      </c>
      <c r="BW11" s="19">
        <v>3.1946534063242597E-2</v>
      </c>
      <c r="BX11" s="19">
        <v>2.2488771338326299E-2</v>
      </c>
      <c r="BY11" s="19">
        <v>1.6868107521229199E-2</v>
      </c>
      <c r="BZ11" s="19">
        <v>3.0846886789582102E-2</v>
      </c>
      <c r="CA11" s="19">
        <v>3.5683683654819602E-2</v>
      </c>
      <c r="CB11" s="19">
        <v>2.7618999913349301E-2</v>
      </c>
      <c r="CC11" s="19">
        <v>1.80543495460854E-2</v>
      </c>
      <c r="CD11" s="19">
        <v>1.9329731064163701E-2</v>
      </c>
    </row>
    <row r="12" spans="2:82" x14ac:dyDescent="0.35">
      <c r="B12" s="16"/>
      <c r="C12" s="17">
        <v>0.75689083860485595</v>
      </c>
      <c r="D12" s="17">
        <v>0.68345820143619496</v>
      </c>
    </row>
    <row r="13" spans="2:82" x14ac:dyDescent="0.35">
      <c r="B13" t="s">
        <v>119</v>
      </c>
    </row>
    <row r="14" spans="2:82" x14ac:dyDescent="0.35">
      <c r="B14" t="s">
        <v>120</v>
      </c>
    </row>
    <row r="16" spans="2:82" x14ac:dyDescent="0.35">
      <c r="B16"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CD16"/>
  <sheetViews>
    <sheetView showGridLines="0" topLeftCell="A4" workbookViewId="0">
      <pane xSplit="2" topLeftCell="AA1" activePane="topRight" state="frozen"/>
      <selection pane="topRight" activeCell="AD4"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366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361</v>
      </c>
      <c r="C9" s="17">
        <v>0.36556064485471501</v>
      </c>
      <c r="D9" s="17">
        <v>0.36278811186384502</v>
      </c>
      <c r="E9" s="17">
        <v>0.36868787243544299</v>
      </c>
      <c r="F9" s="17"/>
      <c r="G9" s="17">
        <v>0.31420629956513502</v>
      </c>
      <c r="H9" s="17">
        <v>0.34450364696566599</v>
      </c>
      <c r="I9" s="17">
        <v>0.34599081973600299</v>
      </c>
      <c r="J9" s="17">
        <v>0.32294801588203798</v>
      </c>
      <c r="K9" s="17">
        <v>0.33448041455092598</v>
      </c>
      <c r="L9" s="17">
        <v>0.48797064129437201</v>
      </c>
      <c r="M9" s="17"/>
      <c r="N9" s="17">
        <v>0.40723681957558899</v>
      </c>
      <c r="O9" s="17">
        <v>0.35901734956973103</v>
      </c>
      <c r="P9" s="17">
        <v>0.33320137074591899</v>
      </c>
      <c r="Q9" s="17">
        <v>0.35503085989175898</v>
      </c>
      <c r="R9" s="17"/>
      <c r="S9" s="17">
        <v>0.35144835622802301</v>
      </c>
      <c r="T9" s="17">
        <v>0.34843845379805499</v>
      </c>
      <c r="U9" s="17">
        <v>0.34710884149120902</v>
      </c>
      <c r="V9" s="17">
        <v>0.37618938732953799</v>
      </c>
      <c r="W9" s="17">
        <v>0.37702172339406298</v>
      </c>
      <c r="X9" s="17">
        <v>0.39487856586361902</v>
      </c>
      <c r="Y9" s="17">
        <v>0.38501486901825199</v>
      </c>
      <c r="Z9" s="17">
        <v>0.37372276508251101</v>
      </c>
      <c r="AA9" s="17">
        <v>0.35510009803179798</v>
      </c>
      <c r="AB9" s="17">
        <v>0.396760492124968</v>
      </c>
      <c r="AC9" s="17">
        <v>0.31774297098904303</v>
      </c>
      <c r="AD9" s="17"/>
      <c r="AE9" s="17">
        <v>0.434667173142124</v>
      </c>
      <c r="AF9" s="17">
        <v>0.33177646565714303</v>
      </c>
      <c r="AG9" s="17">
        <v>0.334067156797411</v>
      </c>
      <c r="AH9" s="17">
        <v>0.320886665880735</v>
      </c>
      <c r="AI9" s="17">
        <v>0.31955660241637901</v>
      </c>
      <c r="AJ9" s="17">
        <v>0.36160259199204098</v>
      </c>
      <c r="AK9" s="17"/>
      <c r="AL9" s="17">
        <v>0.36921100091037701</v>
      </c>
      <c r="AM9" s="17">
        <v>0.36616623097613099</v>
      </c>
      <c r="AN9" s="17">
        <v>0.39310775492954902</v>
      </c>
      <c r="AO9" s="17">
        <v>0.43143340754895299</v>
      </c>
      <c r="AP9" s="17">
        <v>0.42447780286537301</v>
      </c>
      <c r="AQ9" s="17">
        <v>0.36958192130639</v>
      </c>
      <c r="AR9" s="17">
        <v>0.43124117635590697</v>
      </c>
      <c r="AS9" s="17"/>
      <c r="AT9" s="17">
        <v>0.42014050343326798</v>
      </c>
      <c r="AU9" s="17">
        <v>0.36116363256254502</v>
      </c>
      <c r="AV9" s="17"/>
      <c r="AW9" s="17">
        <v>0.26339315234461702</v>
      </c>
      <c r="AX9" s="17">
        <v>0.39795637338522999</v>
      </c>
      <c r="AY9" s="17">
        <v>0.38384236471764199</v>
      </c>
      <c r="AZ9" s="17">
        <v>0.34008274648256398</v>
      </c>
      <c r="BA9" s="17">
        <v>0.51199019854887595</v>
      </c>
      <c r="BB9" s="17">
        <v>0.34305807287711498</v>
      </c>
      <c r="BC9" s="17">
        <v>0.35335948396622402</v>
      </c>
      <c r="BD9" s="17">
        <v>0.35322812422355598</v>
      </c>
      <c r="BE9" s="17"/>
      <c r="BF9" s="17">
        <v>0.37263395941746502</v>
      </c>
      <c r="BG9" s="17">
        <v>0.27747945392990297</v>
      </c>
      <c r="BH9" s="17">
        <v>0.52114503976497994</v>
      </c>
      <c r="BI9" s="17">
        <v>0.35474971116692</v>
      </c>
      <c r="BJ9" s="17">
        <v>0.30075307836869303</v>
      </c>
      <c r="BK9" s="17">
        <v>0.46449273924595202</v>
      </c>
      <c r="BL9" s="17">
        <v>0.293659039916987</v>
      </c>
      <c r="BM9" s="17"/>
      <c r="BN9" s="17">
        <v>0.30868627819767103</v>
      </c>
      <c r="BO9" s="17">
        <v>0.338456269931669</v>
      </c>
      <c r="BP9" s="17">
        <v>0.36526103175387897</v>
      </c>
      <c r="BQ9" s="17">
        <v>0.360849790282466</v>
      </c>
      <c r="BR9" s="17">
        <v>0.35765150481886698</v>
      </c>
      <c r="BS9" s="17">
        <v>0.34892409015777398</v>
      </c>
      <c r="BT9" s="17">
        <v>0.38960228735253399</v>
      </c>
      <c r="BU9" s="17">
        <v>0.38916308639307801</v>
      </c>
      <c r="BV9" s="17">
        <v>0.37646682971342998</v>
      </c>
      <c r="BW9" s="17">
        <v>0.368801575976484</v>
      </c>
      <c r="BX9" s="17">
        <v>0.37766829495994603</v>
      </c>
      <c r="BY9" s="17">
        <v>0.36902876137912299</v>
      </c>
      <c r="BZ9" s="17">
        <v>0.39770980293953501</v>
      </c>
      <c r="CA9" s="17">
        <v>0.45162016112095199</v>
      </c>
      <c r="CB9" s="17">
        <v>0.408375936005415</v>
      </c>
      <c r="CC9" s="17">
        <v>0.35756138269750998</v>
      </c>
      <c r="CD9" s="17">
        <v>0.35390627230555</v>
      </c>
    </row>
    <row r="10" spans="2:82" ht="29" x14ac:dyDescent="0.35">
      <c r="B10" s="18" t="s">
        <v>362</v>
      </c>
      <c r="C10" s="17">
        <v>0.58616768709684697</v>
      </c>
      <c r="D10" s="17">
        <v>0.59226918589155797</v>
      </c>
      <c r="E10" s="17">
        <v>0.58098461261459</v>
      </c>
      <c r="F10" s="17"/>
      <c r="G10" s="17">
        <v>0.62445314197688595</v>
      </c>
      <c r="H10" s="17">
        <v>0.59524653976155195</v>
      </c>
      <c r="I10" s="17">
        <v>0.61041382195504501</v>
      </c>
      <c r="J10" s="17">
        <v>0.63418664342580799</v>
      </c>
      <c r="K10" s="17">
        <v>0.628075031810988</v>
      </c>
      <c r="L10" s="17">
        <v>0.466717674758102</v>
      </c>
      <c r="M10" s="17"/>
      <c r="N10" s="17">
        <v>0.55881149232874605</v>
      </c>
      <c r="O10" s="17">
        <v>0.60466799141597305</v>
      </c>
      <c r="P10" s="17">
        <v>0.61854922728978701</v>
      </c>
      <c r="Q10" s="17">
        <v>0.56927200408721301</v>
      </c>
      <c r="R10" s="17"/>
      <c r="S10" s="17">
        <v>0.60259923895944101</v>
      </c>
      <c r="T10" s="17">
        <v>0.61044830642675796</v>
      </c>
      <c r="U10" s="17">
        <v>0.60657804328992004</v>
      </c>
      <c r="V10" s="17">
        <v>0.57810069271019904</v>
      </c>
      <c r="W10" s="17">
        <v>0.56397352446308102</v>
      </c>
      <c r="X10" s="17">
        <v>0.556704889700252</v>
      </c>
      <c r="Y10" s="17">
        <v>0.57829919905035798</v>
      </c>
      <c r="Z10" s="17">
        <v>0.58709164698968097</v>
      </c>
      <c r="AA10" s="17">
        <v>0.58048850552470099</v>
      </c>
      <c r="AB10" s="17">
        <v>0.54600119070990205</v>
      </c>
      <c r="AC10" s="17">
        <v>0.63764111968264403</v>
      </c>
      <c r="AD10" s="17"/>
      <c r="AE10" s="17">
        <v>0.52632914084742</v>
      </c>
      <c r="AF10" s="17">
        <v>0.63059329687009502</v>
      </c>
      <c r="AG10" s="17">
        <v>0.59658431090869202</v>
      </c>
      <c r="AH10" s="17">
        <v>0.61854390723304198</v>
      </c>
      <c r="AI10" s="17">
        <v>0.63656862815973803</v>
      </c>
      <c r="AJ10" s="17">
        <v>0.53117878759637804</v>
      </c>
      <c r="AK10" s="17"/>
      <c r="AL10" s="17">
        <v>0.59321992978666604</v>
      </c>
      <c r="AM10" s="17">
        <v>0.59218412761198103</v>
      </c>
      <c r="AN10" s="17">
        <v>0.55874599751356702</v>
      </c>
      <c r="AO10" s="17">
        <v>0.54861344064561701</v>
      </c>
      <c r="AP10" s="17">
        <v>0.53047407124079404</v>
      </c>
      <c r="AQ10" s="17">
        <v>0.56402847337193895</v>
      </c>
      <c r="AR10" s="17">
        <v>0.53727492905680097</v>
      </c>
      <c r="AS10" s="17"/>
      <c r="AT10" s="17">
        <v>0.53025885764461</v>
      </c>
      <c r="AU10" s="17">
        <v>0.59536458087823796</v>
      </c>
      <c r="AV10" s="17"/>
      <c r="AW10" s="17">
        <v>0.68648424612562897</v>
      </c>
      <c r="AX10" s="17">
        <v>0.55656227842102801</v>
      </c>
      <c r="AY10" s="17">
        <v>0.55787390079632904</v>
      </c>
      <c r="AZ10" s="17">
        <v>0.60518650044889</v>
      </c>
      <c r="BA10" s="17">
        <v>0.44273515637839</v>
      </c>
      <c r="BB10" s="17">
        <v>0.60482338825217896</v>
      </c>
      <c r="BC10" s="17">
        <v>0.61223260612160102</v>
      </c>
      <c r="BD10" s="17">
        <v>0.60740275337534999</v>
      </c>
      <c r="BE10" s="17"/>
      <c r="BF10" s="17">
        <v>0.58860691450977198</v>
      </c>
      <c r="BG10" s="17">
        <v>0.69267637609897004</v>
      </c>
      <c r="BH10" s="17">
        <v>0.43383416531653501</v>
      </c>
      <c r="BI10" s="17">
        <v>0.57231405875059005</v>
      </c>
      <c r="BJ10" s="17">
        <v>0.63614058329091805</v>
      </c>
      <c r="BK10" s="17">
        <v>0.46813157409508099</v>
      </c>
      <c r="BL10" s="17">
        <v>0.65670186679426101</v>
      </c>
      <c r="BM10" s="17"/>
      <c r="BN10" s="17">
        <v>0.57802249143824502</v>
      </c>
      <c r="BO10" s="17">
        <v>0.59711298651686895</v>
      </c>
      <c r="BP10" s="17">
        <v>0.57210599947304497</v>
      </c>
      <c r="BQ10" s="17">
        <v>0.598540277426169</v>
      </c>
      <c r="BR10" s="17">
        <v>0.59701518091148897</v>
      </c>
      <c r="BS10" s="17">
        <v>0.61371115591663306</v>
      </c>
      <c r="BT10" s="17">
        <v>0.57406883662264097</v>
      </c>
      <c r="BU10" s="17">
        <v>0.575559501460712</v>
      </c>
      <c r="BV10" s="17">
        <v>0.58328717955318199</v>
      </c>
      <c r="BW10" s="17">
        <v>0.59115664107098698</v>
      </c>
      <c r="BX10" s="17">
        <v>0.59771795768923197</v>
      </c>
      <c r="BY10" s="17">
        <v>0.61616839869260898</v>
      </c>
      <c r="BZ10" s="17">
        <v>0.56774503895361705</v>
      </c>
      <c r="CA10" s="17">
        <v>0.51424723718528398</v>
      </c>
      <c r="CB10" s="17">
        <v>0.57240674839980898</v>
      </c>
      <c r="CC10" s="17">
        <v>0.60461776558609603</v>
      </c>
      <c r="CD10" s="17">
        <v>0.62990361378995996</v>
      </c>
    </row>
    <row r="11" spans="2:82" x14ac:dyDescent="0.35">
      <c r="B11" s="18" t="s">
        <v>127</v>
      </c>
      <c r="C11" s="19">
        <v>4.8271668048438798E-2</v>
      </c>
      <c r="D11" s="19">
        <v>4.4942702244597101E-2</v>
      </c>
      <c r="E11" s="19">
        <v>5.0327514949966901E-2</v>
      </c>
      <c r="F11" s="19"/>
      <c r="G11" s="19">
        <v>6.1340558457978298E-2</v>
      </c>
      <c r="H11" s="19">
        <v>6.0249813272781998E-2</v>
      </c>
      <c r="I11" s="19">
        <v>4.3595358308952399E-2</v>
      </c>
      <c r="J11" s="19">
        <v>4.2865340692154301E-2</v>
      </c>
      <c r="K11" s="19">
        <v>3.7444553638085402E-2</v>
      </c>
      <c r="L11" s="19">
        <v>4.5311683947525702E-2</v>
      </c>
      <c r="M11" s="19"/>
      <c r="N11" s="19">
        <v>3.3951688095664997E-2</v>
      </c>
      <c r="O11" s="19">
        <v>3.63146590142958E-2</v>
      </c>
      <c r="P11" s="19">
        <v>4.8249401964293899E-2</v>
      </c>
      <c r="Q11" s="19">
        <v>7.5697136021028094E-2</v>
      </c>
      <c r="R11" s="19"/>
      <c r="S11" s="19">
        <v>4.5952404812536797E-2</v>
      </c>
      <c r="T11" s="19">
        <v>4.1113239775186897E-2</v>
      </c>
      <c r="U11" s="19">
        <v>4.6313115218870902E-2</v>
      </c>
      <c r="V11" s="19">
        <v>4.5709919960263697E-2</v>
      </c>
      <c r="W11" s="19">
        <v>5.9004752142855603E-2</v>
      </c>
      <c r="X11" s="19">
        <v>4.8416544436128597E-2</v>
      </c>
      <c r="Y11" s="19">
        <v>3.6685931931389401E-2</v>
      </c>
      <c r="Z11" s="19">
        <v>3.9185587927807901E-2</v>
      </c>
      <c r="AA11" s="19">
        <v>6.4411396443500593E-2</v>
      </c>
      <c r="AB11" s="19">
        <v>5.7238317165130802E-2</v>
      </c>
      <c r="AC11" s="19">
        <v>4.4615909328313802E-2</v>
      </c>
      <c r="AD11" s="19"/>
      <c r="AE11" s="19">
        <v>3.9003686010456E-2</v>
      </c>
      <c r="AF11" s="19">
        <v>3.7630237472762597E-2</v>
      </c>
      <c r="AG11" s="19">
        <v>6.9348532293896994E-2</v>
      </c>
      <c r="AH11" s="19">
        <v>6.0569426886222903E-2</v>
      </c>
      <c r="AI11" s="19">
        <v>4.38747694238837E-2</v>
      </c>
      <c r="AJ11" s="19">
        <v>0.10721862041158101</v>
      </c>
      <c r="AK11" s="19"/>
      <c r="AL11" s="19">
        <v>3.7569069302956802E-2</v>
      </c>
      <c r="AM11" s="19">
        <v>4.1649641411888302E-2</v>
      </c>
      <c r="AN11" s="19">
        <v>4.8146247556884299E-2</v>
      </c>
      <c r="AO11" s="19">
        <v>1.9953151805430201E-2</v>
      </c>
      <c r="AP11" s="19">
        <v>4.5048125893832697E-2</v>
      </c>
      <c r="AQ11" s="19">
        <v>6.6389605321671097E-2</v>
      </c>
      <c r="AR11" s="19">
        <v>3.1483894587292602E-2</v>
      </c>
      <c r="AS11" s="19"/>
      <c r="AT11" s="19">
        <v>4.9600638922121798E-2</v>
      </c>
      <c r="AU11" s="19">
        <v>4.3471786559216602E-2</v>
      </c>
      <c r="AV11" s="19"/>
      <c r="AW11" s="19">
        <v>5.0122601529753799E-2</v>
      </c>
      <c r="AX11" s="19">
        <v>4.5481348193742097E-2</v>
      </c>
      <c r="AY11" s="19">
        <v>5.8283734486029103E-2</v>
      </c>
      <c r="AZ11" s="19">
        <v>5.4730753068545801E-2</v>
      </c>
      <c r="BA11" s="19">
        <v>4.5274645072733301E-2</v>
      </c>
      <c r="BB11" s="19">
        <v>5.2118538870705701E-2</v>
      </c>
      <c r="BC11" s="19">
        <v>3.4407909912174503E-2</v>
      </c>
      <c r="BD11" s="19">
        <v>3.9369122401093602E-2</v>
      </c>
      <c r="BE11" s="19"/>
      <c r="BF11" s="19">
        <v>3.8759126072763599E-2</v>
      </c>
      <c r="BG11" s="19">
        <v>2.98441699711266E-2</v>
      </c>
      <c r="BH11" s="19">
        <v>4.5020794918484597E-2</v>
      </c>
      <c r="BI11" s="19">
        <v>7.2936230082490297E-2</v>
      </c>
      <c r="BJ11" s="19">
        <v>6.3106338340388299E-2</v>
      </c>
      <c r="BK11" s="19">
        <v>6.7375686658966899E-2</v>
      </c>
      <c r="BL11" s="19">
        <v>4.9639093288751802E-2</v>
      </c>
      <c r="BM11" s="19"/>
      <c r="BN11" s="19">
        <v>0.11329123036408401</v>
      </c>
      <c r="BO11" s="19">
        <v>6.4430743551461903E-2</v>
      </c>
      <c r="BP11" s="19">
        <v>6.2632968773075601E-2</v>
      </c>
      <c r="BQ11" s="19">
        <v>4.0609932291364399E-2</v>
      </c>
      <c r="BR11" s="19">
        <v>4.53333142696438E-2</v>
      </c>
      <c r="BS11" s="19">
        <v>3.7364753925593901E-2</v>
      </c>
      <c r="BT11" s="19">
        <v>3.63288760248245E-2</v>
      </c>
      <c r="BU11" s="19">
        <v>3.5277412146210198E-2</v>
      </c>
      <c r="BV11" s="19">
        <v>4.0245990733387998E-2</v>
      </c>
      <c r="BW11" s="19">
        <v>4.0041782952528998E-2</v>
      </c>
      <c r="BX11" s="19">
        <v>2.46137473508217E-2</v>
      </c>
      <c r="BY11" s="19">
        <v>1.4802839928267499E-2</v>
      </c>
      <c r="BZ11" s="19">
        <v>3.45451581068476E-2</v>
      </c>
      <c r="CA11" s="19">
        <v>3.4132601693763899E-2</v>
      </c>
      <c r="CB11" s="19">
        <v>1.92173155947758E-2</v>
      </c>
      <c r="CC11" s="19">
        <v>3.7820851716394203E-2</v>
      </c>
      <c r="CD11" s="19">
        <v>1.6190113904490398E-2</v>
      </c>
    </row>
    <row r="12" spans="2:82" x14ac:dyDescent="0.35">
      <c r="B12" s="16"/>
    </row>
    <row r="13" spans="2:82" x14ac:dyDescent="0.35">
      <c r="B13" t="s">
        <v>119</v>
      </c>
    </row>
    <row r="14" spans="2:82" x14ac:dyDescent="0.35">
      <c r="B14" t="s">
        <v>120</v>
      </c>
    </row>
    <row r="16" spans="2:82" x14ac:dyDescent="0.35">
      <c r="B16"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CD16"/>
  <sheetViews>
    <sheetView showGridLines="0" workbookViewId="0">
      <pane xSplit="2" topLeftCell="AB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367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361</v>
      </c>
      <c r="C9" s="17">
        <v>0.218786311702409</v>
      </c>
      <c r="D9" s="17">
        <v>0.235340726118658</v>
      </c>
      <c r="E9" s="17">
        <v>0.20252590383304001</v>
      </c>
      <c r="F9" s="17"/>
      <c r="G9" s="17">
        <v>0.32860065159454299</v>
      </c>
      <c r="H9" s="17">
        <v>0.35430520449737302</v>
      </c>
      <c r="I9" s="17">
        <v>0.276278130714325</v>
      </c>
      <c r="J9" s="17">
        <v>0.15612089364867299</v>
      </c>
      <c r="K9" s="17">
        <v>0.11743147514635199</v>
      </c>
      <c r="L9" s="17">
        <v>0.107846576145435</v>
      </c>
      <c r="M9" s="17"/>
      <c r="N9" s="17">
        <v>0.26510177388642198</v>
      </c>
      <c r="O9" s="17">
        <v>0.19387090031439</v>
      </c>
      <c r="P9" s="17">
        <v>0.22852287357975901</v>
      </c>
      <c r="Q9" s="17">
        <v>0.18689118484102801</v>
      </c>
      <c r="R9" s="17"/>
      <c r="S9" s="17">
        <v>0.33411363474856598</v>
      </c>
      <c r="T9" s="17">
        <v>0.215388573202793</v>
      </c>
      <c r="U9" s="17">
        <v>0.17876397221993801</v>
      </c>
      <c r="V9" s="17">
        <v>0.18730745116095601</v>
      </c>
      <c r="W9" s="17">
        <v>0.20932335215160999</v>
      </c>
      <c r="X9" s="17">
        <v>0.25593862283834101</v>
      </c>
      <c r="Y9" s="17">
        <v>0.17370918084016501</v>
      </c>
      <c r="Z9" s="17">
        <v>0.18991034514560901</v>
      </c>
      <c r="AA9" s="17">
        <v>0.19643280392781801</v>
      </c>
      <c r="AB9" s="17">
        <v>0.19192529973963299</v>
      </c>
      <c r="AC9" s="17">
        <v>0.15618318534182701</v>
      </c>
      <c r="AD9" s="17"/>
      <c r="AE9" s="17">
        <v>0.183184957241145</v>
      </c>
      <c r="AF9" s="17">
        <v>0.21383932034912001</v>
      </c>
      <c r="AG9" s="17">
        <v>0.23370998513708099</v>
      </c>
      <c r="AH9" s="17">
        <v>0.215171421997294</v>
      </c>
      <c r="AI9" s="17">
        <v>0.28293890838465602</v>
      </c>
      <c r="AJ9" s="17">
        <v>0.26559439170229598</v>
      </c>
      <c r="AK9" s="17"/>
      <c r="AL9" s="17">
        <v>0.157404217366268</v>
      </c>
      <c r="AM9" s="17">
        <v>0.35870727448303702</v>
      </c>
      <c r="AN9" s="17">
        <v>0.431790403948903</v>
      </c>
      <c r="AO9" s="17">
        <v>0.28639617903263098</v>
      </c>
      <c r="AP9" s="17">
        <v>0.128516795526986</v>
      </c>
      <c r="AQ9" s="17">
        <v>0.34072480943293298</v>
      </c>
      <c r="AR9" s="17">
        <v>0.37727207451195199</v>
      </c>
      <c r="AS9" s="17"/>
      <c r="AT9" s="17">
        <v>0.40331487649689701</v>
      </c>
      <c r="AU9" s="17">
        <v>0.19638215081801</v>
      </c>
      <c r="AV9" s="17"/>
      <c r="AW9" s="17">
        <v>0.176627950135994</v>
      </c>
      <c r="AX9" s="17">
        <v>0.103907707494584</v>
      </c>
      <c r="AY9" s="17">
        <v>0.28517766042467302</v>
      </c>
      <c r="AZ9" s="17">
        <v>0.18029922703152099</v>
      </c>
      <c r="BA9" s="17">
        <v>0.115429422400581</v>
      </c>
      <c r="BB9" s="17">
        <v>0.29041337020827501</v>
      </c>
      <c r="BC9" s="17">
        <v>0.37685402669641199</v>
      </c>
      <c r="BD9" s="17">
        <v>0.28667514734034699</v>
      </c>
      <c r="BE9" s="17"/>
      <c r="BF9" s="17">
        <v>0.24163685729885101</v>
      </c>
      <c r="BG9" s="17">
        <v>0.29339580602621401</v>
      </c>
      <c r="BH9" s="17">
        <v>0.198957361904056</v>
      </c>
      <c r="BI9" s="17">
        <v>0.18193646433675401</v>
      </c>
      <c r="BJ9" s="17">
        <v>0.20479011272818501</v>
      </c>
      <c r="BK9" s="17">
        <v>0.13415879441035899</v>
      </c>
      <c r="BL9" s="17">
        <v>0.204599444807056</v>
      </c>
      <c r="BM9" s="17"/>
      <c r="BN9" s="17">
        <v>0.205484428446151</v>
      </c>
      <c r="BO9" s="17">
        <v>0.18058231657735699</v>
      </c>
      <c r="BP9" s="17">
        <v>0.166638644304407</v>
      </c>
      <c r="BQ9" s="17">
        <v>0.20154146732379399</v>
      </c>
      <c r="BR9" s="17">
        <v>0.19479207516654401</v>
      </c>
      <c r="BS9" s="17">
        <v>0.195700352151194</v>
      </c>
      <c r="BT9" s="17">
        <v>0.18999387713409899</v>
      </c>
      <c r="BU9" s="17">
        <v>0.218771185869156</v>
      </c>
      <c r="BV9" s="17">
        <v>0.19889986145282201</v>
      </c>
      <c r="BW9" s="17">
        <v>0.225128649903586</v>
      </c>
      <c r="BX9" s="17">
        <v>0.19560302807288599</v>
      </c>
      <c r="BY9" s="17">
        <v>0.26002663913255603</v>
      </c>
      <c r="BZ9" s="17">
        <v>0.23336846987027801</v>
      </c>
      <c r="CA9" s="17">
        <v>0.28410815025951502</v>
      </c>
      <c r="CB9" s="17">
        <v>0.444494133447637</v>
      </c>
      <c r="CC9" s="17">
        <v>0.54001519711451995</v>
      </c>
      <c r="CD9" s="17">
        <v>0.63396995570801695</v>
      </c>
    </row>
    <row r="10" spans="2:82" ht="29" x14ac:dyDescent="0.35">
      <c r="B10" s="18" t="s">
        <v>362</v>
      </c>
      <c r="C10" s="17">
        <v>0.74414182416090002</v>
      </c>
      <c r="D10" s="17">
        <v>0.72787049222009903</v>
      </c>
      <c r="E10" s="17">
        <v>0.76117857402795097</v>
      </c>
      <c r="F10" s="17"/>
      <c r="G10" s="17">
        <v>0.60719108428061896</v>
      </c>
      <c r="H10" s="17">
        <v>0.59644984437795501</v>
      </c>
      <c r="I10" s="17">
        <v>0.68080603131598005</v>
      </c>
      <c r="J10" s="17">
        <v>0.80892418358025697</v>
      </c>
      <c r="K10" s="17">
        <v>0.86576730818832504</v>
      </c>
      <c r="L10" s="17">
        <v>0.87239624128686599</v>
      </c>
      <c r="M10" s="17"/>
      <c r="N10" s="17">
        <v>0.711842265421052</v>
      </c>
      <c r="O10" s="17">
        <v>0.77562553655306299</v>
      </c>
      <c r="P10" s="17">
        <v>0.73170611230637606</v>
      </c>
      <c r="Q10" s="17">
        <v>0.75674333953225703</v>
      </c>
      <c r="R10" s="17"/>
      <c r="S10" s="17">
        <v>0.62064418165620905</v>
      </c>
      <c r="T10" s="17">
        <v>0.75862475637377602</v>
      </c>
      <c r="U10" s="17">
        <v>0.78407312655751205</v>
      </c>
      <c r="V10" s="17">
        <v>0.77694633134513502</v>
      </c>
      <c r="W10" s="17">
        <v>0.749927228364347</v>
      </c>
      <c r="X10" s="17">
        <v>0.69939707564836495</v>
      </c>
      <c r="Y10" s="17">
        <v>0.79237192467294604</v>
      </c>
      <c r="Z10" s="17">
        <v>0.79004914833113404</v>
      </c>
      <c r="AA10" s="17">
        <v>0.75448363487318104</v>
      </c>
      <c r="AB10" s="17">
        <v>0.77414608307587696</v>
      </c>
      <c r="AC10" s="17">
        <v>0.81704929750510302</v>
      </c>
      <c r="AD10" s="17"/>
      <c r="AE10" s="17">
        <v>0.79637200334036495</v>
      </c>
      <c r="AF10" s="17">
        <v>0.75252214607867596</v>
      </c>
      <c r="AG10" s="17">
        <v>0.72287596699369205</v>
      </c>
      <c r="AH10" s="17">
        <v>0.72298429050143997</v>
      </c>
      <c r="AI10" s="17">
        <v>0.67806151977955298</v>
      </c>
      <c r="AJ10" s="17">
        <v>0.65081543599017599</v>
      </c>
      <c r="AK10" s="17"/>
      <c r="AL10" s="17">
        <v>0.81836622859914099</v>
      </c>
      <c r="AM10" s="17">
        <v>0.60679898160093104</v>
      </c>
      <c r="AN10" s="17">
        <v>0.51937238502557903</v>
      </c>
      <c r="AO10" s="17">
        <v>0.63968756482987499</v>
      </c>
      <c r="AP10" s="17">
        <v>0.84732426541181904</v>
      </c>
      <c r="AQ10" s="17">
        <v>0.61229326953472196</v>
      </c>
      <c r="AR10" s="17">
        <v>0.62272792548804801</v>
      </c>
      <c r="AS10" s="17"/>
      <c r="AT10" s="17">
        <v>0.55338894109561099</v>
      </c>
      <c r="AU10" s="17">
        <v>0.77168850257295096</v>
      </c>
      <c r="AV10" s="17"/>
      <c r="AW10" s="17">
        <v>0.77759601947085399</v>
      </c>
      <c r="AX10" s="17">
        <v>0.86193952256641304</v>
      </c>
      <c r="AY10" s="17">
        <v>0.66435419248553496</v>
      </c>
      <c r="AZ10" s="17">
        <v>0.77764848418481602</v>
      </c>
      <c r="BA10" s="17">
        <v>0.86782416114972605</v>
      </c>
      <c r="BB10" s="17">
        <v>0.66824296991849197</v>
      </c>
      <c r="BC10" s="17">
        <v>0.58761108097714998</v>
      </c>
      <c r="BD10" s="17">
        <v>0.66998087702178399</v>
      </c>
      <c r="BE10" s="17"/>
      <c r="BF10" s="17">
        <v>0.728144780365096</v>
      </c>
      <c r="BG10" s="17">
        <v>0.67428331673299202</v>
      </c>
      <c r="BH10" s="17">
        <v>0.772819173388547</v>
      </c>
      <c r="BI10" s="17">
        <v>0.75753901508838095</v>
      </c>
      <c r="BJ10" s="17">
        <v>0.74033284612877304</v>
      </c>
      <c r="BK10" s="17">
        <v>0.83005369148974195</v>
      </c>
      <c r="BL10" s="17">
        <v>0.75371697424552597</v>
      </c>
      <c r="BM10" s="17"/>
      <c r="BN10" s="17">
        <v>0.71111779466745795</v>
      </c>
      <c r="BO10" s="17">
        <v>0.77516855976445898</v>
      </c>
      <c r="BP10" s="17">
        <v>0.79089323687766899</v>
      </c>
      <c r="BQ10" s="17">
        <v>0.75686520358314302</v>
      </c>
      <c r="BR10" s="17">
        <v>0.76473323085056899</v>
      </c>
      <c r="BS10" s="17">
        <v>0.78436017245057699</v>
      </c>
      <c r="BT10" s="17">
        <v>0.79446081095338805</v>
      </c>
      <c r="BU10" s="17">
        <v>0.75394619708738497</v>
      </c>
      <c r="BV10" s="17">
        <v>0.77286498189933195</v>
      </c>
      <c r="BW10" s="17">
        <v>0.73994029868331002</v>
      </c>
      <c r="BX10" s="17">
        <v>0.78604369553852804</v>
      </c>
      <c r="BY10" s="17">
        <v>0.72469763349041505</v>
      </c>
      <c r="BZ10" s="17">
        <v>0.731890161303694</v>
      </c>
      <c r="CA10" s="17">
        <v>0.69069437053869798</v>
      </c>
      <c r="CB10" s="17">
        <v>0.54018851730774198</v>
      </c>
      <c r="CC10" s="17">
        <v>0.43527946318024302</v>
      </c>
      <c r="CD10" s="17">
        <v>0.33320069396593699</v>
      </c>
    </row>
    <row r="11" spans="2:82" x14ac:dyDescent="0.35">
      <c r="B11" s="18" t="s">
        <v>127</v>
      </c>
      <c r="C11" s="19">
        <v>3.7071864136690703E-2</v>
      </c>
      <c r="D11" s="19">
        <v>3.6788781661243601E-2</v>
      </c>
      <c r="E11" s="19">
        <v>3.62955221390086E-2</v>
      </c>
      <c r="F11" s="19"/>
      <c r="G11" s="19">
        <v>6.4208264124837794E-2</v>
      </c>
      <c r="H11" s="19">
        <v>4.92449511246714E-2</v>
      </c>
      <c r="I11" s="19">
        <v>4.2915837969694198E-2</v>
      </c>
      <c r="J11" s="19">
        <v>3.4954922771069097E-2</v>
      </c>
      <c r="K11" s="19">
        <v>1.68012166653237E-2</v>
      </c>
      <c r="L11" s="19">
        <v>1.9757182567699798E-2</v>
      </c>
      <c r="M11" s="19"/>
      <c r="N11" s="19">
        <v>2.30559606925262E-2</v>
      </c>
      <c r="O11" s="19">
        <v>3.0503563132546901E-2</v>
      </c>
      <c r="P11" s="19">
        <v>3.9771014113865598E-2</v>
      </c>
      <c r="Q11" s="19">
        <v>5.6365475626714699E-2</v>
      </c>
      <c r="R11" s="19"/>
      <c r="S11" s="19">
        <v>4.5242183595224299E-2</v>
      </c>
      <c r="T11" s="19">
        <v>2.59866704234312E-2</v>
      </c>
      <c r="U11" s="19">
        <v>3.7162901222549803E-2</v>
      </c>
      <c r="V11" s="19">
        <v>3.5746217493909403E-2</v>
      </c>
      <c r="W11" s="19">
        <v>4.0749419484043398E-2</v>
      </c>
      <c r="X11" s="19">
        <v>4.4664301513294397E-2</v>
      </c>
      <c r="Y11" s="19">
        <v>3.3918894486888798E-2</v>
      </c>
      <c r="Z11" s="19">
        <v>2.0040506523256299E-2</v>
      </c>
      <c r="AA11" s="19">
        <v>4.9083561199000501E-2</v>
      </c>
      <c r="AB11" s="19">
        <v>3.3928617184490403E-2</v>
      </c>
      <c r="AC11" s="19">
        <v>2.6767517153069201E-2</v>
      </c>
      <c r="AD11" s="19"/>
      <c r="AE11" s="19">
        <v>2.0443039418490998E-2</v>
      </c>
      <c r="AF11" s="19">
        <v>3.3638533572204699E-2</v>
      </c>
      <c r="AG11" s="19">
        <v>4.3414047869227E-2</v>
      </c>
      <c r="AH11" s="19">
        <v>6.1844287501266103E-2</v>
      </c>
      <c r="AI11" s="19">
        <v>3.8999571835791502E-2</v>
      </c>
      <c r="AJ11" s="19">
        <v>8.3590172307528202E-2</v>
      </c>
      <c r="AK11" s="19"/>
      <c r="AL11" s="19">
        <v>2.4229554034591001E-2</v>
      </c>
      <c r="AM11" s="19">
        <v>3.4493743916031099E-2</v>
      </c>
      <c r="AN11" s="19">
        <v>4.8837211025517399E-2</v>
      </c>
      <c r="AO11" s="19">
        <v>7.3916256137494196E-2</v>
      </c>
      <c r="AP11" s="19">
        <v>2.4158939061195001E-2</v>
      </c>
      <c r="AQ11" s="19">
        <v>4.6981921032344803E-2</v>
      </c>
      <c r="AR11" s="19">
        <v>0</v>
      </c>
      <c r="AS11" s="19"/>
      <c r="AT11" s="19">
        <v>4.3296182407492403E-2</v>
      </c>
      <c r="AU11" s="19">
        <v>3.1929346609039101E-2</v>
      </c>
      <c r="AV11" s="19"/>
      <c r="AW11" s="19">
        <v>4.5776030393151701E-2</v>
      </c>
      <c r="AX11" s="19">
        <v>3.41527699390025E-2</v>
      </c>
      <c r="AY11" s="19">
        <v>5.0468147089792303E-2</v>
      </c>
      <c r="AZ11" s="19">
        <v>4.2052288783662899E-2</v>
      </c>
      <c r="BA11" s="19">
        <v>1.6746416449693199E-2</v>
      </c>
      <c r="BB11" s="19">
        <v>4.1343659873233303E-2</v>
      </c>
      <c r="BC11" s="19">
        <v>3.5534892326438701E-2</v>
      </c>
      <c r="BD11" s="19">
        <v>4.3343975637869701E-2</v>
      </c>
      <c r="BE11" s="19"/>
      <c r="BF11" s="19">
        <v>3.0218362336053101E-2</v>
      </c>
      <c r="BG11" s="19">
        <v>3.2320877240794299E-2</v>
      </c>
      <c r="BH11" s="19">
        <v>2.8223464707396801E-2</v>
      </c>
      <c r="BI11" s="19">
        <v>6.0524520574865202E-2</v>
      </c>
      <c r="BJ11" s="19">
        <v>5.4877041143041899E-2</v>
      </c>
      <c r="BK11" s="19">
        <v>3.5787514099898499E-2</v>
      </c>
      <c r="BL11" s="19">
        <v>4.1683580947417802E-2</v>
      </c>
      <c r="BM11" s="19"/>
      <c r="BN11" s="19">
        <v>8.3397776886391495E-2</v>
      </c>
      <c r="BO11" s="19">
        <v>4.4249123658183502E-2</v>
      </c>
      <c r="BP11" s="19">
        <v>4.2468118817923201E-2</v>
      </c>
      <c r="BQ11" s="19">
        <v>4.1593329093063201E-2</v>
      </c>
      <c r="BR11" s="19">
        <v>4.0474693982886903E-2</v>
      </c>
      <c r="BS11" s="19">
        <v>1.9939475398228899E-2</v>
      </c>
      <c r="BT11" s="19">
        <v>1.5545311912512599E-2</v>
      </c>
      <c r="BU11" s="19">
        <v>2.72826170434592E-2</v>
      </c>
      <c r="BV11" s="19">
        <v>2.8235156647845198E-2</v>
      </c>
      <c r="BW11" s="19">
        <v>3.4931051413104403E-2</v>
      </c>
      <c r="BX11" s="19">
        <v>1.8353276388586501E-2</v>
      </c>
      <c r="BY11" s="19">
        <v>1.52757273770288E-2</v>
      </c>
      <c r="BZ11" s="19">
        <v>3.4741368826028698E-2</v>
      </c>
      <c r="CA11" s="19">
        <v>2.5197479201786901E-2</v>
      </c>
      <c r="CB11" s="19">
        <v>1.53173492446214E-2</v>
      </c>
      <c r="CC11" s="19">
        <v>2.4705339705236501E-2</v>
      </c>
      <c r="CD11" s="19">
        <v>3.2829350326045802E-2</v>
      </c>
    </row>
    <row r="12" spans="2:82" x14ac:dyDescent="0.35">
      <c r="B12" s="16"/>
    </row>
    <row r="13" spans="2:82" x14ac:dyDescent="0.35">
      <c r="B13" t="s">
        <v>119</v>
      </c>
    </row>
    <row r="14" spans="2:82" x14ac:dyDescent="0.35">
      <c r="B14" t="s">
        <v>120</v>
      </c>
    </row>
    <row r="16" spans="2:82" x14ac:dyDescent="0.35">
      <c r="B16"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CD16"/>
  <sheetViews>
    <sheetView showGridLines="0" topLeftCell="A5" workbookViewId="0">
      <pane xSplit="2" topLeftCell="W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368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361</v>
      </c>
      <c r="C9" s="17">
        <v>0.75689083860485595</v>
      </c>
      <c r="D9" s="17">
        <v>0.75340709880799095</v>
      </c>
      <c r="E9" s="17">
        <v>0.76169411240616203</v>
      </c>
      <c r="F9" s="17"/>
      <c r="G9" s="17">
        <v>0.71247757448028104</v>
      </c>
      <c r="H9" s="17">
        <v>0.74084646110558205</v>
      </c>
      <c r="I9" s="17">
        <v>0.75140434879774398</v>
      </c>
      <c r="J9" s="17">
        <v>0.755433602649356</v>
      </c>
      <c r="K9" s="17">
        <v>0.73731135571690298</v>
      </c>
      <c r="L9" s="17">
        <v>0.81807776292620804</v>
      </c>
      <c r="M9" s="17"/>
      <c r="N9" s="17">
        <v>0.79877690412667701</v>
      </c>
      <c r="O9" s="17">
        <v>0.76185231839423795</v>
      </c>
      <c r="P9" s="17">
        <v>0.75984987338270604</v>
      </c>
      <c r="Q9" s="17">
        <v>0.70326755506357497</v>
      </c>
      <c r="R9" s="17"/>
      <c r="S9" s="17">
        <v>0.73875575610716204</v>
      </c>
      <c r="T9" s="17">
        <v>0.75571011575332503</v>
      </c>
      <c r="U9" s="17">
        <v>0.73021445643055805</v>
      </c>
      <c r="V9" s="17">
        <v>0.77445076360062703</v>
      </c>
      <c r="W9" s="17">
        <v>0.75111148708011499</v>
      </c>
      <c r="X9" s="17">
        <v>0.77303138915774505</v>
      </c>
      <c r="Y9" s="17">
        <v>0.77068212396251601</v>
      </c>
      <c r="Z9" s="17">
        <v>0.77332928526852196</v>
      </c>
      <c r="AA9" s="17">
        <v>0.73389372180396795</v>
      </c>
      <c r="AB9" s="17">
        <v>0.79525898871117695</v>
      </c>
      <c r="AC9" s="17">
        <v>0.74479745221360305</v>
      </c>
      <c r="AD9" s="17"/>
      <c r="AE9" s="17">
        <v>0.80250445835803397</v>
      </c>
      <c r="AF9" s="17">
        <v>0.78329081802712697</v>
      </c>
      <c r="AG9" s="17">
        <v>0.68990739862136796</v>
      </c>
      <c r="AH9" s="17">
        <v>0.70249063221582697</v>
      </c>
      <c r="AI9" s="17">
        <v>0.70970201235515296</v>
      </c>
      <c r="AJ9" s="17">
        <v>0.70463260307282005</v>
      </c>
      <c r="AK9" s="17"/>
      <c r="AL9" s="17">
        <v>0.78425848564646605</v>
      </c>
      <c r="AM9" s="17">
        <v>0.73971023925407398</v>
      </c>
      <c r="AN9" s="17">
        <v>0.74816641553116503</v>
      </c>
      <c r="AO9" s="17">
        <v>0.69718608924393499</v>
      </c>
      <c r="AP9" s="17">
        <v>0.82774067365519399</v>
      </c>
      <c r="AQ9" s="17">
        <v>0.67650786381799399</v>
      </c>
      <c r="AR9" s="17">
        <v>0.654315056094945</v>
      </c>
      <c r="AS9" s="17"/>
      <c r="AT9" s="17">
        <v>0.73482504378924296</v>
      </c>
      <c r="AU9" s="17">
        <v>0.76460306391521204</v>
      </c>
      <c r="AV9" s="17"/>
      <c r="AW9" s="17">
        <v>0.66162723799310397</v>
      </c>
      <c r="AX9" s="17">
        <v>0.75191977750041505</v>
      </c>
      <c r="AY9" s="17">
        <v>0.776355430169692</v>
      </c>
      <c r="AZ9" s="17">
        <v>0.73924216443903501</v>
      </c>
      <c r="BA9" s="17">
        <v>0.82498513794611705</v>
      </c>
      <c r="BB9" s="17">
        <v>0.77164848476342696</v>
      </c>
      <c r="BC9" s="17">
        <v>0.78021307648420901</v>
      </c>
      <c r="BD9" s="17">
        <v>0.73957738393000805</v>
      </c>
      <c r="BE9" s="17"/>
      <c r="BF9" s="17">
        <v>0.76736869330447099</v>
      </c>
      <c r="BG9" s="17">
        <v>0.78377789958928301</v>
      </c>
      <c r="BH9" s="17">
        <v>0.76013359297319005</v>
      </c>
      <c r="BI9" s="17">
        <v>0.71888044826997299</v>
      </c>
      <c r="BJ9" s="17">
        <v>0.71700988643968999</v>
      </c>
      <c r="BK9" s="17">
        <v>0.76006036627630202</v>
      </c>
      <c r="BL9" s="17">
        <v>0.71467411772068001</v>
      </c>
      <c r="BM9" s="17"/>
      <c r="BN9" s="17">
        <v>0.58561960068377195</v>
      </c>
      <c r="BO9" s="17">
        <v>0.65598395101326501</v>
      </c>
      <c r="BP9" s="17">
        <v>0.72036444344292405</v>
      </c>
      <c r="BQ9" s="17">
        <v>0.751094944695886</v>
      </c>
      <c r="BR9" s="17">
        <v>0.76678476163716902</v>
      </c>
      <c r="BS9" s="17">
        <v>0.76883741183364396</v>
      </c>
      <c r="BT9" s="17">
        <v>0.75770678615114495</v>
      </c>
      <c r="BU9" s="17">
        <v>0.82206592007262902</v>
      </c>
      <c r="BV9" s="17">
        <v>0.77114891072925995</v>
      </c>
      <c r="BW9" s="17">
        <v>0.79536556951593895</v>
      </c>
      <c r="BX9" s="17">
        <v>0.82937816299642197</v>
      </c>
      <c r="BY9" s="17">
        <v>0.82189730943849104</v>
      </c>
      <c r="BZ9" s="17">
        <v>0.81013993620591696</v>
      </c>
      <c r="CA9" s="17">
        <v>0.84034564393482203</v>
      </c>
      <c r="CB9" s="17">
        <v>0.76706272599076097</v>
      </c>
      <c r="CC9" s="17">
        <v>0.88018863495339095</v>
      </c>
      <c r="CD9" s="17">
        <v>0.78577146068616499</v>
      </c>
    </row>
    <row r="10" spans="2:82" ht="29" x14ac:dyDescent="0.35">
      <c r="B10" s="18" t="s">
        <v>362</v>
      </c>
      <c r="C10" s="17">
        <v>0.20537181701829699</v>
      </c>
      <c r="D10" s="17">
        <v>0.210151575623856</v>
      </c>
      <c r="E10" s="17">
        <v>0.200353425122443</v>
      </c>
      <c r="F10" s="17"/>
      <c r="G10" s="17">
        <v>0.234114297584394</v>
      </c>
      <c r="H10" s="17">
        <v>0.21077779742831701</v>
      </c>
      <c r="I10" s="17">
        <v>0.206597639344173</v>
      </c>
      <c r="J10" s="17">
        <v>0.20764585736906199</v>
      </c>
      <c r="K10" s="17">
        <v>0.23966123589524399</v>
      </c>
      <c r="L10" s="17">
        <v>0.15615987441439</v>
      </c>
      <c r="M10" s="17"/>
      <c r="N10" s="17">
        <v>0.17371445812268399</v>
      </c>
      <c r="O10" s="17">
        <v>0.206954646046667</v>
      </c>
      <c r="P10" s="17">
        <v>0.20188078995293701</v>
      </c>
      <c r="Q10" s="17">
        <v>0.24230710595749999</v>
      </c>
      <c r="R10" s="17"/>
      <c r="S10" s="17">
        <v>0.221621828941616</v>
      </c>
      <c r="T10" s="17">
        <v>0.21487946453521301</v>
      </c>
      <c r="U10" s="17">
        <v>0.232951481615123</v>
      </c>
      <c r="V10" s="17">
        <v>0.1873542644998</v>
      </c>
      <c r="W10" s="17">
        <v>0.20478490262518001</v>
      </c>
      <c r="X10" s="17">
        <v>0.17446506510186599</v>
      </c>
      <c r="Y10" s="17">
        <v>0.20274097368694299</v>
      </c>
      <c r="Z10" s="17">
        <v>0.195154697387907</v>
      </c>
      <c r="AA10" s="17">
        <v>0.21746085887418501</v>
      </c>
      <c r="AB10" s="17">
        <v>0.17383503083541499</v>
      </c>
      <c r="AC10" s="17">
        <v>0.22171444128790099</v>
      </c>
      <c r="AD10" s="17"/>
      <c r="AE10" s="17">
        <v>0.17294257498444299</v>
      </c>
      <c r="AF10" s="17">
        <v>0.186000897697886</v>
      </c>
      <c r="AG10" s="17">
        <v>0.25749679013038701</v>
      </c>
      <c r="AH10" s="17">
        <v>0.25828701868217102</v>
      </c>
      <c r="AI10" s="17">
        <v>0.25007193664850602</v>
      </c>
      <c r="AJ10" s="17">
        <v>0.177131707087919</v>
      </c>
      <c r="AK10" s="17"/>
      <c r="AL10" s="17">
        <v>0.189270045679895</v>
      </c>
      <c r="AM10" s="17">
        <v>0.22964286921555899</v>
      </c>
      <c r="AN10" s="17">
        <v>0.21642081574139599</v>
      </c>
      <c r="AO10" s="17">
        <v>0.24299373406911901</v>
      </c>
      <c r="AP10" s="17">
        <v>0.13629977441270899</v>
      </c>
      <c r="AQ10" s="17">
        <v>0.27639347793810198</v>
      </c>
      <c r="AR10" s="17">
        <v>0.31420104931776299</v>
      </c>
      <c r="AS10" s="17"/>
      <c r="AT10" s="17">
        <v>0.219583344812429</v>
      </c>
      <c r="AU10" s="17">
        <v>0.202891566073438</v>
      </c>
      <c r="AV10" s="17"/>
      <c r="AW10" s="17">
        <v>0.28474343900360199</v>
      </c>
      <c r="AX10" s="17">
        <v>0.214157250906091</v>
      </c>
      <c r="AY10" s="17">
        <v>0.18443276746036399</v>
      </c>
      <c r="AZ10" s="17">
        <v>0.21770373703476201</v>
      </c>
      <c r="BA10" s="17">
        <v>0.14922437802090599</v>
      </c>
      <c r="BB10" s="17">
        <v>0.19206785956573399</v>
      </c>
      <c r="BC10" s="17">
        <v>0.190301243427205</v>
      </c>
      <c r="BD10" s="17">
        <v>0.21727751418058699</v>
      </c>
      <c r="BE10" s="17"/>
      <c r="BF10" s="17">
        <v>0.20386029378540199</v>
      </c>
      <c r="BG10" s="17">
        <v>0.191263030474916</v>
      </c>
      <c r="BH10" s="17">
        <v>0.19970388591440399</v>
      </c>
      <c r="BI10" s="17">
        <v>0.23024091131784</v>
      </c>
      <c r="BJ10" s="17">
        <v>0.226976137433366</v>
      </c>
      <c r="BK10" s="17">
        <v>0.197044870813572</v>
      </c>
      <c r="BL10" s="17">
        <v>0.237295849269689</v>
      </c>
      <c r="BM10" s="17"/>
      <c r="BN10" s="17">
        <v>0.33237259090713001</v>
      </c>
      <c r="BO10" s="17">
        <v>0.29944893639686498</v>
      </c>
      <c r="BP10" s="17">
        <v>0.230550300544315</v>
      </c>
      <c r="BQ10" s="17">
        <v>0.213254692113446</v>
      </c>
      <c r="BR10" s="17">
        <v>0.19704538819845799</v>
      </c>
      <c r="BS10" s="17">
        <v>0.20688368693133399</v>
      </c>
      <c r="BT10" s="17">
        <v>0.20476576070361999</v>
      </c>
      <c r="BU10" s="17">
        <v>0.15479054533817799</v>
      </c>
      <c r="BV10" s="17">
        <v>0.19751925225261399</v>
      </c>
      <c r="BW10" s="17">
        <v>0.17323667820734001</v>
      </c>
      <c r="BX10" s="17">
        <v>0.15573792298612901</v>
      </c>
      <c r="BY10" s="17">
        <v>0.16576080676267399</v>
      </c>
      <c r="BZ10" s="17">
        <v>0.16339607385732499</v>
      </c>
      <c r="CA10" s="17">
        <v>0.13432373953555099</v>
      </c>
      <c r="CB10" s="17">
        <v>0.21118181273536801</v>
      </c>
      <c r="CC10" s="17">
        <v>0.101757015500524</v>
      </c>
      <c r="CD10" s="17">
        <v>0.19668140130969</v>
      </c>
    </row>
    <row r="11" spans="2:82" x14ac:dyDescent="0.35">
      <c r="B11" s="18" t="s">
        <v>127</v>
      </c>
      <c r="C11" s="19">
        <v>3.7737344376846803E-2</v>
      </c>
      <c r="D11" s="19">
        <v>3.6441325568152799E-2</v>
      </c>
      <c r="E11" s="19">
        <v>3.7952462471394902E-2</v>
      </c>
      <c r="F11" s="19"/>
      <c r="G11" s="19">
        <v>5.3408127935324803E-2</v>
      </c>
      <c r="H11" s="19">
        <v>4.83757414661007E-2</v>
      </c>
      <c r="I11" s="19">
        <v>4.1998011858083197E-2</v>
      </c>
      <c r="J11" s="19">
        <v>3.6920539981582401E-2</v>
      </c>
      <c r="K11" s="19">
        <v>2.3027408387852999E-2</v>
      </c>
      <c r="L11" s="19">
        <v>2.5762362659401499E-2</v>
      </c>
      <c r="M11" s="19"/>
      <c r="N11" s="19">
        <v>2.7508637750638502E-2</v>
      </c>
      <c r="O11" s="19">
        <v>3.1193035559095E-2</v>
      </c>
      <c r="P11" s="19">
        <v>3.82693366643563E-2</v>
      </c>
      <c r="Q11" s="19">
        <v>5.4425338978924501E-2</v>
      </c>
      <c r="R11" s="19"/>
      <c r="S11" s="19">
        <v>3.9622414951221901E-2</v>
      </c>
      <c r="T11" s="19">
        <v>2.9410419711462299E-2</v>
      </c>
      <c r="U11" s="19">
        <v>3.6834061954318799E-2</v>
      </c>
      <c r="V11" s="19">
        <v>3.8194971899573202E-2</v>
      </c>
      <c r="W11" s="19">
        <v>4.4103610294704602E-2</v>
      </c>
      <c r="X11" s="19">
        <v>5.2503545740389602E-2</v>
      </c>
      <c r="Y11" s="19">
        <v>2.6576902350540901E-2</v>
      </c>
      <c r="Z11" s="19">
        <v>3.1516017343571401E-2</v>
      </c>
      <c r="AA11" s="19">
        <v>4.86454193218466E-2</v>
      </c>
      <c r="AB11" s="19">
        <v>3.0905980453407599E-2</v>
      </c>
      <c r="AC11" s="19">
        <v>3.34881064984957E-2</v>
      </c>
      <c r="AD11" s="19"/>
      <c r="AE11" s="19">
        <v>2.4552966657523202E-2</v>
      </c>
      <c r="AF11" s="19">
        <v>3.07082842749869E-2</v>
      </c>
      <c r="AG11" s="19">
        <v>5.2595811248245701E-2</v>
      </c>
      <c r="AH11" s="19">
        <v>3.9222349102001397E-2</v>
      </c>
      <c r="AI11" s="19">
        <v>4.0226050996341002E-2</v>
      </c>
      <c r="AJ11" s="19">
        <v>0.118235689839261</v>
      </c>
      <c r="AK11" s="19"/>
      <c r="AL11" s="19">
        <v>2.6471468673638501E-2</v>
      </c>
      <c r="AM11" s="19">
        <v>3.0646891530366201E-2</v>
      </c>
      <c r="AN11" s="19">
        <v>3.5412768727438301E-2</v>
      </c>
      <c r="AO11" s="19">
        <v>5.98201766869461E-2</v>
      </c>
      <c r="AP11" s="19">
        <v>3.5959551932097399E-2</v>
      </c>
      <c r="AQ11" s="19">
        <v>4.7098658243903899E-2</v>
      </c>
      <c r="AR11" s="19">
        <v>3.1483894587292602E-2</v>
      </c>
      <c r="AS11" s="19"/>
      <c r="AT11" s="19">
        <v>4.5591611398328E-2</v>
      </c>
      <c r="AU11" s="19">
        <v>3.2505370011349899E-2</v>
      </c>
      <c r="AV11" s="19"/>
      <c r="AW11" s="19">
        <v>5.36293230032934E-2</v>
      </c>
      <c r="AX11" s="19">
        <v>3.3922971593493403E-2</v>
      </c>
      <c r="AY11" s="19">
        <v>3.9211802369943302E-2</v>
      </c>
      <c r="AZ11" s="19">
        <v>4.3054098526202803E-2</v>
      </c>
      <c r="BA11" s="19">
        <v>2.5790484032976999E-2</v>
      </c>
      <c r="BB11" s="19">
        <v>3.6283655670838501E-2</v>
      </c>
      <c r="BC11" s="19">
        <v>2.94856800885861E-2</v>
      </c>
      <c r="BD11" s="19">
        <v>4.3145101889405103E-2</v>
      </c>
      <c r="BE11" s="19"/>
      <c r="BF11" s="19">
        <v>2.8771012910126601E-2</v>
      </c>
      <c r="BG11" s="19">
        <v>2.4959069935801301E-2</v>
      </c>
      <c r="BH11" s="19">
        <v>4.01625211124058E-2</v>
      </c>
      <c r="BI11" s="19">
        <v>5.08786404121871E-2</v>
      </c>
      <c r="BJ11" s="19">
        <v>5.6013976126943997E-2</v>
      </c>
      <c r="BK11" s="19">
        <v>4.2894762910125402E-2</v>
      </c>
      <c r="BL11" s="19">
        <v>4.8030033009630498E-2</v>
      </c>
      <c r="BM11" s="19"/>
      <c r="BN11" s="19">
        <v>8.2007808409097896E-2</v>
      </c>
      <c r="BO11" s="19">
        <v>4.4567112589869597E-2</v>
      </c>
      <c r="BP11" s="19">
        <v>4.90852560127608E-2</v>
      </c>
      <c r="BQ11" s="19">
        <v>3.5650363190667902E-2</v>
      </c>
      <c r="BR11" s="19">
        <v>3.6169850164372699E-2</v>
      </c>
      <c r="BS11" s="19">
        <v>2.42789012350225E-2</v>
      </c>
      <c r="BT11" s="19">
        <v>3.7527453145235402E-2</v>
      </c>
      <c r="BU11" s="19">
        <v>2.3143534589192601E-2</v>
      </c>
      <c r="BV11" s="19">
        <v>3.1331837018126599E-2</v>
      </c>
      <c r="BW11" s="19">
        <v>3.1397752276720203E-2</v>
      </c>
      <c r="BX11" s="19">
        <v>1.4883914017449301E-2</v>
      </c>
      <c r="BY11" s="19">
        <v>1.2341883798835201E-2</v>
      </c>
      <c r="BZ11" s="19">
        <v>2.64639899367584E-2</v>
      </c>
      <c r="CA11" s="19">
        <v>2.5330616529626201E-2</v>
      </c>
      <c r="CB11" s="19">
        <v>2.1755461273870898E-2</v>
      </c>
      <c r="CC11" s="19">
        <v>1.80543495460854E-2</v>
      </c>
      <c r="CD11" s="19">
        <v>1.75471380041455E-2</v>
      </c>
    </row>
    <row r="12" spans="2:82" x14ac:dyDescent="0.35">
      <c r="B12" s="16"/>
    </row>
    <row r="13" spans="2:82" x14ac:dyDescent="0.35">
      <c r="B13" t="s">
        <v>119</v>
      </c>
    </row>
    <row r="14" spans="2:82" x14ac:dyDescent="0.35">
      <c r="B14" t="s">
        <v>120</v>
      </c>
    </row>
    <row r="16" spans="2:82" x14ac:dyDescent="0.35">
      <c r="B16"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CD16"/>
  <sheetViews>
    <sheetView showGridLines="0" topLeftCell="A2" workbookViewId="0">
      <pane xSplit="2" topLeftCell="S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369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361</v>
      </c>
      <c r="C9" s="17">
        <v>0.146923796733123</v>
      </c>
      <c r="D9" s="17">
        <v>0.15371046374848699</v>
      </c>
      <c r="E9" s="17">
        <v>0.14064756248049001</v>
      </c>
      <c r="F9" s="17"/>
      <c r="G9" s="17">
        <v>0.18313518166534101</v>
      </c>
      <c r="H9" s="17">
        <v>0.172569777517175</v>
      </c>
      <c r="I9" s="17">
        <v>0.148383040994578</v>
      </c>
      <c r="J9" s="17">
        <v>0.114667932493605</v>
      </c>
      <c r="K9" s="17">
        <v>0.11564336980991299</v>
      </c>
      <c r="L9" s="17">
        <v>0.14803721013151</v>
      </c>
      <c r="M9" s="17"/>
      <c r="N9" s="17">
        <v>0.16147326874743401</v>
      </c>
      <c r="O9" s="17">
        <v>0.13148543672846399</v>
      </c>
      <c r="P9" s="17">
        <v>0.16439406452179001</v>
      </c>
      <c r="Q9" s="17">
        <v>0.13143589764313701</v>
      </c>
      <c r="R9" s="17"/>
      <c r="S9" s="17">
        <v>0.18570780382024199</v>
      </c>
      <c r="T9" s="17">
        <v>0.134396461440456</v>
      </c>
      <c r="U9" s="17">
        <v>0.125304677447033</v>
      </c>
      <c r="V9" s="17">
        <v>0.14136819934211001</v>
      </c>
      <c r="W9" s="17">
        <v>0.146424881477492</v>
      </c>
      <c r="X9" s="17">
        <v>0.16791115402989201</v>
      </c>
      <c r="Y9" s="17">
        <v>0.12778438904280101</v>
      </c>
      <c r="Z9" s="17">
        <v>0.12920497628001801</v>
      </c>
      <c r="AA9" s="17">
        <v>0.13373973020262001</v>
      </c>
      <c r="AB9" s="17">
        <v>0.17194072280922701</v>
      </c>
      <c r="AC9" s="17">
        <v>0.10681312768809299</v>
      </c>
      <c r="AD9" s="17"/>
      <c r="AE9" s="17">
        <v>0.16462044122800201</v>
      </c>
      <c r="AF9" s="17">
        <v>0.13244270857699</v>
      </c>
      <c r="AG9" s="17">
        <v>0.15113602220003799</v>
      </c>
      <c r="AH9" s="17">
        <v>0.13283445467816399</v>
      </c>
      <c r="AI9" s="17">
        <v>0.14359776526481299</v>
      </c>
      <c r="AJ9" s="17">
        <v>0.121305129547659</v>
      </c>
      <c r="AK9" s="17"/>
      <c r="AL9" s="17">
        <v>0.121201934798864</v>
      </c>
      <c r="AM9" s="17">
        <v>0.19119303146016101</v>
      </c>
      <c r="AN9" s="17">
        <v>0.24219915900761299</v>
      </c>
      <c r="AO9" s="17">
        <v>0.28272624402389002</v>
      </c>
      <c r="AP9" s="17">
        <v>0.16035176041857099</v>
      </c>
      <c r="AQ9" s="17">
        <v>0.26259659098265797</v>
      </c>
      <c r="AR9" s="17">
        <v>0.185866446578619</v>
      </c>
      <c r="AS9" s="17"/>
      <c r="AT9" s="17">
        <v>0.26610060789809897</v>
      </c>
      <c r="AU9" s="17">
        <v>0.13338656936105101</v>
      </c>
      <c r="AV9" s="17"/>
      <c r="AW9" s="17">
        <v>0.12104802182553601</v>
      </c>
      <c r="AX9" s="17">
        <v>0.112598113603748</v>
      </c>
      <c r="AY9" s="17">
        <v>0.16922254672485601</v>
      </c>
      <c r="AZ9" s="17">
        <v>0.129981303763825</v>
      </c>
      <c r="BA9" s="17">
        <v>0.15114014918320401</v>
      </c>
      <c r="BB9" s="17">
        <v>0.16357470747233099</v>
      </c>
      <c r="BC9" s="17">
        <v>0.18387566389017601</v>
      </c>
      <c r="BD9" s="17">
        <v>0.163723131401254</v>
      </c>
      <c r="BE9" s="17"/>
      <c r="BF9" s="17">
        <v>0.14745392416479799</v>
      </c>
      <c r="BG9" s="17">
        <v>0.155823915924517</v>
      </c>
      <c r="BH9" s="17">
        <v>0.165607246794435</v>
      </c>
      <c r="BI9" s="17">
        <v>0.12600718015114401</v>
      </c>
      <c r="BJ9" s="17">
        <v>0.13414669205385499</v>
      </c>
      <c r="BK9" s="17">
        <v>0.147209822496323</v>
      </c>
      <c r="BL9" s="17">
        <v>0.122162948709525</v>
      </c>
      <c r="BM9" s="17"/>
      <c r="BN9" s="17">
        <v>0.13831580855477199</v>
      </c>
      <c r="BO9" s="17">
        <v>0.12996827980680301</v>
      </c>
      <c r="BP9" s="17">
        <v>0.108502150473512</v>
      </c>
      <c r="BQ9" s="17">
        <v>0.141710644020173</v>
      </c>
      <c r="BR9" s="17">
        <v>0.135468459477249</v>
      </c>
      <c r="BS9" s="17">
        <v>0.13221497233160501</v>
      </c>
      <c r="BT9" s="17">
        <v>0.14908320215200399</v>
      </c>
      <c r="BU9" s="17">
        <v>0.16450712964641001</v>
      </c>
      <c r="BV9" s="17">
        <v>0.14459636601076001</v>
      </c>
      <c r="BW9" s="17">
        <v>0.15789527247691301</v>
      </c>
      <c r="BX9" s="17">
        <v>0.133177502766269</v>
      </c>
      <c r="BY9" s="17">
        <v>0.18513732204994199</v>
      </c>
      <c r="BZ9" s="17">
        <v>0.148018995373706</v>
      </c>
      <c r="CA9" s="17">
        <v>0.18989915088491199</v>
      </c>
      <c r="CB9" s="17">
        <v>0.20837102690902001</v>
      </c>
      <c r="CC9" s="17">
        <v>0.22807654328510199</v>
      </c>
      <c r="CD9" s="17">
        <v>0.24122589943209199</v>
      </c>
    </row>
    <row r="10" spans="2:82" ht="29" x14ac:dyDescent="0.35">
      <c r="B10" s="18" t="s">
        <v>362</v>
      </c>
      <c r="C10" s="17">
        <v>0.80803637331939204</v>
      </c>
      <c r="D10" s="17">
        <v>0.80290945061137198</v>
      </c>
      <c r="E10" s="17">
        <v>0.81370563341492397</v>
      </c>
      <c r="F10" s="17"/>
      <c r="G10" s="17">
        <v>0.75529852039280398</v>
      </c>
      <c r="H10" s="17">
        <v>0.77021150137126404</v>
      </c>
      <c r="I10" s="17">
        <v>0.80116170072178705</v>
      </c>
      <c r="J10" s="17">
        <v>0.84746330499156597</v>
      </c>
      <c r="K10" s="17">
        <v>0.85326488298514003</v>
      </c>
      <c r="L10" s="17">
        <v>0.81700784008579297</v>
      </c>
      <c r="M10" s="17"/>
      <c r="N10" s="17">
        <v>0.80292288001073198</v>
      </c>
      <c r="O10" s="17">
        <v>0.82832254911478498</v>
      </c>
      <c r="P10" s="17">
        <v>0.799762887516274</v>
      </c>
      <c r="Q10" s="17">
        <v>0.80076365538076799</v>
      </c>
      <c r="R10" s="17"/>
      <c r="S10" s="17">
        <v>0.76716562962975299</v>
      </c>
      <c r="T10" s="17">
        <v>0.82910339189732296</v>
      </c>
      <c r="U10" s="17">
        <v>0.83680750160425299</v>
      </c>
      <c r="V10" s="17">
        <v>0.81006242729938105</v>
      </c>
      <c r="W10" s="17">
        <v>0.805255379529495</v>
      </c>
      <c r="X10" s="17">
        <v>0.77569166060488304</v>
      </c>
      <c r="Y10" s="17">
        <v>0.82746689706732701</v>
      </c>
      <c r="Z10" s="17">
        <v>0.83999415606744399</v>
      </c>
      <c r="AA10" s="17">
        <v>0.811189362754554</v>
      </c>
      <c r="AB10" s="17">
        <v>0.789258460606863</v>
      </c>
      <c r="AC10" s="17">
        <v>0.84819728204398803</v>
      </c>
      <c r="AD10" s="17"/>
      <c r="AE10" s="17">
        <v>0.80306724449893196</v>
      </c>
      <c r="AF10" s="17">
        <v>0.83365812115938698</v>
      </c>
      <c r="AG10" s="17">
        <v>0.78174930214063798</v>
      </c>
      <c r="AH10" s="17">
        <v>0.80705384284139203</v>
      </c>
      <c r="AI10" s="17">
        <v>0.812637825445651</v>
      </c>
      <c r="AJ10" s="17">
        <v>0.75325683188547798</v>
      </c>
      <c r="AK10" s="17"/>
      <c r="AL10" s="17">
        <v>0.84460063721188905</v>
      </c>
      <c r="AM10" s="17">
        <v>0.76599986898621097</v>
      </c>
      <c r="AN10" s="17">
        <v>0.70932193340245397</v>
      </c>
      <c r="AO10" s="17">
        <v>0.708218217504062</v>
      </c>
      <c r="AP10" s="17">
        <v>0.79730249924038199</v>
      </c>
      <c r="AQ10" s="17">
        <v>0.70283764021045303</v>
      </c>
      <c r="AR10" s="17">
        <v>0.81413355342138105</v>
      </c>
      <c r="AS10" s="17"/>
      <c r="AT10" s="17">
        <v>0.68228921824294597</v>
      </c>
      <c r="AU10" s="17">
        <v>0.82650798409182502</v>
      </c>
      <c r="AV10" s="17"/>
      <c r="AW10" s="17">
        <v>0.82460636457371095</v>
      </c>
      <c r="AX10" s="17">
        <v>0.84861866002046804</v>
      </c>
      <c r="AY10" s="17">
        <v>0.77318449447064996</v>
      </c>
      <c r="AZ10" s="17">
        <v>0.82583023092097696</v>
      </c>
      <c r="BA10" s="17">
        <v>0.81380025540516499</v>
      </c>
      <c r="BB10" s="17">
        <v>0.78713036103855405</v>
      </c>
      <c r="BC10" s="17">
        <v>0.77121320733320697</v>
      </c>
      <c r="BD10" s="17">
        <v>0.784276693274364</v>
      </c>
      <c r="BE10" s="17"/>
      <c r="BF10" s="17">
        <v>0.82509961319512204</v>
      </c>
      <c r="BG10" s="17">
        <v>0.81265258828865605</v>
      </c>
      <c r="BH10" s="17">
        <v>0.79180828729044095</v>
      </c>
      <c r="BI10" s="17">
        <v>0.80459356477177801</v>
      </c>
      <c r="BJ10" s="17">
        <v>0.80399828366235004</v>
      </c>
      <c r="BK10" s="17">
        <v>0.79589312599016504</v>
      </c>
      <c r="BL10" s="17">
        <v>0.82252582045869904</v>
      </c>
      <c r="BM10" s="17"/>
      <c r="BN10" s="17">
        <v>0.7440254067323</v>
      </c>
      <c r="BO10" s="17">
        <v>0.81449191940211096</v>
      </c>
      <c r="BP10" s="17">
        <v>0.842395522558959</v>
      </c>
      <c r="BQ10" s="17">
        <v>0.81182121354688996</v>
      </c>
      <c r="BR10" s="17">
        <v>0.82212626158916402</v>
      </c>
      <c r="BS10" s="17">
        <v>0.84607469360811904</v>
      </c>
      <c r="BT10" s="17">
        <v>0.82486087945851505</v>
      </c>
      <c r="BU10" s="17">
        <v>0.79167500885381903</v>
      </c>
      <c r="BV10" s="17">
        <v>0.81651596253937397</v>
      </c>
      <c r="BW10" s="17">
        <v>0.80843084433698698</v>
      </c>
      <c r="BX10" s="17">
        <v>0.83606125759894701</v>
      </c>
      <c r="BY10" s="17">
        <v>0.79991021796669504</v>
      </c>
      <c r="BZ10" s="17">
        <v>0.81466817380761503</v>
      </c>
      <c r="CA10" s="17">
        <v>0.76336698994858099</v>
      </c>
      <c r="CB10" s="17">
        <v>0.76930024089501103</v>
      </c>
      <c r="CC10" s="17">
        <v>0.75376182042886797</v>
      </c>
      <c r="CD10" s="17">
        <v>0.74302165942409604</v>
      </c>
    </row>
    <row r="11" spans="2:82" x14ac:dyDescent="0.35">
      <c r="B11" s="18" t="s">
        <v>127</v>
      </c>
      <c r="C11" s="19">
        <v>4.5039829947484303E-2</v>
      </c>
      <c r="D11" s="19">
        <v>4.3380085640141598E-2</v>
      </c>
      <c r="E11" s="19">
        <v>4.5646804104585097E-2</v>
      </c>
      <c r="F11" s="19"/>
      <c r="G11" s="19">
        <v>6.1566297941855599E-2</v>
      </c>
      <c r="H11" s="19">
        <v>5.7218721111561399E-2</v>
      </c>
      <c r="I11" s="19">
        <v>5.0455258283634799E-2</v>
      </c>
      <c r="J11" s="19">
        <v>3.7868762514829103E-2</v>
      </c>
      <c r="K11" s="19">
        <v>3.1091747204947E-2</v>
      </c>
      <c r="L11" s="19">
        <v>3.4954949782696899E-2</v>
      </c>
      <c r="M11" s="19"/>
      <c r="N11" s="19">
        <v>3.5603851241833899E-2</v>
      </c>
      <c r="O11" s="19">
        <v>4.0192014156750701E-2</v>
      </c>
      <c r="P11" s="19">
        <v>3.5843047961936401E-2</v>
      </c>
      <c r="Q11" s="19">
        <v>6.7800446976094594E-2</v>
      </c>
      <c r="R11" s="19"/>
      <c r="S11" s="19">
        <v>4.7126566550004599E-2</v>
      </c>
      <c r="T11" s="19">
        <v>3.65001466622214E-2</v>
      </c>
      <c r="U11" s="19">
        <v>3.7887820948713603E-2</v>
      </c>
      <c r="V11" s="19">
        <v>4.8569373358508597E-2</v>
      </c>
      <c r="W11" s="19">
        <v>4.8319738993013402E-2</v>
      </c>
      <c r="X11" s="19">
        <v>5.6397185365225103E-2</v>
      </c>
      <c r="Y11" s="19">
        <v>4.4748713889871498E-2</v>
      </c>
      <c r="Z11" s="19">
        <v>3.0800867652537998E-2</v>
      </c>
      <c r="AA11" s="19">
        <v>5.5070907042825801E-2</v>
      </c>
      <c r="AB11" s="19">
        <v>3.8800816583909901E-2</v>
      </c>
      <c r="AC11" s="19">
        <v>4.4989590267918898E-2</v>
      </c>
      <c r="AD11" s="19"/>
      <c r="AE11" s="19">
        <v>3.2312314273065697E-2</v>
      </c>
      <c r="AF11" s="19">
        <v>3.3899170263623199E-2</v>
      </c>
      <c r="AG11" s="19">
        <v>6.7114675659324094E-2</v>
      </c>
      <c r="AH11" s="19">
        <v>6.0111702480443598E-2</v>
      </c>
      <c r="AI11" s="19">
        <v>4.3764409289535899E-2</v>
      </c>
      <c r="AJ11" s="19">
        <v>0.125438038566864</v>
      </c>
      <c r="AK11" s="19"/>
      <c r="AL11" s="19">
        <v>3.4197427989247201E-2</v>
      </c>
      <c r="AM11" s="19">
        <v>4.2807099553628297E-2</v>
      </c>
      <c r="AN11" s="19">
        <v>4.84789075899325E-2</v>
      </c>
      <c r="AO11" s="19">
        <v>9.0555384720485601E-3</v>
      </c>
      <c r="AP11" s="19">
        <v>4.2345740341046802E-2</v>
      </c>
      <c r="AQ11" s="19">
        <v>3.4565768806888698E-2</v>
      </c>
      <c r="AR11" s="19">
        <v>0</v>
      </c>
      <c r="AS11" s="19"/>
      <c r="AT11" s="19">
        <v>5.1610173858954798E-2</v>
      </c>
      <c r="AU11" s="19">
        <v>4.01054465471243E-2</v>
      </c>
      <c r="AV11" s="19"/>
      <c r="AW11" s="19">
        <v>5.4345613600752997E-2</v>
      </c>
      <c r="AX11" s="19">
        <v>3.8783226375783297E-2</v>
      </c>
      <c r="AY11" s="19">
        <v>5.7592958804493902E-2</v>
      </c>
      <c r="AZ11" s="19">
        <v>4.4188465315197503E-2</v>
      </c>
      <c r="BA11" s="19">
        <v>3.5059595411630999E-2</v>
      </c>
      <c r="BB11" s="19">
        <v>4.9294931489114902E-2</v>
      </c>
      <c r="BC11" s="19">
        <v>4.4911128776617203E-2</v>
      </c>
      <c r="BD11" s="19">
        <v>5.2000175324382399E-2</v>
      </c>
      <c r="BE11" s="19"/>
      <c r="BF11" s="19">
        <v>2.7446462640080101E-2</v>
      </c>
      <c r="BG11" s="19">
        <v>3.1523495786826297E-2</v>
      </c>
      <c r="BH11" s="19">
        <v>4.25844659151235E-2</v>
      </c>
      <c r="BI11" s="19">
        <v>6.9399255077077407E-2</v>
      </c>
      <c r="BJ11" s="19">
        <v>6.1855024283795003E-2</v>
      </c>
      <c r="BK11" s="19">
        <v>5.6897051513512202E-2</v>
      </c>
      <c r="BL11" s="19">
        <v>5.5311230831775998E-2</v>
      </c>
      <c r="BM11" s="19"/>
      <c r="BN11" s="19">
        <v>0.117658784712928</v>
      </c>
      <c r="BO11" s="19">
        <v>5.5539800791086398E-2</v>
      </c>
      <c r="BP11" s="19">
        <v>4.9102326967529399E-2</v>
      </c>
      <c r="BQ11" s="19">
        <v>4.64681424329366E-2</v>
      </c>
      <c r="BR11" s="19">
        <v>4.2405278933587302E-2</v>
      </c>
      <c r="BS11" s="19">
        <v>2.1710334060275099E-2</v>
      </c>
      <c r="BT11" s="19">
        <v>2.6055918389481798E-2</v>
      </c>
      <c r="BU11" s="19">
        <v>4.3817861499771203E-2</v>
      </c>
      <c r="BV11" s="19">
        <v>3.8887671449866101E-2</v>
      </c>
      <c r="BW11" s="19">
        <v>3.3673883186099901E-2</v>
      </c>
      <c r="BX11" s="19">
        <v>3.0761239634784401E-2</v>
      </c>
      <c r="BY11" s="19">
        <v>1.4952459983363401E-2</v>
      </c>
      <c r="BZ11" s="19">
        <v>3.7312830818679199E-2</v>
      </c>
      <c r="CA11" s="19">
        <v>4.6733859166506998E-2</v>
      </c>
      <c r="CB11" s="19">
        <v>2.2328732195969099E-2</v>
      </c>
      <c r="CC11" s="19">
        <v>1.8161636286029799E-2</v>
      </c>
      <c r="CD11" s="19">
        <v>1.57524411438116E-2</v>
      </c>
    </row>
    <row r="12" spans="2:82" x14ac:dyDescent="0.35">
      <c r="B12" s="16"/>
    </row>
    <row r="13" spans="2:82" x14ac:dyDescent="0.35">
      <c r="B13" t="s">
        <v>119</v>
      </c>
    </row>
    <row r="14" spans="2:82" x14ac:dyDescent="0.35">
      <c r="B14" t="s">
        <v>120</v>
      </c>
    </row>
    <row r="16" spans="2:82" x14ac:dyDescent="0.35">
      <c r="B16"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CD18"/>
  <sheetViews>
    <sheetView showGridLines="0" workbookViewId="0">
      <pane xSplit="2" topLeftCell="X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373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370</v>
      </c>
      <c r="C9" s="17">
        <v>0.289742337330817</v>
      </c>
      <c r="D9" s="17">
        <v>0.31668286424686798</v>
      </c>
      <c r="E9" s="17">
        <v>0.26389904149148202</v>
      </c>
      <c r="F9" s="17"/>
      <c r="G9" s="17">
        <v>0.25296933583640901</v>
      </c>
      <c r="H9" s="17">
        <v>0.27872609342183102</v>
      </c>
      <c r="I9" s="17">
        <v>0.28265386920308999</v>
      </c>
      <c r="J9" s="17">
        <v>0.29762455024359702</v>
      </c>
      <c r="K9" s="17">
        <v>0.28415340912988102</v>
      </c>
      <c r="L9" s="17">
        <v>0.32613351726461298</v>
      </c>
      <c r="M9" s="17"/>
      <c r="N9" s="17">
        <v>0.35664918277910201</v>
      </c>
      <c r="O9" s="17">
        <v>0.29419448474453003</v>
      </c>
      <c r="P9" s="17">
        <v>0.285354927730673</v>
      </c>
      <c r="Q9" s="17">
        <v>0.21895626685039199</v>
      </c>
      <c r="R9" s="17"/>
      <c r="S9" s="17">
        <v>0.27343400137074603</v>
      </c>
      <c r="T9" s="17">
        <v>0.305998160715028</v>
      </c>
      <c r="U9" s="17">
        <v>0.31988231308571802</v>
      </c>
      <c r="V9" s="17">
        <v>0.31741325023800998</v>
      </c>
      <c r="W9" s="17">
        <v>0.27947892876493802</v>
      </c>
      <c r="X9" s="17">
        <v>0.28911990016314798</v>
      </c>
      <c r="Y9" s="17">
        <v>0.28233937624285999</v>
      </c>
      <c r="Z9" s="17">
        <v>0.24498415011458199</v>
      </c>
      <c r="AA9" s="17">
        <v>0.28089234073979602</v>
      </c>
      <c r="AB9" s="17">
        <v>0.31396089803509603</v>
      </c>
      <c r="AC9" s="17">
        <v>0.247821401789805</v>
      </c>
      <c r="AD9" s="17"/>
      <c r="AE9" s="17">
        <v>0.34397517817089601</v>
      </c>
      <c r="AF9" s="17">
        <v>0.32965286313967501</v>
      </c>
      <c r="AG9" s="17">
        <v>0.189041769787338</v>
      </c>
      <c r="AH9" s="17">
        <v>0.19489162395373599</v>
      </c>
      <c r="AI9" s="17">
        <v>0.230237798276337</v>
      </c>
      <c r="AJ9" s="17">
        <v>0.31011027137312702</v>
      </c>
      <c r="AK9" s="17"/>
      <c r="AL9" s="17">
        <v>0.30184600946044499</v>
      </c>
      <c r="AM9" s="17">
        <v>0.26303377230932001</v>
      </c>
      <c r="AN9" s="17">
        <v>0.31042648907264903</v>
      </c>
      <c r="AO9" s="17">
        <v>0.32873575190743798</v>
      </c>
      <c r="AP9" s="17">
        <v>0.46508360727189402</v>
      </c>
      <c r="AQ9" s="17">
        <v>0.23083523416714299</v>
      </c>
      <c r="AR9" s="17">
        <v>0.13654154275073899</v>
      </c>
      <c r="AS9" s="17"/>
      <c r="AT9" s="17">
        <v>0.34753251380995498</v>
      </c>
      <c r="AU9" s="17">
        <v>0.28567800496135398</v>
      </c>
      <c r="AV9" s="17"/>
      <c r="AW9" s="17">
        <v>0.21711759910856199</v>
      </c>
      <c r="AX9" s="17">
        <v>0.24349692473310799</v>
      </c>
      <c r="AY9" s="17">
        <v>0.26002061130728399</v>
      </c>
      <c r="AZ9" s="17">
        <v>0.29477196816421902</v>
      </c>
      <c r="BA9" s="17">
        <v>0.34092079196363101</v>
      </c>
      <c r="BB9" s="17">
        <v>0.275982027595298</v>
      </c>
      <c r="BC9" s="17">
        <v>0.32365428076511499</v>
      </c>
      <c r="BD9" s="17">
        <v>0.20458441777342701</v>
      </c>
      <c r="BE9" s="17"/>
      <c r="BF9" s="17">
        <v>0.305494962115757</v>
      </c>
      <c r="BG9" s="17">
        <v>0.31370371018948201</v>
      </c>
      <c r="BH9" s="17">
        <v>0.30769755512990898</v>
      </c>
      <c r="BI9" s="17">
        <v>0.23785965432461101</v>
      </c>
      <c r="BJ9" s="17">
        <v>0.26178613990383598</v>
      </c>
      <c r="BK9" s="17">
        <v>0.280208859082963</v>
      </c>
      <c r="BL9" s="17">
        <v>0.25531087926901702</v>
      </c>
      <c r="BM9" s="17"/>
      <c r="BN9" s="17">
        <v>0.168210406192352</v>
      </c>
      <c r="BO9" s="17">
        <v>0.21370176021098999</v>
      </c>
      <c r="BP9" s="17">
        <v>0.20767889891327901</v>
      </c>
      <c r="BQ9" s="17">
        <v>0.24772474525771901</v>
      </c>
      <c r="BR9" s="17">
        <v>0.26924695190309</v>
      </c>
      <c r="BS9" s="17">
        <v>0.26818747172410801</v>
      </c>
      <c r="BT9" s="17">
        <v>0.30740968334692398</v>
      </c>
      <c r="BU9" s="17">
        <v>0.33712206307568099</v>
      </c>
      <c r="BV9" s="17">
        <v>0.30916475934463999</v>
      </c>
      <c r="BW9" s="17">
        <v>0.326152314601444</v>
      </c>
      <c r="BX9" s="17">
        <v>0.331299602387292</v>
      </c>
      <c r="BY9" s="17">
        <v>0.38808761266373298</v>
      </c>
      <c r="BZ9" s="17">
        <v>0.42236277786200299</v>
      </c>
      <c r="CA9" s="17">
        <v>0.43547388044549101</v>
      </c>
      <c r="CB9" s="17">
        <v>0.38343534587886902</v>
      </c>
      <c r="CC9" s="17">
        <v>0.440591390734419</v>
      </c>
      <c r="CD9" s="17">
        <v>0.39282982390672599</v>
      </c>
    </row>
    <row r="10" spans="2:82" ht="43.5" x14ac:dyDescent="0.35">
      <c r="B10" s="18" t="s">
        <v>371</v>
      </c>
      <c r="C10" s="17">
        <v>0.15684787576822101</v>
      </c>
      <c r="D10" s="17">
        <v>0.16272888257206899</v>
      </c>
      <c r="E10" s="17">
        <v>0.15148343744756501</v>
      </c>
      <c r="F10" s="17"/>
      <c r="G10" s="17">
        <v>0.18810354002295601</v>
      </c>
      <c r="H10" s="17">
        <v>0.18088458277188799</v>
      </c>
      <c r="I10" s="17">
        <v>0.17966543806985899</v>
      </c>
      <c r="J10" s="17">
        <v>0.136332370533405</v>
      </c>
      <c r="K10" s="17">
        <v>0.13617916014865999</v>
      </c>
      <c r="L10" s="17">
        <v>0.12856417230394901</v>
      </c>
      <c r="M10" s="17"/>
      <c r="N10" s="17">
        <v>0.187562827205602</v>
      </c>
      <c r="O10" s="17">
        <v>0.14765500210173901</v>
      </c>
      <c r="P10" s="17">
        <v>0.15738311303201999</v>
      </c>
      <c r="Q10" s="17">
        <v>0.13455946516041201</v>
      </c>
      <c r="R10" s="17"/>
      <c r="S10" s="17">
        <v>0.17985072839076899</v>
      </c>
      <c r="T10" s="17">
        <v>0.148179386034304</v>
      </c>
      <c r="U10" s="17">
        <v>0.129997089233479</v>
      </c>
      <c r="V10" s="17">
        <v>0.17068049864589699</v>
      </c>
      <c r="W10" s="17">
        <v>0.17358016337597901</v>
      </c>
      <c r="X10" s="17">
        <v>0.17201403925247699</v>
      </c>
      <c r="Y10" s="17">
        <v>0.14841183227190499</v>
      </c>
      <c r="Z10" s="17">
        <v>0.142499740991648</v>
      </c>
      <c r="AA10" s="17">
        <v>0.13657875798132499</v>
      </c>
      <c r="AB10" s="17">
        <v>0.16634048877402299</v>
      </c>
      <c r="AC10" s="17">
        <v>0.13477475824808099</v>
      </c>
      <c r="AD10" s="17"/>
      <c r="AE10" s="17">
        <v>0.15256530097749199</v>
      </c>
      <c r="AF10" s="17">
        <v>0.18365547148696301</v>
      </c>
      <c r="AG10" s="17">
        <v>0.148483734237946</v>
      </c>
      <c r="AH10" s="17">
        <v>0.143378244986991</v>
      </c>
      <c r="AI10" s="17">
        <v>0.14654280244142801</v>
      </c>
      <c r="AJ10" s="17">
        <v>0.131464784165051</v>
      </c>
      <c r="AK10" s="17"/>
      <c r="AL10" s="17">
        <v>0.14411872625421401</v>
      </c>
      <c r="AM10" s="17">
        <v>0.18292734687533499</v>
      </c>
      <c r="AN10" s="17">
        <v>0.25663339079098202</v>
      </c>
      <c r="AO10" s="17">
        <v>0.19516383802718901</v>
      </c>
      <c r="AP10" s="17">
        <v>0.12345520442777699</v>
      </c>
      <c r="AQ10" s="17">
        <v>0.197222824155182</v>
      </c>
      <c r="AR10" s="17">
        <v>0.124027747606238</v>
      </c>
      <c r="AS10" s="17"/>
      <c r="AT10" s="17">
        <v>0.25215710446352402</v>
      </c>
      <c r="AU10" s="17">
        <v>0.14499974192628401</v>
      </c>
      <c r="AV10" s="17"/>
      <c r="AW10" s="17">
        <v>0.11222607812874601</v>
      </c>
      <c r="AX10" s="17">
        <v>0.116991020719821</v>
      </c>
      <c r="AY10" s="17">
        <v>0.173939185005965</v>
      </c>
      <c r="AZ10" s="17">
        <v>0.148628359571194</v>
      </c>
      <c r="BA10" s="17">
        <v>0.12823052804048601</v>
      </c>
      <c r="BB10" s="17">
        <v>0.19431426030265</v>
      </c>
      <c r="BC10" s="17">
        <v>0.208077388648613</v>
      </c>
      <c r="BD10" s="17">
        <v>0.167311031256209</v>
      </c>
      <c r="BE10" s="17"/>
      <c r="BF10" s="17">
        <v>0.17143291353374299</v>
      </c>
      <c r="BG10" s="17">
        <v>0.17186984299625799</v>
      </c>
      <c r="BH10" s="17">
        <v>0.15638850542754801</v>
      </c>
      <c r="BI10" s="17">
        <v>0.14539906412149201</v>
      </c>
      <c r="BJ10" s="17">
        <v>0.13747936949320599</v>
      </c>
      <c r="BK10" s="17">
        <v>0.13182671623294701</v>
      </c>
      <c r="BL10" s="17">
        <v>0.172066916747456</v>
      </c>
      <c r="BM10" s="17"/>
      <c r="BN10" s="17">
        <v>0.13211250733963001</v>
      </c>
      <c r="BO10" s="17">
        <v>0.114227558534531</v>
      </c>
      <c r="BP10" s="17">
        <v>0.123228744593477</v>
      </c>
      <c r="BQ10" s="17">
        <v>0.13190528029135001</v>
      </c>
      <c r="BR10" s="17">
        <v>0.13656641667014299</v>
      </c>
      <c r="BS10" s="17">
        <v>0.13405817046936599</v>
      </c>
      <c r="BT10" s="17">
        <v>0.17697192743132401</v>
      </c>
      <c r="BU10" s="17">
        <v>0.16412025402736</v>
      </c>
      <c r="BV10" s="17">
        <v>0.15859010731197401</v>
      </c>
      <c r="BW10" s="17">
        <v>0.17327004805978499</v>
      </c>
      <c r="BX10" s="17">
        <v>0.20012220967321201</v>
      </c>
      <c r="BY10" s="17">
        <v>0.181037916749515</v>
      </c>
      <c r="BZ10" s="17">
        <v>0.185043987072357</v>
      </c>
      <c r="CA10" s="17">
        <v>0.22496630038617699</v>
      </c>
      <c r="CB10" s="17">
        <v>0.24205931376196499</v>
      </c>
      <c r="CC10" s="17">
        <v>0.27146695823810901</v>
      </c>
      <c r="CD10" s="17">
        <v>0.229698598081818</v>
      </c>
    </row>
    <row r="11" spans="2:82" ht="29" x14ac:dyDescent="0.35">
      <c r="B11" s="18" t="s">
        <v>372</v>
      </c>
      <c r="C11" s="17">
        <v>0.50698211563874696</v>
      </c>
      <c r="D11" s="17">
        <v>0.47869543785608198</v>
      </c>
      <c r="E11" s="17">
        <v>0.53475282618099695</v>
      </c>
      <c r="F11" s="17"/>
      <c r="G11" s="17">
        <v>0.50471671140733099</v>
      </c>
      <c r="H11" s="17">
        <v>0.48026354893068302</v>
      </c>
      <c r="I11" s="17">
        <v>0.495198889962219</v>
      </c>
      <c r="J11" s="17">
        <v>0.52328100239626596</v>
      </c>
      <c r="K11" s="17">
        <v>0.53198282615572101</v>
      </c>
      <c r="L11" s="17">
        <v>0.50983688105457903</v>
      </c>
      <c r="M11" s="17"/>
      <c r="N11" s="17">
        <v>0.426332831723782</v>
      </c>
      <c r="O11" s="17">
        <v>0.51655678973874197</v>
      </c>
      <c r="P11" s="17">
        <v>0.52131682831035497</v>
      </c>
      <c r="Q11" s="17">
        <v>0.56923120636930702</v>
      </c>
      <c r="R11" s="17"/>
      <c r="S11" s="17">
        <v>0.50301130722847498</v>
      </c>
      <c r="T11" s="17">
        <v>0.51118292625275696</v>
      </c>
      <c r="U11" s="17">
        <v>0.48736094663086699</v>
      </c>
      <c r="V11" s="17">
        <v>0.47012121213052399</v>
      </c>
      <c r="W11" s="17">
        <v>0.47969204434263901</v>
      </c>
      <c r="X11" s="17">
        <v>0.48967901933248698</v>
      </c>
      <c r="Y11" s="17">
        <v>0.52460248197080706</v>
      </c>
      <c r="Z11" s="17">
        <v>0.56221399095510805</v>
      </c>
      <c r="AA11" s="17">
        <v>0.53513669735524105</v>
      </c>
      <c r="AB11" s="17">
        <v>0.48460053237109901</v>
      </c>
      <c r="AC11" s="17">
        <v>0.56644754414922804</v>
      </c>
      <c r="AD11" s="17"/>
      <c r="AE11" s="17">
        <v>0.46669018226532999</v>
      </c>
      <c r="AF11" s="17">
        <v>0.452951015868513</v>
      </c>
      <c r="AG11" s="17">
        <v>0.60077629400996102</v>
      </c>
      <c r="AH11" s="17">
        <v>0.59790479209054204</v>
      </c>
      <c r="AI11" s="17">
        <v>0.57663314618981498</v>
      </c>
      <c r="AJ11" s="17">
        <v>0.46733845085010101</v>
      </c>
      <c r="AK11" s="17"/>
      <c r="AL11" s="17">
        <v>0.52650865748847497</v>
      </c>
      <c r="AM11" s="17">
        <v>0.505230658067373</v>
      </c>
      <c r="AN11" s="17">
        <v>0.39927558755544301</v>
      </c>
      <c r="AO11" s="17">
        <v>0.43482954200821999</v>
      </c>
      <c r="AP11" s="17">
        <v>0.39706955009029099</v>
      </c>
      <c r="AQ11" s="17">
        <v>0.45026522646373601</v>
      </c>
      <c r="AR11" s="17">
        <v>0.67697432336013696</v>
      </c>
      <c r="AS11" s="17"/>
      <c r="AT11" s="17">
        <v>0.352145062761335</v>
      </c>
      <c r="AU11" s="17">
        <v>0.52757729182756197</v>
      </c>
      <c r="AV11" s="17"/>
      <c r="AW11" s="17">
        <v>0.59778119815448705</v>
      </c>
      <c r="AX11" s="17">
        <v>0.60234352053481199</v>
      </c>
      <c r="AY11" s="17">
        <v>0.50539501495383299</v>
      </c>
      <c r="AZ11" s="17">
        <v>0.50455924289338405</v>
      </c>
      <c r="BA11" s="17">
        <v>0.49198656298885501</v>
      </c>
      <c r="BB11" s="17">
        <v>0.49096725176875899</v>
      </c>
      <c r="BC11" s="17">
        <v>0.437024107831473</v>
      </c>
      <c r="BD11" s="17">
        <v>0.58168580363240996</v>
      </c>
      <c r="BE11" s="17"/>
      <c r="BF11" s="17">
        <v>0.49251522074222398</v>
      </c>
      <c r="BG11" s="17">
        <v>0.47535156306849202</v>
      </c>
      <c r="BH11" s="17">
        <v>0.49778027015521997</v>
      </c>
      <c r="BI11" s="17">
        <v>0.54375973967997204</v>
      </c>
      <c r="BJ11" s="17">
        <v>0.54574968288153702</v>
      </c>
      <c r="BK11" s="17">
        <v>0.53129081897614805</v>
      </c>
      <c r="BL11" s="17">
        <v>0.51949580421129204</v>
      </c>
      <c r="BM11" s="17"/>
      <c r="BN11" s="17">
        <v>0.57126165979420795</v>
      </c>
      <c r="BO11" s="17">
        <v>0.60962515513093696</v>
      </c>
      <c r="BP11" s="17">
        <v>0.60841416609919297</v>
      </c>
      <c r="BQ11" s="17">
        <v>0.56623419857580803</v>
      </c>
      <c r="BR11" s="17">
        <v>0.55180315055798501</v>
      </c>
      <c r="BS11" s="17">
        <v>0.56345224858968201</v>
      </c>
      <c r="BT11" s="17">
        <v>0.49849579031489399</v>
      </c>
      <c r="BU11" s="17">
        <v>0.470811639483663</v>
      </c>
      <c r="BV11" s="17">
        <v>0.49726786532321798</v>
      </c>
      <c r="BW11" s="17">
        <v>0.46846773703903599</v>
      </c>
      <c r="BX11" s="17">
        <v>0.44984927519898199</v>
      </c>
      <c r="BY11" s="17">
        <v>0.40787087538389599</v>
      </c>
      <c r="BZ11" s="17">
        <v>0.36479375830260502</v>
      </c>
      <c r="CA11" s="17">
        <v>0.31296677978256998</v>
      </c>
      <c r="CB11" s="17">
        <v>0.34436720572434898</v>
      </c>
      <c r="CC11" s="17">
        <v>0.26241014741475499</v>
      </c>
      <c r="CD11" s="17">
        <v>0.35114104510664701</v>
      </c>
    </row>
    <row r="12" spans="2:82" x14ac:dyDescent="0.35">
      <c r="B12" s="18" t="s">
        <v>114</v>
      </c>
      <c r="C12" s="17">
        <v>2.7440217858564899E-2</v>
      </c>
      <c r="D12" s="17">
        <v>2.2254771362706E-2</v>
      </c>
      <c r="E12" s="17">
        <v>3.2211597379605099E-2</v>
      </c>
      <c r="F12" s="17"/>
      <c r="G12" s="17">
        <v>1.9890312366157001E-2</v>
      </c>
      <c r="H12" s="17">
        <v>2.4634811855816501E-2</v>
      </c>
      <c r="I12" s="17">
        <v>2.4890692825655199E-2</v>
      </c>
      <c r="J12" s="17">
        <v>2.7043410135335001E-2</v>
      </c>
      <c r="K12" s="17">
        <v>3.6757837846167998E-2</v>
      </c>
      <c r="L12" s="17">
        <v>3.0871944834827501E-2</v>
      </c>
      <c r="M12" s="17"/>
      <c r="N12" s="17">
        <v>1.50615415453716E-2</v>
      </c>
      <c r="O12" s="17">
        <v>2.95545830149926E-2</v>
      </c>
      <c r="P12" s="17">
        <v>1.8835317440212301E-2</v>
      </c>
      <c r="Q12" s="17">
        <v>4.4875411083477403E-2</v>
      </c>
      <c r="R12" s="17"/>
      <c r="S12" s="17">
        <v>1.9983323058790699E-2</v>
      </c>
      <c r="T12" s="17">
        <v>1.9372095964469999E-2</v>
      </c>
      <c r="U12" s="17">
        <v>5.00994232012325E-2</v>
      </c>
      <c r="V12" s="17">
        <v>2.3381694884917401E-2</v>
      </c>
      <c r="W12" s="17">
        <v>4.3467903512627699E-2</v>
      </c>
      <c r="X12" s="17">
        <v>2.6355841570529899E-2</v>
      </c>
      <c r="Y12" s="17">
        <v>3.0125845130589E-2</v>
      </c>
      <c r="Z12" s="17">
        <v>3.5876083795581E-2</v>
      </c>
      <c r="AA12" s="17">
        <v>2.20963788354504E-2</v>
      </c>
      <c r="AB12" s="17">
        <v>2.06743199868916E-2</v>
      </c>
      <c r="AC12" s="17">
        <v>3.2003702072680801E-2</v>
      </c>
      <c r="AD12" s="17"/>
      <c r="AE12" s="17">
        <v>2.7431832890079E-2</v>
      </c>
      <c r="AF12" s="17">
        <v>2.05305705075907E-2</v>
      </c>
      <c r="AG12" s="17">
        <v>3.01019677118275E-2</v>
      </c>
      <c r="AH12" s="17">
        <v>3.8020680280181497E-2</v>
      </c>
      <c r="AI12" s="17">
        <v>2.8893196319339801E-2</v>
      </c>
      <c r="AJ12" s="17">
        <v>2.3756279018127401E-2</v>
      </c>
      <c r="AK12" s="17"/>
      <c r="AL12" s="17">
        <v>1.7647889209666701E-2</v>
      </c>
      <c r="AM12" s="17">
        <v>3.04549760144536E-2</v>
      </c>
      <c r="AN12" s="17">
        <v>2.04787678008055E-2</v>
      </c>
      <c r="AO12" s="17">
        <v>3.1022395600798398E-2</v>
      </c>
      <c r="AP12" s="17">
        <v>9.7565345129460093E-3</v>
      </c>
      <c r="AQ12" s="17">
        <v>0.10878832096300201</v>
      </c>
      <c r="AR12" s="17">
        <v>6.24563862828863E-2</v>
      </c>
      <c r="AS12" s="17"/>
      <c r="AT12" s="17">
        <v>2.9308774639485499E-2</v>
      </c>
      <c r="AU12" s="17">
        <v>2.6379927243395201E-2</v>
      </c>
      <c r="AV12" s="17"/>
      <c r="AW12" s="17">
        <v>4.3474433997471099E-2</v>
      </c>
      <c r="AX12" s="17">
        <v>3.12280459787233E-2</v>
      </c>
      <c r="AY12" s="17">
        <v>3.3186849831714597E-2</v>
      </c>
      <c r="AZ12" s="17">
        <v>2.82494919603033E-2</v>
      </c>
      <c r="BA12" s="17">
        <v>3.1180002013463399E-2</v>
      </c>
      <c r="BB12" s="17">
        <v>1.9065700801536498E-2</v>
      </c>
      <c r="BC12" s="17">
        <v>1.5983772614529601E-2</v>
      </c>
      <c r="BD12" s="17">
        <v>2.5766208443167501E-2</v>
      </c>
      <c r="BE12" s="17"/>
      <c r="BF12" s="17">
        <v>1.7488621339283399E-2</v>
      </c>
      <c r="BG12" s="17">
        <v>2.2124861589908399E-2</v>
      </c>
      <c r="BH12" s="17">
        <v>2.6720776380474001E-2</v>
      </c>
      <c r="BI12" s="17">
        <v>4.3383513717433299E-2</v>
      </c>
      <c r="BJ12" s="17">
        <v>3.2411554627722702E-2</v>
      </c>
      <c r="BK12" s="17">
        <v>3.3588635366424001E-2</v>
      </c>
      <c r="BL12" s="17">
        <v>2.9782005490914899E-2</v>
      </c>
      <c r="BM12" s="17"/>
      <c r="BN12" s="17">
        <v>7.8872380757876198E-2</v>
      </c>
      <c r="BO12" s="17">
        <v>3.9284346153156902E-2</v>
      </c>
      <c r="BP12" s="17">
        <v>3.9543676646313898E-2</v>
      </c>
      <c r="BQ12" s="17">
        <v>3.6351814790383803E-2</v>
      </c>
      <c r="BR12" s="17">
        <v>2.7689908882562501E-2</v>
      </c>
      <c r="BS12" s="17">
        <v>2.3577467374297501E-2</v>
      </c>
      <c r="BT12" s="17">
        <v>1.1231194151072999E-2</v>
      </c>
      <c r="BU12" s="17">
        <v>1.7364952329478999E-2</v>
      </c>
      <c r="BV12" s="17">
        <v>1.9796881196286299E-2</v>
      </c>
      <c r="BW12" s="17">
        <v>1.6563938646290799E-2</v>
      </c>
      <c r="BX12" s="17">
        <v>1.68864828573154E-2</v>
      </c>
      <c r="BY12" s="17">
        <v>1.25276803387701E-2</v>
      </c>
      <c r="BZ12" s="17">
        <v>1.17698640329969E-2</v>
      </c>
      <c r="CA12" s="17">
        <v>1.6781490153302599E-2</v>
      </c>
      <c r="CB12" s="17">
        <v>1.4132531897421001E-2</v>
      </c>
      <c r="CC12" s="17">
        <v>1.3039943440412601E-2</v>
      </c>
      <c r="CD12" s="17">
        <v>1.7076909182234298E-2</v>
      </c>
    </row>
    <row r="13" spans="2:82" x14ac:dyDescent="0.35">
      <c r="B13" s="18" t="s">
        <v>127</v>
      </c>
      <c r="C13" s="19">
        <v>1.8987453403649799E-2</v>
      </c>
      <c r="D13" s="19">
        <v>1.96380439622755E-2</v>
      </c>
      <c r="E13" s="19">
        <v>1.76530975003505E-2</v>
      </c>
      <c r="F13" s="19"/>
      <c r="G13" s="19">
        <v>3.4320100367147499E-2</v>
      </c>
      <c r="H13" s="19">
        <v>3.5490963019781802E-2</v>
      </c>
      <c r="I13" s="19">
        <v>1.7591109939177001E-2</v>
      </c>
      <c r="J13" s="19">
        <v>1.57186666913962E-2</v>
      </c>
      <c r="K13" s="19">
        <v>1.09267667195703E-2</v>
      </c>
      <c r="L13" s="19">
        <v>4.5934845420319802E-3</v>
      </c>
      <c r="M13" s="19"/>
      <c r="N13" s="19">
        <v>1.43936167461422E-2</v>
      </c>
      <c r="O13" s="19">
        <v>1.20391403999963E-2</v>
      </c>
      <c r="P13" s="19">
        <v>1.71098134867399E-2</v>
      </c>
      <c r="Q13" s="19">
        <v>3.2377650536410903E-2</v>
      </c>
      <c r="R13" s="19"/>
      <c r="S13" s="19">
        <v>2.3720639951219601E-2</v>
      </c>
      <c r="T13" s="19">
        <v>1.5267431033441199E-2</v>
      </c>
      <c r="U13" s="19">
        <v>1.2660227848703E-2</v>
      </c>
      <c r="V13" s="19">
        <v>1.8403344100650299E-2</v>
      </c>
      <c r="W13" s="19">
        <v>2.3780960003815799E-2</v>
      </c>
      <c r="X13" s="19">
        <v>2.2831199681358098E-2</v>
      </c>
      <c r="Y13" s="19">
        <v>1.4520464383838499E-2</v>
      </c>
      <c r="Z13" s="19">
        <v>1.44260341430809E-2</v>
      </c>
      <c r="AA13" s="19">
        <v>2.5295825088188E-2</v>
      </c>
      <c r="AB13" s="19">
        <v>1.44237608328904E-2</v>
      </c>
      <c r="AC13" s="19">
        <v>1.8952593740204901E-2</v>
      </c>
      <c r="AD13" s="19"/>
      <c r="AE13" s="19">
        <v>9.3375056962025707E-3</v>
      </c>
      <c r="AF13" s="19">
        <v>1.32100789972588E-2</v>
      </c>
      <c r="AG13" s="19">
        <v>3.1596234252927298E-2</v>
      </c>
      <c r="AH13" s="19">
        <v>2.5804658688549701E-2</v>
      </c>
      <c r="AI13" s="19">
        <v>1.76930567730797E-2</v>
      </c>
      <c r="AJ13" s="19">
        <v>6.7330214593594007E-2</v>
      </c>
      <c r="AK13" s="19"/>
      <c r="AL13" s="19">
        <v>9.8787175871990693E-3</v>
      </c>
      <c r="AM13" s="19">
        <v>1.83532467335186E-2</v>
      </c>
      <c r="AN13" s="19">
        <v>1.31857647801201E-2</v>
      </c>
      <c r="AO13" s="19">
        <v>1.0248472456355E-2</v>
      </c>
      <c r="AP13" s="19">
        <v>4.6351036970926204E-3</v>
      </c>
      <c r="AQ13" s="19">
        <v>1.28883942509365E-2</v>
      </c>
      <c r="AR13" s="19">
        <v>0</v>
      </c>
      <c r="AS13" s="19"/>
      <c r="AT13" s="19">
        <v>1.8856544325701101E-2</v>
      </c>
      <c r="AU13" s="19">
        <v>1.53650340414044E-2</v>
      </c>
      <c r="AV13" s="19"/>
      <c r="AW13" s="19">
        <v>2.9400690610734598E-2</v>
      </c>
      <c r="AX13" s="19">
        <v>5.9404880335360098E-3</v>
      </c>
      <c r="AY13" s="19">
        <v>2.7458338901203899E-2</v>
      </c>
      <c r="AZ13" s="19">
        <v>2.3790937410900399E-2</v>
      </c>
      <c r="BA13" s="19">
        <v>7.6821149935642104E-3</v>
      </c>
      <c r="BB13" s="19">
        <v>1.9670759531756898E-2</v>
      </c>
      <c r="BC13" s="19">
        <v>1.52604501402697E-2</v>
      </c>
      <c r="BD13" s="19">
        <v>2.0652538894786299E-2</v>
      </c>
      <c r="BE13" s="19"/>
      <c r="BF13" s="19">
        <v>1.3068282268992801E-2</v>
      </c>
      <c r="BG13" s="19">
        <v>1.6950022155859699E-2</v>
      </c>
      <c r="BH13" s="19">
        <v>1.1412892906848601E-2</v>
      </c>
      <c r="BI13" s="19">
        <v>2.9598028156491301E-2</v>
      </c>
      <c r="BJ13" s="19">
        <v>2.25732530936987E-2</v>
      </c>
      <c r="BK13" s="19">
        <v>2.3084970341518501E-2</v>
      </c>
      <c r="BL13" s="19">
        <v>2.3344394281320301E-2</v>
      </c>
      <c r="BM13" s="19"/>
      <c r="BN13" s="19">
        <v>4.95430459159341E-2</v>
      </c>
      <c r="BO13" s="19">
        <v>2.31611799703841E-2</v>
      </c>
      <c r="BP13" s="19">
        <v>2.1134513747737199E-2</v>
      </c>
      <c r="BQ13" s="19">
        <v>1.7783961084738901E-2</v>
      </c>
      <c r="BR13" s="19">
        <v>1.46935719862194E-2</v>
      </c>
      <c r="BS13" s="19">
        <v>1.0724641842545899E-2</v>
      </c>
      <c r="BT13" s="19">
        <v>5.8914047557855204E-3</v>
      </c>
      <c r="BU13" s="19">
        <v>1.0581091083816101E-2</v>
      </c>
      <c r="BV13" s="19">
        <v>1.5180386823881399E-2</v>
      </c>
      <c r="BW13" s="19">
        <v>1.55459616534436E-2</v>
      </c>
      <c r="BX13" s="19">
        <v>1.84242988319825E-3</v>
      </c>
      <c r="BY13" s="19">
        <v>1.0475914864085299E-2</v>
      </c>
      <c r="BZ13" s="19">
        <v>1.60296127300378E-2</v>
      </c>
      <c r="CA13" s="19">
        <v>9.8115492324594E-3</v>
      </c>
      <c r="CB13" s="19">
        <v>1.6005602737394899E-2</v>
      </c>
      <c r="CC13" s="19">
        <v>1.2491560172304199E-2</v>
      </c>
      <c r="CD13" s="19">
        <v>9.2536237225750492E-3</v>
      </c>
    </row>
    <row r="14" spans="2:82" x14ac:dyDescent="0.35">
      <c r="B14" s="16"/>
    </row>
    <row r="15" spans="2:82" x14ac:dyDescent="0.35">
      <c r="B15" t="s">
        <v>119</v>
      </c>
    </row>
    <row r="16" spans="2:82" x14ac:dyDescent="0.35">
      <c r="B16" t="s">
        <v>120</v>
      </c>
    </row>
    <row r="18" spans="2:2" x14ac:dyDescent="0.35">
      <c r="B1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CD38"/>
  <sheetViews>
    <sheetView showGridLines="0" topLeftCell="A6" workbookViewId="0">
      <pane xSplit="2" topLeftCell="X1" activePane="topRight" state="frozen"/>
      <selection pane="topRight" activeCell="AD6"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398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374</v>
      </c>
      <c r="C9" s="17">
        <v>0.48047693595744101</v>
      </c>
      <c r="D9" s="17">
        <v>0.468863298333349</v>
      </c>
      <c r="E9" s="17">
        <v>0.49202342285405698</v>
      </c>
      <c r="F9" s="17"/>
      <c r="G9" s="17">
        <v>0.42215241800566</v>
      </c>
      <c r="H9" s="17">
        <v>0.41387863616324699</v>
      </c>
      <c r="I9" s="17">
        <v>0.49503019679528898</v>
      </c>
      <c r="J9" s="17">
        <v>0.52245172291644004</v>
      </c>
      <c r="K9" s="17">
        <v>0.52290403966111698</v>
      </c>
      <c r="L9" s="17">
        <v>0.49897570931843699</v>
      </c>
      <c r="M9" s="17"/>
      <c r="N9" s="17">
        <v>0.51437886083090101</v>
      </c>
      <c r="O9" s="17">
        <v>0.51929403301841903</v>
      </c>
      <c r="P9" s="17">
        <v>0.45254921979608098</v>
      </c>
      <c r="Q9" s="17">
        <v>0.42572784470143499</v>
      </c>
      <c r="R9" s="17"/>
      <c r="S9" s="17">
        <v>0.41189407832512898</v>
      </c>
      <c r="T9" s="17">
        <v>0.51372101178544205</v>
      </c>
      <c r="U9" s="17">
        <v>0.50022993864269105</v>
      </c>
      <c r="V9" s="17">
        <v>0.50346017823355604</v>
      </c>
      <c r="W9" s="17">
        <v>0.45636678917232998</v>
      </c>
      <c r="X9" s="17">
        <v>0.491401105607083</v>
      </c>
      <c r="Y9" s="17">
        <v>0.52316803932633105</v>
      </c>
      <c r="Z9" s="17">
        <v>0.49971931039318501</v>
      </c>
      <c r="AA9" s="17">
        <v>0.46866440433092599</v>
      </c>
      <c r="AB9" s="17">
        <v>0.48794379197316001</v>
      </c>
      <c r="AC9" s="17">
        <v>0.45739124757100702</v>
      </c>
      <c r="AD9" s="17"/>
      <c r="AE9" s="17">
        <v>0.49565828664466899</v>
      </c>
      <c r="AF9" s="17">
        <v>0.52683879789583998</v>
      </c>
      <c r="AG9" s="17">
        <v>0.38090029342519199</v>
      </c>
      <c r="AH9" s="17">
        <v>0.41158613797839</v>
      </c>
      <c r="AI9" s="17">
        <v>0.475369232928815</v>
      </c>
      <c r="AJ9" s="17">
        <v>0.47518877360442902</v>
      </c>
      <c r="AK9" s="17"/>
      <c r="AL9" s="17">
        <v>0.52137609644309302</v>
      </c>
      <c r="AM9" s="17">
        <v>0.42912701601303799</v>
      </c>
      <c r="AN9" s="17">
        <v>0.38391503656693698</v>
      </c>
      <c r="AO9" s="17">
        <v>0.362036029398004</v>
      </c>
      <c r="AP9" s="17">
        <v>0.51849698641489095</v>
      </c>
      <c r="AQ9" s="17">
        <v>0.36380600927489698</v>
      </c>
      <c r="AR9" s="17">
        <v>0.373401524013108</v>
      </c>
      <c r="AS9" s="17"/>
      <c r="AT9" s="17">
        <v>0.36289839188676898</v>
      </c>
      <c r="AU9" s="17">
        <v>0.49821030190444299</v>
      </c>
      <c r="AV9" s="17"/>
      <c r="AW9" s="17">
        <v>0.473014526286204</v>
      </c>
      <c r="AX9" s="17">
        <v>0.47342628562935701</v>
      </c>
      <c r="AY9" s="17">
        <v>0.43944095708866598</v>
      </c>
      <c r="AZ9" s="17">
        <v>0.49584021266726802</v>
      </c>
      <c r="BA9" s="17">
        <v>0.51870970477712597</v>
      </c>
      <c r="BB9" s="17">
        <v>0.47132394658264598</v>
      </c>
      <c r="BC9" s="17">
        <v>0.44205883063736401</v>
      </c>
      <c r="BD9" s="17">
        <v>0.427510886820332</v>
      </c>
      <c r="BE9" s="17"/>
      <c r="BF9" s="17">
        <v>0.52906288771708299</v>
      </c>
      <c r="BG9" s="17">
        <v>0.47439050842101899</v>
      </c>
      <c r="BH9" s="17">
        <v>0.51396154483093104</v>
      </c>
      <c r="BI9" s="17">
        <v>0.44118710212506901</v>
      </c>
      <c r="BJ9" s="17">
        <v>0.45246044616633202</v>
      </c>
      <c r="BK9" s="17">
        <v>0.47628905453457598</v>
      </c>
      <c r="BL9" s="17">
        <v>0.45375795140776298</v>
      </c>
      <c r="BM9" s="17"/>
      <c r="BN9" s="17">
        <v>0.33140354801747601</v>
      </c>
      <c r="BO9" s="17">
        <v>0.38870887723429098</v>
      </c>
      <c r="BP9" s="17">
        <v>0.42962493081131298</v>
      </c>
      <c r="BQ9" s="17">
        <v>0.45254227851932399</v>
      </c>
      <c r="BR9" s="17">
        <v>0.47951803263688902</v>
      </c>
      <c r="BS9" s="17">
        <v>0.52539296322295503</v>
      </c>
      <c r="BT9" s="17">
        <v>0.49738316270008498</v>
      </c>
      <c r="BU9" s="17">
        <v>0.53433171969627802</v>
      </c>
      <c r="BV9" s="17">
        <v>0.51692199677915895</v>
      </c>
      <c r="BW9" s="17">
        <v>0.52875165881171104</v>
      </c>
      <c r="BX9" s="17">
        <v>0.52504954409150095</v>
      </c>
      <c r="BY9" s="17">
        <v>0.56417740915555603</v>
      </c>
      <c r="BZ9" s="17">
        <v>0.57725400185621101</v>
      </c>
      <c r="CA9" s="17">
        <v>0.53685442434213204</v>
      </c>
      <c r="CB9" s="17">
        <v>0.50450760792364302</v>
      </c>
      <c r="CC9" s="17">
        <v>0.42677195899085602</v>
      </c>
      <c r="CD9" s="17">
        <v>0.355137185274086</v>
      </c>
    </row>
    <row r="10" spans="2:82" x14ac:dyDescent="0.35">
      <c r="B10" s="18" t="s">
        <v>375</v>
      </c>
      <c r="C10" s="17">
        <v>0.470002083443055</v>
      </c>
      <c r="D10" s="17">
        <v>0.46615355713378698</v>
      </c>
      <c r="E10" s="17">
        <v>0.47349726368032302</v>
      </c>
      <c r="F10" s="17"/>
      <c r="G10" s="17">
        <v>0.43406924791896101</v>
      </c>
      <c r="H10" s="17">
        <v>0.41790476488328399</v>
      </c>
      <c r="I10" s="17">
        <v>0.489895213720344</v>
      </c>
      <c r="J10" s="17">
        <v>0.50346576272749499</v>
      </c>
      <c r="K10" s="17">
        <v>0.49327962970995398</v>
      </c>
      <c r="L10" s="17">
        <v>0.47727818106105901</v>
      </c>
      <c r="M10" s="17"/>
      <c r="N10" s="17">
        <v>0.51232402194328397</v>
      </c>
      <c r="O10" s="17">
        <v>0.503171318368965</v>
      </c>
      <c r="P10" s="17">
        <v>0.44637050844375098</v>
      </c>
      <c r="Q10" s="17">
        <v>0.40933368319575902</v>
      </c>
      <c r="R10" s="17"/>
      <c r="S10" s="17">
        <v>0.43682111762904702</v>
      </c>
      <c r="T10" s="17">
        <v>0.48766463011544497</v>
      </c>
      <c r="U10" s="17">
        <v>0.50109952453440099</v>
      </c>
      <c r="V10" s="17">
        <v>0.48081095986080002</v>
      </c>
      <c r="W10" s="17">
        <v>0.48029596077979197</v>
      </c>
      <c r="X10" s="17">
        <v>0.477315444149706</v>
      </c>
      <c r="Y10" s="17">
        <v>0.48267466068982601</v>
      </c>
      <c r="Z10" s="17">
        <v>0.46623638865267403</v>
      </c>
      <c r="AA10" s="17">
        <v>0.461288819665578</v>
      </c>
      <c r="AB10" s="17">
        <v>0.471744338733464</v>
      </c>
      <c r="AC10" s="17">
        <v>0.42382382804712598</v>
      </c>
      <c r="AD10" s="17"/>
      <c r="AE10" s="17">
        <v>0.49117718438624203</v>
      </c>
      <c r="AF10" s="17">
        <v>0.50421493591099498</v>
      </c>
      <c r="AG10" s="17">
        <v>0.36192895216620902</v>
      </c>
      <c r="AH10" s="17">
        <v>0.42198035893424002</v>
      </c>
      <c r="AI10" s="17">
        <v>0.460436520029463</v>
      </c>
      <c r="AJ10" s="17">
        <v>0.47971634718234302</v>
      </c>
      <c r="AK10" s="17"/>
      <c r="AL10" s="17">
        <v>0.50350087574060298</v>
      </c>
      <c r="AM10" s="17">
        <v>0.43149032646059499</v>
      </c>
      <c r="AN10" s="17">
        <v>0.37889042472940598</v>
      </c>
      <c r="AO10" s="17">
        <v>0.31323889485329898</v>
      </c>
      <c r="AP10" s="17">
        <v>0.52803677602889998</v>
      </c>
      <c r="AQ10" s="17">
        <v>0.36585682000592301</v>
      </c>
      <c r="AR10" s="17">
        <v>0.36636028291385803</v>
      </c>
      <c r="AS10" s="17"/>
      <c r="AT10" s="17">
        <v>0.37893210925718901</v>
      </c>
      <c r="AU10" s="17">
        <v>0.48365112042151198</v>
      </c>
      <c r="AV10" s="17"/>
      <c r="AW10" s="17">
        <v>0.45522895833189098</v>
      </c>
      <c r="AX10" s="17">
        <v>0.46030677917076401</v>
      </c>
      <c r="AY10" s="17">
        <v>0.42963949554713499</v>
      </c>
      <c r="AZ10" s="17">
        <v>0.49008841820084698</v>
      </c>
      <c r="BA10" s="17">
        <v>0.49431552379560101</v>
      </c>
      <c r="BB10" s="17">
        <v>0.45388978687057402</v>
      </c>
      <c r="BC10" s="17">
        <v>0.451147760913511</v>
      </c>
      <c r="BD10" s="17">
        <v>0.393289461160998</v>
      </c>
      <c r="BE10" s="17"/>
      <c r="BF10" s="17">
        <v>0.51206390342510799</v>
      </c>
      <c r="BG10" s="17">
        <v>0.47534751155620503</v>
      </c>
      <c r="BH10" s="17">
        <v>0.49467636715308699</v>
      </c>
      <c r="BI10" s="17">
        <v>0.42409104700821898</v>
      </c>
      <c r="BJ10" s="17">
        <v>0.43553793609789099</v>
      </c>
      <c r="BK10" s="17">
        <v>0.46288767383871099</v>
      </c>
      <c r="BL10" s="17">
        <v>0.44519523313506698</v>
      </c>
      <c r="BM10" s="17"/>
      <c r="BN10" s="17">
        <v>0.33286855972170698</v>
      </c>
      <c r="BO10" s="17">
        <v>0.38121749227253798</v>
      </c>
      <c r="BP10" s="17">
        <v>0.42069206558025002</v>
      </c>
      <c r="BQ10" s="17">
        <v>0.44354557176603998</v>
      </c>
      <c r="BR10" s="17">
        <v>0.471033347587</v>
      </c>
      <c r="BS10" s="17">
        <v>0.50420487333742303</v>
      </c>
      <c r="BT10" s="17">
        <v>0.46146339490712901</v>
      </c>
      <c r="BU10" s="17">
        <v>0.525329995020969</v>
      </c>
      <c r="BV10" s="17">
        <v>0.48979165895591298</v>
      </c>
      <c r="BW10" s="17">
        <v>0.53394822577462797</v>
      </c>
      <c r="BX10" s="17">
        <v>0.51040368772574696</v>
      </c>
      <c r="BY10" s="17">
        <v>0.56164302792862197</v>
      </c>
      <c r="BZ10" s="17">
        <v>0.523940262628936</v>
      </c>
      <c r="CA10" s="17">
        <v>0.55528374533029601</v>
      </c>
      <c r="CB10" s="17">
        <v>0.51215570920321996</v>
      </c>
      <c r="CC10" s="17">
        <v>0.46152079074227598</v>
      </c>
      <c r="CD10" s="17">
        <v>0.41046589808197198</v>
      </c>
    </row>
    <row r="11" spans="2:82" x14ac:dyDescent="0.35">
      <c r="B11" s="18" t="s">
        <v>376</v>
      </c>
      <c r="C11" s="17">
        <v>0.46113478648351502</v>
      </c>
      <c r="D11" s="17">
        <v>0.44568776833950202</v>
      </c>
      <c r="E11" s="17">
        <v>0.476704986373432</v>
      </c>
      <c r="F11" s="17"/>
      <c r="G11" s="17">
        <v>0.39539965444869002</v>
      </c>
      <c r="H11" s="17">
        <v>0.39003610302909197</v>
      </c>
      <c r="I11" s="17">
        <v>0.45783111246913599</v>
      </c>
      <c r="J11" s="17">
        <v>0.495625639952605</v>
      </c>
      <c r="K11" s="17">
        <v>0.48934321290483601</v>
      </c>
      <c r="L11" s="17">
        <v>0.518299846033342</v>
      </c>
      <c r="M11" s="17"/>
      <c r="N11" s="17">
        <v>0.49343062697577</v>
      </c>
      <c r="O11" s="17">
        <v>0.48727523876707401</v>
      </c>
      <c r="P11" s="17">
        <v>0.44753829498345998</v>
      </c>
      <c r="Q11" s="17">
        <v>0.40959679448717501</v>
      </c>
      <c r="R11" s="17"/>
      <c r="S11" s="17">
        <v>0.37229099384594699</v>
      </c>
      <c r="T11" s="17">
        <v>0.49618482218590698</v>
      </c>
      <c r="U11" s="17">
        <v>0.48649818765216901</v>
      </c>
      <c r="V11" s="17">
        <v>0.482561834792056</v>
      </c>
      <c r="W11" s="17">
        <v>0.44676225056517399</v>
      </c>
      <c r="X11" s="17">
        <v>0.47348907535412699</v>
      </c>
      <c r="Y11" s="17">
        <v>0.50384809598750302</v>
      </c>
      <c r="Z11" s="17">
        <v>0.51842797282117903</v>
      </c>
      <c r="AA11" s="17">
        <v>0.44907884839272399</v>
      </c>
      <c r="AB11" s="17">
        <v>0.47695088439956701</v>
      </c>
      <c r="AC11" s="17">
        <v>0.41917766955187202</v>
      </c>
      <c r="AD11" s="17"/>
      <c r="AE11" s="17">
        <v>0.49391061678764597</v>
      </c>
      <c r="AF11" s="17">
        <v>0.50902986035400899</v>
      </c>
      <c r="AG11" s="17">
        <v>0.36695272311770699</v>
      </c>
      <c r="AH11" s="17">
        <v>0.38258788225033802</v>
      </c>
      <c r="AI11" s="17">
        <v>0.42288849189622102</v>
      </c>
      <c r="AJ11" s="17">
        <v>0.44808018808986599</v>
      </c>
      <c r="AK11" s="17"/>
      <c r="AL11" s="17">
        <v>0.50416825159288703</v>
      </c>
      <c r="AM11" s="17">
        <v>0.40090801477611099</v>
      </c>
      <c r="AN11" s="17">
        <v>0.34860865527659901</v>
      </c>
      <c r="AO11" s="17">
        <v>0.35602796137399101</v>
      </c>
      <c r="AP11" s="17">
        <v>0.52738540693055502</v>
      </c>
      <c r="AQ11" s="17">
        <v>0.39892331740862402</v>
      </c>
      <c r="AR11" s="17">
        <v>0.31577414389049102</v>
      </c>
      <c r="AS11" s="17"/>
      <c r="AT11" s="17">
        <v>0.34309915298228899</v>
      </c>
      <c r="AU11" s="17">
        <v>0.47869916967832299</v>
      </c>
      <c r="AV11" s="17"/>
      <c r="AW11" s="17">
        <v>0.416272004102967</v>
      </c>
      <c r="AX11" s="17">
        <v>0.48063264418458002</v>
      </c>
      <c r="AY11" s="17">
        <v>0.45558556909918502</v>
      </c>
      <c r="AZ11" s="17">
        <v>0.46777304387847102</v>
      </c>
      <c r="BA11" s="17">
        <v>0.53558481207488995</v>
      </c>
      <c r="BB11" s="17">
        <v>0.44783362279676497</v>
      </c>
      <c r="BC11" s="17">
        <v>0.42088778648845998</v>
      </c>
      <c r="BD11" s="17">
        <v>0.40775877077532802</v>
      </c>
      <c r="BE11" s="17"/>
      <c r="BF11" s="17">
        <v>0.48575243171487198</v>
      </c>
      <c r="BG11" s="17">
        <v>0.449730714871235</v>
      </c>
      <c r="BH11" s="17">
        <v>0.509906683602105</v>
      </c>
      <c r="BI11" s="17">
        <v>0.42365526706336798</v>
      </c>
      <c r="BJ11" s="17">
        <v>0.434444961584039</v>
      </c>
      <c r="BK11" s="17">
        <v>0.467097862148455</v>
      </c>
      <c r="BL11" s="17">
        <v>0.44047312350923001</v>
      </c>
      <c r="BM11" s="17"/>
      <c r="BN11" s="17">
        <v>0.291761251053689</v>
      </c>
      <c r="BO11" s="17">
        <v>0.38276513108301402</v>
      </c>
      <c r="BP11" s="17">
        <v>0.44217242292863801</v>
      </c>
      <c r="BQ11" s="17">
        <v>0.42662490572494199</v>
      </c>
      <c r="BR11" s="17">
        <v>0.47458892454580898</v>
      </c>
      <c r="BS11" s="17">
        <v>0.48181681408096799</v>
      </c>
      <c r="BT11" s="17">
        <v>0.49379199807236102</v>
      </c>
      <c r="BU11" s="17">
        <v>0.53905057291529901</v>
      </c>
      <c r="BV11" s="17">
        <v>0.489146002952628</v>
      </c>
      <c r="BW11" s="17">
        <v>0.49575295168474098</v>
      </c>
      <c r="BX11" s="17">
        <v>0.51970463856362004</v>
      </c>
      <c r="BY11" s="17">
        <v>0.52383160805103401</v>
      </c>
      <c r="BZ11" s="17">
        <v>0.54909200586940599</v>
      </c>
      <c r="CA11" s="17">
        <v>0.49650405231653699</v>
      </c>
      <c r="CB11" s="17">
        <v>0.46222144365660101</v>
      </c>
      <c r="CC11" s="17">
        <v>0.39271724362389099</v>
      </c>
      <c r="CD11" s="17">
        <v>0.33524586806036399</v>
      </c>
    </row>
    <row r="12" spans="2:82" x14ac:dyDescent="0.35">
      <c r="B12" s="18" t="s">
        <v>377</v>
      </c>
      <c r="C12" s="17">
        <v>0.40222686800399998</v>
      </c>
      <c r="D12" s="17">
        <v>0.41239249798827599</v>
      </c>
      <c r="E12" s="17">
        <v>0.39190941252504202</v>
      </c>
      <c r="F12" s="17"/>
      <c r="G12" s="17">
        <v>0.402783704781564</v>
      </c>
      <c r="H12" s="17">
        <v>0.35495523073384999</v>
      </c>
      <c r="I12" s="17">
        <v>0.40157660101952802</v>
      </c>
      <c r="J12" s="17">
        <v>0.41831832845693401</v>
      </c>
      <c r="K12" s="17">
        <v>0.41961901636376903</v>
      </c>
      <c r="L12" s="17">
        <v>0.41617165074346402</v>
      </c>
      <c r="M12" s="17"/>
      <c r="N12" s="17">
        <v>0.44071643855769699</v>
      </c>
      <c r="O12" s="17">
        <v>0.42947794954789698</v>
      </c>
      <c r="P12" s="17">
        <v>0.39159210387698701</v>
      </c>
      <c r="Q12" s="17">
        <v>0.34018643669542697</v>
      </c>
      <c r="R12" s="17"/>
      <c r="S12" s="17">
        <v>0.40744112099948598</v>
      </c>
      <c r="T12" s="17">
        <v>0.42525386784000202</v>
      </c>
      <c r="U12" s="17">
        <v>0.40400226483304402</v>
      </c>
      <c r="V12" s="17">
        <v>0.399859959422109</v>
      </c>
      <c r="W12" s="17">
        <v>0.38909597431913501</v>
      </c>
      <c r="X12" s="17">
        <v>0.39451067819230001</v>
      </c>
      <c r="Y12" s="17">
        <v>0.41792804695755698</v>
      </c>
      <c r="Z12" s="17">
        <v>0.40738294807824399</v>
      </c>
      <c r="AA12" s="17">
        <v>0.39313425461474499</v>
      </c>
      <c r="AB12" s="17">
        <v>0.40558089151010501</v>
      </c>
      <c r="AC12" s="17">
        <v>0.340934812990702</v>
      </c>
      <c r="AD12" s="17"/>
      <c r="AE12" s="17">
        <v>0.42758392238389598</v>
      </c>
      <c r="AF12" s="17">
        <v>0.40825319721951597</v>
      </c>
      <c r="AG12" s="17">
        <v>0.31864920315294099</v>
      </c>
      <c r="AH12" s="17">
        <v>0.36462478797865699</v>
      </c>
      <c r="AI12" s="17">
        <v>0.39767239667827298</v>
      </c>
      <c r="AJ12" s="17">
        <v>0.45685665194216502</v>
      </c>
      <c r="AK12" s="17"/>
      <c r="AL12" s="17">
        <v>0.42304831862436798</v>
      </c>
      <c r="AM12" s="17">
        <v>0.387151928942988</v>
      </c>
      <c r="AN12" s="17">
        <v>0.35205280684933399</v>
      </c>
      <c r="AO12" s="17">
        <v>0.29654257851190502</v>
      </c>
      <c r="AP12" s="17">
        <v>0.45068142195031102</v>
      </c>
      <c r="AQ12" s="17">
        <v>0.31883006406064002</v>
      </c>
      <c r="AR12" s="17">
        <v>0.27702887096541301</v>
      </c>
      <c r="AS12" s="17"/>
      <c r="AT12" s="17">
        <v>0.34103631747285601</v>
      </c>
      <c r="AU12" s="17">
        <v>0.41196373857419799</v>
      </c>
      <c r="AV12" s="17"/>
      <c r="AW12" s="17">
        <v>0.39070377578916998</v>
      </c>
      <c r="AX12" s="17">
        <v>0.38574767830828899</v>
      </c>
      <c r="AY12" s="17">
        <v>0.363222462007874</v>
      </c>
      <c r="AZ12" s="17">
        <v>0.417888357428011</v>
      </c>
      <c r="BA12" s="17">
        <v>0.44092876902015798</v>
      </c>
      <c r="BB12" s="17">
        <v>0.386141274065395</v>
      </c>
      <c r="BC12" s="17">
        <v>0.38571958210308699</v>
      </c>
      <c r="BD12" s="17">
        <v>0.23690578132505899</v>
      </c>
      <c r="BE12" s="17"/>
      <c r="BF12" s="17">
        <v>0.42464178598070601</v>
      </c>
      <c r="BG12" s="17">
        <v>0.40870742445993102</v>
      </c>
      <c r="BH12" s="17">
        <v>0.42743275269199998</v>
      </c>
      <c r="BI12" s="17">
        <v>0.377092406809515</v>
      </c>
      <c r="BJ12" s="17">
        <v>0.34768279761701398</v>
      </c>
      <c r="BK12" s="17">
        <v>0.40767079165143399</v>
      </c>
      <c r="BL12" s="17">
        <v>0.38022057783860702</v>
      </c>
      <c r="BM12" s="17"/>
      <c r="BN12" s="17">
        <v>0.29691064614885798</v>
      </c>
      <c r="BO12" s="17">
        <v>0.32907571973352501</v>
      </c>
      <c r="BP12" s="17">
        <v>0.346698853595865</v>
      </c>
      <c r="BQ12" s="17">
        <v>0.36446070643312101</v>
      </c>
      <c r="BR12" s="17">
        <v>0.41839440300675401</v>
      </c>
      <c r="BS12" s="17">
        <v>0.42224475937698502</v>
      </c>
      <c r="BT12" s="17">
        <v>0.40334345058959398</v>
      </c>
      <c r="BU12" s="17">
        <v>0.42501555291749199</v>
      </c>
      <c r="BV12" s="17">
        <v>0.44691653829969402</v>
      </c>
      <c r="BW12" s="17">
        <v>0.44514006980177401</v>
      </c>
      <c r="BX12" s="17">
        <v>0.41660818417061701</v>
      </c>
      <c r="BY12" s="17">
        <v>0.497199673485268</v>
      </c>
      <c r="BZ12" s="17">
        <v>0.45483794917633602</v>
      </c>
      <c r="CA12" s="17">
        <v>0.47593860259689602</v>
      </c>
      <c r="CB12" s="17">
        <v>0.45507401536883102</v>
      </c>
      <c r="CC12" s="17">
        <v>0.44460252630025299</v>
      </c>
      <c r="CD12" s="17">
        <v>0.400583139783867</v>
      </c>
    </row>
    <row r="13" spans="2:82" x14ac:dyDescent="0.35">
      <c r="B13" s="18" t="s">
        <v>378</v>
      </c>
      <c r="C13" s="17">
        <v>0.39496723701169001</v>
      </c>
      <c r="D13" s="17">
        <v>0.39735004203366198</v>
      </c>
      <c r="E13" s="17">
        <v>0.39281803338994598</v>
      </c>
      <c r="F13" s="17"/>
      <c r="G13" s="17">
        <v>0.33088832363250498</v>
      </c>
      <c r="H13" s="17">
        <v>0.37906350903097202</v>
      </c>
      <c r="I13" s="17">
        <v>0.422425333821138</v>
      </c>
      <c r="J13" s="17">
        <v>0.43615875804222698</v>
      </c>
      <c r="K13" s="17">
        <v>0.39790218861183502</v>
      </c>
      <c r="L13" s="17">
        <v>0.39258743420189401</v>
      </c>
      <c r="M13" s="17"/>
      <c r="N13" s="17">
        <v>0.46470840701959298</v>
      </c>
      <c r="O13" s="17">
        <v>0.38990035612215201</v>
      </c>
      <c r="P13" s="17">
        <v>0.39541432449240999</v>
      </c>
      <c r="Q13" s="17">
        <v>0.32725294825982898</v>
      </c>
      <c r="R13" s="17"/>
      <c r="S13" s="17">
        <v>0.38303593172704298</v>
      </c>
      <c r="T13" s="17">
        <v>0.44008886371589501</v>
      </c>
      <c r="U13" s="17">
        <v>0.37912456899559099</v>
      </c>
      <c r="V13" s="17">
        <v>0.39844588763070998</v>
      </c>
      <c r="W13" s="17">
        <v>0.42165873002069099</v>
      </c>
      <c r="X13" s="17">
        <v>0.39604252787057398</v>
      </c>
      <c r="Y13" s="17">
        <v>0.387650047813696</v>
      </c>
      <c r="Z13" s="17">
        <v>0.37935420012028398</v>
      </c>
      <c r="AA13" s="17">
        <v>0.37591108114127098</v>
      </c>
      <c r="AB13" s="17">
        <v>0.42048964931074301</v>
      </c>
      <c r="AC13" s="17">
        <v>0.31798899023799498</v>
      </c>
      <c r="AD13" s="17"/>
      <c r="AE13" s="17">
        <v>0.415149597303058</v>
      </c>
      <c r="AF13" s="17">
        <v>0.43392872630444801</v>
      </c>
      <c r="AG13" s="17">
        <v>0.32822372716084502</v>
      </c>
      <c r="AH13" s="17">
        <v>0.32537214749211202</v>
      </c>
      <c r="AI13" s="17">
        <v>0.36869396777533298</v>
      </c>
      <c r="AJ13" s="17">
        <v>0.446794256741542</v>
      </c>
      <c r="AK13" s="17"/>
      <c r="AL13" s="17">
        <v>0.41481105249990102</v>
      </c>
      <c r="AM13" s="17">
        <v>0.36091933076490201</v>
      </c>
      <c r="AN13" s="17">
        <v>0.40710077216481999</v>
      </c>
      <c r="AO13" s="17">
        <v>0.38370160916602702</v>
      </c>
      <c r="AP13" s="17">
        <v>0.49569063693890297</v>
      </c>
      <c r="AQ13" s="17">
        <v>0.29601391554942902</v>
      </c>
      <c r="AR13" s="17">
        <v>0.43878645668108901</v>
      </c>
      <c r="AS13" s="17"/>
      <c r="AT13" s="17">
        <v>0.42385639728852997</v>
      </c>
      <c r="AU13" s="17">
        <v>0.39392406291964999</v>
      </c>
      <c r="AV13" s="17"/>
      <c r="AW13" s="17">
        <v>0.29871994998395801</v>
      </c>
      <c r="AX13" s="17">
        <v>0.337214823663193</v>
      </c>
      <c r="AY13" s="17">
        <v>0.365229173188647</v>
      </c>
      <c r="AZ13" s="17">
        <v>0.365441205869519</v>
      </c>
      <c r="BA13" s="17">
        <v>0.41888922908732701</v>
      </c>
      <c r="BB13" s="17">
        <v>0.43190406799345199</v>
      </c>
      <c r="BC13" s="17">
        <v>0.48872340347939303</v>
      </c>
      <c r="BD13" s="17">
        <v>0.38044031649542398</v>
      </c>
      <c r="BE13" s="17"/>
      <c r="BF13" s="17">
        <v>0.439527374414036</v>
      </c>
      <c r="BG13" s="17">
        <v>0.40455001212672498</v>
      </c>
      <c r="BH13" s="17">
        <v>0.41271353572624597</v>
      </c>
      <c r="BI13" s="17">
        <v>0.34592262545791302</v>
      </c>
      <c r="BJ13" s="17">
        <v>0.382672529230626</v>
      </c>
      <c r="BK13" s="17">
        <v>0.37694627722462798</v>
      </c>
      <c r="BL13" s="17">
        <v>0.365582298497447</v>
      </c>
      <c r="BM13" s="17"/>
      <c r="BN13" s="17">
        <v>0.258436094741128</v>
      </c>
      <c r="BO13" s="17">
        <v>0.28829804720217</v>
      </c>
      <c r="BP13" s="17">
        <v>0.334237229778515</v>
      </c>
      <c r="BQ13" s="17">
        <v>0.34874759054917698</v>
      </c>
      <c r="BR13" s="17">
        <v>0.38906694432175698</v>
      </c>
      <c r="BS13" s="17">
        <v>0.39440187128307602</v>
      </c>
      <c r="BT13" s="17">
        <v>0.386751135120246</v>
      </c>
      <c r="BU13" s="17">
        <v>0.44287090738538298</v>
      </c>
      <c r="BV13" s="17">
        <v>0.41727635608059399</v>
      </c>
      <c r="BW13" s="17">
        <v>0.428891956512157</v>
      </c>
      <c r="BX13" s="17">
        <v>0.46191072693019303</v>
      </c>
      <c r="BY13" s="17">
        <v>0.48084039077615898</v>
      </c>
      <c r="BZ13" s="17">
        <v>0.52347612276839595</v>
      </c>
      <c r="CA13" s="17">
        <v>0.46321256746159001</v>
      </c>
      <c r="CB13" s="17">
        <v>0.55916581537933197</v>
      </c>
      <c r="CC13" s="17">
        <v>0.54230695211503299</v>
      </c>
      <c r="CD13" s="17">
        <v>0.48987107582735401</v>
      </c>
    </row>
    <row r="14" spans="2:82" x14ac:dyDescent="0.35">
      <c r="B14" s="18" t="s">
        <v>379</v>
      </c>
      <c r="C14" s="17">
        <v>0.38408882300856401</v>
      </c>
      <c r="D14" s="17">
        <v>0.37046905754054399</v>
      </c>
      <c r="E14" s="17">
        <v>0.39787804206760902</v>
      </c>
      <c r="F14" s="17"/>
      <c r="G14" s="17">
        <v>0.30830665347519198</v>
      </c>
      <c r="H14" s="17">
        <v>0.30247937018061299</v>
      </c>
      <c r="I14" s="17">
        <v>0.37911630624744602</v>
      </c>
      <c r="J14" s="17">
        <v>0.40841923658915003</v>
      </c>
      <c r="K14" s="17">
        <v>0.42614661712891599</v>
      </c>
      <c r="L14" s="17">
        <v>0.45678823312963801</v>
      </c>
      <c r="M14" s="17"/>
      <c r="N14" s="17">
        <v>0.40452340685127902</v>
      </c>
      <c r="O14" s="17">
        <v>0.40331287696584001</v>
      </c>
      <c r="P14" s="17">
        <v>0.37536172646336202</v>
      </c>
      <c r="Q14" s="17">
        <v>0.34904086619570102</v>
      </c>
      <c r="R14" s="17"/>
      <c r="S14" s="17">
        <v>0.292173176250416</v>
      </c>
      <c r="T14" s="17">
        <v>0.42827663241548602</v>
      </c>
      <c r="U14" s="17">
        <v>0.40279209506875002</v>
      </c>
      <c r="V14" s="17">
        <v>0.419439765308665</v>
      </c>
      <c r="W14" s="17">
        <v>0.37309264919816798</v>
      </c>
      <c r="X14" s="17">
        <v>0.37347779085416899</v>
      </c>
      <c r="Y14" s="17">
        <v>0.419643751371297</v>
      </c>
      <c r="Z14" s="17">
        <v>0.44008466950826303</v>
      </c>
      <c r="AA14" s="17">
        <v>0.37812642518185602</v>
      </c>
      <c r="AB14" s="17">
        <v>0.40310996530583798</v>
      </c>
      <c r="AC14" s="17">
        <v>0.34479756107926701</v>
      </c>
      <c r="AD14" s="17"/>
      <c r="AE14" s="17">
        <v>0.42995408955891301</v>
      </c>
      <c r="AF14" s="17">
        <v>0.42343398645583902</v>
      </c>
      <c r="AG14" s="17">
        <v>0.30408607933624299</v>
      </c>
      <c r="AH14" s="17">
        <v>0.30895010830909198</v>
      </c>
      <c r="AI14" s="17">
        <v>0.32214304565172902</v>
      </c>
      <c r="AJ14" s="17">
        <v>0.38296116096306898</v>
      </c>
      <c r="AK14" s="17"/>
      <c r="AL14" s="17">
        <v>0.42642680880147299</v>
      </c>
      <c r="AM14" s="17">
        <v>0.32260725079770303</v>
      </c>
      <c r="AN14" s="17">
        <v>0.28046843225108897</v>
      </c>
      <c r="AO14" s="17">
        <v>0.25302617428972302</v>
      </c>
      <c r="AP14" s="17">
        <v>0.45767176319631397</v>
      </c>
      <c r="AQ14" s="17">
        <v>0.33163762018314902</v>
      </c>
      <c r="AR14" s="17">
        <v>0.21708781551874101</v>
      </c>
      <c r="AS14" s="17"/>
      <c r="AT14" s="17">
        <v>0.25776037948534902</v>
      </c>
      <c r="AU14" s="17">
        <v>0.40221734919400798</v>
      </c>
      <c r="AV14" s="17"/>
      <c r="AW14" s="17">
        <v>0.33852721093033999</v>
      </c>
      <c r="AX14" s="17">
        <v>0.43464071686730099</v>
      </c>
      <c r="AY14" s="17">
        <v>0.31862969554755699</v>
      </c>
      <c r="AZ14" s="17">
        <v>0.38060045993119901</v>
      </c>
      <c r="BA14" s="17">
        <v>0.463152308949278</v>
      </c>
      <c r="BB14" s="17">
        <v>0.36617117633475499</v>
      </c>
      <c r="BC14" s="17">
        <v>0.359823856916345</v>
      </c>
      <c r="BD14" s="17">
        <v>0.36457342691705902</v>
      </c>
      <c r="BE14" s="17"/>
      <c r="BF14" s="17">
        <v>0.38924763882916902</v>
      </c>
      <c r="BG14" s="17">
        <v>0.34692472714522099</v>
      </c>
      <c r="BH14" s="17">
        <v>0.45617597323145498</v>
      </c>
      <c r="BI14" s="17">
        <v>0.376799138860548</v>
      </c>
      <c r="BJ14" s="17">
        <v>0.34265863173191702</v>
      </c>
      <c r="BK14" s="17">
        <v>0.427309805414266</v>
      </c>
      <c r="BL14" s="17">
        <v>0.35556398135416201</v>
      </c>
      <c r="BM14" s="17"/>
      <c r="BN14" s="17">
        <v>0.25639772281202799</v>
      </c>
      <c r="BO14" s="17">
        <v>0.329151195713275</v>
      </c>
      <c r="BP14" s="17">
        <v>0.35262053224534101</v>
      </c>
      <c r="BQ14" s="17">
        <v>0.34531206018294303</v>
      </c>
      <c r="BR14" s="17">
        <v>0.395244231208284</v>
      </c>
      <c r="BS14" s="17">
        <v>0.38381244118788399</v>
      </c>
      <c r="BT14" s="17">
        <v>0.40676327805484502</v>
      </c>
      <c r="BU14" s="17">
        <v>0.44559015625137299</v>
      </c>
      <c r="BV14" s="17">
        <v>0.436317478338831</v>
      </c>
      <c r="BW14" s="17">
        <v>0.40929516757504503</v>
      </c>
      <c r="BX14" s="17">
        <v>0.46742580355535901</v>
      </c>
      <c r="BY14" s="17">
        <v>0.43171446768660299</v>
      </c>
      <c r="BZ14" s="17">
        <v>0.44804288366376199</v>
      </c>
      <c r="CA14" s="17">
        <v>0.41231014661402599</v>
      </c>
      <c r="CB14" s="17">
        <v>0.366653969662321</v>
      </c>
      <c r="CC14" s="17">
        <v>0.275980479196616</v>
      </c>
      <c r="CD14" s="17">
        <v>0.269210824779616</v>
      </c>
    </row>
    <row r="15" spans="2:82" x14ac:dyDescent="0.35">
      <c r="B15" s="18" t="s">
        <v>380</v>
      </c>
      <c r="C15" s="17">
        <v>0.37108686096000298</v>
      </c>
      <c r="D15" s="17">
        <v>0.37804450441146997</v>
      </c>
      <c r="E15" s="17">
        <v>0.36494276751462501</v>
      </c>
      <c r="F15" s="17"/>
      <c r="G15" s="17">
        <v>0.32334603266755302</v>
      </c>
      <c r="H15" s="17">
        <v>0.35280605899415901</v>
      </c>
      <c r="I15" s="17">
        <v>0.34233443730768198</v>
      </c>
      <c r="J15" s="17">
        <v>0.38381286573109902</v>
      </c>
      <c r="K15" s="17">
        <v>0.37606135263255402</v>
      </c>
      <c r="L15" s="17">
        <v>0.42723867960096301</v>
      </c>
      <c r="M15" s="17"/>
      <c r="N15" s="17">
        <v>0.42202091060541103</v>
      </c>
      <c r="O15" s="17">
        <v>0.37566665863961501</v>
      </c>
      <c r="P15" s="17">
        <v>0.36026919508555899</v>
      </c>
      <c r="Q15" s="17">
        <v>0.320368562538418</v>
      </c>
      <c r="R15" s="17"/>
      <c r="S15" s="17">
        <v>0.34735368527511201</v>
      </c>
      <c r="T15" s="17">
        <v>0.40208310032589301</v>
      </c>
      <c r="U15" s="17">
        <v>0.363369286418884</v>
      </c>
      <c r="V15" s="17">
        <v>0.37889409906247401</v>
      </c>
      <c r="W15" s="17">
        <v>0.39146064112218798</v>
      </c>
      <c r="X15" s="17">
        <v>0.36970352464953699</v>
      </c>
      <c r="Y15" s="17">
        <v>0.38752017485065998</v>
      </c>
      <c r="Z15" s="17">
        <v>0.36311412297777201</v>
      </c>
      <c r="AA15" s="17">
        <v>0.35715038365403601</v>
      </c>
      <c r="AB15" s="17">
        <v>0.38816035516073</v>
      </c>
      <c r="AC15" s="17">
        <v>0.31229321835572599</v>
      </c>
      <c r="AD15" s="17"/>
      <c r="AE15" s="17">
        <v>0.412630923953694</v>
      </c>
      <c r="AF15" s="17">
        <v>0.37283340359494299</v>
      </c>
      <c r="AG15" s="17">
        <v>0.30509845550178799</v>
      </c>
      <c r="AH15" s="17">
        <v>0.32668701499142999</v>
      </c>
      <c r="AI15" s="17">
        <v>0.34555687113324701</v>
      </c>
      <c r="AJ15" s="17">
        <v>0.36508226606230798</v>
      </c>
      <c r="AK15" s="17"/>
      <c r="AL15" s="17">
        <v>0.39180569705184798</v>
      </c>
      <c r="AM15" s="17">
        <v>0.33908129216220101</v>
      </c>
      <c r="AN15" s="17">
        <v>0.36647973817096202</v>
      </c>
      <c r="AO15" s="17">
        <v>0.39343919255459497</v>
      </c>
      <c r="AP15" s="17">
        <v>0.46779247959238801</v>
      </c>
      <c r="AQ15" s="17">
        <v>0.30250059771176102</v>
      </c>
      <c r="AR15" s="17">
        <v>0.37137249547816098</v>
      </c>
      <c r="AS15" s="17"/>
      <c r="AT15" s="17">
        <v>0.390510395771204</v>
      </c>
      <c r="AU15" s="17">
        <v>0.37196171377478998</v>
      </c>
      <c r="AV15" s="17"/>
      <c r="AW15" s="17">
        <v>0.322029036172232</v>
      </c>
      <c r="AX15" s="17">
        <v>0.42220732293025898</v>
      </c>
      <c r="AY15" s="17">
        <v>0.36784855512048997</v>
      </c>
      <c r="AZ15" s="17">
        <v>0.34548380380897697</v>
      </c>
      <c r="BA15" s="17">
        <v>0.439773027585456</v>
      </c>
      <c r="BB15" s="17">
        <v>0.36511348344964401</v>
      </c>
      <c r="BC15" s="17">
        <v>0.38111824593666199</v>
      </c>
      <c r="BD15" s="17">
        <v>0.33881320393241898</v>
      </c>
      <c r="BE15" s="17"/>
      <c r="BF15" s="17">
        <v>0.39456920759216402</v>
      </c>
      <c r="BG15" s="17">
        <v>0.32958482136647999</v>
      </c>
      <c r="BH15" s="17">
        <v>0.42876204889064901</v>
      </c>
      <c r="BI15" s="17">
        <v>0.38153003103527999</v>
      </c>
      <c r="BJ15" s="17">
        <v>0.35360517977365002</v>
      </c>
      <c r="BK15" s="17">
        <v>0.39725824988946301</v>
      </c>
      <c r="BL15" s="17">
        <v>0.349468100492835</v>
      </c>
      <c r="BM15" s="17"/>
      <c r="BN15" s="17">
        <v>0.270242832610402</v>
      </c>
      <c r="BO15" s="17">
        <v>0.31888504054668299</v>
      </c>
      <c r="BP15" s="17">
        <v>0.35162940440770002</v>
      </c>
      <c r="BQ15" s="17">
        <v>0.35671503476272398</v>
      </c>
      <c r="BR15" s="17">
        <v>0.33622610113997398</v>
      </c>
      <c r="BS15" s="17">
        <v>0.37835731276656498</v>
      </c>
      <c r="BT15" s="17">
        <v>0.364663045146289</v>
      </c>
      <c r="BU15" s="17">
        <v>0.41343844674616098</v>
      </c>
      <c r="BV15" s="17">
        <v>0.41182617147666101</v>
      </c>
      <c r="BW15" s="17">
        <v>0.40731413123617999</v>
      </c>
      <c r="BX15" s="17">
        <v>0.39820298788741798</v>
      </c>
      <c r="BY15" s="17">
        <v>0.409951750135231</v>
      </c>
      <c r="BZ15" s="17">
        <v>0.42057636996270698</v>
      </c>
      <c r="CA15" s="17">
        <v>0.39289994830796199</v>
      </c>
      <c r="CB15" s="17">
        <v>0.43993711977084099</v>
      </c>
      <c r="CC15" s="17">
        <v>0.46522375608605399</v>
      </c>
      <c r="CD15" s="17">
        <v>0.413650381809961</v>
      </c>
    </row>
    <row r="16" spans="2:82" x14ac:dyDescent="0.35">
      <c r="B16" s="18" t="s">
        <v>381</v>
      </c>
      <c r="C16" s="17">
        <v>0.29861596517046002</v>
      </c>
      <c r="D16" s="17">
        <v>0.27957187462733801</v>
      </c>
      <c r="E16" s="17">
        <v>0.31706950897425501</v>
      </c>
      <c r="F16" s="17"/>
      <c r="G16" s="17">
        <v>0.24471414093948399</v>
      </c>
      <c r="H16" s="17">
        <v>0.21980079788641699</v>
      </c>
      <c r="I16" s="17">
        <v>0.27580807472038099</v>
      </c>
      <c r="J16" s="17">
        <v>0.31120679321038902</v>
      </c>
      <c r="K16" s="17">
        <v>0.32395395061182197</v>
      </c>
      <c r="L16" s="17">
        <v>0.38978216416783201</v>
      </c>
      <c r="M16" s="17"/>
      <c r="N16" s="17">
        <v>0.31152654331706398</v>
      </c>
      <c r="O16" s="17">
        <v>0.298988550753013</v>
      </c>
      <c r="P16" s="17">
        <v>0.30671141211937197</v>
      </c>
      <c r="Q16" s="17">
        <v>0.277202916207753</v>
      </c>
      <c r="R16" s="17"/>
      <c r="S16" s="17">
        <v>0.23480228936852399</v>
      </c>
      <c r="T16" s="17">
        <v>0.33441746893074697</v>
      </c>
      <c r="U16" s="17">
        <v>0.30277164635979698</v>
      </c>
      <c r="V16" s="17">
        <v>0.33018165567937102</v>
      </c>
      <c r="W16" s="17">
        <v>0.30599145030919001</v>
      </c>
      <c r="X16" s="17">
        <v>0.30357997468040099</v>
      </c>
      <c r="Y16" s="17">
        <v>0.31791241048215302</v>
      </c>
      <c r="Z16" s="17">
        <v>0.31966869101112</v>
      </c>
      <c r="AA16" s="17">
        <v>0.29368116545020201</v>
      </c>
      <c r="AB16" s="17">
        <v>0.30517397292415899</v>
      </c>
      <c r="AC16" s="17">
        <v>0.257542907408287</v>
      </c>
      <c r="AD16" s="17"/>
      <c r="AE16" s="17">
        <v>0.35067781500571399</v>
      </c>
      <c r="AF16" s="17">
        <v>0.31188905002094502</v>
      </c>
      <c r="AG16" s="17">
        <v>0.23139790444762401</v>
      </c>
      <c r="AH16" s="17">
        <v>0.24703988549334599</v>
      </c>
      <c r="AI16" s="17">
        <v>0.237542720704084</v>
      </c>
      <c r="AJ16" s="17">
        <v>0.31817526148665298</v>
      </c>
      <c r="AK16" s="17"/>
      <c r="AL16" s="17">
        <v>0.33243063125045602</v>
      </c>
      <c r="AM16" s="17">
        <v>0.25293697207627203</v>
      </c>
      <c r="AN16" s="17">
        <v>0.199723219918857</v>
      </c>
      <c r="AO16" s="17">
        <v>0.24617229798998999</v>
      </c>
      <c r="AP16" s="17">
        <v>0.29909059946283101</v>
      </c>
      <c r="AQ16" s="17">
        <v>0.23282810321918199</v>
      </c>
      <c r="AR16" s="17">
        <v>0.246027773858423</v>
      </c>
      <c r="AS16" s="17"/>
      <c r="AT16" s="17">
        <v>0.21774242083749201</v>
      </c>
      <c r="AU16" s="17">
        <v>0.30988831423174901</v>
      </c>
      <c r="AV16" s="17"/>
      <c r="AW16" s="17">
        <v>0.245052732738403</v>
      </c>
      <c r="AX16" s="17">
        <v>0.352367606142309</v>
      </c>
      <c r="AY16" s="17">
        <v>0.27932645167326597</v>
      </c>
      <c r="AZ16" s="17">
        <v>0.28656117122044</v>
      </c>
      <c r="BA16" s="17">
        <v>0.39757381538644398</v>
      </c>
      <c r="BB16" s="17">
        <v>0.27733121467579203</v>
      </c>
      <c r="BC16" s="17">
        <v>0.270088884520024</v>
      </c>
      <c r="BD16" s="17">
        <v>0.290503463019394</v>
      </c>
      <c r="BE16" s="17"/>
      <c r="BF16" s="17">
        <v>0.30640742869392801</v>
      </c>
      <c r="BG16" s="17">
        <v>0.24698603796545601</v>
      </c>
      <c r="BH16" s="17">
        <v>0.37565072673262001</v>
      </c>
      <c r="BI16" s="17">
        <v>0.281697455480794</v>
      </c>
      <c r="BJ16" s="17">
        <v>0.26261601091345899</v>
      </c>
      <c r="BK16" s="17">
        <v>0.35462703136175899</v>
      </c>
      <c r="BL16" s="17">
        <v>0.27743286954600499</v>
      </c>
      <c r="BM16" s="17"/>
      <c r="BN16" s="17">
        <v>0.200838744438818</v>
      </c>
      <c r="BO16" s="17">
        <v>0.27035394888049802</v>
      </c>
      <c r="BP16" s="17">
        <v>0.28044770116253698</v>
      </c>
      <c r="BQ16" s="17">
        <v>0.26418780943585302</v>
      </c>
      <c r="BR16" s="17">
        <v>0.31819463834675699</v>
      </c>
      <c r="BS16" s="17">
        <v>0.280257522224167</v>
      </c>
      <c r="BT16" s="17">
        <v>0.31122755611477898</v>
      </c>
      <c r="BU16" s="17">
        <v>0.35193361759436498</v>
      </c>
      <c r="BV16" s="17">
        <v>0.33306087839638898</v>
      </c>
      <c r="BW16" s="17">
        <v>0.31861583009293598</v>
      </c>
      <c r="BX16" s="17">
        <v>0.32994298654849902</v>
      </c>
      <c r="BY16" s="17">
        <v>0.32699051294190501</v>
      </c>
      <c r="BZ16" s="17">
        <v>0.32254466184258801</v>
      </c>
      <c r="CA16" s="17">
        <v>0.35194995424051101</v>
      </c>
      <c r="CB16" s="17">
        <v>0.28931943589279502</v>
      </c>
      <c r="CC16" s="17">
        <v>0.230551267130192</v>
      </c>
      <c r="CD16" s="17">
        <v>0.20307244382227799</v>
      </c>
    </row>
    <row r="17" spans="2:82" x14ac:dyDescent="0.35">
      <c r="B17" s="18" t="s">
        <v>382</v>
      </c>
      <c r="C17" s="17">
        <v>0.29229464433015501</v>
      </c>
      <c r="D17" s="17">
        <v>0.29729723579585199</v>
      </c>
      <c r="E17" s="17">
        <v>0.28763979169610099</v>
      </c>
      <c r="F17" s="17"/>
      <c r="G17" s="17">
        <v>0.28433544595474097</v>
      </c>
      <c r="H17" s="17">
        <v>0.26643418423423199</v>
      </c>
      <c r="I17" s="17">
        <v>0.24331180548109901</v>
      </c>
      <c r="J17" s="17">
        <v>0.26500210464467</v>
      </c>
      <c r="K17" s="17">
        <v>0.28974136651503402</v>
      </c>
      <c r="L17" s="17">
        <v>0.38227001179841802</v>
      </c>
      <c r="M17" s="17"/>
      <c r="N17" s="17">
        <v>0.32018820460741099</v>
      </c>
      <c r="O17" s="17">
        <v>0.29184491182091898</v>
      </c>
      <c r="P17" s="17">
        <v>0.27313235436200201</v>
      </c>
      <c r="Q17" s="17">
        <v>0.27822027035414798</v>
      </c>
      <c r="R17" s="17"/>
      <c r="S17" s="17">
        <v>0.269184654053644</v>
      </c>
      <c r="T17" s="17">
        <v>0.30593814792554902</v>
      </c>
      <c r="U17" s="17">
        <v>0.27846070684400198</v>
      </c>
      <c r="V17" s="17">
        <v>0.28699404121261901</v>
      </c>
      <c r="W17" s="17">
        <v>0.32071098794910202</v>
      </c>
      <c r="X17" s="17">
        <v>0.27757647092591198</v>
      </c>
      <c r="Y17" s="17">
        <v>0.33487866997027899</v>
      </c>
      <c r="Z17" s="17">
        <v>0.29169782867741501</v>
      </c>
      <c r="AA17" s="17">
        <v>0.27890770168540802</v>
      </c>
      <c r="AB17" s="17">
        <v>0.32644577562156701</v>
      </c>
      <c r="AC17" s="17">
        <v>0.23650355552330499</v>
      </c>
      <c r="AD17" s="17"/>
      <c r="AE17" s="17">
        <v>0.34228387222955298</v>
      </c>
      <c r="AF17" s="17">
        <v>0.27862041513594898</v>
      </c>
      <c r="AG17" s="17">
        <v>0.23028966203379</v>
      </c>
      <c r="AH17" s="17">
        <v>0.26009996278387598</v>
      </c>
      <c r="AI17" s="17">
        <v>0.25956911456728499</v>
      </c>
      <c r="AJ17" s="17">
        <v>0.31334981210928797</v>
      </c>
      <c r="AK17" s="17"/>
      <c r="AL17" s="17">
        <v>0.30637004749733898</v>
      </c>
      <c r="AM17" s="17">
        <v>0.28346160639972701</v>
      </c>
      <c r="AN17" s="17">
        <v>0.27795856963099602</v>
      </c>
      <c r="AO17" s="17">
        <v>0.25386047546875101</v>
      </c>
      <c r="AP17" s="17">
        <v>0.29612343137061398</v>
      </c>
      <c r="AQ17" s="17">
        <v>0.23964502597669701</v>
      </c>
      <c r="AR17" s="17">
        <v>0.311830648652831</v>
      </c>
      <c r="AS17" s="17"/>
      <c r="AT17" s="17">
        <v>0.29098252205863201</v>
      </c>
      <c r="AU17" s="17">
        <v>0.29492279724776499</v>
      </c>
      <c r="AV17" s="17"/>
      <c r="AW17" s="17">
        <v>0.25276394413251002</v>
      </c>
      <c r="AX17" s="17">
        <v>0.36572462658061999</v>
      </c>
      <c r="AY17" s="17">
        <v>0.25563912338313599</v>
      </c>
      <c r="AZ17" s="17">
        <v>0.272261340653638</v>
      </c>
      <c r="BA17" s="17">
        <v>0.39733086843665699</v>
      </c>
      <c r="BB17" s="17">
        <v>0.26764457288077098</v>
      </c>
      <c r="BC17" s="17">
        <v>0.26174614795426498</v>
      </c>
      <c r="BD17" s="17">
        <v>0.28831995855408998</v>
      </c>
      <c r="BE17" s="17"/>
      <c r="BF17" s="17">
        <v>0.29367980423686002</v>
      </c>
      <c r="BG17" s="17">
        <v>0.244494518170666</v>
      </c>
      <c r="BH17" s="17">
        <v>0.36196160162296598</v>
      </c>
      <c r="BI17" s="17">
        <v>0.29803344020894701</v>
      </c>
      <c r="BJ17" s="17">
        <v>0.25445137356452602</v>
      </c>
      <c r="BK17" s="17">
        <v>0.34897001872897998</v>
      </c>
      <c r="BL17" s="17">
        <v>0.26340787048379899</v>
      </c>
      <c r="BM17" s="17"/>
      <c r="BN17" s="17">
        <v>0.246902249082987</v>
      </c>
      <c r="BO17" s="17">
        <v>0.25975713829506197</v>
      </c>
      <c r="BP17" s="17">
        <v>0.29228506282253502</v>
      </c>
      <c r="BQ17" s="17">
        <v>0.29577317073022402</v>
      </c>
      <c r="BR17" s="17">
        <v>0.282062625825939</v>
      </c>
      <c r="BS17" s="17">
        <v>0.302400565068703</v>
      </c>
      <c r="BT17" s="17">
        <v>0.28591419633395698</v>
      </c>
      <c r="BU17" s="17">
        <v>0.32788417997985703</v>
      </c>
      <c r="BV17" s="17">
        <v>0.30396884211427799</v>
      </c>
      <c r="BW17" s="17">
        <v>0.29623229124886802</v>
      </c>
      <c r="BX17" s="17">
        <v>0.31155996644130901</v>
      </c>
      <c r="BY17" s="17">
        <v>0.29900603498808498</v>
      </c>
      <c r="BZ17" s="17">
        <v>0.29073157927941801</v>
      </c>
      <c r="CA17" s="17">
        <v>0.322854932300843</v>
      </c>
      <c r="CB17" s="17">
        <v>0.33337428117267098</v>
      </c>
      <c r="CC17" s="17">
        <v>0.34222583158263697</v>
      </c>
      <c r="CD17" s="17">
        <v>0.30127390277384503</v>
      </c>
    </row>
    <row r="18" spans="2:82" x14ac:dyDescent="0.35">
      <c r="B18" s="18" t="s">
        <v>383</v>
      </c>
      <c r="C18" s="17">
        <v>0.28130742219426402</v>
      </c>
      <c r="D18" s="17">
        <v>0.29553425963618901</v>
      </c>
      <c r="E18" s="17">
        <v>0.26718511325574201</v>
      </c>
      <c r="F18" s="17"/>
      <c r="G18" s="17">
        <v>0.312821279805436</v>
      </c>
      <c r="H18" s="17">
        <v>0.28457089119233198</v>
      </c>
      <c r="I18" s="17">
        <v>0.26865227500928301</v>
      </c>
      <c r="J18" s="17">
        <v>0.26741368204640398</v>
      </c>
      <c r="K18" s="17">
        <v>0.277606548845723</v>
      </c>
      <c r="L18" s="17">
        <v>0.281845008273927</v>
      </c>
      <c r="M18" s="17"/>
      <c r="N18" s="17">
        <v>0.31099249371388399</v>
      </c>
      <c r="O18" s="17">
        <v>0.28808286873510902</v>
      </c>
      <c r="P18" s="17">
        <v>0.272392000063999</v>
      </c>
      <c r="Q18" s="17">
        <v>0.24689300935137101</v>
      </c>
      <c r="R18" s="17"/>
      <c r="S18" s="17">
        <v>0.33534009448933799</v>
      </c>
      <c r="T18" s="17">
        <v>0.28771752082934199</v>
      </c>
      <c r="U18" s="17">
        <v>0.27846441510587999</v>
      </c>
      <c r="V18" s="17">
        <v>0.28045983817746101</v>
      </c>
      <c r="W18" s="17">
        <v>0.269745313506422</v>
      </c>
      <c r="X18" s="17">
        <v>0.258938633181449</v>
      </c>
      <c r="Y18" s="17">
        <v>0.26803400034902097</v>
      </c>
      <c r="Z18" s="17">
        <v>0.27201607479831502</v>
      </c>
      <c r="AA18" s="17">
        <v>0.26302583280225</v>
      </c>
      <c r="AB18" s="17">
        <v>0.28803453714851401</v>
      </c>
      <c r="AC18" s="17">
        <v>0.226308587618028</v>
      </c>
      <c r="AD18" s="17"/>
      <c r="AE18" s="17">
        <v>0.29827430727979598</v>
      </c>
      <c r="AF18" s="17">
        <v>0.26124671944133998</v>
      </c>
      <c r="AG18" s="17">
        <v>0.24619767795404701</v>
      </c>
      <c r="AH18" s="17">
        <v>0.27253207162228799</v>
      </c>
      <c r="AI18" s="17">
        <v>0.28666403958645598</v>
      </c>
      <c r="AJ18" s="17">
        <v>0.32858073605969901</v>
      </c>
      <c r="AK18" s="17"/>
      <c r="AL18" s="17">
        <v>0.27959396877930098</v>
      </c>
      <c r="AM18" s="17">
        <v>0.308099677394581</v>
      </c>
      <c r="AN18" s="17">
        <v>0.28756714268606298</v>
      </c>
      <c r="AO18" s="17">
        <v>0.21165366135871</v>
      </c>
      <c r="AP18" s="17">
        <v>0.23048979069922901</v>
      </c>
      <c r="AQ18" s="17">
        <v>0.27166138183399802</v>
      </c>
      <c r="AR18" s="17">
        <v>0.29996502327439101</v>
      </c>
      <c r="AS18" s="17"/>
      <c r="AT18" s="17">
        <v>0.275979272270368</v>
      </c>
      <c r="AU18" s="17">
        <v>0.282365748465572</v>
      </c>
      <c r="AV18" s="17"/>
      <c r="AW18" s="17">
        <v>0.28204062226400101</v>
      </c>
      <c r="AX18" s="17">
        <v>0.29184037940436902</v>
      </c>
      <c r="AY18" s="17">
        <v>0.26325953668762597</v>
      </c>
      <c r="AZ18" s="17">
        <v>0.29253986927542502</v>
      </c>
      <c r="BA18" s="17">
        <v>0.29300574084403302</v>
      </c>
      <c r="BB18" s="17">
        <v>0.26565727203634099</v>
      </c>
      <c r="BC18" s="17">
        <v>0.275576355793969</v>
      </c>
      <c r="BD18" s="17">
        <v>0.14469368007383299</v>
      </c>
      <c r="BE18" s="17"/>
      <c r="BF18" s="17">
        <v>0.30823520396623599</v>
      </c>
      <c r="BG18" s="17">
        <v>0.29050867078228498</v>
      </c>
      <c r="BH18" s="17">
        <v>0.27001929548888298</v>
      </c>
      <c r="BI18" s="17">
        <v>0.26366601891554498</v>
      </c>
      <c r="BJ18" s="17">
        <v>0.240569060718652</v>
      </c>
      <c r="BK18" s="17">
        <v>0.28346219771255499</v>
      </c>
      <c r="BL18" s="17">
        <v>0.277563041700923</v>
      </c>
      <c r="BM18" s="17"/>
      <c r="BN18" s="17">
        <v>0.233775453154216</v>
      </c>
      <c r="BO18" s="17">
        <v>0.2401958531956</v>
      </c>
      <c r="BP18" s="17">
        <v>0.251469286444167</v>
      </c>
      <c r="BQ18" s="17">
        <v>0.22789575039868401</v>
      </c>
      <c r="BR18" s="17">
        <v>0.29764709260786698</v>
      </c>
      <c r="BS18" s="17">
        <v>0.29130663580431498</v>
      </c>
      <c r="BT18" s="17">
        <v>0.28823070496300202</v>
      </c>
      <c r="BU18" s="17">
        <v>0.30672830465969703</v>
      </c>
      <c r="BV18" s="17">
        <v>0.28714783887250001</v>
      </c>
      <c r="BW18" s="17">
        <v>0.27087527569699199</v>
      </c>
      <c r="BX18" s="17">
        <v>0.31183126734010103</v>
      </c>
      <c r="BY18" s="17">
        <v>0.32059920056980201</v>
      </c>
      <c r="BZ18" s="17">
        <v>0.28020249247999601</v>
      </c>
      <c r="CA18" s="17">
        <v>0.31177542410942</v>
      </c>
      <c r="CB18" s="17">
        <v>0.37542365473296102</v>
      </c>
      <c r="CC18" s="17">
        <v>0.41768410069342699</v>
      </c>
      <c r="CD18" s="17">
        <v>0.37182251879607098</v>
      </c>
    </row>
    <row r="19" spans="2:82" x14ac:dyDescent="0.35">
      <c r="B19" s="18" t="s">
        <v>384</v>
      </c>
      <c r="C19" s="17">
        <v>0.27858502722505601</v>
      </c>
      <c r="D19" s="17">
        <v>0.28163482854723898</v>
      </c>
      <c r="E19" s="17">
        <v>0.27499661586364699</v>
      </c>
      <c r="F19" s="17"/>
      <c r="G19" s="17">
        <v>0.24672582776454</v>
      </c>
      <c r="H19" s="17">
        <v>0.317651061717792</v>
      </c>
      <c r="I19" s="17">
        <v>0.34031726082068903</v>
      </c>
      <c r="J19" s="17">
        <v>0.30829710403994698</v>
      </c>
      <c r="K19" s="17">
        <v>0.26758817542420199</v>
      </c>
      <c r="L19" s="17">
        <v>0.20094267632197799</v>
      </c>
      <c r="M19" s="17"/>
      <c r="N19" s="17">
        <v>0.33311660346209199</v>
      </c>
      <c r="O19" s="17">
        <v>0.28119774852782797</v>
      </c>
      <c r="P19" s="17">
        <v>0.27678572444542499</v>
      </c>
      <c r="Q19" s="17">
        <v>0.221110187452396</v>
      </c>
      <c r="R19" s="17"/>
      <c r="S19" s="17">
        <v>0.32074637410900497</v>
      </c>
      <c r="T19" s="17">
        <v>0.29198224567533498</v>
      </c>
      <c r="U19" s="17">
        <v>0.26495105170910199</v>
      </c>
      <c r="V19" s="17">
        <v>0.29301342389373702</v>
      </c>
      <c r="W19" s="17">
        <v>0.27823669772489901</v>
      </c>
      <c r="X19" s="17">
        <v>0.30212240638209498</v>
      </c>
      <c r="Y19" s="17">
        <v>0.27106034325975598</v>
      </c>
      <c r="Z19" s="17">
        <v>0.23587195478106099</v>
      </c>
      <c r="AA19" s="17">
        <v>0.25420900059663498</v>
      </c>
      <c r="AB19" s="17">
        <v>0.26297971593879899</v>
      </c>
      <c r="AC19" s="17">
        <v>0.20918783604685301</v>
      </c>
      <c r="AD19" s="17"/>
      <c r="AE19" s="17">
        <v>0.25379658298243302</v>
      </c>
      <c r="AF19" s="17">
        <v>0.336863320360409</v>
      </c>
      <c r="AG19" s="17">
        <v>0.24710146951818501</v>
      </c>
      <c r="AH19" s="17">
        <v>0.25100113266587198</v>
      </c>
      <c r="AI19" s="17">
        <v>0.281005483671184</v>
      </c>
      <c r="AJ19" s="17">
        <v>0.28818751647579499</v>
      </c>
      <c r="AK19" s="17"/>
      <c r="AL19" s="17">
        <v>0.27080390936814802</v>
      </c>
      <c r="AM19" s="17">
        <v>0.299938743672926</v>
      </c>
      <c r="AN19" s="17">
        <v>0.36622824613217497</v>
      </c>
      <c r="AO19" s="17">
        <v>0.319383051101649</v>
      </c>
      <c r="AP19" s="17">
        <v>0.324307446917737</v>
      </c>
      <c r="AQ19" s="17">
        <v>0.23652514058679</v>
      </c>
      <c r="AR19" s="17">
        <v>0.28291996106997203</v>
      </c>
      <c r="AS19" s="17"/>
      <c r="AT19" s="17">
        <v>0.32907486506508499</v>
      </c>
      <c r="AU19" s="17">
        <v>0.27338533732285403</v>
      </c>
      <c r="AV19" s="17"/>
      <c r="AW19" s="17">
        <v>0.20422923092692799</v>
      </c>
      <c r="AX19" s="17">
        <v>0.18041114142693099</v>
      </c>
      <c r="AY19" s="17">
        <v>0.29873707603494998</v>
      </c>
      <c r="AZ19" s="17">
        <v>0.27267063193322799</v>
      </c>
      <c r="BA19" s="17">
        <v>0.20196435794162501</v>
      </c>
      <c r="BB19" s="17">
        <v>0.340454313573267</v>
      </c>
      <c r="BC19" s="17">
        <v>0.38754860542528602</v>
      </c>
      <c r="BD19" s="17">
        <v>0.31546524627356898</v>
      </c>
      <c r="BE19" s="17"/>
      <c r="BF19" s="17">
        <v>0.30063274866663797</v>
      </c>
      <c r="BG19" s="17">
        <v>0.35285165265243401</v>
      </c>
      <c r="BH19" s="17">
        <v>0.24752170050737099</v>
      </c>
      <c r="BI19" s="17">
        <v>0.24052346994414101</v>
      </c>
      <c r="BJ19" s="17">
        <v>0.25313368736146702</v>
      </c>
      <c r="BK19" s="17">
        <v>0.210132931907766</v>
      </c>
      <c r="BL19" s="17">
        <v>0.25776612286747902</v>
      </c>
      <c r="BM19" s="17"/>
      <c r="BN19" s="17">
        <v>0.16859986326171</v>
      </c>
      <c r="BO19" s="17">
        <v>0.18583344443278599</v>
      </c>
      <c r="BP19" s="17">
        <v>0.199417544989406</v>
      </c>
      <c r="BQ19" s="17">
        <v>0.24064815464169301</v>
      </c>
      <c r="BR19" s="17">
        <v>0.24376437396749101</v>
      </c>
      <c r="BS19" s="17">
        <v>0.26632297480922501</v>
      </c>
      <c r="BT19" s="17">
        <v>0.27129385998063299</v>
      </c>
      <c r="BU19" s="17">
        <v>0.30255615879040798</v>
      </c>
      <c r="BV19" s="17">
        <v>0.29657170083326201</v>
      </c>
      <c r="BW19" s="17">
        <v>0.30095775930493601</v>
      </c>
      <c r="BX19" s="17">
        <v>0.32246343354057</v>
      </c>
      <c r="BY19" s="17">
        <v>0.37694288969162498</v>
      </c>
      <c r="BZ19" s="17">
        <v>0.35156887043302298</v>
      </c>
      <c r="CA19" s="17">
        <v>0.44865898175469199</v>
      </c>
      <c r="CB19" s="17">
        <v>0.50367751601757305</v>
      </c>
      <c r="CC19" s="17">
        <v>0.50496988709309498</v>
      </c>
      <c r="CD19" s="17">
        <v>0.54535682004979003</v>
      </c>
    </row>
    <row r="20" spans="2:82" x14ac:dyDescent="0.35">
      <c r="B20" s="18" t="s">
        <v>385</v>
      </c>
      <c r="C20" s="17">
        <v>0.23872568618669299</v>
      </c>
      <c r="D20" s="17">
        <v>0.24519888445180699</v>
      </c>
      <c r="E20" s="17">
        <v>0.23239565975305901</v>
      </c>
      <c r="F20" s="17"/>
      <c r="G20" s="17">
        <v>0.246630705457419</v>
      </c>
      <c r="H20" s="17">
        <v>0.23316000611805199</v>
      </c>
      <c r="I20" s="17">
        <v>0.20448080117390399</v>
      </c>
      <c r="J20" s="17">
        <v>0.21114142320076201</v>
      </c>
      <c r="K20" s="17">
        <v>0.217237417065268</v>
      </c>
      <c r="L20" s="17">
        <v>0.30262729085428203</v>
      </c>
      <c r="M20" s="17"/>
      <c r="N20" s="17">
        <v>0.261761458113492</v>
      </c>
      <c r="O20" s="17">
        <v>0.24210223189951499</v>
      </c>
      <c r="P20" s="17">
        <v>0.21770386275572901</v>
      </c>
      <c r="Q20" s="17">
        <v>0.22919000093101899</v>
      </c>
      <c r="R20" s="17"/>
      <c r="S20" s="17">
        <v>0.22685866852057099</v>
      </c>
      <c r="T20" s="17">
        <v>0.23816416967107501</v>
      </c>
      <c r="U20" s="17">
        <v>0.210403412336607</v>
      </c>
      <c r="V20" s="17">
        <v>0.24743660029154199</v>
      </c>
      <c r="W20" s="17">
        <v>0.236664187283013</v>
      </c>
      <c r="X20" s="17">
        <v>0.250150228083176</v>
      </c>
      <c r="Y20" s="17">
        <v>0.279562164236486</v>
      </c>
      <c r="Z20" s="17">
        <v>0.25452844946894398</v>
      </c>
      <c r="AA20" s="17">
        <v>0.212920406292986</v>
      </c>
      <c r="AB20" s="17">
        <v>0.26789884105050699</v>
      </c>
      <c r="AC20" s="17">
        <v>0.202749226815987</v>
      </c>
      <c r="AD20" s="17"/>
      <c r="AE20" s="17">
        <v>0.27224233368702699</v>
      </c>
      <c r="AF20" s="17">
        <v>0.225017049407266</v>
      </c>
      <c r="AG20" s="17">
        <v>0.19561827458908301</v>
      </c>
      <c r="AH20" s="17">
        <v>0.209189780644981</v>
      </c>
      <c r="AI20" s="17">
        <v>0.22737718832303999</v>
      </c>
      <c r="AJ20" s="17">
        <v>0.24433637850523901</v>
      </c>
      <c r="AK20" s="17"/>
      <c r="AL20" s="17">
        <v>0.24425197842917401</v>
      </c>
      <c r="AM20" s="17">
        <v>0.25131587626516599</v>
      </c>
      <c r="AN20" s="17">
        <v>0.24779663626133699</v>
      </c>
      <c r="AO20" s="17">
        <v>0.192433071686652</v>
      </c>
      <c r="AP20" s="17">
        <v>0.19434315461240001</v>
      </c>
      <c r="AQ20" s="17">
        <v>0.166820606746585</v>
      </c>
      <c r="AR20" s="17">
        <v>0.181731071253312</v>
      </c>
      <c r="AS20" s="17"/>
      <c r="AT20" s="17">
        <v>0.23116053460817401</v>
      </c>
      <c r="AU20" s="17">
        <v>0.240922373808476</v>
      </c>
      <c r="AV20" s="17"/>
      <c r="AW20" s="17">
        <v>0.214455987306584</v>
      </c>
      <c r="AX20" s="17">
        <v>0.29268214328973502</v>
      </c>
      <c r="AY20" s="17">
        <v>0.22846375938579999</v>
      </c>
      <c r="AZ20" s="17">
        <v>0.23511219126888</v>
      </c>
      <c r="BA20" s="17">
        <v>0.30497564417154299</v>
      </c>
      <c r="BB20" s="17">
        <v>0.223937860680441</v>
      </c>
      <c r="BC20" s="17">
        <v>0.20474291368869699</v>
      </c>
      <c r="BD20" s="17">
        <v>0.15751787249375099</v>
      </c>
      <c r="BE20" s="17"/>
      <c r="BF20" s="17">
        <v>0.24208677280375099</v>
      </c>
      <c r="BG20" s="17">
        <v>0.20728835813590801</v>
      </c>
      <c r="BH20" s="17">
        <v>0.319230669302</v>
      </c>
      <c r="BI20" s="17">
        <v>0.224207977738478</v>
      </c>
      <c r="BJ20" s="17">
        <v>0.19455542210339599</v>
      </c>
      <c r="BK20" s="17">
        <v>0.27538308823335</v>
      </c>
      <c r="BL20" s="17">
        <v>0.20651718863591101</v>
      </c>
      <c r="BM20" s="17"/>
      <c r="BN20" s="17">
        <v>0.21304522406996601</v>
      </c>
      <c r="BO20" s="17">
        <v>0.223600631263949</v>
      </c>
      <c r="BP20" s="17">
        <v>0.22755815911303301</v>
      </c>
      <c r="BQ20" s="17">
        <v>0.23446241852035801</v>
      </c>
      <c r="BR20" s="17">
        <v>0.24828466757971299</v>
      </c>
      <c r="BS20" s="17">
        <v>0.22259262353443099</v>
      </c>
      <c r="BT20" s="17">
        <v>0.23813080616774701</v>
      </c>
      <c r="BU20" s="17">
        <v>0.25218380114160899</v>
      </c>
      <c r="BV20" s="17">
        <v>0.25996083727283698</v>
      </c>
      <c r="BW20" s="17">
        <v>0.25828157861548101</v>
      </c>
      <c r="BX20" s="17">
        <v>0.24474447462684801</v>
      </c>
      <c r="BY20" s="17">
        <v>0.23428032545944499</v>
      </c>
      <c r="BZ20" s="17">
        <v>0.219751265073583</v>
      </c>
      <c r="CA20" s="17">
        <v>0.237053102905327</v>
      </c>
      <c r="CB20" s="17">
        <v>0.25113997934946197</v>
      </c>
      <c r="CC20" s="17">
        <v>0.27401788397867499</v>
      </c>
      <c r="CD20" s="17">
        <v>0.26205411573334098</v>
      </c>
    </row>
    <row r="21" spans="2:82" x14ac:dyDescent="0.35">
      <c r="B21" s="18" t="s">
        <v>386</v>
      </c>
      <c r="C21" s="17">
        <v>0.21486512464569801</v>
      </c>
      <c r="D21" s="17">
        <v>0.20617921318753701</v>
      </c>
      <c r="E21" s="17">
        <v>0.22320119401955499</v>
      </c>
      <c r="F21" s="17"/>
      <c r="G21" s="17">
        <v>0.21038804260258301</v>
      </c>
      <c r="H21" s="17">
        <v>0.16229675000069299</v>
      </c>
      <c r="I21" s="17">
        <v>0.19022252225882899</v>
      </c>
      <c r="J21" s="17">
        <v>0.22578288675192901</v>
      </c>
      <c r="K21" s="17">
        <v>0.211320924309891</v>
      </c>
      <c r="L21" s="17">
        <v>0.27415890499940698</v>
      </c>
      <c r="M21" s="17"/>
      <c r="N21" s="17">
        <v>0.23574023218457299</v>
      </c>
      <c r="O21" s="17">
        <v>0.20113895343858601</v>
      </c>
      <c r="P21" s="17">
        <v>0.21932462799269301</v>
      </c>
      <c r="Q21" s="17">
        <v>0.20298785741196801</v>
      </c>
      <c r="R21" s="17"/>
      <c r="S21" s="17">
        <v>0.17964939191379101</v>
      </c>
      <c r="T21" s="17">
        <v>0.22138084450515999</v>
      </c>
      <c r="U21" s="17">
        <v>0.21643331624420301</v>
      </c>
      <c r="V21" s="17">
        <v>0.238345999297326</v>
      </c>
      <c r="W21" s="17">
        <v>0.226678675056351</v>
      </c>
      <c r="X21" s="17">
        <v>0.23106079799030699</v>
      </c>
      <c r="Y21" s="17">
        <v>0.230571347010502</v>
      </c>
      <c r="Z21" s="17">
        <v>0.252273319922386</v>
      </c>
      <c r="AA21" s="17">
        <v>0.18792060614876099</v>
      </c>
      <c r="AB21" s="17">
        <v>0.22047228856124301</v>
      </c>
      <c r="AC21" s="17">
        <v>0.196630039812972</v>
      </c>
      <c r="AD21" s="17"/>
      <c r="AE21" s="17">
        <v>0.24686241731251701</v>
      </c>
      <c r="AF21" s="17">
        <v>0.21908641389498201</v>
      </c>
      <c r="AG21" s="17">
        <v>0.180374167799385</v>
      </c>
      <c r="AH21" s="17">
        <v>0.203064695996551</v>
      </c>
      <c r="AI21" s="17">
        <v>0.168235115860771</v>
      </c>
      <c r="AJ21" s="17">
        <v>0.218219792989053</v>
      </c>
      <c r="AK21" s="17"/>
      <c r="AL21" s="17">
        <v>0.225783368172288</v>
      </c>
      <c r="AM21" s="17">
        <v>0.21393687378895099</v>
      </c>
      <c r="AN21" s="17">
        <v>0.17174874398920301</v>
      </c>
      <c r="AO21" s="17">
        <v>0.153339729468249</v>
      </c>
      <c r="AP21" s="17">
        <v>0.213773328579829</v>
      </c>
      <c r="AQ21" s="17">
        <v>0.14943141832597001</v>
      </c>
      <c r="AR21" s="17">
        <v>0.177579327951781</v>
      </c>
      <c r="AS21" s="17"/>
      <c r="AT21" s="17">
        <v>0.17109933161496299</v>
      </c>
      <c r="AU21" s="17">
        <v>0.220885811649985</v>
      </c>
      <c r="AV21" s="17"/>
      <c r="AW21" s="17">
        <v>0.17603256813387699</v>
      </c>
      <c r="AX21" s="17">
        <v>0.25094233239846198</v>
      </c>
      <c r="AY21" s="17">
        <v>0.19205762008499</v>
      </c>
      <c r="AZ21" s="17">
        <v>0.20859614226112699</v>
      </c>
      <c r="BA21" s="17">
        <v>0.283185692078808</v>
      </c>
      <c r="BB21" s="17">
        <v>0.20745582196145701</v>
      </c>
      <c r="BC21" s="17">
        <v>0.187948294943734</v>
      </c>
      <c r="BD21" s="17">
        <v>0.20998981955457499</v>
      </c>
      <c r="BE21" s="17"/>
      <c r="BF21" s="17">
        <v>0.21776047368895601</v>
      </c>
      <c r="BG21" s="17">
        <v>0.17626402142210901</v>
      </c>
      <c r="BH21" s="17">
        <v>0.28258292977029897</v>
      </c>
      <c r="BI21" s="17">
        <v>0.20783612193908399</v>
      </c>
      <c r="BJ21" s="17">
        <v>0.18354514751084899</v>
      </c>
      <c r="BK21" s="17">
        <v>0.25027318027824103</v>
      </c>
      <c r="BL21" s="17">
        <v>0.205408486709205</v>
      </c>
      <c r="BM21" s="17"/>
      <c r="BN21" s="17">
        <v>0.16329254663930201</v>
      </c>
      <c r="BO21" s="17">
        <v>0.202651937866311</v>
      </c>
      <c r="BP21" s="17">
        <v>0.205170520781187</v>
      </c>
      <c r="BQ21" s="17">
        <v>0.20674885681559499</v>
      </c>
      <c r="BR21" s="17">
        <v>0.22780428275335399</v>
      </c>
      <c r="BS21" s="17">
        <v>0.20818872686392201</v>
      </c>
      <c r="BT21" s="17">
        <v>0.20493786705707201</v>
      </c>
      <c r="BU21" s="17">
        <v>0.247918471535786</v>
      </c>
      <c r="BV21" s="17">
        <v>0.23512547052642799</v>
      </c>
      <c r="BW21" s="17">
        <v>0.21261406401706701</v>
      </c>
      <c r="BX21" s="17">
        <v>0.22407897436378699</v>
      </c>
      <c r="BY21" s="17">
        <v>0.25096114332692998</v>
      </c>
      <c r="BZ21" s="17">
        <v>0.24399259721863401</v>
      </c>
      <c r="CA21" s="17">
        <v>0.25649721604562198</v>
      </c>
      <c r="CB21" s="17">
        <v>0.21870869068419599</v>
      </c>
      <c r="CC21" s="17">
        <v>0.16440668815013401</v>
      </c>
      <c r="CD21" s="17">
        <v>0.127180716942803</v>
      </c>
    </row>
    <row r="22" spans="2:82" x14ac:dyDescent="0.35">
      <c r="B22" s="18" t="s">
        <v>387</v>
      </c>
      <c r="C22" s="17">
        <v>0.191628145973157</v>
      </c>
      <c r="D22" s="17">
        <v>0.19737659750431999</v>
      </c>
      <c r="E22" s="17">
        <v>0.18596281690995201</v>
      </c>
      <c r="F22" s="17"/>
      <c r="G22" s="17">
        <v>0.196492159467552</v>
      </c>
      <c r="H22" s="17">
        <v>0.16187979423010301</v>
      </c>
      <c r="I22" s="17">
        <v>0.17278715231802799</v>
      </c>
      <c r="J22" s="17">
        <v>0.18391668316323101</v>
      </c>
      <c r="K22" s="17">
        <v>0.18217369517357099</v>
      </c>
      <c r="L22" s="17">
        <v>0.24053027668026</v>
      </c>
      <c r="M22" s="17"/>
      <c r="N22" s="17">
        <v>0.21902413519994901</v>
      </c>
      <c r="O22" s="17">
        <v>0.19868205442894499</v>
      </c>
      <c r="P22" s="17">
        <v>0.17178480505052501</v>
      </c>
      <c r="Q22" s="17">
        <v>0.17255558162551701</v>
      </c>
      <c r="R22" s="17"/>
      <c r="S22" s="17">
        <v>0.17122158993146999</v>
      </c>
      <c r="T22" s="17">
        <v>0.188922476666467</v>
      </c>
      <c r="U22" s="17">
        <v>0.17431215408890399</v>
      </c>
      <c r="V22" s="17">
        <v>0.20770664217232099</v>
      </c>
      <c r="W22" s="17">
        <v>0.20135640059646101</v>
      </c>
      <c r="X22" s="17">
        <v>0.20767092276517099</v>
      </c>
      <c r="Y22" s="17">
        <v>0.21015775530040101</v>
      </c>
      <c r="Z22" s="17">
        <v>0.23089653990803</v>
      </c>
      <c r="AA22" s="17">
        <v>0.16185151503359901</v>
      </c>
      <c r="AB22" s="17">
        <v>0.217949621871496</v>
      </c>
      <c r="AC22" s="17">
        <v>0.161697204163219</v>
      </c>
      <c r="AD22" s="17"/>
      <c r="AE22" s="17">
        <v>0.21627278403378999</v>
      </c>
      <c r="AF22" s="17">
        <v>0.18957321729652299</v>
      </c>
      <c r="AG22" s="17">
        <v>0.16006942421400699</v>
      </c>
      <c r="AH22" s="17">
        <v>0.17406827204737199</v>
      </c>
      <c r="AI22" s="17">
        <v>0.16851076088212</v>
      </c>
      <c r="AJ22" s="17">
        <v>0.18661823191519999</v>
      </c>
      <c r="AK22" s="17"/>
      <c r="AL22" s="17">
        <v>0.19995181935606501</v>
      </c>
      <c r="AM22" s="17">
        <v>0.192173989102324</v>
      </c>
      <c r="AN22" s="17">
        <v>0.187680068020046</v>
      </c>
      <c r="AO22" s="17">
        <v>0.124007803781838</v>
      </c>
      <c r="AP22" s="17">
        <v>0.162161817843195</v>
      </c>
      <c r="AQ22" s="17">
        <v>0.1655989793697</v>
      </c>
      <c r="AR22" s="17">
        <v>9.6157115291954601E-2</v>
      </c>
      <c r="AS22" s="17"/>
      <c r="AT22" s="17">
        <v>0.16724896090550001</v>
      </c>
      <c r="AU22" s="17">
        <v>0.19564254078821</v>
      </c>
      <c r="AV22" s="17"/>
      <c r="AW22" s="17">
        <v>0.16595649702200099</v>
      </c>
      <c r="AX22" s="17">
        <v>0.22495710685107001</v>
      </c>
      <c r="AY22" s="17">
        <v>0.19686344845033299</v>
      </c>
      <c r="AZ22" s="17">
        <v>0.19094070028864901</v>
      </c>
      <c r="BA22" s="17">
        <v>0.243988120256518</v>
      </c>
      <c r="BB22" s="17">
        <v>0.1808045500213</v>
      </c>
      <c r="BC22" s="17">
        <v>0.16234733212112801</v>
      </c>
      <c r="BD22" s="17">
        <v>0.15845149280357401</v>
      </c>
      <c r="BE22" s="17"/>
      <c r="BF22" s="17">
        <v>0.19387634515893701</v>
      </c>
      <c r="BG22" s="17">
        <v>0.16050214608818</v>
      </c>
      <c r="BH22" s="17">
        <v>0.269178895863245</v>
      </c>
      <c r="BI22" s="17">
        <v>0.16206005691792599</v>
      </c>
      <c r="BJ22" s="17">
        <v>0.158387556264247</v>
      </c>
      <c r="BK22" s="17">
        <v>0.225601192620215</v>
      </c>
      <c r="BL22" s="17">
        <v>0.16785705884794999</v>
      </c>
      <c r="BM22" s="17"/>
      <c r="BN22" s="17">
        <v>0.15203222735166799</v>
      </c>
      <c r="BO22" s="17">
        <v>0.17116906640153901</v>
      </c>
      <c r="BP22" s="17">
        <v>0.172345516586978</v>
      </c>
      <c r="BQ22" s="17">
        <v>0.17034917443506301</v>
      </c>
      <c r="BR22" s="17">
        <v>0.19194960711429801</v>
      </c>
      <c r="BS22" s="17">
        <v>0.17358597695898201</v>
      </c>
      <c r="BT22" s="17">
        <v>0.199725332112419</v>
      </c>
      <c r="BU22" s="17">
        <v>0.20902206958783301</v>
      </c>
      <c r="BV22" s="17">
        <v>0.21975283642367299</v>
      </c>
      <c r="BW22" s="17">
        <v>0.21520077090798301</v>
      </c>
      <c r="BX22" s="17">
        <v>0.21313126813602301</v>
      </c>
      <c r="BY22" s="17">
        <v>0.21723044488198501</v>
      </c>
      <c r="BZ22" s="17">
        <v>0.19484815074331399</v>
      </c>
      <c r="CA22" s="17">
        <v>0.207968943586711</v>
      </c>
      <c r="CB22" s="17">
        <v>0.23702570631543299</v>
      </c>
      <c r="CC22" s="17">
        <v>0.17059274643323599</v>
      </c>
      <c r="CD22" s="17">
        <v>0.15169837694945801</v>
      </c>
    </row>
    <row r="23" spans="2:82" x14ac:dyDescent="0.35">
      <c r="B23" s="18" t="s">
        <v>388</v>
      </c>
      <c r="C23" s="17">
        <v>0.188859656604806</v>
      </c>
      <c r="D23" s="17">
        <v>0.199922499698267</v>
      </c>
      <c r="E23" s="17">
        <v>0.177793648651798</v>
      </c>
      <c r="F23" s="17"/>
      <c r="G23" s="17">
        <v>0.20241292643719899</v>
      </c>
      <c r="H23" s="17">
        <v>0.183987334036112</v>
      </c>
      <c r="I23" s="17">
        <v>0.17247575039183899</v>
      </c>
      <c r="J23" s="17">
        <v>0.17280655294148101</v>
      </c>
      <c r="K23" s="17">
        <v>0.169509115436176</v>
      </c>
      <c r="L23" s="17">
        <v>0.223160781315552</v>
      </c>
      <c r="M23" s="17"/>
      <c r="N23" s="17">
        <v>0.22109257681393099</v>
      </c>
      <c r="O23" s="17">
        <v>0.190309189166879</v>
      </c>
      <c r="P23" s="17">
        <v>0.16959139026862999</v>
      </c>
      <c r="Q23" s="17">
        <v>0.16981393944750101</v>
      </c>
      <c r="R23" s="17"/>
      <c r="S23" s="17">
        <v>0.18734017964109401</v>
      </c>
      <c r="T23" s="17">
        <v>0.17700431709679501</v>
      </c>
      <c r="U23" s="17">
        <v>0.168741762273181</v>
      </c>
      <c r="V23" s="17">
        <v>0.19874803615023201</v>
      </c>
      <c r="W23" s="17">
        <v>0.17790875006763701</v>
      </c>
      <c r="X23" s="17">
        <v>0.20781231550429899</v>
      </c>
      <c r="Y23" s="17">
        <v>0.210936543918504</v>
      </c>
      <c r="Z23" s="17">
        <v>0.21668839673000501</v>
      </c>
      <c r="AA23" s="17">
        <v>0.163970331026633</v>
      </c>
      <c r="AB23" s="17">
        <v>0.21728970801782499</v>
      </c>
      <c r="AC23" s="17">
        <v>0.15590603140249601</v>
      </c>
      <c r="AD23" s="17"/>
      <c r="AE23" s="17">
        <v>0.21238761001437401</v>
      </c>
      <c r="AF23" s="17">
        <v>0.184813486269329</v>
      </c>
      <c r="AG23" s="17">
        <v>0.15050923845175701</v>
      </c>
      <c r="AH23" s="17">
        <v>0.17866543660326301</v>
      </c>
      <c r="AI23" s="17">
        <v>0.17023434201906601</v>
      </c>
      <c r="AJ23" s="17">
        <v>0.199290616425538</v>
      </c>
      <c r="AK23" s="17"/>
      <c r="AL23" s="17">
        <v>0.19104943465806401</v>
      </c>
      <c r="AM23" s="17">
        <v>0.20330435502493699</v>
      </c>
      <c r="AN23" s="17">
        <v>0.18933478572639301</v>
      </c>
      <c r="AO23" s="17">
        <v>0.128865023552615</v>
      </c>
      <c r="AP23" s="17">
        <v>0.14209028338219801</v>
      </c>
      <c r="AQ23" s="17">
        <v>0.195345913078357</v>
      </c>
      <c r="AR23" s="17">
        <v>0.157212975668892</v>
      </c>
      <c r="AS23" s="17"/>
      <c r="AT23" s="17">
        <v>0.1931060477297</v>
      </c>
      <c r="AU23" s="17">
        <v>0.18875037824959301</v>
      </c>
      <c r="AV23" s="17"/>
      <c r="AW23" s="17">
        <v>0.17032754068095801</v>
      </c>
      <c r="AX23" s="17">
        <v>0.211494406548873</v>
      </c>
      <c r="AY23" s="17">
        <v>0.199579032275114</v>
      </c>
      <c r="AZ23" s="17">
        <v>0.18517705248438701</v>
      </c>
      <c r="BA23" s="17">
        <v>0.227934574332951</v>
      </c>
      <c r="BB23" s="17">
        <v>0.18340254444796</v>
      </c>
      <c r="BC23" s="17">
        <v>0.17037320346624199</v>
      </c>
      <c r="BD23" s="17">
        <v>0.15719457136263301</v>
      </c>
      <c r="BE23" s="17"/>
      <c r="BF23" s="17">
        <v>0.19928537600395499</v>
      </c>
      <c r="BG23" s="17">
        <v>0.166252053002508</v>
      </c>
      <c r="BH23" s="17">
        <v>0.26614373282028198</v>
      </c>
      <c r="BI23" s="17">
        <v>0.173424407833775</v>
      </c>
      <c r="BJ23" s="17">
        <v>0.15133895653843499</v>
      </c>
      <c r="BK23" s="17">
        <v>0.20622129560248301</v>
      </c>
      <c r="BL23" s="17">
        <v>0.15944752742010801</v>
      </c>
      <c r="BM23" s="17"/>
      <c r="BN23" s="17">
        <v>0.154758224214947</v>
      </c>
      <c r="BO23" s="17">
        <v>0.17471885163457701</v>
      </c>
      <c r="BP23" s="17">
        <v>0.15871185637114699</v>
      </c>
      <c r="BQ23" s="17">
        <v>0.17122644478916699</v>
      </c>
      <c r="BR23" s="17">
        <v>0.18806404314134401</v>
      </c>
      <c r="BS23" s="17">
        <v>0.17292799760885999</v>
      </c>
      <c r="BT23" s="17">
        <v>0.176331176183502</v>
      </c>
      <c r="BU23" s="17">
        <v>0.21714107221197501</v>
      </c>
      <c r="BV23" s="17">
        <v>0.204495495546582</v>
      </c>
      <c r="BW23" s="17">
        <v>0.215149153492564</v>
      </c>
      <c r="BX23" s="17">
        <v>0.20819360546124299</v>
      </c>
      <c r="BY23" s="17">
        <v>0.21698786911189299</v>
      </c>
      <c r="BZ23" s="17">
        <v>0.170874440217332</v>
      </c>
      <c r="CA23" s="17">
        <v>0.22990092712681701</v>
      </c>
      <c r="CB23" s="17">
        <v>0.22589781821388299</v>
      </c>
      <c r="CC23" s="17">
        <v>0.23097186042637499</v>
      </c>
      <c r="CD23" s="17">
        <v>0.16927557496933701</v>
      </c>
    </row>
    <row r="24" spans="2:82" x14ac:dyDescent="0.35">
      <c r="B24" s="18" t="s">
        <v>389</v>
      </c>
      <c r="C24" s="17">
        <v>0.182279186120441</v>
      </c>
      <c r="D24" s="17">
        <v>0.17737585808169701</v>
      </c>
      <c r="E24" s="17">
        <v>0.18735546408713899</v>
      </c>
      <c r="F24" s="17"/>
      <c r="G24" s="17">
        <v>0.17854421152438099</v>
      </c>
      <c r="H24" s="17">
        <v>0.13697161866067101</v>
      </c>
      <c r="I24" s="17">
        <v>0.160163542969468</v>
      </c>
      <c r="J24" s="17">
        <v>0.19040802781709601</v>
      </c>
      <c r="K24" s="17">
        <v>0.18247509473039999</v>
      </c>
      <c r="L24" s="17">
        <v>0.23287692134313101</v>
      </c>
      <c r="M24" s="17"/>
      <c r="N24" s="17">
        <v>0.203139119417617</v>
      </c>
      <c r="O24" s="17">
        <v>0.17751452358567399</v>
      </c>
      <c r="P24" s="17">
        <v>0.16675245080407</v>
      </c>
      <c r="Q24" s="17">
        <v>0.17724930747655299</v>
      </c>
      <c r="R24" s="17"/>
      <c r="S24" s="17">
        <v>0.16106146113588701</v>
      </c>
      <c r="T24" s="17">
        <v>0.18731179242326201</v>
      </c>
      <c r="U24" s="17">
        <v>0.15732846846877999</v>
      </c>
      <c r="V24" s="17">
        <v>0.18948609404887001</v>
      </c>
      <c r="W24" s="17">
        <v>0.201309781660681</v>
      </c>
      <c r="X24" s="17">
        <v>0.19134986782157501</v>
      </c>
      <c r="Y24" s="17">
        <v>0.20961372713055401</v>
      </c>
      <c r="Z24" s="17">
        <v>0.19485044535075599</v>
      </c>
      <c r="AA24" s="17">
        <v>0.15969816551344501</v>
      </c>
      <c r="AB24" s="17">
        <v>0.212125881998661</v>
      </c>
      <c r="AC24" s="17">
        <v>0.15105550269920201</v>
      </c>
      <c r="AD24" s="17"/>
      <c r="AE24" s="17">
        <v>0.20847901407223099</v>
      </c>
      <c r="AF24" s="17">
        <v>0.179911713405559</v>
      </c>
      <c r="AG24" s="17">
        <v>0.162214379269292</v>
      </c>
      <c r="AH24" s="17">
        <v>0.165238248204544</v>
      </c>
      <c r="AI24" s="17">
        <v>0.14782170767706099</v>
      </c>
      <c r="AJ24" s="17">
        <v>0.207603073958229</v>
      </c>
      <c r="AK24" s="17"/>
      <c r="AL24" s="17">
        <v>0.19205491847099701</v>
      </c>
      <c r="AM24" s="17">
        <v>0.180705045209231</v>
      </c>
      <c r="AN24" s="17">
        <v>0.15303228679924299</v>
      </c>
      <c r="AO24" s="17">
        <v>0.13725505853339501</v>
      </c>
      <c r="AP24" s="17">
        <v>0.16309209874998701</v>
      </c>
      <c r="AQ24" s="17">
        <v>0.15061032380762299</v>
      </c>
      <c r="AR24" s="17">
        <v>9.2590977986973896E-2</v>
      </c>
      <c r="AS24" s="17"/>
      <c r="AT24" s="17">
        <v>0.14111785924351</v>
      </c>
      <c r="AU24" s="17">
        <v>0.18738798046494001</v>
      </c>
      <c r="AV24" s="17"/>
      <c r="AW24" s="17">
        <v>0.16923743811916001</v>
      </c>
      <c r="AX24" s="17">
        <v>0.22741326064554901</v>
      </c>
      <c r="AY24" s="17">
        <v>0.19255698854606099</v>
      </c>
      <c r="AZ24" s="17">
        <v>0.18131386767807001</v>
      </c>
      <c r="BA24" s="17">
        <v>0.238158869006559</v>
      </c>
      <c r="BB24" s="17">
        <v>0.16335454814458</v>
      </c>
      <c r="BC24" s="17">
        <v>0.14564268359101201</v>
      </c>
      <c r="BD24" s="17">
        <v>0.12791966336362101</v>
      </c>
      <c r="BE24" s="17"/>
      <c r="BF24" s="17">
        <v>0.18555906162249899</v>
      </c>
      <c r="BG24" s="17">
        <v>0.14844722277660899</v>
      </c>
      <c r="BH24" s="17">
        <v>0.24739277859747699</v>
      </c>
      <c r="BI24" s="17">
        <v>0.17370964178067999</v>
      </c>
      <c r="BJ24" s="17">
        <v>0.15269017773572499</v>
      </c>
      <c r="BK24" s="17">
        <v>0.22051969179184699</v>
      </c>
      <c r="BL24" s="17">
        <v>0.15435988707089801</v>
      </c>
      <c r="BM24" s="17"/>
      <c r="BN24" s="17">
        <v>0.13065457806859801</v>
      </c>
      <c r="BO24" s="17">
        <v>0.17167604380510099</v>
      </c>
      <c r="BP24" s="17">
        <v>0.16343255679483601</v>
      </c>
      <c r="BQ24" s="17">
        <v>0.17285132336870301</v>
      </c>
      <c r="BR24" s="17">
        <v>0.19711821026602899</v>
      </c>
      <c r="BS24" s="17">
        <v>0.15411009647732701</v>
      </c>
      <c r="BT24" s="17">
        <v>0.19499534347693201</v>
      </c>
      <c r="BU24" s="17">
        <v>0.18848096291132699</v>
      </c>
      <c r="BV24" s="17">
        <v>0.21107186290418101</v>
      </c>
      <c r="BW24" s="17">
        <v>0.18473629161339999</v>
      </c>
      <c r="BX24" s="17">
        <v>0.20092051162949401</v>
      </c>
      <c r="BY24" s="17">
        <v>0.20094753708145899</v>
      </c>
      <c r="BZ24" s="17">
        <v>0.19236093957481401</v>
      </c>
      <c r="CA24" s="17">
        <v>0.216504820427072</v>
      </c>
      <c r="CB24" s="17">
        <v>0.22169772299054799</v>
      </c>
      <c r="CC24" s="17">
        <v>0.14599580416574301</v>
      </c>
      <c r="CD24" s="17">
        <v>0.134817796409513</v>
      </c>
    </row>
    <row r="25" spans="2:82" x14ac:dyDescent="0.35">
      <c r="B25" s="18" t="s">
        <v>390</v>
      </c>
      <c r="C25" s="17">
        <v>0.180157458817267</v>
      </c>
      <c r="D25" s="17">
        <v>0.18063209764444099</v>
      </c>
      <c r="E25" s="17">
        <v>0.179367323426668</v>
      </c>
      <c r="F25" s="17"/>
      <c r="G25" s="17">
        <v>0.17533727000969701</v>
      </c>
      <c r="H25" s="17">
        <v>0.153190345846033</v>
      </c>
      <c r="I25" s="17">
        <v>0.165799970881845</v>
      </c>
      <c r="J25" s="17">
        <v>0.16494661898003701</v>
      </c>
      <c r="K25" s="17">
        <v>0.17661830614157201</v>
      </c>
      <c r="L25" s="17">
        <v>0.23168503188811301</v>
      </c>
      <c r="M25" s="17"/>
      <c r="N25" s="17">
        <v>0.20387881771600699</v>
      </c>
      <c r="O25" s="17">
        <v>0.18455974494263</v>
      </c>
      <c r="P25" s="17">
        <v>0.16477178279080901</v>
      </c>
      <c r="Q25" s="17">
        <v>0.163232572226756</v>
      </c>
      <c r="R25" s="17"/>
      <c r="S25" s="17">
        <v>0.16555577413334199</v>
      </c>
      <c r="T25" s="17">
        <v>0.18574939046161801</v>
      </c>
      <c r="U25" s="17">
        <v>0.17229414436909299</v>
      </c>
      <c r="V25" s="17">
        <v>0.187570763955033</v>
      </c>
      <c r="W25" s="17">
        <v>0.19626870336469601</v>
      </c>
      <c r="X25" s="17">
        <v>0.195871500332266</v>
      </c>
      <c r="Y25" s="17">
        <v>0.19379147790777901</v>
      </c>
      <c r="Z25" s="17">
        <v>0.21564575025324301</v>
      </c>
      <c r="AA25" s="17">
        <v>0.14346871968783401</v>
      </c>
      <c r="AB25" s="17">
        <v>0.20713310340607599</v>
      </c>
      <c r="AC25" s="17">
        <v>0.12996396882962999</v>
      </c>
      <c r="AD25" s="17"/>
      <c r="AE25" s="17">
        <v>0.20333613345925999</v>
      </c>
      <c r="AF25" s="17">
        <v>0.18660264349413899</v>
      </c>
      <c r="AG25" s="17">
        <v>0.155778973314734</v>
      </c>
      <c r="AH25" s="17">
        <v>0.16431299679181799</v>
      </c>
      <c r="AI25" s="17">
        <v>0.14498583495612499</v>
      </c>
      <c r="AJ25" s="17">
        <v>0.187378421783578</v>
      </c>
      <c r="AK25" s="17"/>
      <c r="AL25" s="17">
        <v>0.189703726307413</v>
      </c>
      <c r="AM25" s="17">
        <v>0.18265143741973799</v>
      </c>
      <c r="AN25" s="17">
        <v>0.15206222584700199</v>
      </c>
      <c r="AO25" s="17">
        <v>0.14302363564516901</v>
      </c>
      <c r="AP25" s="17">
        <v>0.15246121134135701</v>
      </c>
      <c r="AQ25" s="17">
        <v>0.126923178245713</v>
      </c>
      <c r="AR25" s="17">
        <v>6.1568866950883101E-2</v>
      </c>
      <c r="AS25" s="17"/>
      <c r="AT25" s="17">
        <v>0.15820284055724301</v>
      </c>
      <c r="AU25" s="17">
        <v>0.18355638102055699</v>
      </c>
      <c r="AV25" s="17"/>
      <c r="AW25" s="17">
        <v>0.16118778054810101</v>
      </c>
      <c r="AX25" s="17">
        <v>0.221943280454376</v>
      </c>
      <c r="AY25" s="17">
        <v>0.17317802688640499</v>
      </c>
      <c r="AZ25" s="17">
        <v>0.17746120599462401</v>
      </c>
      <c r="BA25" s="17">
        <v>0.23694870058272999</v>
      </c>
      <c r="BB25" s="17">
        <v>0.166623306285617</v>
      </c>
      <c r="BC25" s="17">
        <v>0.14836604396890199</v>
      </c>
      <c r="BD25" s="17">
        <v>0.13479528951229899</v>
      </c>
      <c r="BE25" s="17"/>
      <c r="BF25" s="17">
        <v>0.17852559880801799</v>
      </c>
      <c r="BG25" s="17">
        <v>0.14217455628374501</v>
      </c>
      <c r="BH25" s="17">
        <v>0.26052039522061998</v>
      </c>
      <c r="BI25" s="17">
        <v>0.155999348226358</v>
      </c>
      <c r="BJ25" s="17">
        <v>0.153403217791693</v>
      </c>
      <c r="BK25" s="17">
        <v>0.221242659367094</v>
      </c>
      <c r="BL25" s="17">
        <v>0.15391178124469901</v>
      </c>
      <c r="BM25" s="17"/>
      <c r="BN25" s="17">
        <v>0.14015206079298201</v>
      </c>
      <c r="BO25" s="17">
        <v>0.16359525128657201</v>
      </c>
      <c r="BP25" s="17">
        <v>0.17139271738102699</v>
      </c>
      <c r="BQ25" s="17">
        <v>0.15635984427647501</v>
      </c>
      <c r="BR25" s="17">
        <v>0.18595348014811899</v>
      </c>
      <c r="BS25" s="17">
        <v>0.15743058441285299</v>
      </c>
      <c r="BT25" s="17">
        <v>0.19761538949436799</v>
      </c>
      <c r="BU25" s="17">
        <v>0.19059679995414999</v>
      </c>
      <c r="BV25" s="17">
        <v>0.21032544463272601</v>
      </c>
      <c r="BW25" s="17">
        <v>0.19164555282871801</v>
      </c>
      <c r="BX25" s="17">
        <v>0.19493128397722401</v>
      </c>
      <c r="BY25" s="17">
        <v>0.20192891259022799</v>
      </c>
      <c r="BZ25" s="17">
        <v>0.18604747420277501</v>
      </c>
      <c r="CA25" s="17">
        <v>0.22094064602858601</v>
      </c>
      <c r="CB25" s="17">
        <v>0.21105110367985899</v>
      </c>
      <c r="CC25" s="17">
        <v>0.16404451166058001</v>
      </c>
      <c r="CD25" s="17">
        <v>0.14985389593006701</v>
      </c>
    </row>
    <row r="26" spans="2:82" x14ac:dyDescent="0.35">
      <c r="B26" s="18" t="s">
        <v>391</v>
      </c>
      <c r="C26" s="17">
        <v>0.15152132385255901</v>
      </c>
      <c r="D26" s="17">
        <v>0.164507144142332</v>
      </c>
      <c r="E26" s="17">
        <v>0.13899478801391801</v>
      </c>
      <c r="F26" s="17"/>
      <c r="G26" s="17">
        <v>0.19701343762184401</v>
      </c>
      <c r="H26" s="17">
        <v>0.17607837239535501</v>
      </c>
      <c r="I26" s="17">
        <v>0.16804934638753299</v>
      </c>
      <c r="J26" s="17">
        <v>0.12351415969549601</v>
      </c>
      <c r="K26" s="17">
        <v>0.12975211922013499</v>
      </c>
      <c r="L26" s="17">
        <v>0.12532621974751801</v>
      </c>
      <c r="M26" s="17"/>
      <c r="N26" s="17">
        <v>0.17897726968282601</v>
      </c>
      <c r="O26" s="17">
        <v>0.146770848931638</v>
      </c>
      <c r="P26" s="17">
        <v>0.133757194645369</v>
      </c>
      <c r="Q26" s="17">
        <v>0.14122057331086599</v>
      </c>
      <c r="R26" s="17"/>
      <c r="S26" s="17">
        <v>0.215415579854873</v>
      </c>
      <c r="T26" s="17">
        <v>0.15898542512809699</v>
      </c>
      <c r="U26" s="17">
        <v>0.13368378887730001</v>
      </c>
      <c r="V26" s="17">
        <v>0.10867917794012601</v>
      </c>
      <c r="W26" s="17">
        <v>0.15164349902549501</v>
      </c>
      <c r="X26" s="17">
        <v>0.168469624354774</v>
      </c>
      <c r="Y26" s="17">
        <v>0.137880018367249</v>
      </c>
      <c r="Z26" s="17">
        <v>0.118004704500366</v>
      </c>
      <c r="AA26" s="17">
        <v>0.12805879380607499</v>
      </c>
      <c r="AB26" s="17">
        <v>0.15545211477953699</v>
      </c>
      <c r="AC26" s="17">
        <v>0.11796839832266</v>
      </c>
      <c r="AD26" s="17"/>
      <c r="AE26" s="17">
        <v>0.146737586592257</v>
      </c>
      <c r="AF26" s="17">
        <v>0.137420014211386</v>
      </c>
      <c r="AG26" s="17">
        <v>0.14131196730718301</v>
      </c>
      <c r="AH26" s="17">
        <v>0.16729015952496601</v>
      </c>
      <c r="AI26" s="17">
        <v>0.17573095801615099</v>
      </c>
      <c r="AJ26" s="17">
        <v>0.17227307042274501</v>
      </c>
      <c r="AK26" s="17"/>
      <c r="AL26" s="17">
        <v>0.13255059301260999</v>
      </c>
      <c r="AM26" s="17">
        <v>0.20712217754885501</v>
      </c>
      <c r="AN26" s="17">
        <v>0.21798568455081899</v>
      </c>
      <c r="AO26" s="17">
        <v>0.13896017206302999</v>
      </c>
      <c r="AP26" s="17">
        <v>9.57293278563177E-2</v>
      </c>
      <c r="AQ26" s="17">
        <v>0.11892594450871199</v>
      </c>
      <c r="AR26" s="17">
        <v>0.191235501016736</v>
      </c>
      <c r="AS26" s="17"/>
      <c r="AT26" s="17">
        <v>0.19135732209520501</v>
      </c>
      <c r="AU26" s="17">
        <v>0.14677600261003901</v>
      </c>
      <c r="AV26" s="17"/>
      <c r="AW26" s="17">
        <v>0.16184891022828601</v>
      </c>
      <c r="AX26" s="17">
        <v>0.15199844070900001</v>
      </c>
      <c r="AY26" s="17">
        <v>0.13959316891780599</v>
      </c>
      <c r="AZ26" s="17">
        <v>0.14101625879062801</v>
      </c>
      <c r="BA26" s="17">
        <v>0.12283201102484601</v>
      </c>
      <c r="BB26" s="17">
        <v>0.15781643976128301</v>
      </c>
      <c r="BC26" s="17">
        <v>0.19475275701092201</v>
      </c>
      <c r="BD26" s="17">
        <v>8.2018718382563999E-2</v>
      </c>
      <c r="BE26" s="17"/>
      <c r="BF26" s="17">
        <v>0.17461406050869599</v>
      </c>
      <c r="BG26" s="17">
        <v>0.16163270953309999</v>
      </c>
      <c r="BH26" s="17">
        <v>0.15449780881064601</v>
      </c>
      <c r="BI26" s="17">
        <v>0.144837850676862</v>
      </c>
      <c r="BJ26" s="17">
        <v>0.12474751895002301</v>
      </c>
      <c r="BK26" s="17">
        <v>0.13117249372519299</v>
      </c>
      <c r="BL26" s="17">
        <v>0.16021263049161999</v>
      </c>
      <c r="BM26" s="17"/>
      <c r="BN26" s="17">
        <v>0.13675138091979</v>
      </c>
      <c r="BO26" s="17">
        <v>0.13868814071999899</v>
      </c>
      <c r="BP26" s="17">
        <v>0.138495418181769</v>
      </c>
      <c r="BQ26" s="17">
        <v>0.13336533488629301</v>
      </c>
      <c r="BR26" s="17">
        <v>0.14331299645925</v>
      </c>
      <c r="BS26" s="17">
        <v>0.146373890051754</v>
      </c>
      <c r="BT26" s="17">
        <v>0.136758580320439</v>
      </c>
      <c r="BU26" s="17">
        <v>0.16721197557484699</v>
      </c>
      <c r="BV26" s="17">
        <v>0.110859472341685</v>
      </c>
      <c r="BW26" s="17">
        <v>0.148379203842879</v>
      </c>
      <c r="BX26" s="17">
        <v>0.13256022091675099</v>
      </c>
      <c r="BY26" s="17">
        <v>0.18733890029439601</v>
      </c>
      <c r="BZ26" s="17">
        <v>0.16222070791479701</v>
      </c>
      <c r="CA26" s="17">
        <v>0.16128496536648601</v>
      </c>
      <c r="CB26" s="17">
        <v>0.26859480685256998</v>
      </c>
      <c r="CC26" s="17">
        <v>0.32325969645944702</v>
      </c>
      <c r="CD26" s="17">
        <v>0.32575761842765399</v>
      </c>
    </row>
    <row r="27" spans="2:82" x14ac:dyDescent="0.35">
      <c r="B27" s="18" t="s">
        <v>392</v>
      </c>
      <c r="C27" s="17">
        <v>0.136319102485712</v>
      </c>
      <c r="D27" s="17">
        <v>0.143469152876019</v>
      </c>
      <c r="E27" s="17">
        <v>0.12881392723038401</v>
      </c>
      <c r="F27" s="17"/>
      <c r="G27" s="17">
        <v>0.13689544331939299</v>
      </c>
      <c r="H27" s="17">
        <v>0.21294234171856999</v>
      </c>
      <c r="I27" s="17">
        <v>0.18286922073693701</v>
      </c>
      <c r="J27" s="17">
        <v>0.117233056712668</v>
      </c>
      <c r="K27" s="17">
        <v>9.5989536383906796E-2</v>
      </c>
      <c r="L27" s="17">
        <v>7.8230305701349007E-2</v>
      </c>
      <c r="M27" s="17"/>
      <c r="N27" s="17">
        <v>0.17402200116524499</v>
      </c>
      <c r="O27" s="17">
        <v>0.11563557655520899</v>
      </c>
      <c r="P27" s="17">
        <v>0.138106220176863</v>
      </c>
      <c r="Q27" s="17">
        <v>0.11615500518746399</v>
      </c>
      <c r="R27" s="17"/>
      <c r="S27" s="17">
        <v>0.19374868183445501</v>
      </c>
      <c r="T27" s="17">
        <v>0.148922265982732</v>
      </c>
      <c r="U27" s="17">
        <v>0.130044198173384</v>
      </c>
      <c r="V27" s="17">
        <v>0.13139125032636401</v>
      </c>
      <c r="W27" s="17">
        <v>0.13443444338906499</v>
      </c>
      <c r="X27" s="17">
        <v>0.150608615060246</v>
      </c>
      <c r="Y27" s="17">
        <v>0.12482877770065599</v>
      </c>
      <c r="Z27" s="17">
        <v>0.103097349724505</v>
      </c>
      <c r="AA27" s="17">
        <v>0.11165470127532499</v>
      </c>
      <c r="AB27" s="17">
        <v>0.108268306740242</v>
      </c>
      <c r="AC27" s="17">
        <v>8.5688104188940795E-2</v>
      </c>
      <c r="AD27" s="17"/>
      <c r="AE27" s="17">
        <v>0.119854623105449</v>
      </c>
      <c r="AF27" s="17">
        <v>0.14321326785538199</v>
      </c>
      <c r="AG27" s="17">
        <v>0.126418632755633</v>
      </c>
      <c r="AH27" s="17">
        <v>0.12882130847939499</v>
      </c>
      <c r="AI27" s="17">
        <v>0.167313732985443</v>
      </c>
      <c r="AJ27" s="17">
        <v>0.13240002409670101</v>
      </c>
      <c r="AK27" s="17"/>
      <c r="AL27" s="17">
        <v>0.104602570481339</v>
      </c>
      <c r="AM27" s="17">
        <v>0.20867923504156499</v>
      </c>
      <c r="AN27" s="17">
        <v>0.27974780525758502</v>
      </c>
      <c r="AO27" s="17">
        <v>0.183367953853802</v>
      </c>
      <c r="AP27" s="17">
        <v>5.7337530838543302E-2</v>
      </c>
      <c r="AQ27" s="17">
        <v>0.15611849826542701</v>
      </c>
      <c r="AR27" s="17">
        <v>0.18592456147786199</v>
      </c>
      <c r="AS27" s="17"/>
      <c r="AT27" s="17">
        <v>0.212035027638453</v>
      </c>
      <c r="AU27" s="17">
        <v>0.127184954661658</v>
      </c>
      <c r="AV27" s="17"/>
      <c r="AW27" s="17">
        <v>0.114554880562083</v>
      </c>
      <c r="AX27" s="17">
        <v>9.0120692619043694E-2</v>
      </c>
      <c r="AY27" s="17">
        <v>0.15977790109617701</v>
      </c>
      <c r="AZ27" s="17">
        <v>0.112683590121206</v>
      </c>
      <c r="BA27" s="17">
        <v>7.2083309490037106E-2</v>
      </c>
      <c r="BB27" s="17">
        <v>0.171106331993921</v>
      </c>
      <c r="BC27" s="17">
        <v>0.240506170836914</v>
      </c>
      <c r="BD27" s="17">
        <v>0.119426973066478</v>
      </c>
      <c r="BE27" s="17"/>
      <c r="BF27" s="17">
        <v>0.145896542041763</v>
      </c>
      <c r="BG27" s="17">
        <v>0.18228000138598599</v>
      </c>
      <c r="BH27" s="17">
        <v>0.122078435662723</v>
      </c>
      <c r="BI27" s="17">
        <v>9.20591884510603E-2</v>
      </c>
      <c r="BJ27" s="17">
        <v>0.117317597030623</v>
      </c>
      <c r="BK27" s="17">
        <v>8.9430719737735004E-2</v>
      </c>
      <c r="BL27" s="17">
        <v>0.148758524375984</v>
      </c>
      <c r="BM27" s="17"/>
      <c r="BN27" s="17">
        <v>0.10589621052925</v>
      </c>
      <c r="BO27" s="17">
        <v>0.120225332176551</v>
      </c>
      <c r="BP27" s="17">
        <v>9.0833618835156907E-2</v>
      </c>
      <c r="BQ27" s="17">
        <v>0.119710027971157</v>
      </c>
      <c r="BR27" s="17">
        <v>0.111602202171513</v>
      </c>
      <c r="BS27" s="17">
        <v>0.12194318993418</v>
      </c>
      <c r="BT27" s="17">
        <v>0.110976720215643</v>
      </c>
      <c r="BU27" s="17">
        <v>0.13075946339692701</v>
      </c>
      <c r="BV27" s="17">
        <v>0.11973943509412401</v>
      </c>
      <c r="BW27" s="17">
        <v>0.133301597367525</v>
      </c>
      <c r="BX27" s="17">
        <v>0.13949229475814601</v>
      </c>
      <c r="BY27" s="17">
        <v>0.16550174286123701</v>
      </c>
      <c r="BZ27" s="17">
        <v>0.170808502164111</v>
      </c>
      <c r="CA27" s="17">
        <v>0.199942232294818</v>
      </c>
      <c r="CB27" s="17">
        <v>0.32918398345046401</v>
      </c>
      <c r="CC27" s="17">
        <v>0.35452059884112602</v>
      </c>
      <c r="CD27" s="17">
        <v>0.46739495803029302</v>
      </c>
    </row>
    <row r="28" spans="2:82" x14ac:dyDescent="0.35">
      <c r="B28" s="18" t="s">
        <v>393</v>
      </c>
      <c r="C28" s="17">
        <v>0.101373512871041</v>
      </c>
      <c r="D28" s="17">
        <v>0.10917075199315</v>
      </c>
      <c r="E28" s="17">
        <v>9.3447446098085599E-2</v>
      </c>
      <c r="F28" s="17"/>
      <c r="G28" s="17">
        <v>0.13691226672665099</v>
      </c>
      <c r="H28" s="17">
        <v>0.14325812458735299</v>
      </c>
      <c r="I28" s="17">
        <v>0.130479508523137</v>
      </c>
      <c r="J28" s="17">
        <v>7.3528044991574004E-2</v>
      </c>
      <c r="K28" s="17">
        <v>7.0761014040292294E-2</v>
      </c>
      <c r="L28" s="17">
        <v>6.3224411642827605E-2</v>
      </c>
      <c r="M28" s="17"/>
      <c r="N28" s="17">
        <v>0.13275089084369901</v>
      </c>
      <c r="O28" s="17">
        <v>8.7154195496013803E-2</v>
      </c>
      <c r="P28" s="17">
        <v>8.9822331310358605E-2</v>
      </c>
      <c r="Q28" s="17">
        <v>9.2490162949098495E-2</v>
      </c>
      <c r="R28" s="17"/>
      <c r="S28" s="17">
        <v>0.158952072959265</v>
      </c>
      <c r="T28" s="17">
        <v>0.106680579729766</v>
      </c>
      <c r="U28" s="17">
        <v>8.8099111133995905E-2</v>
      </c>
      <c r="V28" s="17">
        <v>8.7161082631148704E-2</v>
      </c>
      <c r="W28" s="17">
        <v>0.10173572481918</v>
      </c>
      <c r="X28" s="17">
        <v>9.8769747689668702E-2</v>
      </c>
      <c r="Y28" s="17">
        <v>8.7024435523542998E-2</v>
      </c>
      <c r="Z28" s="17">
        <v>7.4360655728313907E-2</v>
      </c>
      <c r="AA28" s="17">
        <v>7.9543759366350997E-2</v>
      </c>
      <c r="AB28" s="17">
        <v>9.6573907534505399E-2</v>
      </c>
      <c r="AC28" s="17">
        <v>7.5292919686292398E-2</v>
      </c>
      <c r="AD28" s="17"/>
      <c r="AE28" s="17">
        <v>9.0634118639625602E-2</v>
      </c>
      <c r="AF28" s="17">
        <v>9.1053708283573995E-2</v>
      </c>
      <c r="AG28" s="17">
        <v>8.9068826561378101E-2</v>
      </c>
      <c r="AH28" s="17">
        <v>0.106724434096691</v>
      </c>
      <c r="AI28" s="17">
        <v>0.137162682543854</v>
      </c>
      <c r="AJ28" s="17">
        <v>0.117700282706844</v>
      </c>
      <c r="AK28" s="17"/>
      <c r="AL28" s="17">
        <v>7.6667050807540299E-2</v>
      </c>
      <c r="AM28" s="17">
        <v>0.166256333064527</v>
      </c>
      <c r="AN28" s="17">
        <v>0.16940659561046101</v>
      </c>
      <c r="AO28" s="17">
        <v>0.120341520782206</v>
      </c>
      <c r="AP28" s="17">
        <v>4.6788249586744698E-2</v>
      </c>
      <c r="AQ28" s="17">
        <v>0.103066575823867</v>
      </c>
      <c r="AR28" s="17">
        <v>0.219070577089861</v>
      </c>
      <c r="AS28" s="17"/>
      <c r="AT28" s="17">
        <v>0.14658576952937899</v>
      </c>
      <c r="AU28" s="17">
        <v>9.6045746714845906E-2</v>
      </c>
      <c r="AV28" s="17"/>
      <c r="AW28" s="17">
        <v>0.106019914045915</v>
      </c>
      <c r="AX28" s="17">
        <v>8.9221834438969902E-2</v>
      </c>
      <c r="AY28" s="17">
        <v>0.113486806029594</v>
      </c>
      <c r="AZ28" s="17">
        <v>8.4202875459027701E-2</v>
      </c>
      <c r="BA28" s="17">
        <v>6.1083925918150997E-2</v>
      </c>
      <c r="BB28" s="17">
        <v>0.116093347257181</v>
      </c>
      <c r="BC28" s="17">
        <v>0.16366082427786</v>
      </c>
      <c r="BD28" s="17">
        <v>4.5834514142109602E-2</v>
      </c>
      <c r="BE28" s="17"/>
      <c r="BF28" s="17">
        <v>0.11553955249159401</v>
      </c>
      <c r="BG28" s="17">
        <v>0.12105762825630401</v>
      </c>
      <c r="BH28" s="17">
        <v>0.103626400213049</v>
      </c>
      <c r="BI28" s="17">
        <v>7.1198712546011997E-2</v>
      </c>
      <c r="BJ28" s="17">
        <v>8.1306142643917098E-2</v>
      </c>
      <c r="BK28" s="17">
        <v>8.1838362756654903E-2</v>
      </c>
      <c r="BL28" s="17">
        <v>0.100671827795355</v>
      </c>
      <c r="BM28" s="17"/>
      <c r="BN28" s="17">
        <v>0.103963993149122</v>
      </c>
      <c r="BO28" s="17">
        <v>9.5238048105557499E-2</v>
      </c>
      <c r="BP28" s="17">
        <v>8.7817206301716993E-2</v>
      </c>
      <c r="BQ28" s="17">
        <v>8.7400236095128106E-2</v>
      </c>
      <c r="BR28" s="17">
        <v>8.4417247406437704E-2</v>
      </c>
      <c r="BS28" s="17">
        <v>9.0410885299469002E-2</v>
      </c>
      <c r="BT28" s="17">
        <v>9.0327809401097206E-2</v>
      </c>
      <c r="BU28" s="17">
        <v>0.100164635652524</v>
      </c>
      <c r="BV28" s="17">
        <v>9.2087810983885396E-2</v>
      </c>
      <c r="BW28" s="17">
        <v>0.10007869335311</v>
      </c>
      <c r="BX28" s="17">
        <v>8.1073478651829706E-2</v>
      </c>
      <c r="BY28" s="17">
        <v>0.10118134876359799</v>
      </c>
      <c r="BZ28" s="17">
        <v>0.12192139023920801</v>
      </c>
      <c r="CA28" s="17">
        <v>9.8056743432019006E-2</v>
      </c>
      <c r="CB28" s="17">
        <v>0.21083862003277501</v>
      </c>
      <c r="CC28" s="17">
        <v>0.273284154742789</v>
      </c>
      <c r="CD28" s="17">
        <v>0.32621951759155099</v>
      </c>
    </row>
    <row r="29" spans="2:82" x14ac:dyDescent="0.35">
      <c r="B29" s="18" t="s">
        <v>394</v>
      </c>
      <c r="C29" s="17">
        <v>7.7426564130171197E-2</v>
      </c>
      <c r="D29" s="17">
        <v>8.0053845761837397E-2</v>
      </c>
      <c r="E29" s="17">
        <v>7.4422093107001097E-2</v>
      </c>
      <c r="F29" s="17"/>
      <c r="G29" s="17">
        <v>9.7505946548177402E-2</v>
      </c>
      <c r="H29" s="17">
        <v>0.11462291531676801</v>
      </c>
      <c r="I29" s="17">
        <v>0.100895440061439</v>
      </c>
      <c r="J29" s="17">
        <v>5.6071969240775697E-2</v>
      </c>
      <c r="K29" s="17">
        <v>5.2831820261977198E-2</v>
      </c>
      <c r="L29" s="17">
        <v>4.8599173737210601E-2</v>
      </c>
      <c r="M29" s="17"/>
      <c r="N29" s="17">
        <v>0.104709156022793</v>
      </c>
      <c r="O29" s="17">
        <v>6.7534379303311007E-2</v>
      </c>
      <c r="P29" s="17">
        <v>6.8568069544076002E-2</v>
      </c>
      <c r="Q29" s="17">
        <v>6.6534043591227596E-2</v>
      </c>
      <c r="R29" s="17"/>
      <c r="S29" s="17">
        <v>0.120340303508107</v>
      </c>
      <c r="T29" s="17">
        <v>7.9210734370284794E-2</v>
      </c>
      <c r="U29" s="17">
        <v>7.4090234615504597E-2</v>
      </c>
      <c r="V29" s="17">
        <v>6.1779941385081402E-2</v>
      </c>
      <c r="W29" s="17">
        <v>7.6325099968178503E-2</v>
      </c>
      <c r="X29" s="17">
        <v>8.7881707380299295E-2</v>
      </c>
      <c r="Y29" s="17">
        <v>6.5495669489134295E-2</v>
      </c>
      <c r="Z29" s="17">
        <v>6.0423633856046301E-2</v>
      </c>
      <c r="AA29" s="17">
        <v>5.59987917053682E-2</v>
      </c>
      <c r="AB29" s="17">
        <v>7.8619200317182295E-2</v>
      </c>
      <c r="AC29" s="17">
        <v>4.3704458911989097E-2</v>
      </c>
      <c r="AD29" s="17"/>
      <c r="AE29" s="17">
        <v>7.0358939508253102E-2</v>
      </c>
      <c r="AF29" s="17">
        <v>6.6910532732736797E-2</v>
      </c>
      <c r="AG29" s="17">
        <v>7.0569280602248097E-2</v>
      </c>
      <c r="AH29" s="17">
        <v>7.9277374741681894E-2</v>
      </c>
      <c r="AI29" s="17">
        <v>0.105437665272146</v>
      </c>
      <c r="AJ29" s="17">
        <v>8.7454349258330094E-2</v>
      </c>
      <c r="AK29" s="17"/>
      <c r="AL29" s="17">
        <v>5.7782759581441002E-2</v>
      </c>
      <c r="AM29" s="17">
        <v>0.12679291245222099</v>
      </c>
      <c r="AN29" s="17">
        <v>0.15144745953928601</v>
      </c>
      <c r="AO29" s="17">
        <v>8.3418263062180795E-2</v>
      </c>
      <c r="AP29" s="17">
        <v>3.3002716116647401E-2</v>
      </c>
      <c r="AQ29" s="17">
        <v>7.9063109518817495E-2</v>
      </c>
      <c r="AR29" s="17">
        <v>0.123191355577976</v>
      </c>
      <c r="AS29" s="17"/>
      <c r="AT29" s="17">
        <v>0.123854223383388</v>
      </c>
      <c r="AU29" s="17">
        <v>7.1493651617377696E-2</v>
      </c>
      <c r="AV29" s="17"/>
      <c r="AW29" s="17">
        <v>7.3350964955755299E-2</v>
      </c>
      <c r="AX29" s="17">
        <v>6.6354578105785794E-2</v>
      </c>
      <c r="AY29" s="17">
        <v>9.4135230982523105E-2</v>
      </c>
      <c r="AZ29" s="17">
        <v>6.011649298354E-2</v>
      </c>
      <c r="BA29" s="17">
        <v>4.6254783931027402E-2</v>
      </c>
      <c r="BB29" s="17">
        <v>9.5683956132449899E-2</v>
      </c>
      <c r="BC29" s="17">
        <v>0.13217334413606299</v>
      </c>
      <c r="BD29" s="17">
        <v>3.2237309161504302E-2</v>
      </c>
      <c r="BE29" s="17"/>
      <c r="BF29" s="17">
        <v>9.0939954422404601E-2</v>
      </c>
      <c r="BG29" s="17">
        <v>9.4249089061437405E-2</v>
      </c>
      <c r="BH29" s="17">
        <v>8.1334210537131496E-2</v>
      </c>
      <c r="BI29" s="17">
        <v>5.1552253934598898E-2</v>
      </c>
      <c r="BJ29" s="17">
        <v>5.7703071667456002E-2</v>
      </c>
      <c r="BK29" s="17">
        <v>6.2775119663953605E-2</v>
      </c>
      <c r="BL29" s="17">
        <v>7.0791703899990399E-2</v>
      </c>
      <c r="BM29" s="17"/>
      <c r="BN29" s="17">
        <v>7.4190923341359599E-2</v>
      </c>
      <c r="BO29" s="17">
        <v>7.5130428544508396E-2</v>
      </c>
      <c r="BP29" s="17">
        <v>6.1925921801318E-2</v>
      </c>
      <c r="BQ29" s="17">
        <v>6.64894348791321E-2</v>
      </c>
      <c r="BR29" s="17">
        <v>6.8790783225398097E-2</v>
      </c>
      <c r="BS29" s="17">
        <v>6.9288506112836101E-2</v>
      </c>
      <c r="BT29" s="17">
        <v>6.0976878554114697E-2</v>
      </c>
      <c r="BU29" s="17">
        <v>7.4563822093367496E-2</v>
      </c>
      <c r="BV29" s="17">
        <v>5.7957743414375998E-2</v>
      </c>
      <c r="BW29" s="17">
        <v>6.3520515866526905E-2</v>
      </c>
      <c r="BX29" s="17">
        <v>6.0796092335524902E-2</v>
      </c>
      <c r="BY29" s="17">
        <v>8.33657490467173E-2</v>
      </c>
      <c r="BZ29" s="17">
        <v>9.5921748118981798E-2</v>
      </c>
      <c r="CA29" s="17">
        <v>7.6794854557365996E-2</v>
      </c>
      <c r="CB29" s="17">
        <v>0.200241305644246</v>
      </c>
      <c r="CC29" s="17">
        <v>0.26197693644513098</v>
      </c>
      <c r="CD29" s="17">
        <v>0.27687283833529103</v>
      </c>
    </row>
    <row r="30" spans="2:82" x14ac:dyDescent="0.35">
      <c r="B30" s="18" t="s">
        <v>395</v>
      </c>
      <c r="C30" s="17">
        <v>7.6016536720383901E-2</v>
      </c>
      <c r="D30" s="17">
        <v>7.9286995942637301E-2</v>
      </c>
      <c r="E30" s="17">
        <v>7.2377514033428902E-2</v>
      </c>
      <c r="F30" s="17"/>
      <c r="G30" s="17">
        <v>9.1606351222486199E-2</v>
      </c>
      <c r="H30" s="17">
        <v>0.112571143422024</v>
      </c>
      <c r="I30" s="17">
        <v>0.10367919122772901</v>
      </c>
      <c r="J30" s="17">
        <v>5.1883460381597697E-2</v>
      </c>
      <c r="K30" s="17">
        <v>5.2812897665027302E-2</v>
      </c>
      <c r="L30" s="17">
        <v>4.8598600649811002E-2</v>
      </c>
      <c r="M30" s="17"/>
      <c r="N30" s="17">
        <v>0.103417946698769</v>
      </c>
      <c r="O30" s="17">
        <v>6.3839800998330407E-2</v>
      </c>
      <c r="P30" s="17">
        <v>7.1527998381773997E-2</v>
      </c>
      <c r="Q30" s="17">
        <v>6.3502737425407504E-2</v>
      </c>
      <c r="R30" s="17"/>
      <c r="S30" s="17">
        <v>0.115543703669697</v>
      </c>
      <c r="T30" s="17">
        <v>8.1108300643112002E-2</v>
      </c>
      <c r="U30" s="17">
        <v>7.0458762716286094E-2</v>
      </c>
      <c r="V30" s="17">
        <v>6.7591841330062796E-2</v>
      </c>
      <c r="W30" s="17">
        <v>8.0532051321567599E-2</v>
      </c>
      <c r="X30" s="17">
        <v>7.9906751799875497E-2</v>
      </c>
      <c r="Y30" s="17">
        <v>6.30828249924658E-2</v>
      </c>
      <c r="Z30" s="17">
        <v>6.1366691836811697E-2</v>
      </c>
      <c r="AA30" s="17">
        <v>5.79541449986321E-2</v>
      </c>
      <c r="AB30" s="17">
        <v>6.8830885726178195E-2</v>
      </c>
      <c r="AC30" s="17">
        <v>4.5490391223804799E-2</v>
      </c>
      <c r="AD30" s="17"/>
      <c r="AE30" s="17">
        <v>6.8865163370571997E-2</v>
      </c>
      <c r="AF30" s="17">
        <v>7.0230986408214499E-2</v>
      </c>
      <c r="AG30" s="17">
        <v>6.7702592174898393E-2</v>
      </c>
      <c r="AH30" s="17">
        <v>7.73184551292245E-2</v>
      </c>
      <c r="AI30" s="17">
        <v>9.8122029285474699E-2</v>
      </c>
      <c r="AJ30" s="17">
        <v>9.2198215601556305E-2</v>
      </c>
      <c r="AK30" s="17"/>
      <c r="AL30" s="17">
        <v>5.5045121678410101E-2</v>
      </c>
      <c r="AM30" s="17">
        <v>0.127434169183716</v>
      </c>
      <c r="AN30" s="17">
        <v>0.15512803605973499</v>
      </c>
      <c r="AO30" s="17">
        <v>8.3418263062180795E-2</v>
      </c>
      <c r="AP30" s="17">
        <v>2.8331023497261101E-2</v>
      </c>
      <c r="AQ30" s="17">
        <v>8.5947750317238003E-2</v>
      </c>
      <c r="AR30" s="17">
        <v>0.123191355577976</v>
      </c>
      <c r="AS30" s="17"/>
      <c r="AT30" s="17">
        <v>0.12278172568630499</v>
      </c>
      <c r="AU30" s="17">
        <v>7.0225272599299102E-2</v>
      </c>
      <c r="AV30" s="17"/>
      <c r="AW30" s="17">
        <v>6.7998981313551699E-2</v>
      </c>
      <c r="AX30" s="17">
        <v>6.4361931830895697E-2</v>
      </c>
      <c r="AY30" s="17">
        <v>9.6989384052801997E-2</v>
      </c>
      <c r="AZ30" s="17">
        <v>6.1483982594390897E-2</v>
      </c>
      <c r="BA30" s="17">
        <v>4.6778487312833898E-2</v>
      </c>
      <c r="BB30" s="17">
        <v>8.6922963020010804E-2</v>
      </c>
      <c r="BC30" s="17">
        <v>0.13182880749680101</v>
      </c>
      <c r="BD30" s="17">
        <v>3.9365911487189501E-2</v>
      </c>
      <c r="BE30" s="17"/>
      <c r="BF30" s="17">
        <v>8.6753913826181903E-2</v>
      </c>
      <c r="BG30" s="17">
        <v>9.5932045699689494E-2</v>
      </c>
      <c r="BH30" s="17">
        <v>7.9317920325457703E-2</v>
      </c>
      <c r="BI30" s="17">
        <v>4.8520337032435301E-2</v>
      </c>
      <c r="BJ30" s="17">
        <v>5.2574857163500403E-2</v>
      </c>
      <c r="BK30" s="17">
        <v>6.1750178000759701E-2</v>
      </c>
      <c r="BL30" s="17">
        <v>6.8478891886240401E-2</v>
      </c>
      <c r="BM30" s="17"/>
      <c r="BN30" s="17">
        <v>6.19276016335812E-2</v>
      </c>
      <c r="BO30" s="17">
        <v>6.7867343520744403E-2</v>
      </c>
      <c r="BP30" s="17">
        <v>6.5296886019393999E-2</v>
      </c>
      <c r="BQ30" s="17">
        <v>6.6144356861481998E-2</v>
      </c>
      <c r="BR30" s="17">
        <v>6.3251718496943096E-2</v>
      </c>
      <c r="BS30" s="17">
        <v>6.5793782031677198E-2</v>
      </c>
      <c r="BT30" s="17">
        <v>6.4976917162467701E-2</v>
      </c>
      <c r="BU30" s="17">
        <v>6.6838459886158996E-2</v>
      </c>
      <c r="BV30" s="17">
        <v>6.5255975847387293E-2</v>
      </c>
      <c r="BW30" s="17">
        <v>5.9215501091833003E-2</v>
      </c>
      <c r="BX30" s="17">
        <v>6.8012591008049905E-2</v>
      </c>
      <c r="BY30" s="17">
        <v>8.4300777951779995E-2</v>
      </c>
      <c r="BZ30" s="17">
        <v>0.10384091574677699</v>
      </c>
      <c r="CA30" s="17">
        <v>9.4601638829854798E-2</v>
      </c>
      <c r="CB30" s="17">
        <v>0.20076830527564801</v>
      </c>
      <c r="CC30" s="17">
        <v>0.24376863229062301</v>
      </c>
      <c r="CD30" s="17">
        <v>0.26132174174773398</v>
      </c>
    </row>
    <row r="31" spans="2:82" x14ac:dyDescent="0.35">
      <c r="B31" s="18" t="s">
        <v>396</v>
      </c>
      <c r="C31" s="17">
        <v>7.2438312772012695E-2</v>
      </c>
      <c r="D31" s="17">
        <v>7.4221999304973807E-2</v>
      </c>
      <c r="E31" s="17">
        <v>7.00505978520235E-2</v>
      </c>
      <c r="F31" s="17"/>
      <c r="G31" s="17">
        <v>8.8782255143806804E-2</v>
      </c>
      <c r="H31" s="17">
        <v>0.10889302247449401</v>
      </c>
      <c r="I31" s="17">
        <v>9.5496937093451403E-2</v>
      </c>
      <c r="J31" s="17">
        <v>5.3014729071986899E-2</v>
      </c>
      <c r="K31" s="17">
        <v>4.5297452708283101E-2</v>
      </c>
      <c r="L31" s="17">
        <v>4.7155670195553501E-2</v>
      </c>
      <c r="M31" s="17"/>
      <c r="N31" s="17">
        <v>9.9300513874766599E-2</v>
      </c>
      <c r="O31" s="17">
        <v>6.1786000139370599E-2</v>
      </c>
      <c r="P31" s="17">
        <v>6.6376012376887103E-2</v>
      </c>
      <c r="Q31" s="17">
        <v>6.0247379373129198E-2</v>
      </c>
      <c r="R31" s="17"/>
      <c r="S31" s="17">
        <v>0.109711051117089</v>
      </c>
      <c r="T31" s="17">
        <v>8.3900761426639006E-2</v>
      </c>
      <c r="U31" s="17">
        <v>7.1012079646178894E-2</v>
      </c>
      <c r="V31" s="17">
        <v>5.8921011871567702E-2</v>
      </c>
      <c r="W31" s="17">
        <v>7.3278408818535007E-2</v>
      </c>
      <c r="X31" s="17">
        <v>7.8233261789443606E-2</v>
      </c>
      <c r="Y31" s="17">
        <v>5.3391567723599098E-2</v>
      </c>
      <c r="Z31" s="17">
        <v>6.0434991074077501E-2</v>
      </c>
      <c r="AA31" s="17">
        <v>5.5183085035641698E-2</v>
      </c>
      <c r="AB31" s="17">
        <v>6.3613291253360599E-2</v>
      </c>
      <c r="AC31" s="17">
        <v>4.5903178577064503E-2</v>
      </c>
      <c r="AD31" s="17"/>
      <c r="AE31" s="17">
        <v>6.6964630706506698E-2</v>
      </c>
      <c r="AF31" s="17">
        <v>6.6559690434198501E-2</v>
      </c>
      <c r="AG31" s="17">
        <v>6.0251751809082599E-2</v>
      </c>
      <c r="AH31" s="17">
        <v>7.6685459160953401E-2</v>
      </c>
      <c r="AI31" s="17">
        <v>9.2227818157277097E-2</v>
      </c>
      <c r="AJ31" s="17">
        <v>7.6619443209624896E-2</v>
      </c>
      <c r="AK31" s="17"/>
      <c r="AL31" s="17">
        <v>5.1448083885004402E-2</v>
      </c>
      <c r="AM31" s="17">
        <v>0.120045684200006</v>
      </c>
      <c r="AN31" s="17">
        <v>0.15434942321891101</v>
      </c>
      <c r="AO31" s="17">
        <v>0.10367323810005299</v>
      </c>
      <c r="AP31" s="17">
        <v>2.8219446178639699E-2</v>
      </c>
      <c r="AQ31" s="17">
        <v>6.22056905616334E-2</v>
      </c>
      <c r="AR31" s="17">
        <v>0.12372788412375101</v>
      </c>
      <c r="AS31" s="17"/>
      <c r="AT31" s="17">
        <v>0.12145517449754201</v>
      </c>
      <c r="AU31" s="17">
        <v>6.6443093350940396E-2</v>
      </c>
      <c r="AV31" s="17"/>
      <c r="AW31" s="17">
        <v>5.9879205595792399E-2</v>
      </c>
      <c r="AX31" s="17">
        <v>6.4361931830895697E-2</v>
      </c>
      <c r="AY31" s="17">
        <v>9.8252483598322601E-2</v>
      </c>
      <c r="AZ31" s="17">
        <v>5.8725327713911202E-2</v>
      </c>
      <c r="BA31" s="17">
        <v>4.42939078134836E-2</v>
      </c>
      <c r="BB31" s="17">
        <v>8.1306213624413398E-2</v>
      </c>
      <c r="BC31" s="17">
        <v>0.12864928058497899</v>
      </c>
      <c r="BD31" s="17">
        <v>3.8725387543041501E-2</v>
      </c>
      <c r="BE31" s="17"/>
      <c r="BF31" s="17">
        <v>7.9628057289525794E-2</v>
      </c>
      <c r="BG31" s="17">
        <v>9.23497146956304E-2</v>
      </c>
      <c r="BH31" s="17">
        <v>7.8581191571755901E-2</v>
      </c>
      <c r="BI31" s="17">
        <v>4.3506240264249901E-2</v>
      </c>
      <c r="BJ31" s="17">
        <v>4.86168281643116E-2</v>
      </c>
      <c r="BK31" s="17">
        <v>5.7008418809742403E-2</v>
      </c>
      <c r="BL31" s="17">
        <v>7.0054726005694096E-2</v>
      </c>
      <c r="BM31" s="17"/>
      <c r="BN31" s="17">
        <v>5.6329813303234298E-2</v>
      </c>
      <c r="BO31" s="17">
        <v>6.6643552400722395E-2</v>
      </c>
      <c r="BP31" s="17">
        <v>6.03003302625345E-2</v>
      </c>
      <c r="BQ31" s="17">
        <v>6.1840811113583201E-2</v>
      </c>
      <c r="BR31" s="17">
        <v>6.04126292229097E-2</v>
      </c>
      <c r="BS31" s="17">
        <v>6.3034354186719904E-2</v>
      </c>
      <c r="BT31" s="17">
        <v>5.7795237894358101E-2</v>
      </c>
      <c r="BU31" s="17">
        <v>6.3570300583196404E-2</v>
      </c>
      <c r="BV31" s="17">
        <v>5.6231964717212701E-2</v>
      </c>
      <c r="BW31" s="17">
        <v>5.12569534774844E-2</v>
      </c>
      <c r="BX31" s="17">
        <v>6.7900833283897705E-2</v>
      </c>
      <c r="BY31" s="17">
        <v>7.1278523798411098E-2</v>
      </c>
      <c r="BZ31" s="17">
        <v>0.10104080000993999</v>
      </c>
      <c r="CA31" s="17">
        <v>0.112821069709509</v>
      </c>
      <c r="CB31" s="17">
        <v>0.21183282265203099</v>
      </c>
      <c r="CC31" s="17">
        <v>0.21627609861194599</v>
      </c>
      <c r="CD31" s="17">
        <v>0.26295292165191603</v>
      </c>
    </row>
    <row r="32" spans="2:82" x14ac:dyDescent="0.35">
      <c r="B32" s="18" t="s">
        <v>397</v>
      </c>
      <c r="C32" s="17">
        <v>6.9635072693550903E-2</v>
      </c>
      <c r="D32" s="17">
        <v>7.0682586741752804E-2</v>
      </c>
      <c r="E32" s="17">
        <v>6.8132072438294805E-2</v>
      </c>
      <c r="F32" s="17"/>
      <c r="G32" s="17">
        <v>7.9046837400231995E-2</v>
      </c>
      <c r="H32" s="17">
        <v>0.100027957004098</v>
      </c>
      <c r="I32" s="17">
        <v>9.5681410626950306E-2</v>
      </c>
      <c r="J32" s="17">
        <v>4.8522130397072399E-2</v>
      </c>
      <c r="K32" s="17">
        <v>5.0898357444668002E-2</v>
      </c>
      <c r="L32" s="17">
        <v>4.7190610954381103E-2</v>
      </c>
      <c r="M32" s="17"/>
      <c r="N32" s="17">
        <v>9.3711610976683804E-2</v>
      </c>
      <c r="O32" s="17">
        <v>6.2173194412422403E-2</v>
      </c>
      <c r="P32" s="17">
        <v>6.24815858772097E-2</v>
      </c>
      <c r="Q32" s="17">
        <v>5.8048576757751498E-2</v>
      </c>
      <c r="R32" s="17"/>
      <c r="S32" s="17">
        <v>0.11008169221672599</v>
      </c>
      <c r="T32" s="17">
        <v>7.55471710484759E-2</v>
      </c>
      <c r="U32" s="17">
        <v>6.8176664187092895E-2</v>
      </c>
      <c r="V32" s="17">
        <v>5.5298612266326097E-2</v>
      </c>
      <c r="W32" s="17">
        <v>7.3669446605529196E-2</v>
      </c>
      <c r="X32" s="17">
        <v>6.7467809874581397E-2</v>
      </c>
      <c r="Y32" s="17">
        <v>5.6000868380989603E-2</v>
      </c>
      <c r="Z32" s="17">
        <v>5.8285645561086397E-2</v>
      </c>
      <c r="AA32" s="17">
        <v>5.1496597037314101E-2</v>
      </c>
      <c r="AB32" s="17">
        <v>6.5100127886542097E-2</v>
      </c>
      <c r="AC32" s="17">
        <v>4.32229870220429E-2</v>
      </c>
      <c r="AD32" s="17"/>
      <c r="AE32" s="17">
        <v>6.4551207824311604E-2</v>
      </c>
      <c r="AF32" s="17">
        <v>6.3116222994185095E-2</v>
      </c>
      <c r="AG32" s="17">
        <v>5.5486285126763298E-2</v>
      </c>
      <c r="AH32" s="17">
        <v>7.1045424014564498E-2</v>
      </c>
      <c r="AI32" s="17">
        <v>9.3971595978628003E-2</v>
      </c>
      <c r="AJ32" s="17">
        <v>6.93350638590602E-2</v>
      </c>
      <c r="AK32" s="17"/>
      <c r="AL32" s="17">
        <v>5.1650322600559302E-2</v>
      </c>
      <c r="AM32" s="17">
        <v>0.114940943705957</v>
      </c>
      <c r="AN32" s="17">
        <v>0.133471823747908</v>
      </c>
      <c r="AO32" s="17">
        <v>8.3418263062180795E-2</v>
      </c>
      <c r="AP32" s="17">
        <v>2.3531132516968201E-2</v>
      </c>
      <c r="AQ32" s="17">
        <v>6.6074589849195203E-2</v>
      </c>
      <c r="AR32" s="17">
        <v>0.123191355577976</v>
      </c>
      <c r="AS32" s="17"/>
      <c r="AT32" s="17">
        <v>0.108253114010687</v>
      </c>
      <c r="AU32" s="17">
        <v>6.4915060608409306E-2</v>
      </c>
      <c r="AV32" s="17"/>
      <c r="AW32" s="17">
        <v>6.1619100467412299E-2</v>
      </c>
      <c r="AX32" s="17">
        <v>6.4361931830895697E-2</v>
      </c>
      <c r="AY32" s="17">
        <v>9.7680919343930903E-2</v>
      </c>
      <c r="AZ32" s="17">
        <v>5.4414295404829303E-2</v>
      </c>
      <c r="BA32" s="17">
        <v>4.4994216050462797E-2</v>
      </c>
      <c r="BB32" s="17">
        <v>8.1626327154975406E-2</v>
      </c>
      <c r="BC32" s="17">
        <v>0.116918766348208</v>
      </c>
      <c r="BD32" s="17">
        <v>4.5091247436510398E-2</v>
      </c>
      <c r="BE32" s="17"/>
      <c r="BF32" s="17">
        <v>7.8469066460942094E-2</v>
      </c>
      <c r="BG32" s="17">
        <v>8.6739174947304196E-2</v>
      </c>
      <c r="BH32" s="17">
        <v>7.9438089278628402E-2</v>
      </c>
      <c r="BI32" s="17">
        <v>4.6469066541884103E-2</v>
      </c>
      <c r="BJ32" s="17">
        <v>4.2463211110685503E-2</v>
      </c>
      <c r="BK32" s="17">
        <v>5.6631076156380501E-2</v>
      </c>
      <c r="BL32" s="17">
        <v>6.3588752700566201E-2</v>
      </c>
      <c r="BM32" s="17"/>
      <c r="BN32" s="17">
        <v>5.5079207831849497E-2</v>
      </c>
      <c r="BO32" s="17">
        <v>6.2071526166538202E-2</v>
      </c>
      <c r="BP32" s="17">
        <v>6.1860552411527603E-2</v>
      </c>
      <c r="BQ32" s="17">
        <v>5.7764691215216303E-2</v>
      </c>
      <c r="BR32" s="17">
        <v>6.0379362989547498E-2</v>
      </c>
      <c r="BS32" s="17">
        <v>6.4301870227180896E-2</v>
      </c>
      <c r="BT32" s="17">
        <v>5.7810175947912198E-2</v>
      </c>
      <c r="BU32" s="17">
        <v>6.5097938666349206E-2</v>
      </c>
      <c r="BV32" s="17">
        <v>6.0928379114004901E-2</v>
      </c>
      <c r="BW32" s="17">
        <v>5.5233482720870003E-2</v>
      </c>
      <c r="BX32" s="17">
        <v>5.8694143872382698E-2</v>
      </c>
      <c r="BY32" s="17">
        <v>6.8709103711465006E-2</v>
      </c>
      <c r="BZ32" s="17">
        <v>8.8436925268405506E-2</v>
      </c>
      <c r="CA32" s="17">
        <v>7.6717732510764899E-2</v>
      </c>
      <c r="CB32" s="17">
        <v>0.178854038153162</v>
      </c>
      <c r="CC32" s="17">
        <v>0.23573218828151701</v>
      </c>
      <c r="CD32" s="17">
        <v>0.25465336462133598</v>
      </c>
    </row>
    <row r="33" spans="2:82" x14ac:dyDescent="0.35">
      <c r="B33" s="18" t="s">
        <v>114</v>
      </c>
      <c r="C33" s="19">
        <v>5.4083743308963102E-2</v>
      </c>
      <c r="D33" s="19">
        <v>5.8717794712818801E-2</v>
      </c>
      <c r="E33" s="19">
        <v>4.9451962408660503E-2</v>
      </c>
      <c r="F33" s="19"/>
      <c r="G33" s="19">
        <v>4.3657509112663501E-2</v>
      </c>
      <c r="H33" s="19">
        <v>5.62978960672985E-2</v>
      </c>
      <c r="I33" s="19">
        <v>5.4337912539305699E-2</v>
      </c>
      <c r="J33" s="19">
        <v>5.7240969118566402E-2</v>
      </c>
      <c r="K33" s="19">
        <v>6.3798623427906598E-2</v>
      </c>
      <c r="L33" s="19">
        <v>4.9901681262872699E-2</v>
      </c>
      <c r="M33" s="19"/>
      <c r="N33" s="19">
        <v>3.3335117712588597E-2</v>
      </c>
      <c r="O33" s="19">
        <v>5.3620514938301903E-2</v>
      </c>
      <c r="P33" s="19">
        <v>4.1431169282182198E-2</v>
      </c>
      <c r="Q33" s="19">
        <v>8.6040156066436196E-2</v>
      </c>
      <c r="R33" s="19"/>
      <c r="S33" s="19">
        <v>5.3244738308245401E-2</v>
      </c>
      <c r="T33" s="19">
        <v>5.0875187282498201E-2</v>
      </c>
      <c r="U33" s="19">
        <v>6.5139141138702006E-2</v>
      </c>
      <c r="V33" s="19">
        <v>3.9537537986125401E-2</v>
      </c>
      <c r="W33" s="19">
        <v>6.8364650822545406E-2</v>
      </c>
      <c r="X33" s="19">
        <v>6.1738437965683603E-2</v>
      </c>
      <c r="Y33" s="19">
        <v>4.6670857175403001E-2</v>
      </c>
      <c r="Z33" s="19">
        <v>3.6157488522035E-2</v>
      </c>
      <c r="AA33" s="19">
        <v>6.6791369656590605E-2</v>
      </c>
      <c r="AB33" s="19">
        <v>4.4011630260190199E-2</v>
      </c>
      <c r="AC33" s="19">
        <v>6.1106844671690599E-2</v>
      </c>
      <c r="AD33" s="19"/>
      <c r="AE33" s="19">
        <v>4.35994864595938E-2</v>
      </c>
      <c r="AF33" s="19">
        <v>3.7054290836552199E-2</v>
      </c>
      <c r="AG33" s="19">
        <v>7.4451499288941306E-2</v>
      </c>
      <c r="AH33" s="19">
        <v>6.6963318154859494E-2</v>
      </c>
      <c r="AI33" s="19">
        <v>7.1080622378011896E-2</v>
      </c>
      <c r="AJ33" s="19">
        <v>6.4329057171267703E-2</v>
      </c>
      <c r="AK33" s="19"/>
      <c r="AL33" s="19">
        <v>4.0558673696377098E-2</v>
      </c>
      <c r="AM33" s="19">
        <v>5.6797813724130099E-2</v>
      </c>
      <c r="AN33" s="19">
        <v>2.50109570828419E-2</v>
      </c>
      <c r="AO33" s="19">
        <v>5.0618329668271303E-2</v>
      </c>
      <c r="AP33" s="19">
        <v>1.82854223656241E-2</v>
      </c>
      <c r="AQ33" s="19">
        <v>5.5451306210901198E-2</v>
      </c>
      <c r="AR33" s="19">
        <v>0.153441555224924</v>
      </c>
      <c r="AS33" s="19"/>
      <c r="AT33" s="19">
        <v>3.7088117801027103E-2</v>
      </c>
      <c r="AU33" s="19">
        <v>5.2042413397521102E-2</v>
      </c>
      <c r="AV33" s="19"/>
      <c r="AW33" s="19">
        <v>0.115055712650092</v>
      </c>
      <c r="AX33" s="19">
        <v>7.9500961337864301E-2</v>
      </c>
      <c r="AY33" s="19">
        <v>4.8544360639670499E-2</v>
      </c>
      <c r="AZ33" s="19">
        <v>6.0390649570340599E-2</v>
      </c>
      <c r="BA33" s="19">
        <v>3.7679617513120302E-2</v>
      </c>
      <c r="BB33" s="19">
        <v>2.9864558543262702E-2</v>
      </c>
      <c r="BC33" s="19">
        <v>3.0271907890932499E-2</v>
      </c>
      <c r="BD33" s="19">
        <v>3.3008210462041297E-2</v>
      </c>
      <c r="BE33" s="19"/>
      <c r="BF33" s="19">
        <v>3.1593923600132502E-2</v>
      </c>
      <c r="BG33" s="19">
        <v>4.77953422309573E-2</v>
      </c>
      <c r="BH33" s="19">
        <v>5.3438291217190001E-2</v>
      </c>
      <c r="BI33" s="19">
        <v>5.9859044635929198E-2</v>
      </c>
      <c r="BJ33" s="19">
        <v>4.7526026844902598E-2</v>
      </c>
      <c r="BK33" s="19">
        <v>7.7098468862891498E-2</v>
      </c>
      <c r="BL33" s="19">
        <v>5.8211274686989799E-2</v>
      </c>
      <c r="BM33" s="19"/>
      <c r="BN33" s="19">
        <v>0.13965125504855</v>
      </c>
      <c r="BO33" s="19">
        <v>8.8248041871452507E-2</v>
      </c>
      <c r="BP33" s="19">
        <v>6.8372199265735095E-2</v>
      </c>
      <c r="BQ33" s="19">
        <v>4.5523334504609402E-2</v>
      </c>
      <c r="BR33" s="19">
        <v>5.5573782736661297E-2</v>
      </c>
      <c r="BS33" s="19">
        <v>3.88222554043995E-2</v>
      </c>
      <c r="BT33" s="19">
        <v>4.24077164847598E-2</v>
      </c>
      <c r="BU33" s="19">
        <v>3.1656882957126799E-2</v>
      </c>
      <c r="BV33" s="19">
        <v>4.74047448575921E-2</v>
      </c>
      <c r="BW33" s="19">
        <v>3.3529473300200299E-2</v>
      </c>
      <c r="BX33" s="19">
        <v>3.0137399434138599E-2</v>
      </c>
      <c r="BY33" s="19">
        <v>2.0470032569826799E-2</v>
      </c>
      <c r="BZ33" s="19">
        <v>3.1148000421249999E-2</v>
      </c>
      <c r="CA33" s="19">
        <v>3.2546366494097603E-2</v>
      </c>
      <c r="CB33" s="19">
        <v>2.3200460535206701E-2</v>
      </c>
      <c r="CC33" s="19">
        <v>3.1205810700533E-2</v>
      </c>
      <c r="CD33" s="19">
        <v>7.1894331957945102E-3</v>
      </c>
    </row>
    <row r="34" spans="2:82" x14ac:dyDescent="0.35">
      <c r="B34" s="16"/>
    </row>
    <row r="35" spans="2:82" x14ac:dyDescent="0.35">
      <c r="B35" t="s">
        <v>119</v>
      </c>
    </row>
    <row r="36" spans="2:82" x14ac:dyDescent="0.35">
      <c r="B36" t="s">
        <v>120</v>
      </c>
    </row>
    <row r="38" spans="2:82" x14ac:dyDescent="0.35">
      <c r="B3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CD21"/>
  <sheetViews>
    <sheetView showGridLines="0" topLeftCell="A7" workbookViewId="0">
      <pane xSplit="2" topLeftCell="C1" activePane="topRight" state="frozen"/>
      <selection pane="topRight" activeCell="D11" sqref="D11"/>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160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ht="29" x14ac:dyDescent="0.35">
      <c r="B9" s="18" t="s">
        <v>153</v>
      </c>
      <c r="C9" s="17">
        <v>5.5901984837609997E-2</v>
      </c>
      <c r="D9" s="17">
        <v>5.8930995811076199E-2</v>
      </c>
      <c r="E9" s="17">
        <v>5.30246115926842E-2</v>
      </c>
      <c r="F9" s="17"/>
      <c r="G9" s="17">
        <v>0.103257458185729</v>
      </c>
      <c r="H9" s="17">
        <v>7.2724538385342902E-2</v>
      </c>
      <c r="I9" s="17">
        <v>4.5727816313557698E-2</v>
      </c>
      <c r="J9" s="17">
        <v>4.7711134693277001E-2</v>
      </c>
      <c r="K9" s="17">
        <v>5.12258153174164E-2</v>
      </c>
      <c r="L9" s="17">
        <v>2.8929656255423201E-2</v>
      </c>
      <c r="M9" s="17"/>
      <c r="N9" s="17">
        <v>3.8461514942349097E-2</v>
      </c>
      <c r="O9" s="17">
        <v>4.4932149732965797E-2</v>
      </c>
      <c r="P9" s="17">
        <v>5.5888959293195997E-2</v>
      </c>
      <c r="Q9" s="17">
        <v>8.5335674965009503E-2</v>
      </c>
      <c r="R9" s="17"/>
      <c r="S9" s="17">
        <v>8.1795845627683897E-2</v>
      </c>
      <c r="T9" s="17">
        <v>4.7865055106623401E-2</v>
      </c>
      <c r="U9" s="17">
        <v>6.5724849945947197E-2</v>
      </c>
      <c r="V9" s="17">
        <v>4.58951448406631E-2</v>
      </c>
      <c r="W9" s="17">
        <v>6.2521866689981304E-2</v>
      </c>
      <c r="X9" s="17">
        <v>5.8295900641438303E-2</v>
      </c>
      <c r="Y9" s="17">
        <v>4.3070460660704302E-2</v>
      </c>
      <c r="Z9" s="17">
        <v>4.6758034093819498E-2</v>
      </c>
      <c r="AA9" s="17">
        <v>5.4259667569851101E-2</v>
      </c>
      <c r="AB9" s="17">
        <v>3.92912425655913E-2</v>
      </c>
      <c r="AC9" s="17">
        <v>5.3557952213887997E-2</v>
      </c>
      <c r="AD9" s="17"/>
      <c r="AE9" s="17">
        <v>4.0773811627335198E-2</v>
      </c>
      <c r="AF9" s="17">
        <v>2.90317105279666E-2</v>
      </c>
      <c r="AG9" s="17">
        <v>9.0783994034952006E-2</v>
      </c>
      <c r="AH9" s="17">
        <v>8.0734820936809906E-2</v>
      </c>
      <c r="AI9" s="17">
        <v>8.1876542496609195E-2</v>
      </c>
      <c r="AJ9" s="17">
        <v>9.5198801692489302E-2</v>
      </c>
      <c r="AK9" s="17"/>
      <c r="AL9" s="17">
        <v>3.9090675652616001E-2</v>
      </c>
      <c r="AM9" s="17">
        <v>8.5437474660791296E-2</v>
      </c>
      <c r="AN9" s="17">
        <v>8.2480944729937195E-2</v>
      </c>
      <c r="AO9" s="17">
        <v>3.7688138400157903E-2</v>
      </c>
      <c r="AP9" s="17">
        <v>7.63394944776528E-2</v>
      </c>
      <c r="AQ9" s="17">
        <v>9.5742728669448607E-2</v>
      </c>
      <c r="AR9" s="17">
        <v>6.00927100146047E-2</v>
      </c>
      <c r="AS9" s="17"/>
      <c r="AT9" s="17">
        <v>5.8698776722805199E-2</v>
      </c>
      <c r="AU9" s="17">
        <v>5.5609039331501499E-2</v>
      </c>
      <c r="AV9" s="17"/>
      <c r="AW9" s="17">
        <v>0.116200099751899</v>
      </c>
      <c r="AX9" s="17">
        <v>6.8944625235605905E-2</v>
      </c>
      <c r="AY9" s="17">
        <v>5.8395418427539598E-2</v>
      </c>
      <c r="AZ9" s="17">
        <v>5.3756454236530901E-2</v>
      </c>
      <c r="BA9" s="17">
        <v>2.2548140355030302E-2</v>
      </c>
      <c r="BB9" s="17">
        <v>5.0860672477201899E-2</v>
      </c>
      <c r="BC9" s="17">
        <v>4.76315100751473E-2</v>
      </c>
      <c r="BD9" s="17">
        <v>6.1775248872756199E-2</v>
      </c>
      <c r="BE9" s="17"/>
      <c r="BF9" s="17">
        <v>3.7586204533699097E-2</v>
      </c>
      <c r="BG9" s="17">
        <v>5.3224317594556599E-2</v>
      </c>
      <c r="BH9" s="17">
        <v>4.9200929532183399E-2</v>
      </c>
      <c r="BI9" s="17">
        <v>8.8146711036475298E-2</v>
      </c>
      <c r="BJ9" s="17">
        <v>7.9916573198825697E-2</v>
      </c>
      <c r="BK9" s="17">
        <v>5.1908419024277098E-2</v>
      </c>
      <c r="BL9" s="17">
        <v>6.1365033328359103E-2</v>
      </c>
      <c r="BM9" s="17"/>
      <c r="BN9" s="17">
        <v>0.20476654503436401</v>
      </c>
      <c r="BO9" s="17">
        <v>0.113690606630721</v>
      </c>
      <c r="BP9" s="17">
        <v>7.9476227829734195E-2</v>
      </c>
      <c r="BQ9" s="17">
        <v>6.51098104381818E-2</v>
      </c>
      <c r="BR9" s="17">
        <v>6.0524802860872202E-2</v>
      </c>
      <c r="BS9" s="17">
        <v>3.6131360593431701E-2</v>
      </c>
      <c r="BT9" s="17">
        <v>2.7076337556509501E-2</v>
      </c>
      <c r="BU9" s="17">
        <v>2.8615927451852399E-2</v>
      </c>
      <c r="BV9" s="17">
        <v>2.42125829108671E-2</v>
      </c>
      <c r="BW9" s="17">
        <v>2.2673089595943399E-2</v>
      </c>
      <c r="BX9" s="17">
        <v>1.7503782571969301E-2</v>
      </c>
      <c r="BY9" s="17">
        <v>3.8008430093825298E-2</v>
      </c>
      <c r="BZ9" s="17">
        <v>2.0212290425976599E-2</v>
      </c>
      <c r="CA9" s="17">
        <v>3.4151364672758699E-2</v>
      </c>
      <c r="CB9" s="17">
        <v>4.0128830831592001E-2</v>
      </c>
      <c r="CC9" s="17">
        <v>2.59630086946726E-2</v>
      </c>
      <c r="CD9" s="17">
        <v>5.3401905488764202E-2</v>
      </c>
    </row>
    <row r="10" spans="2:82" ht="43.5" x14ac:dyDescent="0.35">
      <c r="B10" s="18" t="s">
        <v>154</v>
      </c>
      <c r="C10" s="17">
        <v>0.27455473127844099</v>
      </c>
      <c r="D10" s="17">
        <v>0.26496891576003301</v>
      </c>
      <c r="E10" s="17">
        <v>0.284890546273593</v>
      </c>
      <c r="F10" s="17"/>
      <c r="G10" s="17">
        <v>0.26607758592386399</v>
      </c>
      <c r="H10" s="17">
        <v>0.28076559622330399</v>
      </c>
      <c r="I10" s="17">
        <v>0.265105802441085</v>
      </c>
      <c r="J10" s="17">
        <v>0.27049207988369101</v>
      </c>
      <c r="K10" s="17">
        <v>0.28521905337605202</v>
      </c>
      <c r="L10" s="17">
        <v>0.27893610485811199</v>
      </c>
      <c r="M10" s="17"/>
      <c r="N10" s="17">
        <v>0.22850922380421401</v>
      </c>
      <c r="O10" s="17">
        <v>0.27830805906473699</v>
      </c>
      <c r="P10" s="17">
        <v>0.269557656810329</v>
      </c>
      <c r="Q10" s="17">
        <v>0.325321161298953</v>
      </c>
      <c r="R10" s="17"/>
      <c r="S10" s="17">
        <v>0.27650769708504802</v>
      </c>
      <c r="T10" s="17">
        <v>0.296321199213475</v>
      </c>
      <c r="U10" s="17">
        <v>0.26410349169136299</v>
      </c>
      <c r="V10" s="17">
        <v>0.293937244269177</v>
      </c>
      <c r="W10" s="17">
        <v>0.27577689045752102</v>
      </c>
      <c r="X10" s="17">
        <v>0.26375606331783902</v>
      </c>
      <c r="Y10" s="17">
        <v>0.27250609537359199</v>
      </c>
      <c r="Z10" s="17">
        <v>0.29142566665557201</v>
      </c>
      <c r="AA10" s="17">
        <v>0.24708557782031801</v>
      </c>
      <c r="AB10" s="17">
        <v>0.27012836880809199</v>
      </c>
      <c r="AC10" s="17">
        <v>0.26684293255916602</v>
      </c>
      <c r="AD10" s="17"/>
      <c r="AE10" s="17">
        <v>0.24896296646535199</v>
      </c>
      <c r="AF10" s="17">
        <v>0.23004602969194199</v>
      </c>
      <c r="AG10" s="17">
        <v>0.354554785319667</v>
      </c>
      <c r="AH10" s="17">
        <v>0.37971731472395298</v>
      </c>
      <c r="AI10" s="17">
        <v>0.31802390316204898</v>
      </c>
      <c r="AJ10" s="17">
        <v>0.16230013832902801</v>
      </c>
      <c r="AK10" s="17"/>
      <c r="AL10" s="17">
        <v>0.26598089108058398</v>
      </c>
      <c r="AM10" s="17">
        <v>0.313716380656341</v>
      </c>
      <c r="AN10" s="17">
        <v>0.234223126499263</v>
      </c>
      <c r="AO10" s="17">
        <v>0.32551987828766799</v>
      </c>
      <c r="AP10" s="17">
        <v>0.26753149558913902</v>
      </c>
      <c r="AQ10" s="17">
        <v>0.28346344525630301</v>
      </c>
      <c r="AR10" s="17">
        <v>0.27585076097623501</v>
      </c>
      <c r="AS10" s="17"/>
      <c r="AT10" s="17">
        <v>0.214141641025382</v>
      </c>
      <c r="AU10" s="17">
        <v>0.28431717989126698</v>
      </c>
      <c r="AV10" s="17"/>
      <c r="AW10" s="17">
        <v>0.44293358174576503</v>
      </c>
      <c r="AX10" s="17">
        <v>0.49831397787826698</v>
      </c>
      <c r="AY10" s="17">
        <v>0.38599840740265001</v>
      </c>
      <c r="AZ10" s="17">
        <v>0.25769611372967399</v>
      </c>
      <c r="BA10" s="17">
        <v>0.20423609250891001</v>
      </c>
      <c r="BB10" s="17">
        <v>0.22715571404315699</v>
      </c>
      <c r="BC10" s="17">
        <v>0.198851897105842</v>
      </c>
      <c r="BD10" s="17">
        <v>0.348543552929856</v>
      </c>
      <c r="BE10" s="17"/>
      <c r="BF10" s="17">
        <v>0.24594691834501201</v>
      </c>
      <c r="BG10" s="17">
        <v>0.27233554697627099</v>
      </c>
      <c r="BH10" s="17">
        <v>0.25038657673176701</v>
      </c>
      <c r="BI10" s="17">
        <v>0.27564106725483201</v>
      </c>
      <c r="BJ10" s="17">
        <v>0.297157226239115</v>
      </c>
      <c r="BK10" s="17">
        <v>0.27991671364086101</v>
      </c>
      <c r="BL10" s="17">
        <v>0.31465890020361098</v>
      </c>
      <c r="BM10" s="17"/>
      <c r="BN10" s="17">
        <v>0.36348628343624001</v>
      </c>
      <c r="BO10" s="17">
        <v>0.43752568113076501</v>
      </c>
      <c r="BP10" s="17">
        <v>0.404845610333816</v>
      </c>
      <c r="BQ10" s="17">
        <v>0.32718297458989198</v>
      </c>
      <c r="BR10" s="17">
        <v>0.30280553553662298</v>
      </c>
      <c r="BS10" s="17">
        <v>0.30506987048805001</v>
      </c>
      <c r="BT10" s="17">
        <v>0.27749106160891501</v>
      </c>
      <c r="BU10" s="17">
        <v>0.228176112454789</v>
      </c>
      <c r="BV10" s="17">
        <v>0.2429212223451</v>
      </c>
      <c r="BW10" s="17">
        <v>0.203646264502159</v>
      </c>
      <c r="BX10" s="17">
        <v>0.20461907641541099</v>
      </c>
      <c r="BY10" s="17">
        <v>0.156083558408456</v>
      </c>
      <c r="BZ10" s="17">
        <v>0.12728776532257299</v>
      </c>
      <c r="CA10" s="17">
        <v>0.14662394730537201</v>
      </c>
      <c r="CB10" s="17">
        <v>0.187658184273469</v>
      </c>
      <c r="CC10" s="17">
        <v>0.13213693976295601</v>
      </c>
      <c r="CD10" s="17">
        <v>0.163899569917869</v>
      </c>
    </row>
    <row r="11" spans="2:82" ht="43.5" x14ac:dyDescent="0.35">
      <c r="B11" s="18" t="s">
        <v>155</v>
      </c>
      <c r="C11" s="17">
        <v>0.319297155637215</v>
      </c>
      <c r="D11" s="17">
        <v>0.316333869802435</v>
      </c>
      <c r="E11" s="17">
        <v>0.32159219984791299</v>
      </c>
      <c r="F11" s="17"/>
      <c r="G11" s="17">
        <v>0.24577102887827201</v>
      </c>
      <c r="H11" s="17">
        <v>0.303497788781665</v>
      </c>
      <c r="I11" s="17">
        <v>0.30238642327198101</v>
      </c>
      <c r="J11" s="17">
        <v>0.308803591100898</v>
      </c>
      <c r="K11" s="17">
        <v>0.35011275130160302</v>
      </c>
      <c r="L11" s="17">
        <v>0.38241029829554701</v>
      </c>
      <c r="M11" s="17"/>
      <c r="N11" s="17">
        <v>0.30954830605893002</v>
      </c>
      <c r="O11" s="17">
        <v>0.33649813033894199</v>
      </c>
      <c r="P11" s="17">
        <v>0.32782147811546603</v>
      </c>
      <c r="Q11" s="17">
        <v>0.30590646559503998</v>
      </c>
      <c r="R11" s="17"/>
      <c r="S11" s="17">
        <v>0.26421283886713898</v>
      </c>
      <c r="T11" s="17">
        <v>0.306741451852867</v>
      </c>
      <c r="U11" s="17">
        <v>0.34802015141829501</v>
      </c>
      <c r="V11" s="17">
        <v>0.33003445399463699</v>
      </c>
      <c r="W11" s="17">
        <v>0.33639796189127902</v>
      </c>
      <c r="X11" s="17">
        <v>0.316967505648796</v>
      </c>
      <c r="Y11" s="17">
        <v>0.35111441782951802</v>
      </c>
      <c r="Z11" s="17">
        <v>0.32157121916928899</v>
      </c>
      <c r="AA11" s="17">
        <v>0.322557470813504</v>
      </c>
      <c r="AB11" s="17">
        <v>0.34321160590847699</v>
      </c>
      <c r="AC11" s="17">
        <v>0.32245718111649901</v>
      </c>
      <c r="AD11" s="17"/>
      <c r="AE11" s="17">
        <v>0.33801566234191899</v>
      </c>
      <c r="AF11" s="17">
        <v>0.33994734027347701</v>
      </c>
      <c r="AG11" s="17">
        <v>0.30722152035230499</v>
      </c>
      <c r="AH11" s="17">
        <v>0.29078902673314599</v>
      </c>
      <c r="AI11" s="17">
        <v>0.30866735716652299</v>
      </c>
      <c r="AJ11" s="17">
        <v>0.19228446657158099</v>
      </c>
      <c r="AK11" s="17"/>
      <c r="AL11" s="17">
        <v>0.34546553615223002</v>
      </c>
      <c r="AM11" s="17">
        <v>0.27688309727047</v>
      </c>
      <c r="AN11" s="17">
        <v>0.29182767712736601</v>
      </c>
      <c r="AO11" s="17">
        <v>0.30715327905051398</v>
      </c>
      <c r="AP11" s="17">
        <v>0.29568745181353401</v>
      </c>
      <c r="AQ11" s="17">
        <v>0.32468371544095898</v>
      </c>
      <c r="AR11" s="17">
        <v>0.35902475361444303</v>
      </c>
      <c r="AS11" s="17"/>
      <c r="AT11" s="17">
        <v>0.29389417522399902</v>
      </c>
      <c r="AU11" s="17">
        <v>0.32382807175661898</v>
      </c>
      <c r="AV11" s="17"/>
      <c r="AW11" s="17">
        <v>0.25250653216340302</v>
      </c>
      <c r="AX11" s="17">
        <v>0.30826802102821999</v>
      </c>
      <c r="AY11" s="17">
        <v>0.29029370365974799</v>
      </c>
      <c r="AZ11" s="17">
        <v>0.31998146127857502</v>
      </c>
      <c r="BA11" s="17">
        <v>0.38420217404105</v>
      </c>
      <c r="BB11" s="17">
        <v>0.32383227392530101</v>
      </c>
      <c r="BC11" s="17">
        <v>0.31009971858438401</v>
      </c>
      <c r="BD11" s="17">
        <v>0.29500350377441698</v>
      </c>
      <c r="BE11" s="17"/>
      <c r="BF11" s="17">
        <v>0.32511425922988502</v>
      </c>
      <c r="BG11" s="17">
        <v>0.31074404581306297</v>
      </c>
      <c r="BH11" s="17">
        <v>0.31601767405324599</v>
      </c>
      <c r="BI11" s="17">
        <v>0.317557558913941</v>
      </c>
      <c r="BJ11" s="17">
        <v>0.30887693236721298</v>
      </c>
      <c r="BK11" s="17">
        <v>0.34356578562281398</v>
      </c>
      <c r="BL11" s="17">
        <v>0.30084580992294202</v>
      </c>
      <c r="BM11" s="17"/>
      <c r="BN11" s="17">
        <v>0.19967485308992899</v>
      </c>
      <c r="BO11" s="17">
        <v>0.27560416977367702</v>
      </c>
      <c r="BP11" s="17">
        <v>0.29911036201193097</v>
      </c>
      <c r="BQ11" s="17">
        <v>0.34077824020182401</v>
      </c>
      <c r="BR11" s="17">
        <v>0.33216091384236901</v>
      </c>
      <c r="BS11" s="17">
        <v>0.359647373979184</v>
      </c>
      <c r="BT11" s="17">
        <v>0.35660538558227201</v>
      </c>
      <c r="BU11" s="17">
        <v>0.38162863375925499</v>
      </c>
      <c r="BV11" s="17">
        <v>0.35232870592960203</v>
      </c>
      <c r="BW11" s="17">
        <v>0.36316202690031602</v>
      </c>
      <c r="BX11" s="17">
        <v>0.31736106046759099</v>
      </c>
      <c r="BY11" s="17">
        <v>0.36223973164801498</v>
      </c>
      <c r="BZ11" s="17">
        <v>0.352640528453039</v>
      </c>
      <c r="CA11" s="17">
        <v>0.29520437341911199</v>
      </c>
      <c r="CB11" s="17">
        <v>0.26496047036541598</v>
      </c>
      <c r="CC11" s="17">
        <v>0.210210807508286</v>
      </c>
      <c r="CD11" s="17">
        <v>0.15379840675166301</v>
      </c>
    </row>
    <row r="12" spans="2:82" ht="43.5" x14ac:dyDescent="0.35">
      <c r="B12" s="18" t="s">
        <v>156</v>
      </c>
      <c r="C12" s="17">
        <v>0.17356967375097401</v>
      </c>
      <c r="D12" s="17">
        <v>0.18535487315804999</v>
      </c>
      <c r="E12" s="17">
        <v>0.16253321358485701</v>
      </c>
      <c r="F12" s="17"/>
      <c r="G12" s="17">
        <v>0.14171454939724401</v>
      </c>
      <c r="H12" s="17">
        <v>0.161713666378826</v>
      </c>
      <c r="I12" s="17">
        <v>0.189817313776346</v>
      </c>
      <c r="J12" s="17">
        <v>0.193329495399995</v>
      </c>
      <c r="K12" s="17">
        <v>0.162701907300176</v>
      </c>
      <c r="L12" s="17">
        <v>0.18232927443527799</v>
      </c>
      <c r="M12" s="17"/>
      <c r="N12" s="17">
        <v>0.20514942492624</v>
      </c>
      <c r="O12" s="17">
        <v>0.17840740346591899</v>
      </c>
      <c r="P12" s="17">
        <v>0.17679700248083899</v>
      </c>
      <c r="Q12" s="17">
        <v>0.132865077236582</v>
      </c>
      <c r="R12" s="17"/>
      <c r="S12" s="17">
        <v>0.17673994747483701</v>
      </c>
      <c r="T12" s="17">
        <v>0.172889489286352</v>
      </c>
      <c r="U12" s="17">
        <v>0.149358482252409</v>
      </c>
      <c r="V12" s="17">
        <v>0.16216728794480001</v>
      </c>
      <c r="W12" s="17">
        <v>0.15270615341934499</v>
      </c>
      <c r="X12" s="17">
        <v>0.16961009398403801</v>
      </c>
      <c r="Y12" s="17">
        <v>0.16786901122964201</v>
      </c>
      <c r="Z12" s="17">
        <v>0.22455917091797301</v>
      </c>
      <c r="AA12" s="17">
        <v>0.19084376260817901</v>
      </c>
      <c r="AB12" s="17">
        <v>0.17451930605737601</v>
      </c>
      <c r="AC12" s="17">
        <v>0.180991105669391</v>
      </c>
      <c r="AD12" s="17"/>
      <c r="AE12" s="17">
        <v>0.19301437986428999</v>
      </c>
      <c r="AF12" s="17">
        <v>0.21264220113656099</v>
      </c>
      <c r="AG12" s="17">
        <v>0.14109780335709701</v>
      </c>
      <c r="AH12" s="17">
        <v>0.122040644584574</v>
      </c>
      <c r="AI12" s="17">
        <v>0.14112482195440401</v>
      </c>
      <c r="AJ12" s="17">
        <v>0.10414254477936</v>
      </c>
      <c r="AK12" s="17"/>
      <c r="AL12" s="17">
        <v>0.19003923588002</v>
      </c>
      <c r="AM12" s="17">
        <v>0.14128210043548201</v>
      </c>
      <c r="AN12" s="17">
        <v>0.212326443949265</v>
      </c>
      <c r="AO12" s="17">
        <v>0.20946033501122799</v>
      </c>
      <c r="AP12" s="17">
        <v>0.14235267491533399</v>
      </c>
      <c r="AQ12" s="17">
        <v>0.127361173442222</v>
      </c>
      <c r="AR12" s="17">
        <v>0.156193045752368</v>
      </c>
      <c r="AS12" s="17"/>
      <c r="AT12" s="17">
        <v>0.197958125977791</v>
      </c>
      <c r="AU12" s="17">
        <v>0.17130236599408</v>
      </c>
      <c r="AV12" s="17"/>
      <c r="AW12" s="17">
        <v>8.8743797242026301E-2</v>
      </c>
      <c r="AX12" s="17">
        <v>7.6470894995881694E-2</v>
      </c>
      <c r="AY12" s="17">
        <v>0.16180965580815501</v>
      </c>
      <c r="AZ12" s="17">
        <v>0.16851765555546899</v>
      </c>
      <c r="BA12" s="17">
        <v>0.209953649574461</v>
      </c>
      <c r="BB12" s="17">
        <v>0.20560070029056199</v>
      </c>
      <c r="BC12" s="17">
        <v>0.214209091915915</v>
      </c>
      <c r="BD12" s="17">
        <v>0.16131287058765501</v>
      </c>
      <c r="BE12" s="17"/>
      <c r="BF12" s="17">
        <v>0.20408430742230799</v>
      </c>
      <c r="BG12" s="17">
        <v>0.18117672915264399</v>
      </c>
      <c r="BH12" s="17">
        <v>0.18948012160436301</v>
      </c>
      <c r="BI12" s="17">
        <v>0.14504768804548801</v>
      </c>
      <c r="BJ12" s="17">
        <v>0.149859972056097</v>
      </c>
      <c r="BK12" s="17">
        <v>0.16819567928536</v>
      </c>
      <c r="BL12" s="17">
        <v>0.14295630444698801</v>
      </c>
      <c r="BM12" s="17"/>
      <c r="BN12" s="17">
        <v>7.3757453771544607E-2</v>
      </c>
      <c r="BO12" s="17">
        <v>7.7481090385813994E-2</v>
      </c>
      <c r="BP12" s="17">
        <v>0.101840603690346</v>
      </c>
      <c r="BQ12" s="17">
        <v>0.133564227528358</v>
      </c>
      <c r="BR12" s="17">
        <v>0.18845256592850801</v>
      </c>
      <c r="BS12" s="17">
        <v>0.162091270692167</v>
      </c>
      <c r="BT12" s="17">
        <v>0.20891756078510301</v>
      </c>
      <c r="BU12" s="17">
        <v>0.18634705872070101</v>
      </c>
      <c r="BV12" s="17">
        <v>0.20995942068291101</v>
      </c>
      <c r="BW12" s="17">
        <v>0.21651096054942301</v>
      </c>
      <c r="BX12" s="17">
        <v>0.275355064644067</v>
      </c>
      <c r="BY12" s="17">
        <v>0.24859407372832501</v>
      </c>
      <c r="BZ12" s="17">
        <v>0.27398520880086602</v>
      </c>
      <c r="CA12" s="17">
        <v>0.258383236501952</v>
      </c>
      <c r="CB12" s="17">
        <v>0.20548463442013301</v>
      </c>
      <c r="CC12" s="17">
        <v>0.24189694863748701</v>
      </c>
      <c r="CD12" s="17">
        <v>0.15421164721417399</v>
      </c>
    </row>
    <row r="13" spans="2:82" ht="43.5" x14ac:dyDescent="0.35">
      <c r="B13" s="18" t="s">
        <v>157</v>
      </c>
      <c r="C13" s="17">
        <v>6.7569341473368003E-2</v>
      </c>
      <c r="D13" s="17">
        <v>7.6004442555721793E-2</v>
      </c>
      <c r="E13" s="17">
        <v>5.9477723517767998E-2</v>
      </c>
      <c r="F13" s="17"/>
      <c r="G13" s="17">
        <v>6.9250307633426295E-2</v>
      </c>
      <c r="H13" s="17">
        <v>7.5449695094805397E-2</v>
      </c>
      <c r="I13" s="17">
        <v>8.2954830634527701E-2</v>
      </c>
      <c r="J13" s="17">
        <v>6.8539517935788399E-2</v>
      </c>
      <c r="K13" s="17">
        <v>6.4755716716453804E-2</v>
      </c>
      <c r="L13" s="17">
        <v>4.8639869453522701E-2</v>
      </c>
      <c r="M13" s="17"/>
      <c r="N13" s="17">
        <v>0.100466144718968</v>
      </c>
      <c r="O13" s="17">
        <v>6.7719467986035203E-2</v>
      </c>
      <c r="P13" s="17">
        <v>5.72527862653813E-2</v>
      </c>
      <c r="Q13" s="17">
        <v>4.2068718698417197E-2</v>
      </c>
      <c r="R13" s="17"/>
      <c r="S13" s="17">
        <v>7.5118501867569104E-2</v>
      </c>
      <c r="T13" s="17">
        <v>6.3476404500136197E-2</v>
      </c>
      <c r="U13" s="17">
        <v>6.0958063376426397E-2</v>
      </c>
      <c r="V13" s="17">
        <v>6.0968828626007603E-2</v>
      </c>
      <c r="W13" s="17">
        <v>5.9872131379700398E-2</v>
      </c>
      <c r="X13" s="17">
        <v>7.4068903819294193E-2</v>
      </c>
      <c r="Y13" s="17">
        <v>5.9302832944082298E-2</v>
      </c>
      <c r="Z13" s="17">
        <v>6.9048938153637301E-2</v>
      </c>
      <c r="AA13" s="17">
        <v>8.1357520817883194E-2</v>
      </c>
      <c r="AB13" s="17">
        <v>6.6348272373992101E-2</v>
      </c>
      <c r="AC13" s="17">
        <v>6.23735126622878E-2</v>
      </c>
      <c r="AD13" s="17"/>
      <c r="AE13" s="17">
        <v>7.6448074735683103E-2</v>
      </c>
      <c r="AF13" s="17">
        <v>9.6336316200110794E-2</v>
      </c>
      <c r="AG13" s="17">
        <v>3.6952794350480399E-2</v>
      </c>
      <c r="AH13" s="17">
        <v>4.7078021157882101E-2</v>
      </c>
      <c r="AI13" s="17">
        <v>4.5208407115871999E-2</v>
      </c>
      <c r="AJ13" s="17">
        <v>3.74926680182412E-2</v>
      </c>
      <c r="AK13" s="17"/>
      <c r="AL13" s="17">
        <v>6.6987006877953295E-2</v>
      </c>
      <c r="AM13" s="17">
        <v>6.9879768014845398E-2</v>
      </c>
      <c r="AN13" s="17">
        <v>8.6780978117654894E-2</v>
      </c>
      <c r="AO13" s="17">
        <v>4.5873200749556302E-2</v>
      </c>
      <c r="AP13" s="17">
        <v>8.73801903243034E-2</v>
      </c>
      <c r="AQ13" s="17">
        <v>8.2209160685578098E-2</v>
      </c>
      <c r="AR13" s="17">
        <v>2.98155216365962E-2</v>
      </c>
      <c r="AS13" s="17"/>
      <c r="AT13" s="17">
        <v>0.116688132827669</v>
      </c>
      <c r="AU13" s="17">
        <v>6.1974744327702197E-2</v>
      </c>
      <c r="AV13" s="17"/>
      <c r="AW13" s="17">
        <v>2.3064729348780101E-2</v>
      </c>
      <c r="AX13" s="17">
        <v>2.06850280512763E-2</v>
      </c>
      <c r="AY13" s="17">
        <v>4.7714213449913799E-2</v>
      </c>
      <c r="AZ13" s="17">
        <v>6.4486032247967506E-2</v>
      </c>
      <c r="BA13" s="17">
        <v>5.7881246699814502E-2</v>
      </c>
      <c r="BB13" s="17">
        <v>8.3206819227808398E-2</v>
      </c>
      <c r="BC13" s="17">
        <v>0.119661671599504</v>
      </c>
      <c r="BD13" s="17">
        <v>6.4788697302804898E-2</v>
      </c>
      <c r="BE13" s="17"/>
      <c r="BF13" s="17">
        <v>8.5718143818167197E-2</v>
      </c>
      <c r="BG13" s="17">
        <v>7.90438415188469E-2</v>
      </c>
      <c r="BH13" s="17">
        <v>7.7055461703015707E-2</v>
      </c>
      <c r="BI13" s="17">
        <v>5.6681578674871003E-2</v>
      </c>
      <c r="BJ13" s="17">
        <v>5.8606785788277702E-2</v>
      </c>
      <c r="BK13" s="17">
        <v>4.7502046869506501E-2</v>
      </c>
      <c r="BL13" s="17">
        <v>5.5442030217046502E-2</v>
      </c>
      <c r="BM13" s="17"/>
      <c r="BN13" s="17">
        <v>1.6090325093489899E-2</v>
      </c>
      <c r="BO13" s="17">
        <v>2.3635166780496399E-2</v>
      </c>
      <c r="BP13" s="17">
        <v>3.9198450741595801E-2</v>
      </c>
      <c r="BQ13" s="17">
        <v>5.1599152939496802E-2</v>
      </c>
      <c r="BR13" s="17">
        <v>4.0642922085519499E-2</v>
      </c>
      <c r="BS13" s="17">
        <v>6.0375724646817099E-2</v>
      </c>
      <c r="BT13" s="17">
        <v>5.6405209037204501E-2</v>
      </c>
      <c r="BU13" s="17">
        <v>7.5106601618086896E-2</v>
      </c>
      <c r="BV13" s="17">
        <v>6.626935886061E-2</v>
      </c>
      <c r="BW13" s="17">
        <v>9.3792642237038801E-2</v>
      </c>
      <c r="BX13" s="17">
        <v>0.10011611680804</v>
      </c>
      <c r="BY13" s="17">
        <v>0.11778564516098899</v>
      </c>
      <c r="BZ13" s="17">
        <v>0.106608059455558</v>
      </c>
      <c r="CA13" s="17">
        <v>0.163731795758358</v>
      </c>
      <c r="CB13" s="17">
        <v>0.13302602200772101</v>
      </c>
      <c r="CC13" s="17">
        <v>0.21017426297588501</v>
      </c>
      <c r="CD13" s="17">
        <v>0.14178443196736701</v>
      </c>
    </row>
    <row r="14" spans="2:82" ht="43.5" x14ac:dyDescent="0.35">
      <c r="B14" s="18" t="s">
        <v>158</v>
      </c>
      <c r="C14" s="17">
        <v>2.4888535458625599E-2</v>
      </c>
      <c r="D14" s="17">
        <v>2.7148658192649E-2</v>
      </c>
      <c r="E14" s="17">
        <v>2.2810157593318298E-2</v>
      </c>
      <c r="F14" s="17"/>
      <c r="G14" s="17">
        <v>2.0797010559621201E-2</v>
      </c>
      <c r="H14" s="17">
        <v>2.1807338192801499E-2</v>
      </c>
      <c r="I14" s="17">
        <v>3.2257035974506999E-2</v>
      </c>
      <c r="J14" s="17">
        <v>2.6872494950680299E-2</v>
      </c>
      <c r="K14" s="17">
        <v>2.05291650091846E-2</v>
      </c>
      <c r="L14" s="17">
        <v>2.54266193457965E-2</v>
      </c>
      <c r="M14" s="17"/>
      <c r="N14" s="17">
        <v>4.2055288132189901E-2</v>
      </c>
      <c r="O14" s="17">
        <v>2.13424707706594E-2</v>
      </c>
      <c r="P14" s="17">
        <v>2.1558671670677401E-2</v>
      </c>
      <c r="Q14" s="17">
        <v>1.25797631934913E-2</v>
      </c>
      <c r="R14" s="17"/>
      <c r="S14" s="17">
        <v>2.80490741285312E-2</v>
      </c>
      <c r="T14" s="17">
        <v>2.1154719285087199E-2</v>
      </c>
      <c r="U14" s="17">
        <v>1.7419802078378E-2</v>
      </c>
      <c r="V14" s="17">
        <v>1.61314250569351E-2</v>
      </c>
      <c r="W14" s="17">
        <v>1.8318996759438901E-2</v>
      </c>
      <c r="X14" s="17">
        <v>3.0627469934655201E-2</v>
      </c>
      <c r="Y14" s="17">
        <v>1.8904131146440298E-2</v>
      </c>
      <c r="Z14" s="17">
        <v>1.6108500874937402E-2</v>
      </c>
      <c r="AA14" s="17">
        <v>3.2424832909768199E-2</v>
      </c>
      <c r="AB14" s="17">
        <v>3.4798287464585E-2</v>
      </c>
      <c r="AC14" s="17">
        <v>3.6841118672889299E-2</v>
      </c>
      <c r="AD14" s="17"/>
      <c r="AE14" s="17">
        <v>2.9822549443175798E-2</v>
      </c>
      <c r="AF14" s="17">
        <v>3.2693051874052401E-2</v>
      </c>
      <c r="AG14" s="17">
        <v>9.6408227148625791E-3</v>
      </c>
      <c r="AH14" s="17">
        <v>1.98253000605603E-2</v>
      </c>
      <c r="AI14" s="17">
        <v>1.6785897807880201E-2</v>
      </c>
      <c r="AJ14" s="17">
        <v>1.0413217639485601E-2</v>
      </c>
      <c r="AK14" s="17"/>
      <c r="AL14" s="17">
        <v>2.4525756787841399E-2</v>
      </c>
      <c r="AM14" s="17">
        <v>2.4719078075775499E-2</v>
      </c>
      <c r="AN14" s="17">
        <v>2.9739615509905101E-2</v>
      </c>
      <c r="AO14" s="17">
        <v>3.6579902928927703E-2</v>
      </c>
      <c r="AP14" s="17">
        <v>2.7652911757814199E-2</v>
      </c>
      <c r="AQ14" s="17">
        <v>2.28801958810857E-2</v>
      </c>
      <c r="AR14" s="17">
        <v>5.8930915784296198E-2</v>
      </c>
      <c r="AS14" s="17"/>
      <c r="AT14" s="17">
        <v>5.1590522678916603E-2</v>
      </c>
      <c r="AU14" s="17">
        <v>2.1733152747812401E-2</v>
      </c>
      <c r="AV14" s="17"/>
      <c r="AW14" s="17">
        <v>5.2319938261955502E-3</v>
      </c>
      <c r="AX14" s="17">
        <v>3.6160664030981701E-3</v>
      </c>
      <c r="AY14" s="17">
        <v>1.14586363730016E-2</v>
      </c>
      <c r="AZ14" s="17">
        <v>2.0770909413497501E-2</v>
      </c>
      <c r="BA14" s="17">
        <v>3.1376607842033902E-2</v>
      </c>
      <c r="BB14" s="17">
        <v>3.3050305829793798E-2</v>
      </c>
      <c r="BC14" s="17">
        <v>4.2730633866799497E-2</v>
      </c>
      <c r="BD14" s="17">
        <v>1.90956783471069E-2</v>
      </c>
      <c r="BE14" s="17"/>
      <c r="BF14" s="17">
        <v>3.6985752278507499E-2</v>
      </c>
      <c r="BG14" s="17">
        <v>2.57087541630369E-2</v>
      </c>
      <c r="BH14" s="17">
        <v>2.7360892986539102E-2</v>
      </c>
      <c r="BI14" s="17">
        <v>1.8223353201324299E-2</v>
      </c>
      <c r="BJ14" s="17">
        <v>2.3712824011273399E-2</v>
      </c>
      <c r="BK14" s="17">
        <v>2.1476251314272402E-2</v>
      </c>
      <c r="BL14" s="17">
        <v>1.5627329578631201E-2</v>
      </c>
      <c r="BM14" s="17"/>
      <c r="BN14" s="17">
        <v>5.5960312325042299E-3</v>
      </c>
      <c r="BO14" s="17">
        <v>8.6474220929847103E-3</v>
      </c>
      <c r="BP14" s="17">
        <v>1.3012806739907699E-2</v>
      </c>
      <c r="BQ14" s="17">
        <v>1.23447363431627E-2</v>
      </c>
      <c r="BR14" s="17">
        <v>1.6016633596605299E-2</v>
      </c>
      <c r="BS14" s="17">
        <v>1.2449485192144401E-2</v>
      </c>
      <c r="BT14" s="17">
        <v>1.97996610542885E-2</v>
      </c>
      <c r="BU14" s="17">
        <v>2.8242307486882001E-2</v>
      </c>
      <c r="BV14" s="17">
        <v>3.3221263205730302E-2</v>
      </c>
      <c r="BW14" s="17">
        <v>3.2510177212806898E-2</v>
      </c>
      <c r="BX14" s="17">
        <v>2.69487179153611E-2</v>
      </c>
      <c r="BY14" s="17">
        <v>3.8256482590676003E-2</v>
      </c>
      <c r="BZ14" s="17">
        <v>6.0084293312809497E-2</v>
      </c>
      <c r="CA14" s="17">
        <v>3.7116810087969299E-2</v>
      </c>
      <c r="CB14" s="17">
        <v>7.8472992925355797E-2</v>
      </c>
      <c r="CC14" s="17">
        <v>0.10693247312061401</v>
      </c>
      <c r="CD14" s="17">
        <v>0.110625593141531</v>
      </c>
    </row>
    <row r="15" spans="2:82" ht="43.5" x14ac:dyDescent="0.35">
      <c r="B15" s="18" t="s">
        <v>159</v>
      </c>
      <c r="C15" s="17">
        <v>1.6796558648932501E-2</v>
      </c>
      <c r="D15" s="17">
        <v>1.6207293361545898E-2</v>
      </c>
      <c r="E15" s="17">
        <v>1.7246767064213998E-2</v>
      </c>
      <c r="F15" s="17"/>
      <c r="G15" s="17">
        <v>1.3478445986521599E-2</v>
      </c>
      <c r="H15" s="17">
        <v>2.1433305163751901E-2</v>
      </c>
      <c r="I15" s="17">
        <v>2.2775202440535401E-2</v>
      </c>
      <c r="J15" s="17">
        <v>1.83719309212011E-2</v>
      </c>
      <c r="K15" s="17">
        <v>1.3345945436395199E-2</v>
      </c>
      <c r="L15" s="17">
        <v>1.13905296005819E-2</v>
      </c>
      <c r="M15" s="17"/>
      <c r="N15" s="17">
        <v>2.7005681610565602E-2</v>
      </c>
      <c r="O15" s="17">
        <v>1.59440941982644E-2</v>
      </c>
      <c r="P15" s="17">
        <v>1.5965867900104701E-2</v>
      </c>
      <c r="Q15" s="17">
        <v>7.6624780324090497E-3</v>
      </c>
      <c r="R15" s="17"/>
      <c r="S15" s="17">
        <v>2.3117868447751998E-2</v>
      </c>
      <c r="T15" s="17">
        <v>2.0062770144635301E-2</v>
      </c>
      <c r="U15" s="17">
        <v>1.4036134266353801E-2</v>
      </c>
      <c r="V15" s="17">
        <v>1.4689823297556E-2</v>
      </c>
      <c r="W15" s="17">
        <v>1.6424279353974301E-2</v>
      </c>
      <c r="X15" s="17">
        <v>1.42947277507471E-2</v>
      </c>
      <c r="Y15" s="17">
        <v>9.4339011914473091E-3</v>
      </c>
      <c r="Z15" s="17">
        <v>9.36442854438016E-3</v>
      </c>
      <c r="AA15" s="17">
        <v>1.41730185651511E-2</v>
      </c>
      <c r="AB15" s="17">
        <v>2.0931106907178199E-2</v>
      </c>
      <c r="AC15" s="17">
        <v>2.1578090467822001E-2</v>
      </c>
      <c r="AD15" s="17"/>
      <c r="AE15" s="17">
        <v>2.3678505232811502E-2</v>
      </c>
      <c r="AF15" s="17">
        <v>1.6308158852568099E-2</v>
      </c>
      <c r="AG15" s="17">
        <v>1.0766506432428701E-2</v>
      </c>
      <c r="AH15" s="17">
        <v>5.7264723775831399E-3</v>
      </c>
      <c r="AI15" s="17">
        <v>1.2020483636469801E-2</v>
      </c>
      <c r="AJ15" s="17">
        <v>1.40141377707746E-2</v>
      </c>
      <c r="AK15" s="17"/>
      <c r="AL15" s="17">
        <v>1.3987150774217E-2</v>
      </c>
      <c r="AM15" s="17">
        <v>2.0727392524687201E-2</v>
      </c>
      <c r="AN15" s="17">
        <v>2.6514201306891801E-2</v>
      </c>
      <c r="AO15" s="17">
        <v>2.9358163534782399E-2</v>
      </c>
      <c r="AP15" s="17">
        <v>3.0643168131010999E-2</v>
      </c>
      <c r="AQ15" s="17">
        <v>2.8978315671252301E-2</v>
      </c>
      <c r="AR15" s="17">
        <v>3.00640732394871E-2</v>
      </c>
      <c r="AS15" s="17"/>
      <c r="AT15" s="17">
        <v>3.5599857250414799E-2</v>
      </c>
      <c r="AU15" s="17">
        <v>1.4755321174947199E-2</v>
      </c>
      <c r="AV15" s="17"/>
      <c r="AW15" s="17">
        <v>7.3980667471707402E-3</v>
      </c>
      <c r="AX15" s="17">
        <v>3.6145654060507899E-3</v>
      </c>
      <c r="AY15" s="17">
        <v>1.7624686730198302E-2</v>
      </c>
      <c r="AZ15" s="17">
        <v>1.34842210696007E-2</v>
      </c>
      <c r="BA15" s="17">
        <v>1.62957170911932E-2</v>
      </c>
      <c r="BB15" s="17">
        <v>2.0463719301032302E-2</v>
      </c>
      <c r="BC15" s="17">
        <v>3.1526454211724397E-2</v>
      </c>
      <c r="BD15" s="17">
        <v>1.2055430956298E-2</v>
      </c>
      <c r="BE15" s="17"/>
      <c r="BF15" s="17">
        <v>1.56064767005653E-2</v>
      </c>
      <c r="BG15" s="17">
        <v>2.4854839101250598E-2</v>
      </c>
      <c r="BH15" s="17">
        <v>2.4800684082519901E-2</v>
      </c>
      <c r="BI15" s="17">
        <v>1.0623617446014101E-2</v>
      </c>
      <c r="BJ15" s="17">
        <v>1.35388400887344E-2</v>
      </c>
      <c r="BK15" s="17">
        <v>9.9735347893565394E-3</v>
      </c>
      <c r="BL15" s="17">
        <v>6.1953384385018302E-3</v>
      </c>
      <c r="BM15" s="17"/>
      <c r="BN15" s="17">
        <v>7.6146324724819803E-3</v>
      </c>
      <c r="BO15" s="17">
        <v>4.1557545320101896E-3</v>
      </c>
      <c r="BP15" s="17">
        <v>5.6452508222027097E-3</v>
      </c>
      <c r="BQ15" s="17">
        <v>1.13851625559629E-2</v>
      </c>
      <c r="BR15" s="17">
        <v>1.3154804537725599E-2</v>
      </c>
      <c r="BS15" s="17">
        <v>1.2648770471514E-2</v>
      </c>
      <c r="BT15" s="17">
        <v>1.3144305388228E-2</v>
      </c>
      <c r="BU15" s="17">
        <v>1.5172472892640799E-2</v>
      </c>
      <c r="BV15" s="17">
        <v>1.7451506955366899E-2</v>
      </c>
      <c r="BW15" s="17">
        <v>1.7034890573703498E-2</v>
      </c>
      <c r="BX15" s="17">
        <v>1.3085202562651801E-2</v>
      </c>
      <c r="BY15" s="17">
        <v>2.20062981205323E-2</v>
      </c>
      <c r="BZ15" s="17">
        <v>2.20738214904205E-2</v>
      </c>
      <c r="CA15" s="17">
        <v>2.3504499445819699E-2</v>
      </c>
      <c r="CB15" s="17">
        <v>3.5697257689913303E-2</v>
      </c>
      <c r="CC15" s="17">
        <v>5.59455421179781E-2</v>
      </c>
      <c r="CD15" s="17">
        <v>0.19097917875465001</v>
      </c>
    </row>
    <row r="16" spans="2:82" x14ac:dyDescent="0.35">
      <c r="B16" s="18" t="s">
        <v>147</v>
      </c>
      <c r="C16" s="19">
        <v>6.7422018914833501E-2</v>
      </c>
      <c r="D16" s="19">
        <v>5.5050951358488302E-2</v>
      </c>
      <c r="E16" s="19">
        <v>7.8424780525652299E-2</v>
      </c>
      <c r="F16" s="19"/>
      <c r="G16" s="19">
        <v>0.13965361343532201</v>
      </c>
      <c r="H16" s="19">
        <v>6.2608071779503199E-2</v>
      </c>
      <c r="I16" s="19">
        <v>5.8975575147460997E-2</v>
      </c>
      <c r="J16" s="19">
        <v>6.5879755114469599E-2</v>
      </c>
      <c r="K16" s="19">
        <v>5.2109645542718998E-2</v>
      </c>
      <c r="L16" s="19">
        <v>4.1937647755739098E-2</v>
      </c>
      <c r="M16" s="19"/>
      <c r="N16" s="19">
        <v>4.88044158065436E-2</v>
      </c>
      <c r="O16" s="19">
        <v>5.6848224442477599E-2</v>
      </c>
      <c r="P16" s="19">
        <v>7.5157577464007697E-2</v>
      </c>
      <c r="Q16" s="19">
        <v>8.8260660980097799E-2</v>
      </c>
      <c r="R16" s="19"/>
      <c r="S16" s="19">
        <v>7.4458226501439906E-2</v>
      </c>
      <c r="T16" s="19">
        <v>7.14889106108237E-2</v>
      </c>
      <c r="U16" s="19">
        <v>8.0379024970826496E-2</v>
      </c>
      <c r="V16" s="19">
        <v>7.6175791970224005E-2</v>
      </c>
      <c r="W16" s="19">
        <v>7.7981720048759307E-2</v>
      </c>
      <c r="X16" s="19">
        <v>7.2379334903191803E-2</v>
      </c>
      <c r="Y16" s="19">
        <v>7.7799149624574404E-2</v>
      </c>
      <c r="Z16" s="19">
        <v>2.1164041590391001E-2</v>
      </c>
      <c r="AA16" s="19">
        <v>5.7298148895345097E-2</v>
      </c>
      <c r="AB16" s="19">
        <v>5.0771809914707797E-2</v>
      </c>
      <c r="AC16" s="19">
        <v>5.5358106638056202E-2</v>
      </c>
      <c r="AD16" s="19"/>
      <c r="AE16" s="19">
        <v>4.9284050289432703E-2</v>
      </c>
      <c r="AF16" s="19">
        <v>4.2995191443322998E-2</v>
      </c>
      <c r="AG16" s="19">
        <v>4.8981773438206998E-2</v>
      </c>
      <c r="AH16" s="19">
        <v>5.4088399425491603E-2</v>
      </c>
      <c r="AI16" s="19">
        <v>7.6292586660193507E-2</v>
      </c>
      <c r="AJ16" s="19">
        <v>0.38415402519904002</v>
      </c>
      <c r="AK16" s="19"/>
      <c r="AL16" s="19">
        <v>5.3923746794538097E-2</v>
      </c>
      <c r="AM16" s="19">
        <v>6.7354708361608895E-2</v>
      </c>
      <c r="AN16" s="19">
        <v>3.6107012759717602E-2</v>
      </c>
      <c r="AO16" s="19">
        <v>8.3671020371648402E-3</v>
      </c>
      <c r="AP16" s="19">
        <v>7.24126129912116E-2</v>
      </c>
      <c r="AQ16" s="19">
        <v>3.4681264953150902E-2</v>
      </c>
      <c r="AR16" s="19">
        <v>3.0028218981970001E-2</v>
      </c>
      <c r="AS16" s="19"/>
      <c r="AT16" s="19">
        <v>3.1428768293022498E-2</v>
      </c>
      <c r="AU16" s="19">
        <v>6.6480124776070196E-2</v>
      </c>
      <c r="AV16" s="19"/>
      <c r="AW16" s="19">
        <v>6.3921199174760093E-2</v>
      </c>
      <c r="AX16" s="19">
        <v>2.0086821001599899E-2</v>
      </c>
      <c r="AY16" s="19">
        <v>2.6705278148794101E-2</v>
      </c>
      <c r="AZ16" s="19">
        <v>0.101307152468686</v>
      </c>
      <c r="BA16" s="19">
        <v>7.3506371887507596E-2</v>
      </c>
      <c r="BB16" s="19">
        <v>5.5829794905144003E-2</v>
      </c>
      <c r="BC16" s="19">
        <v>3.5289022640684203E-2</v>
      </c>
      <c r="BD16" s="19">
        <v>3.7425017229105503E-2</v>
      </c>
      <c r="BE16" s="19"/>
      <c r="BF16" s="19">
        <v>4.8957937671855203E-2</v>
      </c>
      <c r="BG16" s="19">
        <v>5.2911925680331297E-2</v>
      </c>
      <c r="BH16" s="19">
        <v>6.5697659306366896E-2</v>
      </c>
      <c r="BI16" s="19">
        <v>8.8078425427053894E-2</v>
      </c>
      <c r="BJ16" s="19">
        <v>6.83308462504644E-2</v>
      </c>
      <c r="BK16" s="19">
        <v>7.7461569453551898E-2</v>
      </c>
      <c r="BL16" s="19">
        <v>0.10290925386392</v>
      </c>
      <c r="BM16" s="19"/>
      <c r="BN16" s="19">
        <v>0.12901387586944599</v>
      </c>
      <c r="BO16" s="19">
        <v>5.9260108673531098E-2</v>
      </c>
      <c r="BP16" s="19">
        <v>5.6870687830466497E-2</v>
      </c>
      <c r="BQ16" s="19">
        <v>5.8035695403121E-2</v>
      </c>
      <c r="BR16" s="19">
        <v>4.62418216117777E-2</v>
      </c>
      <c r="BS16" s="19">
        <v>5.1586143936690802E-2</v>
      </c>
      <c r="BT16" s="19">
        <v>4.0560478987480102E-2</v>
      </c>
      <c r="BU16" s="19">
        <v>5.6710885615792003E-2</v>
      </c>
      <c r="BV16" s="19">
        <v>5.3635939109813E-2</v>
      </c>
      <c r="BW16" s="19">
        <v>5.0669948428609203E-2</v>
      </c>
      <c r="BX16" s="19">
        <v>4.5010978614908999E-2</v>
      </c>
      <c r="BY16" s="19">
        <v>1.7025780249181201E-2</v>
      </c>
      <c r="BZ16" s="19">
        <v>3.7108032738757402E-2</v>
      </c>
      <c r="CA16" s="19">
        <v>4.1283972808659503E-2</v>
      </c>
      <c r="CB16" s="19">
        <v>5.4571607486400102E-2</v>
      </c>
      <c r="CC16" s="19">
        <v>1.6740017182120599E-2</v>
      </c>
      <c r="CD16" s="19">
        <v>3.12992667639823E-2</v>
      </c>
    </row>
    <row r="17" spans="2:2" x14ac:dyDescent="0.35">
      <c r="B17" s="16"/>
    </row>
    <row r="18" spans="2:2" x14ac:dyDescent="0.35">
      <c r="B18" t="s">
        <v>119</v>
      </c>
    </row>
    <row r="19" spans="2:2" x14ac:dyDescent="0.35">
      <c r="B19" t="s">
        <v>120</v>
      </c>
    </row>
    <row r="21" spans="2:2" x14ac:dyDescent="0.35">
      <c r="B21"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CD38"/>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399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9758</v>
      </c>
      <c r="D7" s="10">
        <v>4746</v>
      </c>
      <c r="E7" s="10">
        <v>4987</v>
      </c>
      <c r="F7" s="10"/>
      <c r="G7" s="10">
        <v>1283</v>
      </c>
      <c r="H7" s="10">
        <v>1606</v>
      </c>
      <c r="I7" s="10">
        <v>1627</v>
      </c>
      <c r="J7" s="10">
        <v>1699</v>
      </c>
      <c r="K7" s="10">
        <v>1452</v>
      </c>
      <c r="L7" s="10">
        <v>2091</v>
      </c>
      <c r="M7" s="10"/>
      <c r="N7" s="10">
        <v>2766</v>
      </c>
      <c r="O7" s="10">
        <v>2572</v>
      </c>
      <c r="P7" s="10">
        <v>2062</v>
      </c>
      <c r="Q7" s="10">
        <v>2318</v>
      </c>
      <c r="R7" s="10"/>
      <c r="S7" s="10">
        <v>1348</v>
      </c>
      <c r="T7" s="10">
        <v>1314</v>
      </c>
      <c r="U7" s="10">
        <v>830</v>
      </c>
      <c r="V7" s="10">
        <v>897</v>
      </c>
      <c r="W7" s="10">
        <v>723</v>
      </c>
      <c r="X7" s="10">
        <v>929</v>
      </c>
      <c r="Y7" s="10">
        <v>844</v>
      </c>
      <c r="Z7" s="10">
        <v>430</v>
      </c>
      <c r="AA7" s="10">
        <v>1097</v>
      </c>
      <c r="AB7" s="10">
        <v>842</v>
      </c>
      <c r="AC7" s="10">
        <v>504</v>
      </c>
      <c r="AD7" s="10"/>
      <c r="AE7" s="10">
        <v>3565</v>
      </c>
      <c r="AF7" s="10">
        <v>2361</v>
      </c>
      <c r="AG7" s="10">
        <v>807</v>
      </c>
      <c r="AH7" s="10">
        <v>862</v>
      </c>
      <c r="AI7" s="10">
        <v>1805</v>
      </c>
      <c r="AJ7" s="10">
        <v>268</v>
      </c>
      <c r="AK7" s="10"/>
      <c r="AL7" s="10">
        <v>6321</v>
      </c>
      <c r="AM7" s="10">
        <v>2044</v>
      </c>
      <c r="AN7" s="10">
        <v>464</v>
      </c>
      <c r="AO7" s="10">
        <v>104</v>
      </c>
      <c r="AP7" s="10">
        <v>212</v>
      </c>
      <c r="AQ7" s="10">
        <v>173</v>
      </c>
      <c r="AR7" s="10">
        <v>32</v>
      </c>
      <c r="AS7" s="10"/>
      <c r="AT7" s="10">
        <v>982</v>
      </c>
      <c r="AU7" s="10">
        <v>8574</v>
      </c>
      <c r="AV7" s="10"/>
      <c r="AW7" s="10">
        <v>1185</v>
      </c>
      <c r="AX7" s="10">
        <v>500</v>
      </c>
      <c r="AY7" s="10">
        <v>259</v>
      </c>
      <c r="AZ7" s="10">
        <v>3025</v>
      </c>
      <c r="BA7" s="10">
        <v>1620</v>
      </c>
      <c r="BB7" s="10">
        <v>1423</v>
      </c>
      <c r="BC7" s="10">
        <v>1588</v>
      </c>
      <c r="BD7" s="10">
        <v>158</v>
      </c>
      <c r="BE7" s="10"/>
      <c r="BF7" s="10">
        <v>1280</v>
      </c>
      <c r="BG7" s="10">
        <v>2832</v>
      </c>
      <c r="BH7" s="10">
        <v>1160</v>
      </c>
      <c r="BI7" s="10">
        <v>592</v>
      </c>
      <c r="BJ7" s="10">
        <v>929</v>
      </c>
      <c r="BK7" s="10">
        <v>2037</v>
      </c>
      <c r="BL7" s="10">
        <v>928</v>
      </c>
      <c r="BM7" s="10"/>
      <c r="BN7" s="10">
        <v>521</v>
      </c>
      <c r="BO7" s="10">
        <v>693</v>
      </c>
      <c r="BP7" s="10">
        <v>703</v>
      </c>
      <c r="BQ7" s="10">
        <v>937</v>
      </c>
      <c r="BR7" s="10">
        <v>976</v>
      </c>
      <c r="BS7" s="10">
        <v>845</v>
      </c>
      <c r="BT7" s="10">
        <v>709</v>
      </c>
      <c r="BU7" s="10">
        <v>630</v>
      </c>
      <c r="BV7" s="10">
        <v>499</v>
      </c>
      <c r="BW7" s="10">
        <v>788</v>
      </c>
      <c r="BX7" s="10">
        <v>582</v>
      </c>
      <c r="BY7" s="10">
        <v>397</v>
      </c>
      <c r="BZ7" s="10">
        <v>263</v>
      </c>
      <c r="CA7" s="10">
        <v>243</v>
      </c>
      <c r="CB7" s="10">
        <v>271</v>
      </c>
      <c r="CC7" s="10">
        <v>156</v>
      </c>
      <c r="CD7" s="10">
        <v>127</v>
      </c>
    </row>
    <row r="8" spans="2:82" ht="30" customHeight="1" x14ac:dyDescent="0.35">
      <c r="B8" s="11" t="s">
        <v>19</v>
      </c>
      <c r="C8" s="11">
        <v>9758</v>
      </c>
      <c r="D8" s="11">
        <v>4806</v>
      </c>
      <c r="E8" s="11">
        <v>4927</v>
      </c>
      <c r="F8" s="11"/>
      <c r="G8" s="11">
        <v>1353</v>
      </c>
      <c r="H8" s="11">
        <v>1666</v>
      </c>
      <c r="I8" s="11">
        <v>1662</v>
      </c>
      <c r="J8" s="11">
        <v>1661</v>
      </c>
      <c r="K8" s="11">
        <v>1370</v>
      </c>
      <c r="L8" s="11">
        <v>2046</v>
      </c>
      <c r="M8" s="11"/>
      <c r="N8" s="11">
        <v>2624</v>
      </c>
      <c r="O8" s="11">
        <v>2527</v>
      </c>
      <c r="P8" s="11">
        <v>2138</v>
      </c>
      <c r="Q8" s="11">
        <v>2429</v>
      </c>
      <c r="R8" s="11"/>
      <c r="S8" s="11">
        <v>1464</v>
      </c>
      <c r="T8" s="11">
        <v>1269</v>
      </c>
      <c r="U8" s="11">
        <v>781</v>
      </c>
      <c r="V8" s="11">
        <v>878</v>
      </c>
      <c r="W8" s="11">
        <v>683</v>
      </c>
      <c r="X8" s="11">
        <v>878</v>
      </c>
      <c r="Y8" s="11">
        <v>878</v>
      </c>
      <c r="Z8" s="11">
        <v>488</v>
      </c>
      <c r="AA8" s="11">
        <v>1073</v>
      </c>
      <c r="AB8" s="11">
        <v>878</v>
      </c>
      <c r="AC8" s="11">
        <v>488</v>
      </c>
      <c r="AD8" s="11"/>
      <c r="AE8" s="11">
        <v>3492</v>
      </c>
      <c r="AF8" s="11">
        <v>2339</v>
      </c>
      <c r="AG8" s="11">
        <v>838</v>
      </c>
      <c r="AH8" s="11">
        <v>882</v>
      </c>
      <c r="AI8" s="11">
        <v>1842</v>
      </c>
      <c r="AJ8" s="11">
        <v>273</v>
      </c>
      <c r="AK8" s="11"/>
      <c r="AL8" s="11">
        <v>6255</v>
      </c>
      <c r="AM8" s="11">
        <v>2093</v>
      </c>
      <c r="AN8" s="11">
        <v>479</v>
      </c>
      <c r="AO8" s="11">
        <v>105</v>
      </c>
      <c r="AP8" s="11">
        <v>203</v>
      </c>
      <c r="AQ8" s="11">
        <v>174</v>
      </c>
      <c r="AR8" s="11">
        <v>32</v>
      </c>
      <c r="AS8" s="11"/>
      <c r="AT8" s="11">
        <v>1005</v>
      </c>
      <c r="AU8" s="11">
        <v>8547</v>
      </c>
      <c r="AV8" s="11"/>
      <c r="AW8" s="11">
        <v>1190</v>
      </c>
      <c r="AX8" s="11">
        <v>495</v>
      </c>
      <c r="AY8" s="11">
        <v>264</v>
      </c>
      <c r="AZ8" s="11">
        <v>3010</v>
      </c>
      <c r="BA8" s="11">
        <v>1582</v>
      </c>
      <c r="BB8" s="11">
        <v>1447</v>
      </c>
      <c r="BC8" s="11">
        <v>1610</v>
      </c>
      <c r="BD8" s="11">
        <v>159</v>
      </c>
      <c r="BE8" s="11"/>
      <c r="BF8" s="11">
        <v>1285</v>
      </c>
      <c r="BG8" s="11">
        <v>2842</v>
      </c>
      <c r="BH8" s="11">
        <v>1140</v>
      </c>
      <c r="BI8" s="11">
        <v>593</v>
      </c>
      <c r="BJ8" s="11">
        <v>938</v>
      </c>
      <c r="BK8" s="11">
        <v>2013</v>
      </c>
      <c r="BL8" s="11">
        <v>947</v>
      </c>
      <c r="BM8" s="11"/>
      <c r="BN8" s="11">
        <v>543</v>
      </c>
      <c r="BO8" s="11">
        <v>709</v>
      </c>
      <c r="BP8" s="11">
        <v>710</v>
      </c>
      <c r="BQ8" s="11">
        <v>947</v>
      </c>
      <c r="BR8" s="11">
        <v>977</v>
      </c>
      <c r="BS8" s="11">
        <v>844</v>
      </c>
      <c r="BT8" s="11">
        <v>709</v>
      </c>
      <c r="BU8" s="11">
        <v>624</v>
      </c>
      <c r="BV8" s="11">
        <v>495</v>
      </c>
      <c r="BW8" s="11">
        <v>773</v>
      </c>
      <c r="BX8" s="11">
        <v>572</v>
      </c>
      <c r="BY8" s="11">
        <v>389</v>
      </c>
      <c r="BZ8" s="11">
        <v>256</v>
      </c>
      <c r="CA8" s="11">
        <v>238</v>
      </c>
      <c r="CB8" s="11">
        <v>269</v>
      </c>
      <c r="CC8" s="11">
        <v>156</v>
      </c>
      <c r="CD8" s="11">
        <v>129</v>
      </c>
    </row>
    <row r="9" spans="2:82" x14ac:dyDescent="0.35">
      <c r="B9" s="18" t="s">
        <v>385</v>
      </c>
      <c r="C9" s="17">
        <v>0.34302916064274502</v>
      </c>
      <c r="D9" s="17">
        <v>0.35007887525687997</v>
      </c>
      <c r="E9" s="17">
        <v>0.33649323300495498</v>
      </c>
      <c r="F9" s="17"/>
      <c r="G9" s="17">
        <v>0.31153067079656299</v>
      </c>
      <c r="H9" s="17">
        <v>0.246070602108621</v>
      </c>
      <c r="I9" s="17">
        <v>0.399652472470096</v>
      </c>
      <c r="J9" s="17">
        <v>0.32397686578578999</v>
      </c>
      <c r="K9" s="17">
        <v>0.40797249449621598</v>
      </c>
      <c r="L9" s="17">
        <v>0.39274855343133502</v>
      </c>
      <c r="M9" s="17"/>
      <c r="N9" s="17">
        <v>0.37222316640522801</v>
      </c>
      <c r="O9" s="17">
        <v>0.33582303109330502</v>
      </c>
      <c r="P9" s="17">
        <v>0.37303434066039098</v>
      </c>
      <c r="Q9" s="17">
        <v>0.280301813632087</v>
      </c>
      <c r="R9" s="17"/>
      <c r="S9" s="17">
        <v>0.30693600811766902</v>
      </c>
      <c r="T9" s="17">
        <v>0.37598933381861399</v>
      </c>
      <c r="U9" s="17">
        <v>0.38959970782716502</v>
      </c>
      <c r="V9" s="17">
        <v>0.39164042336288801</v>
      </c>
      <c r="W9" s="17">
        <v>0.401104951641855</v>
      </c>
      <c r="X9" s="17">
        <v>0.26048869867916102</v>
      </c>
      <c r="Y9" s="17">
        <v>0.344891921014431</v>
      </c>
      <c r="Z9" s="17">
        <v>0.22722403048646</v>
      </c>
      <c r="AA9" s="17">
        <v>0.334811771184992</v>
      </c>
      <c r="AB9" s="17">
        <v>0.39084412266245799</v>
      </c>
      <c r="AC9" s="17">
        <v>0.36249270249545901</v>
      </c>
      <c r="AD9" s="17"/>
      <c r="AE9" s="17">
        <v>0.36514447429584901</v>
      </c>
      <c r="AF9" s="17">
        <v>0.35771330278287</v>
      </c>
      <c r="AG9" s="17">
        <v>0.25353992591407598</v>
      </c>
      <c r="AH9" s="17">
        <v>0.35889112814651503</v>
      </c>
      <c r="AI9" s="17">
        <v>0.323611748903953</v>
      </c>
      <c r="AJ9" s="17">
        <v>0.27179646957492898</v>
      </c>
      <c r="AK9" s="17"/>
      <c r="AL9" s="17">
        <v>0.36287315721114499</v>
      </c>
      <c r="AM9" s="17">
        <v>0.33371126130898598</v>
      </c>
      <c r="AN9" s="17">
        <v>0.26534685129239699</v>
      </c>
      <c r="AO9" s="17">
        <v>0.33903567337210599</v>
      </c>
      <c r="AP9" s="17">
        <v>0.28739319797053797</v>
      </c>
      <c r="AQ9" s="17">
        <v>0.38848496045127301</v>
      </c>
      <c r="AR9" s="17">
        <v>0.64808075385806996</v>
      </c>
      <c r="AS9" s="17"/>
      <c r="AT9" s="17">
        <v>0.30208881769134399</v>
      </c>
      <c r="AU9" s="17">
        <v>0.35394095382591201</v>
      </c>
      <c r="AV9" s="17"/>
      <c r="AW9" s="17">
        <v>0.328833619235886</v>
      </c>
      <c r="AX9" s="17">
        <v>0.47882134040088797</v>
      </c>
      <c r="AY9" s="17">
        <v>0.46784653408441501</v>
      </c>
      <c r="AZ9" s="17">
        <v>0.32572276523271199</v>
      </c>
      <c r="BA9" s="17">
        <v>0.34366792907285698</v>
      </c>
      <c r="BB9" s="17">
        <v>0.33829008186477999</v>
      </c>
      <c r="BC9" s="17">
        <v>0.34870991097897103</v>
      </c>
      <c r="BD9" s="17">
        <v>0.14989779952430801</v>
      </c>
      <c r="BE9" s="17"/>
      <c r="BF9" s="17">
        <v>0.33906056953117902</v>
      </c>
      <c r="BG9" s="17">
        <v>0.33125042694032703</v>
      </c>
      <c r="BH9" s="17">
        <v>0.35096135777736298</v>
      </c>
      <c r="BI9" s="17">
        <v>0.33608919704257101</v>
      </c>
      <c r="BJ9" s="17">
        <v>0.29669998973503298</v>
      </c>
      <c r="BK9" s="17">
        <v>0.37651199211697101</v>
      </c>
      <c r="BL9" s="17">
        <v>0.35077944851858101</v>
      </c>
      <c r="BM9" s="17"/>
      <c r="BN9" s="17">
        <v>0.26356607332702903</v>
      </c>
      <c r="BO9" s="17">
        <v>0.26799070016096899</v>
      </c>
      <c r="BP9" s="17">
        <v>0.37767424136285199</v>
      </c>
      <c r="BQ9" s="17">
        <v>0.23898589028050499</v>
      </c>
      <c r="BR9" s="17">
        <v>0.39202128649732298</v>
      </c>
      <c r="BS9" s="17">
        <v>0.382127948224735</v>
      </c>
      <c r="BT9" s="17">
        <v>0.37412247417911099</v>
      </c>
      <c r="BU9" s="17">
        <v>0.34859314031431998</v>
      </c>
      <c r="BV9" s="17">
        <v>0.44008231061261099</v>
      </c>
      <c r="BW9" s="17">
        <v>0.40812487351404603</v>
      </c>
      <c r="BX9" s="17">
        <v>0.32149017259714302</v>
      </c>
      <c r="BY9" s="17">
        <v>0.386463288000711</v>
      </c>
      <c r="BZ9" s="17">
        <v>0.33095667876578599</v>
      </c>
      <c r="CA9" s="17">
        <v>0.31032015796374401</v>
      </c>
      <c r="CB9" s="17">
        <v>0.30224615319443499</v>
      </c>
      <c r="CC9" s="17">
        <v>0.28722385739379602</v>
      </c>
      <c r="CD9" s="17">
        <v>0.42417668254100999</v>
      </c>
    </row>
    <row r="10" spans="2:82" x14ac:dyDescent="0.35">
      <c r="B10" s="18" t="s">
        <v>387</v>
      </c>
      <c r="C10" s="17">
        <v>0.318692672050718</v>
      </c>
      <c r="D10" s="17">
        <v>0.32224422739417902</v>
      </c>
      <c r="E10" s="17">
        <v>0.315816508400177</v>
      </c>
      <c r="F10" s="17"/>
      <c r="G10" s="17">
        <v>0.30881475976129102</v>
      </c>
      <c r="H10" s="17">
        <v>0.248895129869177</v>
      </c>
      <c r="I10" s="17">
        <v>0.333859323634422</v>
      </c>
      <c r="J10" s="17">
        <v>0.30513862999207603</v>
      </c>
      <c r="K10" s="17">
        <v>0.34300642124554398</v>
      </c>
      <c r="L10" s="17">
        <v>0.37648725540956102</v>
      </c>
      <c r="M10" s="17"/>
      <c r="N10" s="17">
        <v>0.36719046456701498</v>
      </c>
      <c r="O10" s="17">
        <v>0.30258840467938403</v>
      </c>
      <c r="P10" s="17">
        <v>0.32931830320324301</v>
      </c>
      <c r="Q10" s="17">
        <v>0.26328804112555998</v>
      </c>
      <c r="R10" s="17"/>
      <c r="S10" s="17">
        <v>0.31116856904893597</v>
      </c>
      <c r="T10" s="17">
        <v>0.30665028003870198</v>
      </c>
      <c r="U10" s="17">
        <v>0.34974999911607701</v>
      </c>
      <c r="V10" s="17">
        <v>0.32550217674436299</v>
      </c>
      <c r="W10" s="17">
        <v>0.33306054842286797</v>
      </c>
      <c r="X10" s="17">
        <v>0.31418157240730199</v>
      </c>
      <c r="Y10" s="17">
        <v>0.31451511031012802</v>
      </c>
      <c r="Z10" s="17">
        <v>0.28145606525717298</v>
      </c>
      <c r="AA10" s="17">
        <v>0.30042592098054099</v>
      </c>
      <c r="AB10" s="17">
        <v>0.33954159510160598</v>
      </c>
      <c r="AC10" s="17">
        <v>0.35194877959228699</v>
      </c>
      <c r="AD10" s="17"/>
      <c r="AE10" s="17">
        <v>0.33251955185602999</v>
      </c>
      <c r="AF10" s="17">
        <v>0.33984235619495801</v>
      </c>
      <c r="AG10" s="17">
        <v>0.21648398773798699</v>
      </c>
      <c r="AH10" s="17">
        <v>0.34907814579787799</v>
      </c>
      <c r="AI10" s="17">
        <v>0.29639816726357998</v>
      </c>
      <c r="AJ10" s="17">
        <v>0.24452275140713001</v>
      </c>
      <c r="AK10" s="17"/>
      <c r="AL10" s="17">
        <v>0.35552575538903902</v>
      </c>
      <c r="AM10" s="17">
        <v>0.307110943385278</v>
      </c>
      <c r="AN10" s="17">
        <v>0.27572328328741003</v>
      </c>
      <c r="AO10" s="17">
        <v>0.225220177787958</v>
      </c>
      <c r="AP10" s="17">
        <v>0.197674523867856</v>
      </c>
      <c r="AQ10" s="17">
        <v>0.19832434210584601</v>
      </c>
      <c r="AR10" s="17">
        <v>0.16155804091982001</v>
      </c>
      <c r="AS10" s="17"/>
      <c r="AT10" s="17">
        <v>0.244410802371435</v>
      </c>
      <c r="AU10" s="17">
        <v>0.33802131261336099</v>
      </c>
      <c r="AV10" s="17"/>
      <c r="AW10" s="17">
        <v>0.33475480976606398</v>
      </c>
      <c r="AX10" s="17">
        <v>0.42756033164574497</v>
      </c>
      <c r="AY10" s="17">
        <v>0.30263829652223201</v>
      </c>
      <c r="AZ10" s="17">
        <v>0.31057049624696798</v>
      </c>
      <c r="BA10" s="17">
        <v>0.34261296123915203</v>
      </c>
      <c r="BB10" s="17">
        <v>0.32015849331611401</v>
      </c>
      <c r="BC10" s="17">
        <v>0.28775436406840899</v>
      </c>
      <c r="BD10" s="17">
        <v>0.265023579524372</v>
      </c>
      <c r="BE10" s="17"/>
      <c r="BF10" s="17">
        <v>0.31672217972711803</v>
      </c>
      <c r="BG10" s="17">
        <v>0.30997676235170202</v>
      </c>
      <c r="BH10" s="17">
        <v>0.33593477894983897</v>
      </c>
      <c r="BI10" s="17">
        <v>0.31575041102371199</v>
      </c>
      <c r="BJ10" s="17">
        <v>0.25552069789134801</v>
      </c>
      <c r="BK10" s="17">
        <v>0.35735248142200599</v>
      </c>
      <c r="BL10" s="17">
        <v>0.298737602201749</v>
      </c>
      <c r="BM10" s="17"/>
      <c r="BN10" s="17">
        <v>0.23649669026167799</v>
      </c>
      <c r="BO10" s="17">
        <v>0.20884378015135899</v>
      </c>
      <c r="BP10" s="17">
        <v>0.329729335786212</v>
      </c>
      <c r="BQ10" s="17">
        <v>0.269254410649922</v>
      </c>
      <c r="BR10" s="17">
        <v>0.38956779608615999</v>
      </c>
      <c r="BS10" s="17">
        <v>0.30484084028338498</v>
      </c>
      <c r="BT10" s="17">
        <v>0.34481693934740898</v>
      </c>
      <c r="BU10" s="17">
        <v>0.40243999575756401</v>
      </c>
      <c r="BV10" s="17">
        <v>0.41787428812843302</v>
      </c>
      <c r="BW10" s="17">
        <v>0.34856753190098499</v>
      </c>
      <c r="BX10" s="17">
        <v>0.30863352627965801</v>
      </c>
      <c r="BY10" s="17">
        <v>0.32164447975842497</v>
      </c>
      <c r="BZ10" s="17">
        <v>0.208335079708723</v>
      </c>
      <c r="CA10" s="17">
        <v>0.241318934949669</v>
      </c>
      <c r="CB10" s="17">
        <v>0.361153593887374</v>
      </c>
      <c r="CC10" s="17">
        <v>0.34911291176514803</v>
      </c>
      <c r="CD10" s="17">
        <v>0.21335465457341801</v>
      </c>
    </row>
    <row r="11" spans="2:82" x14ac:dyDescent="0.35">
      <c r="B11" s="18" t="s">
        <v>382</v>
      </c>
      <c r="C11" s="17">
        <v>0.31005355841264498</v>
      </c>
      <c r="D11" s="17">
        <v>0.32455737006476698</v>
      </c>
      <c r="E11" s="17">
        <v>0.29406814786906899</v>
      </c>
      <c r="F11" s="17"/>
      <c r="G11" s="17">
        <v>0.27676875577580701</v>
      </c>
      <c r="H11" s="17">
        <v>0.25922082485729298</v>
      </c>
      <c r="I11" s="17">
        <v>0.30425082740748</v>
      </c>
      <c r="J11" s="17">
        <v>0.30299622867640202</v>
      </c>
      <c r="K11" s="17">
        <v>0.36938538984209501</v>
      </c>
      <c r="L11" s="17">
        <v>0.36366660644339299</v>
      </c>
      <c r="M11" s="17"/>
      <c r="N11" s="17">
        <v>0.36300609040739701</v>
      </c>
      <c r="O11" s="17">
        <v>0.29034839493953402</v>
      </c>
      <c r="P11" s="17">
        <v>0.30768148384562899</v>
      </c>
      <c r="Q11" s="17">
        <v>0.26061724261950098</v>
      </c>
      <c r="R11" s="17"/>
      <c r="S11" s="17">
        <v>0.27782715779482398</v>
      </c>
      <c r="T11" s="17">
        <v>0.29885687462650801</v>
      </c>
      <c r="U11" s="17">
        <v>0.36125376007180598</v>
      </c>
      <c r="V11" s="17">
        <v>0.30466806736784502</v>
      </c>
      <c r="W11" s="17">
        <v>0.348251427584097</v>
      </c>
      <c r="X11" s="17">
        <v>0.31862237180325498</v>
      </c>
      <c r="Y11" s="17">
        <v>0.310119305273931</v>
      </c>
      <c r="Z11" s="17">
        <v>0.22931845485108601</v>
      </c>
      <c r="AA11" s="17">
        <v>0.28854150710943799</v>
      </c>
      <c r="AB11" s="17">
        <v>0.384172784060126</v>
      </c>
      <c r="AC11" s="17">
        <v>0.27602941299773298</v>
      </c>
      <c r="AD11" s="17"/>
      <c r="AE11" s="17">
        <v>0.34390849302260101</v>
      </c>
      <c r="AF11" s="17">
        <v>0.32955806767179502</v>
      </c>
      <c r="AG11" s="17">
        <v>0.24669713764377199</v>
      </c>
      <c r="AH11" s="17">
        <v>0.29917438861120499</v>
      </c>
      <c r="AI11" s="17">
        <v>0.26437359914946501</v>
      </c>
      <c r="AJ11" s="17">
        <v>0.18671076398560099</v>
      </c>
      <c r="AK11" s="17"/>
      <c r="AL11" s="17">
        <v>0.33155921871765498</v>
      </c>
      <c r="AM11" s="17">
        <v>0.291039501853462</v>
      </c>
      <c r="AN11" s="17">
        <v>0.27418279361398901</v>
      </c>
      <c r="AO11" s="17">
        <v>0.341215579589564</v>
      </c>
      <c r="AP11" s="17">
        <v>0.38017488208505901</v>
      </c>
      <c r="AQ11" s="17">
        <v>0.26166273808618101</v>
      </c>
      <c r="AR11" s="17">
        <v>0.32314583631646099</v>
      </c>
      <c r="AS11" s="17"/>
      <c r="AT11" s="17">
        <v>0.26230504042971098</v>
      </c>
      <c r="AU11" s="17">
        <v>0.32377816629379302</v>
      </c>
      <c r="AV11" s="17"/>
      <c r="AW11" s="17">
        <v>0.27821949330802898</v>
      </c>
      <c r="AX11" s="17">
        <v>0.49671896840609697</v>
      </c>
      <c r="AY11" s="17">
        <v>0.28942986546937599</v>
      </c>
      <c r="AZ11" s="17">
        <v>0.32088706666896899</v>
      </c>
      <c r="BA11" s="17">
        <v>0.31370048245165699</v>
      </c>
      <c r="BB11" s="17">
        <v>0.31224750263583501</v>
      </c>
      <c r="BC11" s="17">
        <v>0.28182906663129298</v>
      </c>
      <c r="BD11" s="17">
        <v>0.22646786671496899</v>
      </c>
      <c r="BE11" s="17"/>
      <c r="BF11" s="17">
        <v>0.31193633241823299</v>
      </c>
      <c r="BG11" s="17">
        <v>0.31089214536319598</v>
      </c>
      <c r="BH11" s="17">
        <v>0.33543423793004301</v>
      </c>
      <c r="BI11" s="17">
        <v>0.31586055524696</v>
      </c>
      <c r="BJ11" s="17">
        <v>0.21062603084700901</v>
      </c>
      <c r="BK11" s="17">
        <v>0.31375459477341999</v>
      </c>
      <c r="BL11" s="17">
        <v>0.35724235842510599</v>
      </c>
      <c r="BM11" s="17"/>
      <c r="BN11" s="17">
        <v>0.24082027985000901</v>
      </c>
      <c r="BO11" s="17">
        <v>0.17572856531301301</v>
      </c>
      <c r="BP11" s="17">
        <v>0.39357735014296102</v>
      </c>
      <c r="BQ11" s="17">
        <v>0.24331300436557399</v>
      </c>
      <c r="BR11" s="17">
        <v>0.32901316312426798</v>
      </c>
      <c r="BS11" s="17">
        <v>0.31881905144239803</v>
      </c>
      <c r="BT11" s="17">
        <v>0.37290919012468898</v>
      </c>
      <c r="BU11" s="17">
        <v>0.34758055734117699</v>
      </c>
      <c r="BV11" s="17">
        <v>0.39656944072199402</v>
      </c>
      <c r="BW11" s="17">
        <v>0.350176579305707</v>
      </c>
      <c r="BX11" s="17">
        <v>0.29969343248232</v>
      </c>
      <c r="BY11" s="17">
        <v>0.35033113517716502</v>
      </c>
      <c r="BZ11" s="17">
        <v>0.313582868267614</v>
      </c>
      <c r="CA11" s="17">
        <v>0.237487403729716</v>
      </c>
      <c r="CB11" s="17">
        <v>0.28681492555947802</v>
      </c>
      <c r="CC11" s="17">
        <v>0.27178994605617401</v>
      </c>
      <c r="CD11" s="17">
        <v>0.31812011098356302</v>
      </c>
    </row>
    <row r="12" spans="2:82" x14ac:dyDescent="0.35">
      <c r="B12" s="18" t="s">
        <v>388</v>
      </c>
      <c r="C12" s="17">
        <v>0.29613881554638399</v>
      </c>
      <c r="D12" s="17">
        <v>0.30619050395201203</v>
      </c>
      <c r="E12" s="17">
        <v>0.28626870283745298</v>
      </c>
      <c r="F12" s="17"/>
      <c r="G12" s="17">
        <v>0.25764983386984702</v>
      </c>
      <c r="H12" s="17">
        <v>0.21561793297450499</v>
      </c>
      <c r="I12" s="17">
        <v>0.32295394035837599</v>
      </c>
      <c r="J12" s="17">
        <v>0.28450472648245201</v>
      </c>
      <c r="K12" s="17">
        <v>0.35677258128484501</v>
      </c>
      <c r="L12" s="17">
        <v>0.35783197195153399</v>
      </c>
      <c r="M12" s="17"/>
      <c r="N12" s="17">
        <v>0.33372711950874401</v>
      </c>
      <c r="O12" s="17">
        <v>0.29899429316831899</v>
      </c>
      <c r="P12" s="17">
        <v>0.282806764732909</v>
      </c>
      <c r="Q12" s="17">
        <v>0.25848459652674399</v>
      </c>
      <c r="R12" s="17"/>
      <c r="S12" s="17">
        <v>0.25427402233853702</v>
      </c>
      <c r="T12" s="17">
        <v>0.33139683839755202</v>
      </c>
      <c r="U12" s="17">
        <v>0.30482033641388401</v>
      </c>
      <c r="V12" s="17">
        <v>0.30185714818436099</v>
      </c>
      <c r="W12" s="17">
        <v>0.323586256869839</v>
      </c>
      <c r="X12" s="17">
        <v>0.31334131409100802</v>
      </c>
      <c r="Y12" s="17">
        <v>0.27567054593303197</v>
      </c>
      <c r="Z12" s="17">
        <v>0.28286748856921501</v>
      </c>
      <c r="AA12" s="17">
        <v>0.29265735874783999</v>
      </c>
      <c r="AB12" s="17">
        <v>0.30506671778871303</v>
      </c>
      <c r="AC12" s="17">
        <v>0.31174436625338098</v>
      </c>
      <c r="AD12" s="17"/>
      <c r="AE12" s="17">
        <v>0.31753118635779598</v>
      </c>
      <c r="AF12" s="17">
        <v>0.320650174062247</v>
      </c>
      <c r="AG12" s="17">
        <v>0.207655669797499</v>
      </c>
      <c r="AH12" s="17">
        <v>0.34356222176943402</v>
      </c>
      <c r="AI12" s="17">
        <v>0.26477069279145199</v>
      </c>
      <c r="AJ12" s="17">
        <v>0.14810423076819601</v>
      </c>
      <c r="AK12" s="17"/>
      <c r="AL12" s="17">
        <v>0.32581498026121802</v>
      </c>
      <c r="AM12" s="17">
        <v>0.28374901256301899</v>
      </c>
      <c r="AN12" s="17">
        <v>0.24837276246974099</v>
      </c>
      <c r="AO12" s="17">
        <v>0.26829116300994899</v>
      </c>
      <c r="AP12" s="17">
        <v>0.232012381278142</v>
      </c>
      <c r="AQ12" s="17">
        <v>0.249943015943486</v>
      </c>
      <c r="AR12" s="17">
        <v>0.16155804091982001</v>
      </c>
      <c r="AS12" s="17"/>
      <c r="AT12" s="17">
        <v>0.242434200891878</v>
      </c>
      <c r="AU12" s="17">
        <v>0.30992088799429601</v>
      </c>
      <c r="AV12" s="17"/>
      <c r="AW12" s="17">
        <v>0.28961213666793201</v>
      </c>
      <c r="AX12" s="17">
        <v>0.41280629654240197</v>
      </c>
      <c r="AY12" s="17">
        <v>0.32225617188232403</v>
      </c>
      <c r="AZ12" s="17">
        <v>0.28164210583634902</v>
      </c>
      <c r="BA12" s="17">
        <v>0.33111985391181697</v>
      </c>
      <c r="BB12" s="17">
        <v>0.33582154178581602</v>
      </c>
      <c r="BC12" s="17">
        <v>0.24920279100044601</v>
      </c>
      <c r="BD12" s="17">
        <v>0.107327481818299</v>
      </c>
      <c r="BE12" s="17"/>
      <c r="BF12" s="17">
        <v>0.30644982608143201</v>
      </c>
      <c r="BG12" s="17">
        <v>0.29394841404166699</v>
      </c>
      <c r="BH12" s="17">
        <v>0.29743344687979201</v>
      </c>
      <c r="BI12" s="17">
        <v>0.28217207104443198</v>
      </c>
      <c r="BJ12" s="17">
        <v>0.21819656919494301</v>
      </c>
      <c r="BK12" s="17">
        <v>0.32014209113352499</v>
      </c>
      <c r="BL12" s="17">
        <v>0.317831830245007</v>
      </c>
      <c r="BM12" s="17"/>
      <c r="BN12" s="17">
        <v>0.174440049693037</v>
      </c>
      <c r="BO12" s="17">
        <v>0.197670388587734</v>
      </c>
      <c r="BP12" s="17">
        <v>0.28631842256406698</v>
      </c>
      <c r="BQ12" s="17">
        <v>0.21644205071240299</v>
      </c>
      <c r="BR12" s="17">
        <v>0.32280245241908601</v>
      </c>
      <c r="BS12" s="17">
        <v>0.35635391310836401</v>
      </c>
      <c r="BT12" s="17">
        <v>0.33187485745111001</v>
      </c>
      <c r="BU12" s="17">
        <v>0.345004219105846</v>
      </c>
      <c r="BV12" s="17">
        <v>0.40399010901835603</v>
      </c>
      <c r="BW12" s="17">
        <v>0.33822729899126502</v>
      </c>
      <c r="BX12" s="17">
        <v>0.37720320297621801</v>
      </c>
      <c r="BY12" s="17">
        <v>0.28863824402114202</v>
      </c>
      <c r="BZ12" s="17">
        <v>0.206267964585892</v>
      </c>
      <c r="CA12" s="17">
        <v>0.222240911187646</v>
      </c>
      <c r="CB12" s="17">
        <v>0.339486486181727</v>
      </c>
      <c r="CC12" s="17">
        <v>0.226856813122117</v>
      </c>
      <c r="CD12" s="17">
        <v>0.31797358116862001</v>
      </c>
    </row>
    <row r="13" spans="2:82" x14ac:dyDescent="0.35">
      <c r="B13" s="18" t="s">
        <v>389</v>
      </c>
      <c r="C13" s="17">
        <v>0.29378984682424197</v>
      </c>
      <c r="D13" s="17">
        <v>0.29169301087479999</v>
      </c>
      <c r="E13" s="17">
        <v>0.29686411146692698</v>
      </c>
      <c r="F13" s="17"/>
      <c r="G13" s="17">
        <v>0.25589034359282897</v>
      </c>
      <c r="H13" s="17">
        <v>0.19785002009738201</v>
      </c>
      <c r="I13" s="17">
        <v>0.353879091834853</v>
      </c>
      <c r="J13" s="17">
        <v>0.29023582650028901</v>
      </c>
      <c r="K13" s="17">
        <v>0.36938818029810799</v>
      </c>
      <c r="L13" s="17">
        <v>0.32963840105466202</v>
      </c>
      <c r="M13" s="17"/>
      <c r="N13" s="17">
        <v>0.34514007937487001</v>
      </c>
      <c r="O13" s="17">
        <v>0.29203099504603203</v>
      </c>
      <c r="P13" s="17">
        <v>0.28587738872489499</v>
      </c>
      <c r="Q13" s="17">
        <v>0.23953404952451099</v>
      </c>
      <c r="R13" s="17"/>
      <c r="S13" s="17">
        <v>0.24836385859063101</v>
      </c>
      <c r="T13" s="17">
        <v>0.29964096416067598</v>
      </c>
      <c r="U13" s="17">
        <v>0.26507278007492902</v>
      </c>
      <c r="V13" s="17">
        <v>0.35003878328981602</v>
      </c>
      <c r="W13" s="17">
        <v>0.29478653682503497</v>
      </c>
      <c r="X13" s="17">
        <v>0.316557672762519</v>
      </c>
      <c r="Y13" s="17">
        <v>0.27304709596780302</v>
      </c>
      <c r="Z13" s="17">
        <v>0.31951577473897602</v>
      </c>
      <c r="AA13" s="17">
        <v>0.310324729645575</v>
      </c>
      <c r="AB13" s="17">
        <v>0.30707172983007802</v>
      </c>
      <c r="AC13" s="17">
        <v>0.29478766678435597</v>
      </c>
      <c r="AD13" s="17"/>
      <c r="AE13" s="17">
        <v>0.32079710110523502</v>
      </c>
      <c r="AF13" s="17">
        <v>0.31618009848181999</v>
      </c>
      <c r="AG13" s="17">
        <v>0.20282900597072201</v>
      </c>
      <c r="AH13" s="17">
        <v>0.34292665189160998</v>
      </c>
      <c r="AI13" s="17">
        <v>0.25900554880607901</v>
      </c>
      <c r="AJ13" s="17">
        <v>9.8247702018524896E-2</v>
      </c>
      <c r="AK13" s="17"/>
      <c r="AL13" s="17">
        <v>0.33278663615597098</v>
      </c>
      <c r="AM13" s="17">
        <v>0.27569659540971497</v>
      </c>
      <c r="AN13" s="17">
        <v>0.19872706719984501</v>
      </c>
      <c r="AO13" s="17">
        <v>0.193067877625763</v>
      </c>
      <c r="AP13" s="17">
        <v>0.26245308752739799</v>
      </c>
      <c r="AQ13" s="17">
        <v>0.28306088228258097</v>
      </c>
      <c r="AR13" s="17">
        <v>0.16155804091982001</v>
      </c>
      <c r="AS13" s="17"/>
      <c r="AT13" s="17">
        <v>0.181824636281471</v>
      </c>
      <c r="AU13" s="17">
        <v>0.32327940511446501</v>
      </c>
      <c r="AV13" s="17"/>
      <c r="AW13" s="17">
        <v>0.328420682652525</v>
      </c>
      <c r="AX13" s="17">
        <v>0.37228447363209399</v>
      </c>
      <c r="AY13" s="17">
        <v>0.27508002548159699</v>
      </c>
      <c r="AZ13" s="17">
        <v>0.28514301162532402</v>
      </c>
      <c r="BA13" s="17">
        <v>0.30103687889610697</v>
      </c>
      <c r="BB13" s="17">
        <v>0.30741625353308699</v>
      </c>
      <c r="BC13" s="17">
        <v>0.26520647591581198</v>
      </c>
      <c r="BD13" s="17">
        <v>0.23062633561162699</v>
      </c>
      <c r="BE13" s="17"/>
      <c r="BF13" s="17">
        <v>0.26669262106353703</v>
      </c>
      <c r="BG13" s="17">
        <v>0.27765266621483697</v>
      </c>
      <c r="BH13" s="17">
        <v>0.28681108383669601</v>
      </c>
      <c r="BI13" s="17">
        <v>0.32165632954761703</v>
      </c>
      <c r="BJ13" s="17">
        <v>0.25336644730674801</v>
      </c>
      <c r="BK13" s="17">
        <v>0.33464453750657303</v>
      </c>
      <c r="BL13" s="17">
        <v>0.33264322406024699</v>
      </c>
      <c r="BM13" s="17"/>
      <c r="BN13" s="17">
        <v>0.219907939810567</v>
      </c>
      <c r="BO13" s="17">
        <v>0.18922501242168299</v>
      </c>
      <c r="BP13" s="17">
        <v>0.28471210581074802</v>
      </c>
      <c r="BQ13" s="17">
        <v>0.25668545895616202</v>
      </c>
      <c r="BR13" s="17">
        <v>0.31451721467454902</v>
      </c>
      <c r="BS13" s="17">
        <v>0.32232893839266902</v>
      </c>
      <c r="BT13" s="17">
        <v>0.33370440532888301</v>
      </c>
      <c r="BU13" s="17">
        <v>0.332334071857605</v>
      </c>
      <c r="BV13" s="17">
        <v>0.31386556556692602</v>
      </c>
      <c r="BW13" s="17">
        <v>0.32686772287600102</v>
      </c>
      <c r="BX13" s="17">
        <v>0.293578037813232</v>
      </c>
      <c r="BY13" s="17">
        <v>0.31247364286163298</v>
      </c>
      <c r="BZ13" s="17">
        <v>0.28694545050528197</v>
      </c>
      <c r="CA13" s="17">
        <v>0.26453222093498402</v>
      </c>
      <c r="CB13" s="17">
        <v>0.34140069119165001</v>
      </c>
      <c r="CC13" s="17">
        <v>0.35414463574893001</v>
      </c>
      <c r="CD13" s="17">
        <v>0.24705555971365001</v>
      </c>
    </row>
    <row r="14" spans="2:82" x14ac:dyDescent="0.35">
      <c r="B14" s="18" t="s">
        <v>390</v>
      </c>
      <c r="C14" s="17">
        <v>0.29096961540584498</v>
      </c>
      <c r="D14" s="17">
        <v>0.28625156462755202</v>
      </c>
      <c r="E14" s="17">
        <v>0.296830205486391</v>
      </c>
      <c r="F14" s="17"/>
      <c r="G14" s="17">
        <v>0.28063276606010901</v>
      </c>
      <c r="H14" s="17">
        <v>0.23347351776453501</v>
      </c>
      <c r="I14" s="17">
        <v>0.30709919696681798</v>
      </c>
      <c r="J14" s="17">
        <v>0.279900629440136</v>
      </c>
      <c r="K14" s="17">
        <v>0.34570863913609301</v>
      </c>
      <c r="L14" s="17">
        <v>0.31920169610112398</v>
      </c>
      <c r="M14" s="17"/>
      <c r="N14" s="17">
        <v>0.354519481096289</v>
      </c>
      <c r="O14" s="17">
        <v>0.26455993511173098</v>
      </c>
      <c r="P14" s="17">
        <v>0.29026068642583602</v>
      </c>
      <c r="Q14" s="17">
        <v>0.238185906870231</v>
      </c>
      <c r="R14" s="17"/>
      <c r="S14" s="17">
        <v>0.264462963329958</v>
      </c>
      <c r="T14" s="17">
        <v>0.27891904077370699</v>
      </c>
      <c r="U14" s="17">
        <v>0.22121429881003801</v>
      </c>
      <c r="V14" s="17">
        <v>0.31173874662096601</v>
      </c>
      <c r="W14" s="17">
        <v>0.30512261048427902</v>
      </c>
      <c r="X14" s="17">
        <v>0.30434733497341998</v>
      </c>
      <c r="Y14" s="17">
        <v>0.26451772333227502</v>
      </c>
      <c r="Z14" s="17">
        <v>0.33595428549791301</v>
      </c>
      <c r="AA14" s="17">
        <v>0.30408126611211</v>
      </c>
      <c r="AB14" s="17">
        <v>0.33896567727969401</v>
      </c>
      <c r="AC14" s="17">
        <v>0.31258661675999999</v>
      </c>
      <c r="AD14" s="17"/>
      <c r="AE14" s="17">
        <v>0.31207128799372802</v>
      </c>
      <c r="AF14" s="17">
        <v>0.30237027141616402</v>
      </c>
      <c r="AG14" s="17">
        <v>0.223834457674256</v>
      </c>
      <c r="AH14" s="17">
        <v>0.35303631370159699</v>
      </c>
      <c r="AI14" s="17">
        <v>0.25277177832590703</v>
      </c>
      <c r="AJ14" s="17">
        <v>0.156217309671834</v>
      </c>
      <c r="AK14" s="17"/>
      <c r="AL14" s="17">
        <v>0.34087914598540298</v>
      </c>
      <c r="AM14" s="17">
        <v>0.241694830224334</v>
      </c>
      <c r="AN14" s="17">
        <v>0.24180272464980901</v>
      </c>
      <c r="AO14" s="17">
        <v>0.22856343010014701</v>
      </c>
      <c r="AP14" s="17">
        <v>0.16814498216657001</v>
      </c>
      <c r="AQ14" s="17">
        <v>0.221142051739979</v>
      </c>
      <c r="AR14" s="17">
        <v>0.35188949166510902</v>
      </c>
      <c r="AS14" s="17"/>
      <c r="AT14" s="17">
        <v>0.231779625623384</v>
      </c>
      <c r="AU14" s="17">
        <v>0.30722856050227698</v>
      </c>
      <c r="AV14" s="17"/>
      <c r="AW14" s="17">
        <v>0.31101290875438398</v>
      </c>
      <c r="AX14" s="17">
        <v>0.35696914418789899</v>
      </c>
      <c r="AY14" s="17">
        <v>0.31891468913617299</v>
      </c>
      <c r="AZ14" s="17">
        <v>0.28810247682748102</v>
      </c>
      <c r="BA14" s="17">
        <v>0.296163026280645</v>
      </c>
      <c r="BB14" s="17">
        <v>0.300381981580852</v>
      </c>
      <c r="BC14" s="17">
        <v>0.26166833163645398</v>
      </c>
      <c r="BD14" s="17">
        <v>0.233783679754272</v>
      </c>
      <c r="BE14" s="17"/>
      <c r="BF14" s="17">
        <v>0.274330544248925</v>
      </c>
      <c r="BG14" s="17">
        <v>0.28951377716262</v>
      </c>
      <c r="BH14" s="17">
        <v>0.29757609023350601</v>
      </c>
      <c r="BI14" s="17">
        <v>0.33103062036720499</v>
      </c>
      <c r="BJ14" s="17">
        <v>0.222444692705494</v>
      </c>
      <c r="BK14" s="17">
        <v>0.31548284066849802</v>
      </c>
      <c r="BL14" s="17">
        <v>0.29887994627775599</v>
      </c>
      <c r="BM14" s="17"/>
      <c r="BN14" s="17">
        <v>0.26276249304402699</v>
      </c>
      <c r="BO14" s="17">
        <v>0.23471020533041401</v>
      </c>
      <c r="BP14" s="17">
        <v>0.270857542003762</v>
      </c>
      <c r="BQ14" s="17">
        <v>0.221077242265041</v>
      </c>
      <c r="BR14" s="17">
        <v>0.29893141976882598</v>
      </c>
      <c r="BS14" s="17">
        <v>0.305433250430869</v>
      </c>
      <c r="BT14" s="17">
        <v>0.34881403712992698</v>
      </c>
      <c r="BU14" s="17">
        <v>0.34189427532950001</v>
      </c>
      <c r="BV14" s="17">
        <v>0.34453779392256201</v>
      </c>
      <c r="BW14" s="17">
        <v>0.32862651474729199</v>
      </c>
      <c r="BX14" s="17">
        <v>0.26918034325087198</v>
      </c>
      <c r="BY14" s="17">
        <v>0.34383337046338502</v>
      </c>
      <c r="BZ14" s="17">
        <v>0.181592060772759</v>
      </c>
      <c r="CA14" s="17">
        <v>0.24311749490211601</v>
      </c>
      <c r="CB14" s="17">
        <v>0.30384821222959102</v>
      </c>
      <c r="CC14" s="17">
        <v>0.25982518002962401</v>
      </c>
      <c r="CD14" s="17">
        <v>0.23835160022726301</v>
      </c>
    </row>
    <row r="15" spans="2:82" x14ac:dyDescent="0.35">
      <c r="B15" s="18" t="s">
        <v>380</v>
      </c>
      <c r="C15" s="17">
        <v>0.287076652509199</v>
      </c>
      <c r="D15" s="17">
        <v>0.31254411633125501</v>
      </c>
      <c r="E15" s="17">
        <v>0.26074648492479902</v>
      </c>
      <c r="F15" s="17"/>
      <c r="G15" s="17">
        <v>0.214677693044072</v>
      </c>
      <c r="H15" s="17">
        <v>0.25398689975048899</v>
      </c>
      <c r="I15" s="17">
        <v>0.308532358391506</v>
      </c>
      <c r="J15" s="17">
        <v>0.30267956261909501</v>
      </c>
      <c r="K15" s="17">
        <v>0.27227287967713998</v>
      </c>
      <c r="L15" s="17">
        <v>0.35818306277182299</v>
      </c>
      <c r="M15" s="17"/>
      <c r="N15" s="17">
        <v>0.31666549127890498</v>
      </c>
      <c r="O15" s="17">
        <v>0.31795221187166101</v>
      </c>
      <c r="P15" s="17">
        <v>0.27029782220710602</v>
      </c>
      <c r="Q15" s="17">
        <v>0.22741809437663199</v>
      </c>
      <c r="R15" s="17"/>
      <c r="S15" s="17">
        <v>0.239105505350167</v>
      </c>
      <c r="T15" s="17">
        <v>0.29711682730577099</v>
      </c>
      <c r="U15" s="17">
        <v>0.25686690530977901</v>
      </c>
      <c r="V15" s="17">
        <v>0.29253370258434902</v>
      </c>
      <c r="W15" s="17">
        <v>0.30977555868026302</v>
      </c>
      <c r="X15" s="17">
        <v>0.297982133523987</v>
      </c>
      <c r="Y15" s="17">
        <v>0.229135683660385</v>
      </c>
      <c r="Z15" s="17">
        <v>0.25036494769434497</v>
      </c>
      <c r="AA15" s="17">
        <v>0.363086403954819</v>
      </c>
      <c r="AB15" s="17">
        <v>0.360223691653968</v>
      </c>
      <c r="AC15" s="17">
        <v>0.22177761925617701</v>
      </c>
      <c r="AD15" s="17"/>
      <c r="AE15" s="17">
        <v>0.30694798904062298</v>
      </c>
      <c r="AF15" s="17">
        <v>0.34424287550343002</v>
      </c>
      <c r="AG15" s="17">
        <v>0.25563144266155202</v>
      </c>
      <c r="AH15" s="17">
        <v>0.17647931956662599</v>
      </c>
      <c r="AI15" s="17">
        <v>0.26442643629145002</v>
      </c>
      <c r="AJ15" s="17">
        <v>9.7623512684863495E-2</v>
      </c>
      <c r="AK15" s="17"/>
      <c r="AL15" s="17">
        <v>0.29865588000813098</v>
      </c>
      <c r="AM15" s="17">
        <v>0.27795359685707599</v>
      </c>
      <c r="AN15" s="17">
        <v>0.25558362651324401</v>
      </c>
      <c r="AO15" s="17">
        <v>0.33941103570070202</v>
      </c>
      <c r="AP15" s="17">
        <v>0.41232092224129901</v>
      </c>
      <c r="AQ15" s="17">
        <v>0.24852976792005299</v>
      </c>
      <c r="AR15" s="17">
        <v>0.161587795396641</v>
      </c>
      <c r="AS15" s="17"/>
      <c r="AT15" s="17">
        <v>0.281438835439771</v>
      </c>
      <c r="AU15" s="17">
        <v>0.29224069453613499</v>
      </c>
      <c r="AV15" s="17"/>
      <c r="AW15" s="17">
        <v>0.25737402732695702</v>
      </c>
      <c r="AX15" s="17">
        <v>0.463209449116603</v>
      </c>
      <c r="AY15" s="17">
        <v>0.43686210778805001</v>
      </c>
      <c r="AZ15" s="17">
        <v>0.277554105316622</v>
      </c>
      <c r="BA15" s="17">
        <v>0.30067100824280102</v>
      </c>
      <c r="BB15" s="17">
        <v>0.30057307971917102</v>
      </c>
      <c r="BC15" s="17">
        <v>0.24562019772947899</v>
      </c>
      <c r="BD15" s="17">
        <v>0.18441348772815899</v>
      </c>
      <c r="BE15" s="17"/>
      <c r="BF15" s="17">
        <v>0.32053556668313599</v>
      </c>
      <c r="BG15" s="17">
        <v>0.26989031729191498</v>
      </c>
      <c r="BH15" s="17">
        <v>0.30787391378346601</v>
      </c>
      <c r="BI15" s="17">
        <v>0.29407318684156297</v>
      </c>
      <c r="BJ15" s="17">
        <v>0.24761658568978301</v>
      </c>
      <c r="BK15" s="17">
        <v>0.27769350565359702</v>
      </c>
      <c r="BL15" s="17">
        <v>0.32652678494458998</v>
      </c>
      <c r="BM15" s="17"/>
      <c r="BN15" s="17">
        <v>0.14851605863838099</v>
      </c>
      <c r="BO15" s="17">
        <v>0.25081627135930701</v>
      </c>
      <c r="BP15" s="17">
        <v>0.32785346553996297</v>
      </c>
      <c r="BQ15" s="17">
        <v>0.23013555233470501</v>
      </c>
      <c r="BR15" s="17">
        <v>0.30203481332348397</v>
      </c>
      <c r="BS15" s="17">
        <v>0.22426289188881299</v>
      </c>
      <c r="BT15" s="17">
        <v>0.30947208610460097</v>
      </c>
      <c r="BU15" s="17">
        <v>0.35068251182010701</v>
      </c>
      <c r="BV15" s="17">
        <v>0.41029474981026998</v>
      </c>
      <c r="BW15" s="17">
        <v>0.31356975459245801</v>
      </c>
      <c r="BX15" s="17">
        <v>0.33392714636526499</v>
      </c>
      <c r="BY15" s="17">
        <v>0.30043087528232598</v>
      </c>
      <c r="BZ15" s="17">
        <v>0.33555510708299302</v>
      </c>
      <c r="CA15" s="17">
        <v>0.241214566506189</v>
      </c>
      <c r="CB15" s="17">
        <v>0.30567539440243502</v>
      </c>
      <c r="CC15" s="17">
        <v>0.24632010248380501</v>
      </c>
      <c r="CD15" s="17">
        <v>0.313941007018607</v>
      </c>
    </row>
    <row r="16" spans="2:82" x14ac:dyDescent="0.35">
      <c r="B16" s="18" t="s">
        <v>381</v>
      </c>
      <c r="C16" s="17">
        <v>0.28542407129302699</v>
      </c>
      <c r="D16" s="17">
        <v>0.30995315382351502</v>
      </c>
      <c r="E16" s="17">
        <v>0.26008955781040899</v>
      </c>
      <c r="F16" s="17"/>
      <c r="G16" s="17">
        <v>0.24223552423875999</v>
      </c>
      <c r="H16" s="17">
        <v>0.19003057728564801</v>
      </c>
      <c r="I16" s="17">
        <v>0.28414458196550002</v>
      </c>
      <c r="J16" s="17">
        <v>0.31608356911455798</v>
      </c>
      <c r="K16" s="17">
        <v>0.36298920817930802</v>
      </c>
      <c r="L16" s="17">
        <v>0.35250210438770502</v>
      </c>
      <c r="M16" s="17"/>
      <c r="N16" s="17">
        <v>0.32569419575686898</v>
      </c>
      <c r="O16" s="17">
        <v>0.30910876773034202</v>
      </c>
      <c r="P16" s="17">
        <v>0.268639743724507</v>
      </c>
      <c r="Q16" s="17">
        <v>0.22570788688837901</v>
      </c>
      <c r="R16" s="17"/>
      <c r="S16" s="17">
        <v>0.21558779140974599</v>
      </c>
      <c r="T16" s="17">
        <v>0.26835529376890299</v>
      </c>
      <c r="U16" s="17">
        <v>0.34227305493854798</v>
      </c>
      <c r="V16" s="17">
        <v>0.34416596252846698</v>
      </c>
      <c r="W16" s="17">
        <v>0.29783116743715299</v>
      </c>
      <c r="X16" s="17">
        <v>0.28514424732360899</v>
      </c>
      <c r="Y16" s="17">
        <v>0.29114456765091701</v>
      </c>
      <c r="Z16" s="17">
        <v>0.30186887547379498</v>
      </c>
      <c r="AA16" s="17">
        <v>0.29405694792887299</v>
      </c>
      <c r="AB16" s="17">
        <v>0.31632637430835597</v>
      </c>
      <c r="AC16" s="17">
        <v>0.29043491546230799</v>
      </c>
      <c r="AD16" s="17"/>
      <c r="AE16" s="17">
        <v>0.30844480655374901</v>
      </c>
      <c r="AF16" s="17">
        <v>0.333049538416054</v>
      </c>
      <c r="AG16" s="17">
        <v>0.17705759612989999</v>
      </c>
      <c r="AH16" s="17">
        <v>0.30743944729411499</v>
      </c>
      <c r="AI16" s="17">
        <v>0.229678610575551</v>
      </c>
      <c r="AJ16" s="17">
        <v>0.22047164040807099</v>
      </c>
      <c r="AK16" s="17"/>
      <c r="AL16" s="17">
        <v>0.33817722594725402</v>
      </c>
      <c r="AM16" s="17">
        <v>0.25239540620038597</v>
      </c>
      <c r="AN16" s="17">
        <v>0.19614396111888199</v>
      </c>
      <c r="AO16" s="17">
        <v>0.30048956313049702</v>
      </c>
      <c r="AP16" s="17">
        <v>0.23987131349205601</v>
      </c>
      <c r="AQ16" s="17">
        <v>0.15688621550510601</v>
      </c>
      <c r="AR16" s="17">
        <v>0.16155804091982001</v>
      </c>
      <c r="AS16" s="17"/>
      <c r="AT16" s="17">
        <v>0.20144641399376301</v>
      </c>
      <c r="AU16" s="17">
        <v>0.308142714855073</v>
      </c>
      <c r="AV16" s="17"/>
      <c r="AW16" s="17">
        <v>0.35493227996064303</v>
      </c>
      <c r="AX16" s="17">
        <v>0.37686788789491599</v>
      </c>
      <c r="AY16" s="17">
        <v>0.223737770419768</v>
      </c>
      <c r="AZ16" s="17">
        <v>0.319771542904981</v>
      </c>
      <c r="BA16" s="17">
        <v>0.31492886208473397</v>
      </c>
      <c r="BB16" s="17">
        <v>0.224085288063297</v>
      </c>
      <c r="BC16" s="17">
        <v>0.23236208257153701</v>
      </c>
      <c r="BD16" s="17">
        <v>0.18469310109145801</v>
      </c>
      <c r="BE16" s="17"/>
      <c r="BF16" s="17">
        <v>0.30861098340670201</v>
      </c>
      <c r="BG16" s="17">
        <v>0.27076046378492802</v>
      </c>
      <c r="BH16" s="17">
        <v>0.30993157641083002</v>
      </c>
      <c r="BI16" s="17">
        <v>0.26188616340489701</v>
      </c>
      <c r="BJ16" s="17">
        <v>0.22075420900454901</v>
      </c>
      <c r="BK16" s="17">
        <v>0.30947040143226101</v>
      </c>
      <c r="BL16" s="17">
        <v>0.287524250954099</v>
      </c>
      <c r="BM16" s="17"/>
      <c r="BN16" s="17">
        <v>0.149054535797702</v>
      </c>
      <c r="BO16" s="17">
        <v>0.192137392680339</v>
      </c>
      <c r="BP16" s="17">
        <v>0.32338461323345402</v>
      </c>
      <c r="BQ16" s="17">
        <v>0.29467623223022599</v>
      </c>
      <c r="BR16" s="17">
        <v>0.30303089252698301</v>
      </c>
      <c r="BS16" s="17">
        <v>0.20808691434576501</v>
      </c>
      <c r="BT16" s="17">
        <v>0.263698439746198</v>
      </c>
      <c r="BU16" s="17">
        <v>0.328786572804733</v>
      </c>
      <c r="BV16" s="17">
        <v>0.300196512634618</v>
      </c>
      <c r="BW16" s="17">
        <v>0.29707499413078498</v>
      </c>
      <c r="BX16" s="17">
        <v>0.30518137583924299</v>
      </c>
      <c r="BY16" s="17">
        <v>0.35522099517769901</v>
      </c>
      <c r="BZ16" s="17">
        <v>0.28922933161627801</v>
      </c>
      <c r="CA16" s="17">
        <v>0.36850184594573399</v>
      </c>
      <c r="CB16" s="17">
        <v>0.38352548408339598</v>
      </c>
      <c r="CC16" s="17">
        <v>0.28925447369121698</v>
      </c>
      <c r="CD16" s="17">
        <v>0.21101030164094101</v>
      </c>
    </row>
    <row r="17" spans="2:82" x14ac:dyDescent="0.35">
      <c r="B17" s="18" t="s">
        <v>386</v>
      </c>
      <c r="C17" s="17">
        <v>0.28366342548941198</v>
      </c>
      <c r="D17" s="17">
        <v>0.281934788784658</v>
      </c>
      <c r="E17" s="17">
        <v>0.28631625112492098</v>
      </c>
      <c r="F17" s="17"/>
      <c r="G17" s="17">
        <v>0.244129091068577</v>
      </c>
      <c r="H17" s="17">
        <v>0.19221453582369799</v>
      </c>
      <c r="I17" s="17">
        <v>0.31937696267806598</v>
      </c>
      <c r="J17" s="17">
        <v>0.31852622898593103</v>
      </c>
      <c r="K17" s="17">
        <v>0.36700836577281398</v>
      </c>
      <c r="L17" s="17">
        <v>0.30822275807053601</v>
      </c>
      <c r="M17" s="17"/>
      <c r="N17" s="17">
        <v>0.33574709457745999</v>
      </c>
      <c r="O17" s="17">
        <v>0.30704223446040002</v>
      </c>
      <c r="P17" s="17">
        <v>0.25333779429560699</v>
      </c>
      <c r="Q17" s="17">
        <v>0.226726025928143</v>
      </c>
      <c r="R17" s="17"/>
      <c r="S17" s="17">
        <v>0.21517669458593999</v>
      </c>
      <c r="T17" s="17">
        <v>0.26649320130126503</v>
      </c>
      <c r="U17" s="17">
        <v>0.35700114876512701</v>
      </c>
      <c r="V17" s="17">
        <v>0.341280372862307</v>
      </c>
      <c r="W17" s="17">
        <v>0.28315496058570599</v>
      </c>
      <c r="X17" s="17">
        <v>0.303880772341525</v>
      </c>
      <c r="Y17" s="17">
        <v>0.27535142147354502</v>
      </c>
      <c r="Z17" s="17">
        <v>0.22823168986436401</v>
      </c>
      <c r="AA17" s="17">
        <v>0.31471049008129898</v>
      </c>
      <c r="AB17" s="17">
        <v>0.30250029503468501</v>
      </c>
      <c r="AC17" s="17">
        <v>0.31088089625652399</v>
      </c>
      <c r="AD17" s="17"/>
      <c r="AE17" s="17">
        <v>0.305872193405197</v>
      </c>
      <c r="AF17" s="17">
        <v>0.328726998006513</v>
      </c>
      <c r="AG17" s="17">
        <v>0.20053548008795799</v>
      </c>
      <c r="AH17" s="17">
        <v>0.34284108186860401</v>
      </c>
      <c r="AI17" s="17">
        <v>0.21200607507962199</v>
      </c>
      <c r="AJ17" s="17">
        <v>0.155358252593991</v>
      </c>
      <c r="AK17" s="17"/>
      <c r="AL17" s="17">
        <v>0.33571164443725698</v>
      </c>
      <c r="AM17" s="17">
        <v>0.23586472988619001</v>
      </c>
      <c r="AN17" s="17">
        <v>0.18632306061175399</v>
      </c>
      <c r="AO17" s="17">
        <v>0.22331004386078801</v>
      </c>
      <c r="AP17" s="17">
        <v>0.293009451872841</v>
      </c>
      <c r="AQ17" s="17">
        <v>0.27937067080102401</v>
      </c>
      <c r="AR17" s="17">
        <v>0.16155804091982001</v>
      </c>
      <c r="AS17" s="17"/>
      <c r="AT17" s="17">
        <v>0.16709745876600901</v>
      </c>
      <c r="AU17" s="17">
        <v>0.31295190324413702</v>
      </c>
      <c r="AV17" s="17"/>
      <c r="AW17" s="17">
        <v>0.33863811282525003</v>
      </c>
      <c r="AX17" s="17">
        <v>0.35699611835694101</v>
      </c>
      <c r="AY17" s="17">
        <v>0.29005203370074301</v>
      </c>
      <c r="AZ17" s="17">
        <v>0.29618137300504599</v>
      </c>
      <c r="BA17" s="17">
        <v>0.274499974916315</v>
      </c>
      <c r="BB17" s="17">
        <v>0.27830797311106398</v>
      </c>
      <c r="BC17" s="17">
        <v>0.24901448659344499</v>
      </c>
      <c r="BD17" s="17">
        <v>0.150260436182024</v>
      </c>
      <c r="BE17" s="17"/>
      <c r="BF17" s="17">
        <v>0.29919273204491498</v>
      </c>
      <c r="BG17" s="17">
        <v>0.27539393250445199</v>
      </c>
      <c r="BH17" s="17">
        <v>0.270219780252685</v>
      </c>
      <c r="BI17" s="17">
        <v>0.28574080258026802</v>
      </c>
      <c r="BJ17" s="17">
        <v>0.233599278115242</v>
      </c>
      <c r="BK17" s="17">
        <v>0.29290148810435102</v>
      </c>
      <c r="BL17" s="17">
        <v>0.34124821179539899</v>
      </c>
      <c r="BM17" s="17"/>
      <c r="BN17" s="17">
        <v>0.190391258731543</v>
      </c>
      <c r="BO17" s="17">
        <v>0.156459845447496</v>
      </c>
      <c r="BP17" s="17">
        <v>0.29500156794180299</v>
      </c>
      <c r="BQ17" s="17">
        <v>0.25389693441432698</v>
      </c>
      <c r="BR17" s="17">
        <v>0.327204040175961</v>
      </c>
      <c r="BS17" s="17">
        <v>0.27146912902672998</v>
      </c>
      <c r="BT17" s="17">
        <v>0.243272347713409</v>
      </c>
      <c r="BU17" s="17">
        <v>0.35130497882479</v>
      </c>
      <c r="BV17" s="17">
        <v>0.25744396500975097</v>
      </c>
      <c r="BW17" s="17">
        <v>0.27776105020097103</v>
      </c>
      <c r="BX17" s="17">
        <v>0.330936427408065</v>
      </c>
      <c r="BY17" s="17">
        <v>0.36887568845213897</v>
      </c>
      <c r="BZ17" s="17">
        <v>0.352809281103803</v>
      </c>
      <c r="CA17" s="17">
        <v>0.32490555676602001</v>
      </c>
      <c r="CB17" s="17">
        <v>0.323496920284502</v>
      </c>
      <c r="CC17" s="17">
        <v>0.25883179636605003</v>
      </c>
      <c r="CD17" s="17">
        <v>0.28710634996756301</v>
      </c>
    </row>
    <row r="18" spans="2:82" x14ac:dyDescent="0.35">
      <c r="B18" s="18" t="s">
        <v>379</v>
      </c>
      <c r="C18" s="17">
        <v>0.25330855234992899</v>
      </c>
      <c r="D18" s="17">
        <v>0.27231775425882598</v>
      </c>
      <c r="E18" s="17">
        <v>0.23376687117186301</v>
      </c>
      <c r="F18" s="17"/>
      <c r="G18" s="17">
        <v>0.23343486798000801</v>
      </c>
      <c r="H18" s="17">
        <v>0.142557399368372</v>
      </c>
      <c r="I18" s="17">
        <v>0.27434887448476097</v>
      </c>
      <c r="J18" s="17">
        <v>0.25566783517435698</v>
      </c>
      <c r="K18" s="17">
        <v>0.31724578334124998</v>
      </c>
      <c r="L18" s="17">
        <v>0.32264221117903102</v>
      </c>
      <c r="M18" s="17"/>
      <c r="N18" s="17">
        <v>0.28079421829789503</v>
      </c>
      <c r="O18" s="17">
        <v>0.30491297298574899</v>
      </c>
      <c r="P18" s="17">
        <v>0.23137783387693101</v>
      </c>
      <c r="Q18" s="17">
        <v>0.182997540915775</v>
      </c>
      <c r="R18" s="17"/>
      <c r="S18" s="17">
        <v>0.20345917794075299</v>
      </c>
      <c r="T18" s="17">
        <v>0.24430547642353501</v>
      </c>
      <c r="U18" s="17">
        <v>0.30169101502263301</v>
      </c>
      <c r="V18" s="17">
        <v>0.28484735426944102</v>
      </c>
      <c r="W18" s="17">
        <v>0.25926670016336201</v>
      </c>
      <c r="X18" s="17">
        <v>0.23543529793587001</v>
      </c>
      <c r="Y18" s="17">
        <v>0.25787952254756302</v>
      </c>
      <c r="Z18" s="17">
        <v>0.26627805317525799</v>
      </c>
      <c r="AA18" s="17">
        <v>0.26518509213841401</v>
      </c>
      <c r="AB18" s="17">
        <v>0.30118557462255702</v>
      </c>
      <c r="AC18" s="17">
        <v>0.21907058098165699</v>
      </c>
      <c r="AD18" s="17"/>
      <c r="AE18" s="17">
        <v>0.28649483833718098</v>
      </c>
      <c r="AF18" s="17">
        <v>0.24591583494436201</v>
      </c>
      <c r="AG18" s="17">
        <v>0.15890389064747901</v>
      </c>
      <c r="AH18" s="17">
        <v>0.274125509628665</v>
      </c>
      <c r="AI18" s="17">
        <v>0.23317557846744</v>
      </c>
      <c r="AJ18" s="17">
        <v>0.18567281483186299</v>
      </c>
      <c r="AK18" s="17"/>
      <c r="AL18" s="17">
        <v>0.28397967087776099</v>
      </c>
      <c r="AM18" s="17">
        <v>0.225589070551692</v>
      </c>
      <c r="AN18" s="17">
        <v>0.20604890522340899</v>
      </c>
      <c r="AO18" s="17">
        <v>0.21878865214267201</v>
      </c>
      <c r="AP18" s="17">
        <v>0.36134606631098998</v>
      </c>
      <c r="AQ18" s="17">
        <v>0.17418301259103999</v>
      </c>
      <c r="AR18" s="17">
        <v>0.16155804091982001</v>
      </c>
      <c r="AS18" s="17"/>
      <c r="AT18" s="17">
        <v>0.16291581540672301</v>
      </c>
      <c r="AU18" s="17">
        <v>0.27768731114725398</v>
      </c>
      <c r="AV18" s="17"/>
      <c r="AW18" s="17">
        <v>0.34870057526952097</v>
      </c>
      <c r="AX18" s="17">
        <v>0.35960411853480001</v>
      </c>
      <c r="AY18" s="17">
        <v>0.17816905880331699</v>
      </c>
      <c r="AZ18" s="17">
        <v>0.29267921521224</v>
      </c>
      <c r="BA18" s="17">
        <v>0.25512943968600199</v>
      </c>
      <c r="BB18" s="17">
        <v>0.21915712460872699</v>
      </c>
      <c r="BC18" s="17">
        <v>0.17773826804583201</v>
      </c>
      <c r="BD18" s="17">
        <v>0.187843981959569</v>
      </c>
      <c r="BE18" s="17"/>
      <c r="BF18" s="17">
        <v>0.30204725361566498</v>
      </c>
      <c r="BG18" s="17">
        <v>0.226730130955097</v>
      </c>
      <c r="BH18" s="17">
        <v>0.305364107718468</v>
      </c>
      <c r="BI18" s="17">
        <v>0.21779468204151101</v>
      </c>
      <c r="BJ18" s="17">
        <v>0.17309025271387199</v>
      </c>
      <c r="BK18" s="17">
        <v>0.26871622048317101</v>
      </c>
      <c r="BL18" s="17">
        <v>0.260970597221724</v>
      </c>
      <c r="BM18" s="17"/>
      <c r="BN18" s="17">
        <v>0.176784995047748</v>
      </c>
      <c r="BO18" s="17">
        <v>0.24838090363533599</v>
      </c>
      <c r="BP18" s="17">
        <v>0.31346165898515999</v>
      </c>
      <c r="BQ18" s="17">
        <v>0.24282335917367501</v>
      </c>
      <c r="BR18" s="17">
        <v>0.27315172878462102</v>
      </c>
      <c r="BS18" s="17">
        <v>0.18721784579119</v>
      </c>
      <c r="BT18" s="17">
        <v>0.217413246262632</v>
      </c>
      <c r="BU18" s="17">
        <v>0.27463796273394298</v>
      </c>
      <c r="BV18" s="17">
        <v>0.309745310592067</v>
      </c>
      <c r="BW18" s="17">
        <v>0.23513261950471001</v>
      </c>
      <c r="BX18" s="17">
        <v>0.26341959656729302</v>
      </c>
      <c r="BY18" s="17">
        <v>0.25501367421075399</v>
      </c>
      <c r="BZ18" s="17">
        <v>0.263732463490434</v>
      </c>
      <c r="CA18" s="17">
        <v>0.24173077619696601</v>
      </c>
      <c r="CB18" s="17">
        <v>0.315141092415127</v>
      </c>
      <c r="CC18" s="17">
        <v>0.26506356691466698</v>
      </c>
      <c r="CD18" s="17">
        <v>0.21108197529539599</v>
      </c>
    </row>
    <row r="19" spans="2:82" x14ac:dyDescent="0.35">
      <c r="B19" s="18" t="s">
        <v>378</v>
      </c>
      <c r="C19" s="17">
        <v>0.24470715286830999</v>
      </c>
      <c r="D19" s="17">
        <v>0.28790389960923501</v>
      </c>
      <c r="E19" s="17">
        <v>0.199355479155891</v>
      </c>
      <c r="F19" s="17"/>
      <c r="G19" s="17">
        <v>0.19996863719757799</v>
      </c>
      <c r="H19" s="17">
        <v>0.21427904235244499</v>
      </c>
      <c r="I19" s="17">
        <v>0.26615421498845498</v>
      </c>
      <c r="J19" s="17">
        <v>0.23140141730790101</v>
      </c>
      <c r="K19" s="17">
        <v>0.25198396796675798</v>
      </c>
      <c r="L19" s="17">
        <v>0.29729301027508998</v>
      </c>
      <c r="M19" s="17"/>
      <c r="N19" s="17">
        <v>0.26908442921528603</v>
      </c>
      <c r="O19" s="17">
        <v>0.27876826759836398</v>
      </c>
      <c r="P19" s="17">
        <v>0.226534127520581</v>
      </c>
      <c r="Q19" s="17">
        <v>0.19245449691857999</v>
      </c>
      <c r="R19" s="17"/>
      <c r="S19" s="17">
        <v>0.218515516624084</v>
      </c>
      <c r="T19" s="17">
        <v>0.26958749169527801</v>
      </c>
      <c r="U19" s="17">
        <v>0.23476922973377001</v>
      </c>
      <c r="V19" s="17">
        <v>0.27024668044025701</v>
      </c>
      <c r="W19" s="17">
        <v>0.26323970112608203</v>
      </c>
      <c r="X19" s="17">
        <v>0.199664595072825</v>
      </c>
      <c r="Y19" s="17">
        <v>0.20147200101096999</v>
      </c>
      <c r="Z19" s="17">
        <v>0.220223633324832</v>
      </c>
      <c r="AA19" s="17">
        <v>0.30055680976703197</v>
      </c>
      <c r="AB19" s="17">
        <v>0.28330829661651102</v>
      </c>
      <c r="AC19" s="17">
        <v>0.206714536590171</v>
      </c>
      <c r="AD19" s="17"/>
      <c r="AE19" s="17">
        <v>0.27491650670052897</v>
      </c>
      <c r="AF19" s="17">
        <v>0.24391080536774801</v>
      </c>
      <c r="AG19" s="17">
        <v>0.19001083173387501</v>
      </c>
      <c r="AH19" s="17">
        <v>0.22115920176273299</v>
      </c>
      <c r="AI19" s="17">
        <v>0.22815126091906601</v>
      </c>
      <c r="AJ19" s="17">
        <v>0.137031699482839</v>
      </c>
      <c r="AK19" s="17"/>
      <c r="AL19" s="17">
        <v>0.26460631574245302</v>
      </c>
      <c r="AM19" s="17">
        <v>0.222754063233158</v>
      </c>
      <c r="AN19" s="17">
        <v>0.20528383933680899</v>
      </c>
      <c r="AO19" s="17">
        <v>0.24300724689318201</v>
      </c>
      <c r="AP19" s="17">
        <v>0.26679742914655002</v>
      </c>
      <c r="AQ19" s="17">
        <v>0.229769245307621</v>
      </c>
      <c r="AR19" s="17">
        <v>0.161587795396641</v>
      </c>
      <c r="AS19" s="17"/>
      <c r="AT19" s="17">
        <v>0.25398295523605902</v>
      </c>
      <c r="AU19" s="17">
        <v>0.24440323742925399</v>
      </c>
      <c r="AV19" s="17"/>
      <c r="AW19" s="17">
        <v>0.252410613081683</v>
      </c>
      <c r="AX19" s="17">
        <v>0.35831241752093701</v>
      </c>
      <c r="AY19" s="17">
        <v>0.22641177843833499</v>
      </c>
      <c r="AZ19" s="17">
        <v>0.23803412707987701</v>
      </c>
      <c r="BA19" s="17">
        <v>0.255690479154772</v>
      </c>
      <c r="BB19" s="17">
        <v>0.26328675820930902</v>
      </c>
      <c r="BC19" s="17">
        <v>0.219160879261113</v>
      </c>
      <c r="BD19" s="17">
        <v>0.111243347548533</v>
      </c>
      <c r="BE19" s="17"/>
      <c r="BF19" s="17">
        <v>0.26841066777426598</v>
      </c>
      <c r="BG19" s="17">
        <v>0.23259041746151701</v>
      </c>
      <c r="BH19" s="17">
        <v>0.25372826597020098</v>
      </c>
      <c r="BI19" s="17">
        <v>0.22339816247884001</v>
      </c>
      <c r="BJ19" s="17">
        <v>0.174027474981615</v>
      </c>
      <c r="BK19" s="17">
        <v>0.27963023077074101</v>
      </c>
      <c r="BL19" s="17">
        <v>0.238725327659804</v>
      </c>
      <c r="BM19" s="17"/>
      <c r="BN19" s="17">
        <v>0.11017216573045099</v>
      </c>
      <c r="BO19" s="17">
        <v>0.26413488670007701</v>
      </c>
      <c r="BP19" s="17">
        <v>0.243994556101256</v>
      </c>
      <c r="BQ19" s="17">
        <v>0.181512709757257</v>
      </c>
      <c r="BR19" s="17">
        <v>0.26182990093728897</v>
      </c>
      <c r="BS19" s="17">
        <v>0.210561396198403</v>
      </c>
      <c r="BT19" s="17">
        <v>0.25549237641269901</v>
      </c>
      <c r="BU19" s="17">
        <v>0.27601497178785001</v>
      </c>
      <c r="BV19" s="17">
        <v>0.29960879554868902</v>
      </c>
      <c r="BW19" s="17">
        <v>0.28692997406477699</v>
      </c>
      <c r="BX19" s="17">
        <v>0.240528677491812</v>
      </c>
      <c r="BY19" s="17">
        <v>0.24078610533570599</v>
      </c>
      <c r="BZ19" s="17">
        <v>0.16158204412834601</v>
      </c>
      <c r="CA19" s="17">
        <v>0.39554105964589098</v>
      </c>
      <c r="CB19" s="17">
        <v>0.28267120451709199</v>
      </c>
      <c r="CC19" s="17">
        <v>0.138196907267049</v>
      </c>
      <c r="CD19" s="17">
        <v>0.34707451510578602</v>
      </c>
    </row>
    <row r="20" spans="2:82" x14ac:dyDescent="0.35">
      <c r="B20" s="18" t="s">
        <v>376</v>
      </c>
      <c r="C20" s="17">
        <v>0.23422439929944999</v>
      </c>
      <c r="D20" s="17">
        <v>0.25242219921325998</v>
      </c>
      <c r="E20" s="17">
        <v>0.215493229123251</v>
      </c>
      <c r="F20" s="17"/>
      <c r="G20" s="17">
        <v>0.190036515794959</v>
      </c>
      <c r="H20" s="17">
        <v>0.140077229213625</v>
      </c>
      <c r="I20" s="17">
        <v>0.241915030175201</v>
      </c>
      <c r="J20" s="17">
        <v>0.241654491930128</v>
      </c>
      <c r="K20" s="17">
        <v>0.30055725055806298</v>
      </c>
      <c r="L20" s="17">
        <v>0.314116244707484</v>
      </c>
      <c r="M20" s="17"/>
      <c r="N20" s="17">
        <v>0.27142329698183798</v>
      </c>
      <c r="O20" s="17">
        <v>0.26177842408651703</v>
      </c>
      <c r="P20" s="17">
        <v>0.20125683567993299</v>
      </c>
      <c r="Q20" s="17">
        <v>0.18778585805860101</v>
      </c>
      <c r="R20" s="17"/>
      <c r="S20" s="17">
        <v>0.17122895037322899</v>
      </c>
      <c r="T20" s="17">
        <v>0.21107371957029999</v>
      </c>
      <c r="U20" s="17">
        <v>0.26177645776147401</v>
      </c>
      <c r="V20" s="17">
        <v>0.237080104445618</v>
      </c>
      <c r="W20" s="17">
        <v>0.22766330474310201</v>
      </c>
      <c r="X20" s="17">
        <v>0.25656124866413599</v>
      </c>
      <c r="Y20" s="17">
        <v>0.26540794143408403</v>
      </c>
      <c r="Z20" s="17">
        <v>0.28958183880132898</v>
      </c>
      <c r="AA20" s="17">
        <v>0.27166524629914002</v>
      </c>
      <c r="AB20" s="17">
        <v>0.26521578573350402</v>
      </c>
      <c r="AC20" s="17">
        <v>0.20251616789650001</v>
      </c>
      <c r="AD20" s="17"/>
      <c r="AE20" s="17">
        <v>0.27577103430769601</v>
      </c>
      <c r="AF20" s="17">
        <v>0.21720703175945699</v>
      </c>
      <c r="AG20" s="17">
        <v>0.13323786109417901</v>
      </c>
      <c r="AH20" s="17">
        <v>0.237405797519572</v>
      </c>
      <c r="AI20" s="17">
        <v>0.23007878671099199</v>
      </c>
      <c r="AJ20" s="17">
        <v>9.7623512684863495E-2</v>
      </c>
      <c r="AK20" s="17"/>
      <c r="AL20" s="17">
        <v>0.26394869265068799</v>
      </c>
      <c r="AM20" s="17">
        <v>0.203289200929646</v>
      </c>
      <c r="AN20" s="17">
        <v>0.18230545811398599</v>
      </c>
      <c r="AO20" s="17">
        <v>0.22406015732447199</v>
      </c>
      <c r="AP20" s="17">
        <v>0.38060558085409102</v>
      </c>
      <c r="AQ20" s="17">
        <v>0.14922418348566199</v>
      </c>
      <c r="AR20" s="17">
        <v>0.16155804091982001</v>
      </c>
      <c r="AS20" s="17"/>
      <c r="AT20" s="17">
        <v>0.15639798175539499</v>
      </c>
      <c r="AU20" s="17">
        <v>0.25702455669978802</v>
      </c>
      <c r="AV20" s="17"/>
      <c r="AW20" s="17">
        <v>0.27651030054587</v>
      </c>
      <c r="AX20" s="17">
        <v>0.37708127924899598</v>
      </c>
      <c r="AY20" s="17">
        <v>0.133096968224722</v>
      </c>
      <c r="AZ20" s="17">
        <v>0.25359551825847498</v>
      </c>
      <c r="BA20" s="17">
        <v>0.271805805386583</v>
      </c>
      <c r="BB20" s="17">
        <v>0.21024604936809699</v>
      </c>
      <c r="BC20" s="17">
        <v>0.17941233511315899</v>
      </c>
      <c r="BD20" s="17">
        <v>7.2815108486102606E-2</v>
      </c>
      <c r="BE20" s="17"/>
      <c r="BF20" s="17">
        <v>0.24933100859330701</v>
      </c>
      <c r="BG20" s="17">
        <v>0.19870769668169</v>
      </c>
      <c r="BH20" s="17">
        <v>0.29091584578547303</v>
      </c>
      <c r="BI20" s="17">
        <v>0.201303074139003</v>
      </c>
      <c r="BJ20" s="17">
        <v>0.16239964856181099</v>
      </c>
      <c r="BK20" s="17">
        <v>0.288274683624273</v>
      </c>
      <c r="BL20" s="17">
        <v>0.21385252241035799</v>
      </c>
      <c r="BM20" s="17"/>
      <c r="BN20" s="17">
        <v>0.14651554361542299</v>
      </c>
      <c r="BO20" s="17">
        <v>0.236880712308872</v>
      </c>
      <c r="BP20" s="17">
        <v>0.38023020894462101</v>
      </c>
      <c r="BQ20" s="17">
        <v>0.20529859450087401</v>
      </c>
      <c r="BR20" s="17">
        <v>0.23806516530500299</v>
      </c>
      <c r="BS20" s="17">
        <v>0.16284260640002099</v>
      </c>
      <c r="BT20" s="17">
        <v>0.208193507511481</v>
      </c>
      <c r="BU20" s="17">
        <v>0.246964482306061</v>
      </c>
      <c r="BV20" s="17">
        <v>0.28020040047476102</v>
      </c>
      <c r="BW20" s="17">
        <v>0.22507801881794801</v>
      </c>
      <c r="BX20" s="17">
        <v>0.23038213265358701</v>
      </c>
      <c r="BY20" s="17">
        <v>0.25083570613850598</v>
      </c>
      <c r="BZ20" s="17">
        <v>0.23889868038195999</v>
      </c>
      <c r="CA20" s="17">
        <v>0.217442861426456</v>
      </c>
      <c r="CB20" s="17">
        <v>0.22325355950454101</v>
      </c>
      <c r="CC20" s="17">
        <v>0.28715077937658401</v>
      </c>
      <c r="CD20" s="17">
        <v>0.185522499619964</v>
      </c>
    </row>
    <row r="21" spans="2:82" x14ac:dyDescent="0.35">
      <c r="B21" s="18" t="s">
        <v>374</v>
      </c>
      <c r="C21" s="17">
        <v>0.22022154616850301</v>
      </c>
      <c r="D21" s="17">
        <v>0.24459369848247001</v>
      </c>
      <c r="E21" s="17">
        <v>0.19345935672456499</v>
      </c>
      <c r="F21" s="17"/>
      <c r="G21" s="17">
        <v>0.16766123729576499</v>
      </c>
      <c r="H21" s="17">
        <v>0.14180372502852101</v>
      </c>
      <c r="I21" s="17">
        <v>0.192814827951893</v>
      </c>
      <c r="J21" s="17">
        <v>0.216287782474792</v>
      </c>
      <c r="K21" s="17">
        <v>0.29164235345535799</v>
      </c>
      <c r="L21" s="17">
        <v>0.32509162122126301</v>
      </c>
      <c r="M21" s="17"/>
      <c r="N21" s="17">
        <v>0.25103483958947898</v>
      </c>
      <c r="O21" s="17">
        <v>0.250484652267907</v>
      </c>
      <c r="P21" s="17">
        <v>0.182765253633936</v>
      </c>
      <c r="Q21" s="17">
        <v>0.18407379442122199</v>
      </c>
      <c r="R21" s="17"/>
      <c r="S21" s="17">
        <v>0.172922577241473</v>
      </c>
      <c r="T21" s="17">
        <v>0.206269449795323</v>
      </c>
      <c r="U21" s="17">
        <v>0.285069683526951</v>
      </c>
      <c r="V21" s="17">
        <v>0.20655214389610299</v>
      </c>
      <c r="W21" s="17">
        <v>0.198475318946608</v>
      </c>
      <c r="X21" s="17">
        <v>0.206671163740627</v>
      </c>
      <c r="Y21" s="17">
        <v>0.24859548749256899</v>
      </c>
      <c r="Z21" s="17">
        <v>0.322071875097174</v>
      </c>
      <c r="AA21" s="17">
        <v>0.222801174943693</v>
      </c>
      <c r="AB21" s="17">
        <v>0.26500670110126301</v>
      </c>
      <c r="AC21" s="17">
        <v>0.182341378044617</v>
      </c>
      <c r="AD21" s="17"/>
      <c r="AE21" s="17">
        <v>0.26527856005441203</v>
      </c>
      <c r="AF21" s="17">
        <v>0.19659592462119599</v>
      </c>
      <c r="AG21" s="17">
        <v>0.13655719808087699</v>
      </c>
      <c r="AH21" s="17">
        <v>0.196655924368449</v>
      </c>
      <c r="AI21" s="17">
        <v>0.21345848515749</v>
      </c>
      <c r="AJ21" s="17">
        <v>0.13061129539410801</v>
      </c>
      <c r="AK21" s="17"/>
      <c r="AL21" s="17">
        <v>0.24360500285624401</v>
      </c>
      <c r="AM21" s="17">
        <v>0.201303362694945</v>
      </c>
      <c r="AN21" s="17">
        <v>0.149283680481369</v>
      </c>
      <c r="AO21" s="17">
        <v>0.18992864114875799</v>
      </c>
      <c r="AP21" s="17">
        <v>0.32755199877390301</v>
      </c>
      <c r="AQ21" s="17">
        <v>0.20397440132661601</v>
      </c>
      <c r="AR21" s="17">
        <v>0.16155804091982001</v>
      </c>
      <c r="AS21" s="17"/>
      <c r="AT21" s="17">
        <v>0.15573889238453001</v>
      </c>
      <c r="AU21" s="17">
        <v>0.23860303749747599</v>
      </c>
      <c r="AV21" s="17"/>
      <c r="AW21" s="17">
        <v>0.22785599564054901</v>
      </c>
      <c r="AX21" s="17">
        <v>0.393911162616079</v>
      </c>
      <c r="AY21" s="17">
        <v>0.116512738557499</v>
      </c>
      <c r="AZ21" s="17">
        <v>0.24568373579502201</v>
      </c>
      <c r="BA21" s="17">
        <v>0.277634022090607</v>
      </c>
      <c r="BB21" s="17">
        <v>0.194335924100555</v>
      </c>
      <c r="BC21" s="17">
        <v>0.142370771563225</v>
      </c>
      <c r="BD21" s="17">
        <v>0.194261076799292</v>
      </c>
      <c r="BE21" s="17"/>
      <c r="BF21" s="17">
        <v>0.22671222985605299</v>
      </c>
      <c r="BG21" s="17">
        <v>0.18503274242026199</v>
      </c>
      <c r="BH21" s="17">
        <v>0.29250872862348798</v>
      </c>
      <c r="BI21" s="17">
        <v>0.23401466516571501</v>
      </c>
      <c r="BJ21" s="17">
        <v>9.33829458363378E-2</v>
      </c>
      <c r="BK21" s="17">
        <v>0.29010883020343198</v>
      </c>
      <c r="BL21" s="17">
        <v>0.17635595219963299</v>
      </c>
      <c r="BM21" s="17"/>
      <c r="BN21" s="17">
        <v>0.13587393104772999</v>
      </c>
      <c r="BO21" s="17">
        <v>0.224739973298405</v>
      </c>
      <c r="BP21" s="17">
        <v>0.27314685001153</v>
      </c>
      <c r="BQ21" s="17">
        <v>0.22560580980384701</v>
      </c>
      <c r="BR21" s="17">
        <v>0.21493475019229799</v>
      </c>
      <c r="BS21" s="17">
        <v>0.191889090152185</v>
      </c>
      <c r="BT21" s="17">
        <v>0.19270038613653501</v>
      </c>
      <c r="BU21" s="17">
        <v>0.20197566794948599</v>
      </c>
      <c r="BV21" s="17">
        <v>0.28303137488536101</v>
      </c>
      <c r="BW21" s="17">
        <v>0.224271811860872</v>
      </c>
      <c r="BX21" s="17">
        <v>0.25599163977330103</v>
      </c>
      <c r="BY21" s="17">
        <v>0.23969328275222099</v>
      </c>
      <c r="BZ21" s="17">
        <v>0.26989703221186601</v>
      </c>
      <c r="CA21" s="17">
        <v>0.17591137586715</v>
      </c>
      <c r="CB21" s="17">
        <v>0.22635330573054599</v>
      </c>
      <c r="CC21" s="17">
        <v>0.116223408965793</v>
      </c>
      <c r="CD21" s="17">
        <v>0.21484904225792201</v>
      </c>
    </row>
    <row r="22" spans="2:82" x14ac:dyDescent="0.35">
      <c r="B22" s="18" t="s">
        <v>375</v>
      </c>
      <c r="C22" s="17">
        <v>0.201468749728618</v>
      </c>
      <c r="D22" s="17">
        <v>0.21846924484531699</v>
      </c>
      <c r="E22" s="17">
        <v>0.18392044852815501</v>
      </c>
      <c r="F22" s="17"/>
      <c r="G22" s="17">
        <v>0.16255165219314299</v>
      </c>
      <c r="H22" s="17">
        <v>0.111555556374361</v>
      </c>
      <c r="I22" s="17">
        <v>0.19062240534949501</v>
      </c>
      <c r="J22" s="17">
        <v>0.20133218707490699</v>
      </c>
      <c r="K22" s="17">
        <v>0.25720039416970902</v>
      </c>
      <c r="L22" s="17">
        <v>0.29842447716068399</v>
      </c>
      <c r="M22" s="17"/>
      <c r="N22" s="17">
        <v>0.230118045397251</v>
      </c>
      <c r="O22" s="17">
        <v>0.22434135884662401</v>
      </c>
      <c r="P22" s="17">
        <v>0.17429603765166901</v>
      </c>
      <c r="Q22" s="17">
        <v>0.16415319939567499</v>
      </c>
      <c r="R22" s="17"/>
      <c r="S22" s="17">
        <v>0.15609545107887299</v>
      </c>
      <c r="T22" s="17">
        <v>0.205878254073703</v>
      </c>
      <c r="U22" s="17">
        <v>0.20834178101107001</v>
      </c>
      <c r="V22" s="17">
        <v>0.21153507068767799</v>
      </c>
      <c r="W22" s="17">
        <v>0.187066093124472</v>
      </c>
      <c r="X22" s="17">
        <v>0.1872348740658</v>
      </c>
      <c r="Y22" s="17">
        <v>0.16293906843088701</v>
      </c>
      <c r="Z22" s="17">
        <v>0.271662416019263</v>
      </c>
      <c r="AA22" s="17">
        <v>0.22494212993891499</v>
      </c>
      <c r="AB22" s="17">
        <v>0.27216354457541297</v>
      </c>
      <c r="AC22" s="17">
        <v>0.18337173525265199</v>
      </c>
      <c r="AD22" s="17"/>
      <c r="AE22" s="17">
        <v>0.24821046801494101</v>
      </c>
      <c r="AF22" s="17">
        <v>0.17561250194438599</v>
      </c>
      <c r="AG22" s="17">
        <v>0.136458147009617</v>
      </c>
      <c r="AH22" s="17">
        <v>0.199089196051839</v>
      </c>
      <c r="AI22" s="17">
        <v>0.176023863801336</v>
      </c>
      <c r="AJ22" s="17">
        <v>0.10205029366162501</v>
      </c>
      <c r="AK22" s="17"/>
      <c r="AL22" s="17">
        <v>0.23515100148916299</v>
      </c>
      <c r="AM22" s="17">
        <v>0.163618665545084</v>
      </c>
      <c r="AN22" s="17">
        <v>0.183393695100693</v>
      </c>
      <c r="AO22" s="17">
        <v>0.19629946910017601</v>
      </c>
      <c r="AP22" s="17">
        <v>0.241841438529557</v>
      </c>
      <c r="AQ22" s="17">
        <v>8.8231394390846304E-2</v>
      </c>
      <c r="AR22" s="17">
        <v>0.31827719139549199</v>
      </c>
      <c r="AS22" s="17"/>
      <c r="AT22" s="17">
        <v>0.13999593370204</v>
      </c>
      <c r="AU22" s="17">
        <v>0.21967902644065199</v>
      </c>
      <c r="AV22" s="17"/>
      <c r="AW22" s="17">
        <v>0.19996382692123599</v>
      </c>
      <c r="AX22" s="17">
        <v>0.41046414360339101</v>
      </c>
      <c r="AY22" s="17">
        <v>0.116512738557499</v>
      </c>
      <c r="AZ22" s="17">
        <v>0.214387795223769</v>
      </c>
      <c r="BA22" s="17">
        <v>0.23998644355132401</v>
      </c>
      <c r="BB22" s="17">
        <v>0.18932091053186301</v>
      </c>
      <c r="BC22" s="17">
        <v>0.148116931223155</v>
      </c>
      <c r="BD22" s="17">
        <v>7.7102571333492603E-2</v>
      </c>
      <c r="BE22" s="17"/>
      <c r="BF22" s="17">
        <v>0.20020445431119599</v>
      </c>
      <c r="BG22" s="17">
        <v>0.163115353868241</v>
      </c>
      <c r="BH22" s="17">
        <v>0.25525467220574</v>
      </c>
      <c r="BI22" s="17">
        <v>0.20582317164469299</v>
      </c>
      <c r="BJ22" s="17">
        <v>0.104145680129885</v>
      </c>
      <c r="BK22" s="17">
        <v>0.26133390362798198</v>
      </c>
      <c r="BL22" s="17">
        <v>0.212263375632498</v>
      </c>
      <c r="BM22" s="17"/>
      <c r="BN22" s="17">
        <v>9.5787616713486901E-2</v>
      </c>
      <c r="BO22" s="17">
        <v>0.24513277345533099</v>
      </c>
      <c r="BP22" s="17">
        <v>0.23507495251980001</v>
      </c>
      <c r="BQ22" s="17">
        <v>0.18623005790306901</v>
      </c>
      <c r="BR22" s="17">
        <v>0.201865744055583</v>
      </c>
      <c r="BS22" s="17">
        <v>0.18038774578171801</v>
      </c>
      <c r="BT22" s="17">
        <v>0.198701093640819</v>
      </c>
      <c r="BU22" s="17">
        <v>0.22025349002103201</v>
      </c>
      <c r="BV22" s="17">
        <v>0.211141391750542</v>
      </c>
      <c r="BW22" s="17">
        <v>0.19332436182026799</v>
      </c>
      <c r="BX22" s="17">
        <v>0.25824243956586002</v>
      </c>
      <c r="BY22" s="17">
        <v>0.24015533601393799</v>
      </c>
      <c r="BZ22" s="17">
        <v>0.267193279675494</v>
      </c>
      <c r="CA22" s="17">
        <v>0.15347690689391999</v>
      </c>
      <c r="CB22" s="17">
        <v>0.206167107071489</v>
      </c>
      <c r="CC22" s="17">
        <v>8.4286138728350293E-2</v>
      </c>
      <c r="CD22" s="17">
        <v>0.18140010842725701</v>
      </c>
    </row>
    <row r="23" spans="2:82" x14ac:dyDescent="0.35">
      <c r="B23" s="18" t="s">
        <v>377</v>
      </c>
      <c r="C23" s="17">
        <v>0.17932718044673401</v>
      </c>
      <c r="D23" s="17">
        <v>0.191408558958721</v>
      </c>
      <c r="E23" s="17">
        <v>0.16695973990261301</v>
      </c>
      <c r="F23" s="17"/>
      <c r="G23" s="17">
        <v>0.106321766549381</v>
      </c>
      <c r="H23" s="17">
        <v>0.110723827956386</v>
      </c>
      <c r="I23" s="17">
        <v>0.17121765870300401</v>
      </c>
      <c r="J23" s="17">
        <v>0.17871853375205099</v>
      </c>
      <c r="K23" s="17">
        <v>0.27259893134917701</v>
      </c>
      <c r="L23" s="17">
        <v>0.26237659974794603</v>
      </c>
      <c r="M23" s="17"/>
      <c r="N23" s="17">
        <v>0.193728955228195</v>
      </c>
      <c r="O23" s="17">
        <v>0.22221746329216999</v>
      </c>
      <c r="P23" s="17">
        <v>0.14717185997128501</v>
      </c>
      <c r="Q23" s="17">
        <v>0.14189231006118899</v>
      </c>
      <c r="R23" s="17"/>
      <c r="S23" s="17">
        <v>0.13145970749299701</v>
      </c>
      <c r="T23" s="17">
        <v>0.1948604092208</v>
      </c>
      <c r="U23" s="17">
        <v>0.209323938842536</v>
      </c>
      <c r="V23" s="17">
        <v>0.204224583021578</v>
      </c>
      <c r="W23" s="17">
        <v>0.185887433615262</v>
      </c>
      <c r="X23" s="17">
        <v>0.14581077116124899</v>
      </c>
      <c r="Y23" s="17">
        <v>0.16251444913223501</v>
      </c>
      <c r="Z23" s="17">
        <v>0.198073209480952</v>
      </c>
      <c r="AA23" s="17">
        <v>0.206377010816262</v>
      </c>
      <c r="AB23" s="17">
        <v>0.23508744677554499</v>
      </c>
      <c r="AC23" s="17">
        <v>0.12232695819511701</v>
      </c>
      <c r="AD23" s="17"/>
      <c r="AE23" s="17">
        <v>0.222902182686981</v>
      </c>
      <c r="AF23" s="17">
        <v>0.14194933627203299</v>
      </c>
      <c r="AG23" s="17">
        <v>0.13431997441639401</v>
      </c>
      <c r="AH23" s="17">
        <v>0.164614295913737</v>
      </c>
      <c r="AI23" s="17">
        <v>0.163143413547753</v>
      </c>
      <c r="AJ23" s="17">
        <v>0.13079512209939301</v>
      </c>
      <c r="AK23" s="17"/>
      <c r="AL23" s="17">
        <v>0.208428940790088</v>
      </c>
      <c r="AM23" s="17">
        <v>0.150756349891288</v>
      </c>
      <c r="AN23" s="17">
        <v>0.13897703950135401</v>
      </c>
      <c r="AO23" s="17">
        <v>0.156396311775617</v>
      </c>
      <c r="AP23" s="17">
        <v>0.268812706706134</v>
      </c>
      <c r="AQ23" s="17">
        <v>6.7316860569799603E-2</v>
      </c>
      <c r="AR23" s="17">
        <v>0.31830694587231301</v>
      </c>
      <c r="AS23" s="17"/>
      <c r="AT23" s="17">
        <v>0.107012337015023</v>
      </c>
      <c r="AU23" s="17">
        <v>0.19957104057152</v>
      </c>
      <c r="AV23" s="17"/>
      <c r="AW23" s="17">
        <v>0.20397043237769999</v>
      </c>
      <c r="AX23" s="17">
        <v>0.358767627011292</v>
      </c>
      <c r="AY23" s="17">
        <v>9.5090484762567706E-2</v>
      </c>
      <c r="AZ23" s="17">
        <v>0.19611342334228399</v>
      </c>
      <c r="BA23" s="17">
        <v>0.21093737341679</v>
      </c>
      <c r="BB23" s="17">
        <v>0.15643796133135099</v>
      </c>
      <c r="BC23" s="17">
        <v>0.12623285327358599</v>
      </c>
      <c r="BD23" s="17">
        <v>7.2357860236304306E-2</v>
      </c>
      <c r="BE23" s="17"/>
      <c r="BF23" s="17">
        <v>0.174351301190519</v>
      </c>
      <c r="BG23" s="17">
        <v>0.15274349406155899</v>
      </c>
      <c r="BH23" s="17">
        <v>0.23907749188928601</v>
      </c>
      <c r="BI23" s="17">
        <v>0.13936478612435299</v>
      </c>
      <c r="BJ23" s="17">
        <v>8.3097244182080393E-2</v>
      </c>
      <c r="BK23" s="17">
        <v>0.23723493148494201</v>
      </c>
      <c r="BL23" s="17">
        <v>0.1738825556486</v>
      </c>
      <c r="BM23" s="17"/>
      <c r="BN23" s="17">
        <v>0.107774309131571</v>
      </c>
      <c r="BO23" s="17">
        <v>0.19751542511964601</v>
      </c>
      <c r="BP23" s="17">
        <v>0.215242501857598</v>
      </c>
      <c r="BQ23" s="17">
        <v>0.17262610040707299</v>
      </c>
      <c r="BR23" s="17">
        <v>0.223523102453828</v>
      </c>
      <c r="BS23" s="17">
        <v>0.14658079626564799</v>
      </c>
      <c r="BT23" s="17">
        <v>0.17330328689730601</v>
      </c>
      <c r="BU23" s="17">
        <v>0.200045185396206</v>
      </c>
      <c r="BV23" s="17">
        <v>0.15545956139675701</v>
      </c>
      <c r="BW23" s="17">
        <v>0.14077456509934899</v>
      </c>
      <c r="BX23" s="17">
        <v>0.259778751501899</v>
      </c>
      <c r="BY23" s="17">
        <v>0.18367571188366499</v>
      </c>
      <c r="BZ23" s="17">
        <v>0.24591759556720699</v>
      </c>
      <c r="CA23" s="17">
        <v>0.217532695095982</v>
      </c>
      <c r="CB23" s="17">
        <v>0.17188961944218401</v>
      </c>
      <c r="CC23" s="17">
        <v>0.11002376647437299</v>
      </c>
      <c r="CD23" s="17">
        <v>0.11443438432474</v>
      </c>
    </row>
    <row r="24" spans="2:82" x14ac:dyDescent="0.35">
      <c r="B24" s="18" t="s">
        <v>384</v>
      </c>
      <c r="C24" s="17">
        <v>0.171589806965011</v>
      </c>
      <c r="D24" s="17">
        <v>0.188430391893458</v>
      </c>
      <c r="E24" s="17">
        <v>0.15412666171432601</v>
      </c>
      <c r="F24" s="17"/>
      <c r="G24" s="17">
        <v>0.107132403609578</v>
      </c>
      <c r="H24" s="17">
        <v>0.130264714671847</v>
      </c>
      <c r="I24" s="17">
        <v>0.19951964000668099</v>
      </c>
      <c r="J24" s="17">
        <v>0.186671998870583</v>
      </c>
      <c r="K24" s="17">
        <v>0.21790649401248099</v>
      </c>
      <c r="L24" s="17">
        <v>0.20710328695003699</v>
      </c>
      <c r="M24" s="17"/>
      <c r="N24" s="17">
        <v>0.17689102529595699</v>
      </c>
      <c r="O24" s="17">
        <v>0.21880487056514</v>
      </c>
      <c r="P24" s="17">
        <v>0.14865539251007401</v>
      </c>
      <c r="Q24" s="17">
        <v>0.144416293322988</v>
      </c>
      <c r="R24" s="17"/>
      <c r="S24" s="17">
        <v>0.15163445046716201</v>
      </c>
      <c r="T24" s="17">
        <v>0.179421822315492</v>
      </c>
      <c r="U24" s="17">
        <v>0.15929181828337399</v>
      </c>
      <c r="V24" s="17">
        <v>0.18153618668694901</v>
      </c>
      <c r="W24" s="17">
        <v>0.161185475423955</v>
      </c>
      <c r="X24" s="17">
        <v>0.211717088455813</v>
      </c>
      <c r="Y24" s="17">
        <v>0.18949714281158</v>
      </c>
      <c r="Z24" s="17">
        <v>0.160173282647603</v>
      </c>
      <c r="AA24" s="17">
        <v>0.13720792181644001</v>
      </c>
      <c r="AB24" s="17">
        <v>0.191548091648999</v>
      </c>
      <c r="AC24" s="17">
        <v>0.16803978172970099</v>
      </c>
      <c r="AD24" s="17"/>
      <c r="AE24" s="17">
        <v>0.19409561888879101</v>
      </c>
      <c r="AF24" s="17">
        <v>0.16826067385500801</v>
      </c>
      <c r="AG24" s="17">
        <v>0.13532317458288701</v>
      </c>
      <c r="AH24" s="17">
        <v>0.120961045884069</v>
      </c>
      <c r="AI24" s="17">
        <v>0.171072321225997</v>
      </c>
      <c r="AJ24" s="17">
        <v>0.137031699482839</v>
      </c>
      <c r="AK24" s="17"/>
      <c r="AL24" s="17">
        <v>0.178158854842385</v>
      </c>
      <c r="AM24" s="17">
        <v>0.160710413857555</v>
      </c>
      <c r="AN24" s="17">
        <v>0.21050739161739901</v>
      </c>
      <c r="AO24" s="17">
        <v>0.19633645461149299</v>
      </c>
      <c r="AP24" s="17">
        <v>0.20273124147680699</v>
      </c>
      <c r="AQ24" s="17">
        <v>0.13383300429049799</v>
      </c>
      <c r="AR24" s="17">
        <v>0</v>
      </c>
      <c r="AS24" s="17"/>
      <c r="AT24" s="17">
        <v>0.16302478118172101</v>
      </c>
      <c r="AU24" s="17">
        <v>0.17476432912658399</v>
      </c>
      <c r="AV24" s="17"/>
      <c r="AW24" s="17">
        <v>0.16301219876296799</v>
      </c>
      <c r="AX24" s="17">
        <v>0.28784483796697602</v>
      </c>
      <c r="AY24" s="17">
        <v>0.15751936260788599</v>
      </c>
      <c r="AZ24" s="17">
        <v>0.18383139347268701</v>
      </c>
      <c r="BA24" s="17">
        <v>0.185042973471683</v>
      </c>
      <c r="BB24" s="17">
        <v>0.138628980526355</v>
      </c>
      <c r="BC24" s="17">
        <v>0.15763397395646001</v>
      </c>
      <c r="BD24" s="17">
        <v>0.14506431658414401</v>
      </c>
      <c r="BE24" s="17"/>
      <c r="BF24" s="17">
        <v>0.16284436084376999</v>
      </c>
      <c r="BG24" s="17">
        <v>0.183826671396597</v>
      </c>
      <c r="BH24" s="17">
        <v>0.189020884687677</v>
      </c>
      <c r="BI24" s="17">
        <v>0.14011638096732501</v>
      </c>
      <c r="BJ24" s="17">
        <v>0.10624210444641299</v>
      </c>
      <c r="BK24" s="17">
        <v>0.192361952386642</v>
      </c>
      <c r="BL24" s="17">
        <v>0.148848017767339</v>
      </c>
      <c r="BM24" s="17"/>
      <c r="BN24" s="17">
        <v>6.4477144460480598E-2</v>
      </c>
      <c r="BO24" s="17">
        <v>0.14149251980809299</v>
      </c>
      <c r="BP24" s="17">
        <v>0.19023476668910499</v>
      </c>
      <c r="BQ24" s="17">
        <v>0.14318175823719301</v>
      </c>
      <c r="BR24" s="17">
        <v>0.21499054194033501</v>
      </c>
      <c r="BS24" s="17">
        <v>0.15741138085329001</v>
      </c>
      <c r="BT24" s="17">
        <v>0.20793765773937201</v>
      </c>
      <c r="BU24" s="17">
        <v>0.241818643506343</v>
      </c>
      <c r="BV24" s="17">
        <v>0.12604270160115699</v>
      </c>
      <c r="BW24" s="17">
        <v>8.5497501408720797E-2</v>
      </c>
      <c r="BX24" s="17">
        <v>0.26838976297199202</v>
      </c>
      <c r="BY24" s="17">
        <v>9.1811753499079302E-2</v>
      </c>
      <c r="BZ24" s="17">
        <v>0.15174931832316499</v>
      </c>
      <c r="CA24" s="17">
        <v>0.25097378766524803</v>
      </c>
      <c r="CB24" s="17">
        <v>0.27647356271471502</v>
      </c>
      <c r="CC24" s="17">
        <v>0.16742215153957701</v>
      </c>
      <c r="CD24" s="17">
        <v>0.18909151171946101</v>
      </c>
    </row>
    <row r="25" spans="2:82" x14ac:dyDescent="0.35">
      <c r="B25" s="18" t="s">
        <v>383</v>
      </c>
      <c r="C25" s="17">
        <v>0.162272823375709</v>
      </c>
      <c r="D25" s="17">
        <v>0.187765716979444</v>
      </c>
      <c r="E25" s="17">
        <v>0.13555917304878001</v>
      </c>
      <c r="F25" s="17"/>
      <c r="G25" s="17">
        <v>0.10309371499525299</v>
      </c>
      <c r="H25" s="17">
        <v>9.1554623010308797E-2</v>
      </c>
      <c r="I25" s="17">
        <v>0.16670687721671101</v>
      </c>
      <c r="J25" s="17">
        <v>0.15795837140729499</v>
      </c>
      <c r="K25" s="17">
        <v>0.205949125270219</v>
      </c>
      <c r="L25" s="17">
        <v>0.25407695260357399</v>
      </c>
      <c r="M25" s="17"/>
      <c r="N25" s="17">
        <v>0.18335560723592301</v>
      </c>
      <c r="O25" s="17">
        <v>0.19579319503931</v>
      </c>
      <c r="P25" s="17">
        <v>0.136039749611824</v>
      </c>
      <c r="Q25" s="17">
        <v>0.122026232534796</v>
      </c>
      <c r="R25" s="17"/>
      <c r="S25" s="17">
        <v>0.134921372006893</v>
      </c>
      <c r="T25" s="17">
        <v>0.17314753436305999</v>
      </c>
      <c r="U25" s="17">
        <v>0.16892974715998099</v>
      </c>
      <c r="V25" s="17">
        <v>0.18841808757599901</v>
      </c>
      <c r="W25" s="17">
        <v>0.17889933295535601</v>
      </c>
      <c r="X25" s="17">
        <v>0.15950924305664299</v>
      </c>
      <c r="Y25" s="17">
        <v>0.135556155771454</v>
      </c>
      <c r="Z25" s="17">
        <v>0.12567630556257001</v>
      </c>
      <c r="AA25" s="17">
        <v>0.16115245858859301</v>
      </c>
      <c r="AB25" s="17">
        <v>0.22092619176112199</v>
      </c>
      <c r="AC25" s="17">
        <v>0.10549871732770499</v>
      </c>
      <c r="AD25" s="17"/>
      <c r="AE25" s="17">
        <v>0.20498292629860901</v>
      </c>
      <c r="AF25" s="17">
        <v>0.132592700408867</v>
      </c>
      <c r="AG25" s="17">
        <v>0.111030557208044</v>
      </c>
      <c r="AH25" s="17">
        <v>0.14730385877215699</v>
      </c>
      <c r="AI25" s="17">
        <v>0.14680187034542</v>
      </c>
      <c r="AJ25" s="17">
        <v>7.1857676669361298E-2</v>
      </c>
      <c r="AK25" s="17"/>
      <c r="AL25" s="17">
        <v>0.186933467263141</v>
      </c>
      <c r="AM25" s="17">
        <v>0.136871525571646</v>
      </c>
      <c r="AN25" s="17">
        <v>0.13032766051675601</v>
      </c>
      <c r="AO25" s="17">
        <v>0.18817035677195901</v>
      </c>
      <c r="AP25" s="17">
        <v>0.23994404300765501</v>
      </c>
      <c r="AQ25" s="17">
        <v>7.0502654386630906E-2</v>
      </c>
      <c r="AR25" s="17">
        <v>0</v>
      </c>
      <c r="AS25" s="17"/>
      <c r="AT25" s="17">
        <v>8.2317797360304798E-2</v>
      </c>
      <c r="AU25" s="17">
        <v>0.18391630477400001</v>
      </c>
      <c r="AV25" s="17"/>
      <c r="AW25" s="17">
        <v>0.18394683475514501</v>
      </c>
      <c r="AX25" s="17">
        <v>0.34205133316968001</v>
      </c>
      <c r="AY25" s="17">
        <v>9.0327993261438602E-2</v>
      </c>
      <c r="AZ25" s="17">
        <v>0.16529220161173899</v>
      </c>
      <c r="BA25" s="17">
        <v>0.203827139583585</v>
      </c>
      <c r="BB25" s="17">
        <v>0.13147042068901099</v>
      </c>
      <c r="BC25" s="17">
        <v>0.127002565251501</v>
      </c>
      <c r="BD25" s="17">
        <v>3.4924262650594E-2</v>
      </c>
      <c r="BE25" s="17"/>
      <c r="BF25" s="17">
        <v>0.14755950496268599</v>
      </c>
      <c r="BG25" s="17">
        <v>0.14475389074049599</v>
      </c>
      <c r="BH25" s="17">
        <v>0.19844304549073699</v>
      </c>
      <c r="BI25" s="17">
        <v>5.8860219879166398E-2</v>
      </c>
      <c r="BJ25" s="17">
        <v>9.3305456067619794E-2</v>
      </c>
      <c r="BK25" s="17">
        <v>0.22559232280177099</v>
      </c>
      <c r="BL25" s="17">
        <v>0.17404221908680501</v>
      </c>
      <c r="BM25" s="17"/>
      <c r="BN25" s="17">
        <v>9.4204153575962804E-2</v>
      </c>
      <c r="BO25" s="17">
        <v>0.16418878991657199</v>
      </c>
      <c r="BP25" s="17">
        <v>0.18873871484729801</v>
      </c>
      <c r="BQ25" s="17">
        <v>0.136925741117884</v>
      </c>
      <c r="BR25" s="17">
        <v>0.19321653717461901</v>
      </c>
      <c r="BS25" s="17">
        <v>0.144708671955597</v>
      </c>
      <c r="BT25" s="17">
        <v>0.18429167569409699</v>
      </c>
      <c r="BU25" s="17">
        <v>0.18895898200942099</v>
      </c>
      <c r="BV25" s="17">
        <v>0.10521966871869</v>
      </c>
      <c r="BW25" s="17">
        <v>0.15649195241873101</v>
      </c>
      <c r="BX25" s="17">
        <v>0.217169800326734</v>
      </c>
      <c r="BY25" s="17">
        <v>0.13380869770507201</v>
      </c>
      <c r="BZ25" s="17">
        <v>0.24806788859087101</v>
      </c>
      <c r="CA25" s="17">
        <v>0.152145738164848</v>
      </c>
      <c r="CB25" s="17">
        <v>0.198700228179193</v>
      </c>
      <c r="CC25" s="17">
        <v>8.4690347957092196E-2</v>
      </c>
      <c r="CD25" s="17">
        <v>0.18736920799314799</v>
      </c>
    </row>
    <row r="26" spans="2:82" x14ac:dyDescent="0.35">
      <c r="B26" s="18" t="s">
        <v>392</v>
      </c>
      <c r="C26" s="17">
        <v>0.134448987905188</v>
      </c>
      <c r="D26" s="17">
        <v>0.151122138744884</v>
      </c>
      <c r="E26" s="17">
        <v>0.115611607980381</v>
      </c>
      <c r="F26" s="17"/>
      <c r="G26" s="17">
        <v>0.113170292816712</v>
      </c>
      <c r="H26" s="17">
        <v>9.5562799367829507E-2</v>
      </c>
      <c r="I26" s="17">
        <v>0.18797178103180201</v>
      </c>
      <c r="J26" s="17">
        <v>0.11676919421757501</v>
      </c>
      <c r="K26" s="17">
        <v>0.14566764803208701</v>
      </c>
      <c r="L26" s="17">
        <v>0.15044413378591801</v>
      </c>
      <c r="M26" s="17"/>
      <c r="N26" s="17">
        <v>0.14440385149844701</v>
      </c>
      <c r="O26" s="17">
        <v>0.16316305739995801</v>
      </c>
      <c r="P26" s="17">
        <v>0.13153968055500001</v>
      </c>
      <c r="Q26" s="17">
        <v>9.7496085867145296E-2</v>
      </c>
      <c r="R26" s="17"/>
      <c r="S26" s="17">
        <v>0.13291975665009401</v>
      </c>
      <c r="T26" s="17">
        <v>0.118189930655864</v>
      </c>
      <c r="U26" s="17">
        <v>0.15301772054320301</v>
      </c>
      <c r="V26" s="17">
        <v>0.121195658205504</v>
      </c>
      <c r="W26" s="17">
        <v>0.15103205562079799</v>
      </c>
      <c r="X26" s="17">
        <v>0.165903591729819</v>
      </c>
      <c r="Y26" s="17">
        <v>0.144294134510039</v>
      </c>
      <c r="Z26" s="17">
        <v>0.132183737632907</v>
      </c>
      <c r="AA26" s="17">
        <v>0.15392235359627701</v>
      </c>
      <c r="AB26" s="17">
        <v>0.10202156785399</v>
      </c>
      <c r="AC26" s="17">
        <v>9.3395415690168501E-2</v>
      </c>
      <c r="AD26" s="17"/>
      <c r="AE26" s="17">
        <v>0.13921432816513499</v>
      </c>
      <c r="AF26" s="17">
        <v>0.11910232240180101</v>
      </c>
      <c r="AG26" s="17">
        <v>0.11186100412510599</v>
      </c>
      <c r="AH26" s="17">
        <v>0.16052911496179201</v>
      </c>
      <c r="AI26" s="17">
        <v>0.15340600127395301</v>
      </c>
      <c r="AJ26" s="17">
        <v>3.2449489871385601E-2</v>
      </c>
      <c r="AK26" s="17"/>
      <c r="AL26" s="17">
        <v>0.128092301298464</v>
      </c>
      <c r="AM26" s="17">
        <v>0.15585100898906201</v>
      </c>
      <c r="AN26" s="17">
        <v>0.15685993797072301</v>
      </c>
      <c r="AO26" s="17">
        <v>0.20221907375697301</v>
      </c>
      <c r="AP26" s="17">
        <v>0.11139001286326899</v>
      </c>
      <c r="AQ26" s="17">
        <v>7.0502654386630906E-2</v>
      </c>
      <c r="AR26" s="17">
        <v>0</v>
      </c>
      <c r="AS26" s="17"/>
      <c r="AT26" s="17">
        <v>0.15057736242756201</v>
      </c>
      <c r="AU26" s="17">
        <v>0.13376017681305599</v>
      </c>
      <c r="AV26" s="17"/>
      <c r="AW26" s="17">
        <v>0.167636616860037</v>
      </c>
      <c r="AX26" s="17">
        <v>0.18327692199925799</v>
      </c>
      <c r="AY26" s="17">
        <v>0.13947294788085099</v>
      </c>
      <c r="AZ26" s="17">
        <v>0.103419580896941</v>
      </c>
      <c r="BA26" s="17">
        <v>0.128894457429022</v>
      </c>
      <c r="BB26" s="17">
        <v>0.107553300368685</v>
      </c>
      <c r="BC26" s="17">
        <v>0.174063759192673</v>
      </c>
      <c r="BD26" s="17">
        <v>0.14915810453182199</v>
      </c>
      <c r="BE26" s="17"/>
      <c r="BF26" s="17">
        <v>0.12851223410833501</v>
      </c>
      <c r="BG26" s="17">
        <v>0.146685051467695</v>
      </c>
      <c r="BH26" s="17">
        <v>0.14830032969957199</v>
      </c>
      <c r="BI26" s="17">
        <v>8.5031470313947505E-2</v>
      </c>
      <c r="BJ26" s="17">
        <v>8.63305942685232E-2</v>
      </c>
      <c r="BK26" s="17">
        <v>0.14481042283315301</v>
      </c>
      <c r="BL26" s="17">
        <v>0.13246464514935999</v>
      </c>
      <c r="BM26" s="17"/>
      <c r="BN26" s="17">
        <v>8.0058984518539003E-2</v>
      </c>
      <c r="BO26" s="17">
        <v>0.19514100923531</v>
      </c>
      <c r="BP26" s="17">
        <v>0.12583890091925201</v>
      </c>
      <c r="BQ26" s="17">
        <v>0.102322196397562</v>
      </c>
      <c r="BR26" s="17">
        <v>0.157310467708907</v>
      </c>
      <c r="BS26" s="17">
        <v>0.14333744960936301</v>
      </c>
      <c r="BT26" s="17">
        <v>0.17748647629140901</v>
      </c>
      <c r="BU26" s="17">
        <v>0.12090225567439999</v>
      </c>
      <c r="BV26" s="17">
        <v>9.4732718917691403E-2</v>
      </c>
      <c r="BW26" s="17">
        <v>0.10281619986665599</v>
      </c>
      <c r="BX26" s="17">
        <v>0.207373990108394</v>
      </c>
      <c r="BY26" s="17">
        <v>6.5549533777439897E-2</v>
      </c>
      <c r="BZ26" s="17">
        <v>0.10101596622784</v>
      </c>
      <c r="CA26" s="17">
        <v>0.21066437162801799</v>
      </c>
      <c r="CB26" s="17">
        <v>0.220331209702509</v>
      </c>
      <c r="CC26" s="17">
        <v>5.68803758351537E-2</v>
      </c>
      <c r="CD26" s="17">
        <v>0.161298155793835</v>
      </c>
    </row>
    <row r="27" spans="2:82" x14ac:dyDescent="0.35">
      <c r="B27" s="18" t="s">
        <v>391</v>
      </c>
      <c r="C27" s="17">
        <v>0.11551289436177301</v>
      </c>
      <c r="D27" s="17">
        <v>0.131187023902199</v>
      </c>
      <c r="E27" s="17">
        <v>9.9133137634048699E-2</v>
      </c>
      <c r="F27" s="17"/>
      <c r="G27" s="17">
        <v>7.5664300686133001E-2</v>
      </c>
      <c r="H27" s="17">
        <v>6.97223940893551E-2</v>
      </c>
      <c r="I27" s="17">
        <v>0.12577760461735699</v>
      </c>
      <c r="J27" s="17">
        <v>0.117150545986971</v>
      </c>
      <c r="K27" s="17">
        <v>0.13963459509225101</v>
      </c>
      <c r="L27" s="17">
        <v>0.16957747558764799</v>
      </c>
      <c r="M27" s="17"/>
      <c r="N27" s="17">
        <v>0.135884352922086</v>
      </c>
      <c r="O27" s="17">
        <v>0.14532724138130701</v>
      </c>
      <c r="P27" s="17">
        <v>0.10256230066569701</v>
      </c>
      <c r="Q27" s="17">
        <v>6.7691721888757106E-2</v>
      </c>
      <c r="R27" s="17"/>
      <c r="S27" s="17">
        <v>0.102784792153718</v>
      </c>
      <c r="T27" s="17">
        <v>0.14150867677443801</v>
      </c>
      <c r="U27" s="17">
        <v>7.4374519252960902E-2</v>
      </c>
      <c r="V27" s="17">
        <v>0.14286940743760901</v>
      </c>
      <c r="W27" s="17">
        <v>0.129227800216692</v>
      </c>
      <c r="X27" s="17">
        <v>9.4559955079615093E-2</v>
      </c>
      <c r="Y27" s="17">
        <v>9.7472606898449707E-2</v>
      </c>
      <c r="Z27" s="17">
        <v>7.3288609261822693E-2</v>
      </c>
      <c r="AA27" s="17">
        <v>0.146729652457191</v>
      </c>
      <c r="AB27" s="17">
        <v>0.14208104129037499</v>
      </c>
      <c r="AC27" s="17">
        <v>6.8903667535619606E-2</v>
      </c>
      <c r="AD27" s="17"/>
      <c r="AE27" s="17">
        <v>0.14145658201205699</v>
      </c>
      <c r="AF27" s="17">
        <v>9.4050387946422398E-2</v>
      </c>
      <c r="AG27" s="17">
        <v>5.5471515366702702E-2</v>
      </c>
      <c r="AH27" s="17">
        <v>0.122391203583922</v>
      </c>
      <c r="AI27" s="17">
        <v>0.119133292491561</v>
      </c>
      <c r="AJ27" s="17">
        <v>3.2449489871385601E-2</v>
      </c>
      <c r="AK27" s="17"/>
      <c r="AL27" s="17">
        <v>0.12851639442772</v>
      </c>
      <c r="AM27" s="17">
        <v>0.10375751487401701</v>
      </c>
      <c r="AN27" s="17">
        <v>0.121151089234798</v>
      </c>
      <c r="AO27" s="17">
        <v>0.15565917226022999</v>
      </c>
      <c r="AP27" s="17">
        <v>0.14662185915843701</v>
      </c>
      <c r="AQ27" s="17">
        <v>4.7014218939095499E-2</v>
      </c>
      <c r="AR27" s="17">
        <v>0</v>
      </c>
      <c r="AS27" s="17"/>
      <c r="AT27" s="17">
        <v>6.3089572704398203E-2</v>
      </c>
      <c r="AU27" s="17">
        <v>0.12962217773194701</v>
      </c>
      <c r="AV27" s="17"/>
      <c r="AW27" s="17">
        <v>0.12853388149426201</v>
      </c>
      <c r="AX27" s="17">
        <v>0.254236564609367</v>
      </c>
      <c r="AY27" s="17">
        <v>8.7963895440193396E-2</v>
      </c>
      <c r="AZ27" s="17">
        <v>0.12421790034738101</v>
      </c>
      <c r="BA27" s="17">
        <v>0.124904700336656</v>
      </c>
      <c r="BB27" s="17">
        <v>8.4527166088882194E-2</v>
      </c>
      <c r="BC27" s="17">
        <v>9.9983306591137605E-2</v>
      </c>
      <c r="BD27" s="17">
        <v>3.4924262650594E-2</v>
      </c>
      <c r="BE27" s="17"/>
      <c r="BF27" s="17">
        <v>0.11619115163701201</v>
      </c>
      <c r="BG27" s="17">
        <v>0.10148083272675799</v>
      </c>
      <c r="BH27" s="17">
        <v>0.14504452277576699</v>
      </c>
      <c r="BI27" s="17">
        <v>9.82447696644137E-2</v>
      </c>
      <c r="BJ27" s="17">
        <v>6.1223574099767003E-2</v>
      </c>
      <c r="BK27" s="17">
        <v>0.13800016133392301</v>
      </c>
      <c r="BL27" s="17">
        <v>0.132518602418118</v>
      </c>
      <c r="BM27" s="17"/>
      <c r="BN27" s="17">
        <v>5.2042884429803399E-2</v>
      </c>
      <c r="BO27" s="17">
        <v>0.13070388555208601</v>
      </c>
      <c r="BP27" s="17">
        <v>0.11292318493943999</v>
      </c>
      <c r="BQ27" s="17">
        <v>0.114398332132239</v>
      </c>
      <c r="BR27" s="17">
        <v>0.12033992829889199</v>
      </c>
      <c r="BS27" s="17">
        <v>0.110830063306169</v>
      </c>
      <c r="BT27" s="17">
        <v>0.11067717003691301</v>
      </c>
      <c r="BU27" s="17">
        <v>0.121145125224217</v>
      </c>
      <c r="BV27" s="17">
        <v>0.106810385471743</v>
      </c>
      <c r="BW27" s="17">
        <v>7.7713083690504295E-2</v>
      </c>
      <c r="BX27" s="17">
        <v>0.17950335108985299</v>
      </c>
      <c r="BY27" s="17">
        <v>0.103653048232535</v>
      </c>
      <c r="BZ27" s="17">
        <v>0.16471079025325999</v>
      </c>
      <c r="CA27" s="17">
        <v>0.131246398374744</v>
      </c>
      <c r="CB27" s="17">
        <v>0.181202764489862</v>
      </c>
      <c r="CC27" s="17">
        <v>8.5203839443763599E-2</v>
      </c>
      <c r="CD27" s="17">
        <v>8.8058454441195796E-2</v>
      </c>
    </row>
    <row r="28" spans="2:82" x14ac:dyDescent="0.35">
      <c r="B28" s="18" t="s">
        <v>393</v>
      </c>
      <c r="C28" s="17">
        <v>0.100832652365118</v>
      </c>
      <c r="D28" s="17">
        <v>0.11484130992842401</v>
      </c>
      <c r="E28" s="17">
        <v>8.6186473729785704E-2</v>
      </c>
      <c r="F28" s="17"/>
      <c r="G28" s="17">
        <v>6.3514365361278705E-2</v>
      </c>
      <c r="H28" s="17">
        <v>7.0542504962119598E-2</v>
      </c>
      <c r="I28" s="17">
        <v>0.113205393771559</v>
      </c>
      <c r="J28" s="17">
        <v>0.106540900890364</v>
      </c>
      <c r="K28" s="17">
        <v>0.129055053724483</v>
      </c>
      <c r="L28" s="17">
        <v>0.13169245839688601</v>
      </c>
      <c r="M28" s="17"/>
      <c r="N28" s="17">
        <v>0.117838114089427</v>
      </c>
      <c r="O28" s="17">
        <v>0.137189238546291</v>
      </c>
      <c r="P28" s="17">
        <v>8.1145814268725594E-2</v>
      </c>
      <c r="Q28" s="17">
        <v>6.4304182838744298E-2</v>
      </c>
      <c r="R28" s="17"/>
      <c r="S28" s="17">
        <v>9.8466789694137094E-2</v>
      </c>
      <c r="T28" s="17">
        <v>9.6365527625029798E-2</v>
      </c>
      <c r="U28" s="17">
        <v>7.4374519252960902E-2</v>
      </c>
      <c r="V28" s="17">
        <v>0.129462815325041</v>
      </c>
      <c r="W28" s="17">
        <v>0.13822778109176301</v>
      </c>
      <c r="X28" s="17">
        <v>8.9677733249854605E-2</v>
      </c>
      <c r="Y28" s="17">
        <v>7.9287456743913104E-2</v>
      </c>
      <c r="Z28" s="17">
        <v>7.1077176832594097E-2</v>
      </c>
      <c r="AA28" s="17">
        <v>0.12839071246682601</v>
      </c>
      <c r="AB28" s="17">
        <v>0.108751584312012</v>
      </c>
      <c r="AC28" s="17">
        <v>5.2654287514947599E-2</v>
      </c>
      <c r="AD28" s="17"/>
      <c r="AE28" s="17">
        <v>0.11286289030163101</v>
      </c>
      <c r="AF28" s="17">
        <v>8.1731883195163793E-2</v>
      </c>
      <c r="AG28" s="17">
        <v>5.5471515366702702E-2</v>
      </c>
      <c r="AH28" s="17">
        <v>0.114197850742958</v>
      </c>
      <c r="AI28" s="17">
        <v>0.115362801014079</v>
      </c>
      <c r="AJ28" s="17">
        <v>3.2449489871385601E-2</v>
      </c>
      <c r="AK28" s="17"/>
      <c r="AL28" s="17">
        <v>0.11279175285344201</v>
      </c>
      <c r="AM28" s="17">
        <v>9.7562170012961399E-2</v>
      </c>
      <c r="AN28" s="17">
        <v>8.6524799831188298E-2</v>
      </c>
      <c r="AO28" s="17">
        <v>0.128924171319618</v>
      </c>
      <c r="AP28" s="17">
        <v>5.4313297874472803E-2</v>
      </c>
      <c r="AQ28" s="17">
        <v>4.7014218939095499E-2</v>
      </c>
      <c r="AR28" s="17">
        <v>0</v>
      </c>
      <c r="AS28" s="17"/>
      <c r="AT28" s="17">
        <v>7.9075605524054293E-2</v>
      </c>
      <c r="AU28" s="17">
        <v>0.10638931253739101</v>
      </c>
      <c r="AV28" s="17"/>
      <c r="AW28" s="17">
        <v>0.13170905009921599</v>
      </c>
      <c r="AX28" s="17">
        <v>0.18327692199925799</v>
      </c>
      <c r="AY28" s="17">
        <v>6.57957368282647E-2</v>
      </c>
      <c r="AZ28" s="17">
        <v>9.1785431242258297E-2</v>
      </c>
      <c r="BA28" s="17">
        <v>0.10910824531206099</v>
      </c>
      <c r="BB28" s="17">
        <v>8.8498831026811095E-2</v>
      </c>
      <c r="BC28" s="17">
        <v>9.6502631628941404E-2</v>
      </c>
      <c r="BD28" s="17">
        <v>3.4924262650594E-2</v>
      </c>
      <c r="BE28" s="17"/>
      <c r="BF28" s="17">
        <v>8.8351669835218999E-2</v>
      </c>
      <c r="BG28" s="17">
        <v>0.10382141582790499</v>
      </c>
      <c r="BH28" s="17">
        <v>0.140348901208841</v>
      </c>
      <c r="BI28" s="17">
        <v>4.7743824131965699E-2</v>
      </c>
      <c r="BJ28" s="17">
        <v>3.7654687308842E-2</v>
      </c>
      <c r="BK28" s="17">
        <v>0.12071359506570301</v>
      </c>
      <c r="BL28" s="17">
        <v>9.7448400361330595E-2</v>
      </c>
      <c r="BM28" s="17"/>
      <c r="BN28" s="17">
        <v>5.2042884429803399E-2</v>
      </c>
      <c r="BO28" s="17">
        <v>0.10803694562182301</v>
      </c>
      <c r="BP28" s="17">
        <v>0.11292318493943999</v>
      </c>
      <c r="BQ28" s="17">
        <v>8.9469283333133101E-2</v>
      </c>
      <c r="BR28" s="17">
        <v>0.119663744280674</v>
      </c>
      <c r="BS28" s="17">
        <v>8.2814755263033599E-2</v>
      </c>
      <c r="BT28" s="17">
        <v>9.2297169021543807E-2</v>
      </c>
      <c r="BU28" s="17">
        <v>9.3555326181488402E-2</v>
      </c>
      <c r="BV28" s="17">
        <v>8.1783116339134598E-2</v>
      </c>
      <c r="BW28" s="17">
        <v>7.0825848292216401E-2</v>
      </c>
      <c r="BX28" s="17">
        <v>0.19770304798801899</v>
      </c>
      <c r="BY28" s="17">
        <v>6.6703394116920306E-2</v>
      </c>
      <c r="BZ28" s="17">
        <v>5.1187652485456502E-2</v>
      </c>
      <c r="CA28" s="17">
        <v>6.9683675946491594E-2</v>
      </c>
      <c r="CB28" s="17">
        <v>0.237458161624993</v>
      </c>
      <c r="CC28" s="17">
        <v>5.5135361960117903E-2</v>
      </c>
      <c r="CD28" s="17">
        <v>0.12677730405578699</v>
      </c>
    </row>
    <row r="29" spans="2:82" x14ac:dyDescent="0.35">
      <c r="B29" s="18" t="s">
        <v>395</v>
      </c>
      <c r="C29" s="17">
        <v>9.2914137150872197E-2</v>
      </c>
      <c r="D29" s="17">
        <v>0.10441318031928799</v>
      </c>
      <c r="E29" s="17">
        <v>8.0920752956805703E-2</v>
      </c>
      <c r="F29" s="17"/>
      <c r="G29" s="17">
        <v>5.6573651007254401E-2</v>
      </c>
      <c r="H29" s="17">
        <v>6.01749476180371E-2</v>
      </c>
      <c r="I29" s="17">
        <v>0.108986539733314</v>
      </c>
      <c r="J29" s="17">
        <v>9.0874329575398302E-2</v>
      </c>
      <c r="K29" s="17">
        <v>0.11133342659468699</v>
      </c>
      <c r="L29" s="17">
        <v>0.13228637800606199</v>
      </c>
      <c r="M29" s="17"/>
      <c r="N29" s="17">
        <v>9.7321696575271094E-2</v>
      </c>
      <c r="O29" s="17">
        <v>0.135074207201062</v>
      </c>
      <c r="P29" s="17">
        <v>7.8091759585610501E-2</v>
      </c>
      <c r="Q29" s="17">
        <v>6.1536704026461199E-2</v>
      </c>
      <c r="R29" s="17"/>
      <c r="S29" s="17">
        <v>0.10766426380527599</v>
      </c>
      <c r="T29" s="17">
        <v>8.8792059066759202E-2</v>
      </c>
      <c r="U29" s="17">
        <v>7.3670840962860695E-2</v>
      </c>
      <c r="V29" s="17">
        <v>0.115524739480728</v>
      </c>
      <c r="W29" s="17">
        <v>0.121483535867697</v>
      </c>
      <c r="X29" s="17">
        <v>8.3135614631305102E-2</v>
      </c>
      <c r="Y29" s="17">
        <v>7.9287456743913104E-2</v>
      </c>
      <c r="Z29" s="17">
        <v>7.1077176832594097E-2</v>
      </c>
      <c r="AA29" s="17">
        <v>7.2143716780905601E-2</v>
      </c>
      <c r="AB29" s="17">
        <v>0.101487324760254</v>
      </c>
      <c r="AC29" s="17">
        <v>7.2694370128111599E-2</v>
      </c>
      <c r="AD29" s="17"/>
      <c r="AE29" s="17">
        <v>0.10733645067090899</v>
      </c>
      <c r="AF29" s="17">
        <v>8.1755389718145305E-2</v>
      </c>
      <c r="AG29" s="17">
        <v>4.60472539103862E-2</v>
      </c>
      <c r="AH29" s="17">
        <v>0.11411113517877999</v>
      </c>
      <c r="AI29" s="17">
        <v>9.3826883290829402E-2</v>
      </c>
      <c r="AJ29" s="17">
        <v>2.8855717812889502E-2</v>
      </c>
      <c r="AK29" s="17"/>
      <c r="AL29" s="17">
        <v>0.101460762792387</v>
      </c>
      <c r="AM29" s="17">
        <v>9.0889567005740607E-2</v>
      </c>
      <c r="AN29" s="17">
        <v>9.5785220472788202E-2</v>
      </c>
      <c r="AO29" s="17">
        <v>0.128924171319618</v>
      </c>
      <c r="AP29" s="17">
        <v>5.4313297874472803E-2</v>
      </c>
      <c r="AQ29" s="17">
        <v>4.6995544917083097E-2</v>
      </c>
      <c r="AR29" s="17">
        <v>0</v>
      </c>
      <c r="AS29" s="17"/>
      <c r="AT29" s="17">
        <v>7.8213311262627802E-2</v>
      </c>
      <c r="AU29" s="17">
        <v>9.8500888581525503E-2</v>
      </c>
      <c r="AV29" s="17"/>
      <c r="AW29" s="17">
        <v>0.103221031396992</v>
      </c>
      <c r="AX29" s="17">
        <v>0.18327692199925799</v>
      </c>
      <c r="AY29" s="17">
        <v>7.2081796908035997E-2</v>
      </c>
      <c r="AZ29" s="17">
        <v>8.5988462667811502E-2</v>
      </c>
      <c r="BA29" s="17">
        <v>0.10986070810446399</v>
      </c>
      <c r="BB29" s="17">
        <v>7.7087711127575897E-2</v>
      </c>
      <c r="BC29" s="17">
        <v>8.4167624187240206E-2</v>
      </c>
      <c r="BD29" s="17">
        <v>6.9893884232588299E-2</v>
      </c>
      <c r="BE29" s="17"/>
      <c r="BF29" s="17">
        <v>8.9097764914495906E-2</v>
      </c>
      <c r="BG29" s="17">
        <v>9.4231014294451798E-2</v>
      </c>
      <c r="BH29" s="17">
        <v>0.118539160810178</v>
      </c>
      <c r="BI29" s="17">
        <v>6.0518157157075897E-2</v>
      </c>
      <c r="BJ29" s="17">
        <v>2.67061819979354E-2</v>
      </c>
      <c r="BK29" s="17">
        <v>0.11157691831647</v>
      </c>
      <c r="BL29" s="17">
        <v>9.7448400361330595E-2</v>
      </c>
      <c r="BM29" s="17"/>
      <c r="BN29" s="17">
        <v>6.7171810401301699E-2</v>
      </c>
      <c r="BO29" s="17">
        <v>9.8089556318828999E-2</v>
      </c>
      <c r="BP29" s="17">
        <v>0.112984878724287</v>
      </c>
      <c r="BQ29" s="17">
        <v>7.3382724926981502E-2</v>
      </c>
      <c r="BR29" s="17">
        <v>9.6269214179226306E-2</v>
      </c>
      <c r="BS29" s="17">
        <v>7.9716566621225504E-2</v>
      </c>
      <c r="BT29" s="17">
        <v>8.3183427926000503E-2</v>
      </c>
      <c r="BU29" s="17">
        <v>0.103675435788077</v>
      </c>
      <c r="BV29" s="17">
        <v>0.100006286316805</v>
      </c>
      <c r="BW29" s="17">
        <v>7.9013969790209304E-2</v>
      </c>
      <c r="BX29" s="17">
        <v>0.12735903899763701</v>
      </c>
      <c r="BY29" s="17">
        <v>6.5761339837036095E-2</v>
      </c>
      <c r="BZ29" s="17">
        <v>5.1187652485456502E-2</v>
      </c>
      <c r="CA29" s="17">
        <v>0.117588758468829</v>
      </c>
      <c r="CB29" s="17">
        <v>0.200581248000227</v>
      </c>
      <c r="CC29" s="17">
        <v>0</v>
      </c>
      <c r="CD29" s="17">
        <v>0.161298155793835</v>
      </c>
    </row>
    <row r="30" spans="2:82" x14ac:dyDescent="0.35">
      <c r="B30" s="18" t="s">
        <v>396</v>
      </c>
      <c r="C30" s="17">
        <v>9.1288977046506695E-2</v>
      </c>
      <c r="D30" s="17">
        <v>9.7391048450923806E-2</v>
      </c>
      <c r="E30" s="17">
        <v>8.5044460811141795E-2</v>
      </c>
      <c r="F30" s="17"/>
      <c r="G30" s="17">
        <v>3.8431490589634597E-2</v>
      </c>
      <c r="H30" s="17">
        <v>6.6754741836576995E-2</v>
      </c>
      <c r="I30" s="17">
        <v>9.9883981498292307E-2</v>
      </c>
      <c r="J30" s="17">
        <v>9.5650340490584296E-2</v>
      </c>
      <c r="K30" s="17">
        <v>0.116984836175744</v>
      </c>
      <c r="L30" s="17">
        <v>0.13464241052585199</v>
      </c>
      <c r="M30" s="17"/>
      <c r="N30" s="17">
        <v>9.5652792593671099E-2</v>
      </c>
      <c r="O30" s="17">
        <v>0.12811966758783699</v>
      </c>
      <c r="P30" s="17">
        <v>7.7202098103766603E-2</v>
      </c>
      <c r="Q30" s="17">
        <v>6.4670833690079102E-2</v>
      </c>
      <c r="R30" s="17"/>
      <c r="S30" s="17">
        <v>8.6787958456985406E-2</v>
      </c>
      <c r="T30" s="17">
        <v>9.4066949375553502E-2</v>
      </c>
      <c r="U30" s="17">
        <v>7.3670840962860695E-2</v>
      </c>
      <c r="V30" s="17">
        <v>0.131171560889841</v>
      </c>
      <c r="W30" s="17">
        <v>0.13041949183260701</v>
      </c>
      <c r="X30" s="17">
        <v>9.5960510095477E-2</v>
      </c>
      <c r="Y30" s="17">
        <v>7.9287456743913104E-2</v>
      </c>
      <c r="Z30" s="17">
        <v>7.1077176832594097E-2</v>
      </c>
      <c r="AA30" s="17">
        <v>7.1891047391240401E-2</v>
      </c>
      <c r="AB30" s="17">
        <v>9.4036626581961894E-2</v>
      </c>
      <c r="AC30" s="17">
        <v>5.1221973434642701E-2</v>
      </c>
      <c r="AD30" s="17"/>
      <c r="AE30" s="17">
        <v>0.101679491749278</v>
      </c>
      <c r="AF30" s="17">
        <v>8.1840022327959006E-2</v>
      </c>
      <c r="AG30" s="17">
        <v>4.60472539103862E-2</v>
      </c>
      <c r="AH30" s="17">
        <v>0.13079908534728299</v>
      </c>
      <c r="AI30" s="17">
        <v>9.3430923293929199E-2</v>
      </c>
      <c r="AJ30" s="17">
        <v>0</v>
      </c>
      <c r="AK30" s="17"/>
      <c r="AL30" s="17">
        <v>0.103532778189489</v>
      </c>
      <c r="AM30" s="17">
        <v>8.2018781532403995E-2</v>
      </c>
      <c r="AN30" s="17">
        <v>0.102011643078689</v>
      </c>
      <c r="AO30" s="17">
        <v>0.128924171319618</v>
      </c>
      <c r="AP30" s="17">
        <v>5.4313297874472803E-2</v>
      </c>
      <c r="AQ30" s="17">
        <v>2.3507109469547701E-2</v>
      </c>
      <c r="AR30" s="17">
        <v>0</v>
      </c>
      <c r="AS30" s="17"/>
      <c r="AT30" s="17">
        <v>5.2687025853577499E-2</v>
      </c>
      <c r="AU30" s="17">
        <v>0.102444724989632</v>
      </c>
      <c r="AV30" s="17"/>
      <c r="AW30" s="17">
        <v>9.5645335564798706E-2</v>
      </c>
      <c r="AX30" s="17">
        <v>0.18327692199925799</v>
      </c>
      <c r="AY30" s="17">
        <v>9.5462846199644694E-2</v>
      </c>
      <c r="AZ30" s="17">
        <v>8.60125223378118E-2</v>
      </c>
      <c r="BA30" s="17">
        <v>0.109082587467189</v>
      </c>
      <c r="BB30" s="17">
        <v>7.5762748708424393E-2</v>
      </c>
      <c r="BC30" s="17">
        <v>7.8114048116309398E-2</v>
      </c>
      <c r="BD30" s="17">
        <v>6.9893884232588299E-2</v>
      </c>
      <c r="BE30" s="17"/>
      <c r="BF30" s="17">
        <v>7.7701808801109704E-2</v>
      </c>
      <c r="BG30" s="17">
        <v>9.0494316577543699E-2</v>
      </c>
      <c r="BH30" s="17">
        <v>0.118294026676836</v>
      </c>
      <c r="BI30" s="17">
        <v>4.7743824131965699E-2</v>
      </c>
      <c r="BJ30" s="17">
        <v>1.6343284892052699E-2</v>
      </c>
      <c r="BK30" s="17">
        <v>0.110949126384771</v>
      </c>
      <c r="BL30" s="17">
        <v>0.13180288119650099</v>
      </c>
      <c r="BM30" s="17"/>
      <c r="BN30" s="17">
        <v>5.2042884429803399E-2</v>
      </c>
      <c r="BO30" s="17">
        <v>9.8089556318828999E-2</v>
      </c>
      <c r="BP30" s="17">
        <v>0.112984878724287</v>
      </c>
      <c r="BQ30" s="17">
        <v>8.6389848525793303E-2</v>
      </c>
      <c r="BR30" s="17">
        <v>0.10313937543103401</v>
      </c>
      <c r="BS30" s="17">
        <v>8.7917576334433103E-2</v>
      </c>
      <c r="BT30" s="17">
        <v>8.3183427926000503E-2</v>
      </c>
      <c r="BU30" s="17">
        <v>9.3555326181488402E-2</v>
      </c>
      <c r="BV30" s="17">
        <v>8.1783116339134598E-2</v>
      </c>
      <c r="BW30" s="17">
        <v>9.5308101718793004E-2</v>
      </c>
      <c r="BX30" s="17">
        <v>0.12671587251119201</v>
      </c>
      <c r="BY30" s="17">
        <v>5.1609568641241603E-2</v>
      </c>
      <c r="BZ30" s="17">
        <v>5.1187652485456502E-2</v>
      </c>
      <c r="CA30" s="17">
        <v>6.9683675946491594E-2</v>
      </c>
      <c r="CB30" s="17">
        <v>0.18203562076969301</v>
      </c>
      <c r="CC30" s="17">
        <v>0</v>
      </c>
      <c r="CD30" s="17">
        <v>0.12677730405578699</v>
      </c>
    </row>
    <row r="31" spans="2:82" x14ac:dyDescent="0.35">
      <c r="B31" s="18" t="s">
        <v>394</v>
      </c>
      <c r="C31" s="17">
        <v>8.9571663512044694E-2</v>
      </c>
      <c r="D31" s="17">
        <v>9.9525658757523297E-2</v>
      </c>
      <c r="E31" s="17">
        <v>7.9215852461563402E-2</v>
      </c>
      <c r="F31" s="17"/>
      <c r="G31" s="17">
        <v>3.4374124804019898E-2</v>
      </c>
      <c r="H31" s="17">
        <v>5.9690031052566199E-2</v>
      </c>
      <c r="I31" s="17">
        <v>0.100798864934524</v>
      </c>
      <c r="J31" s="17">
        <v>9.5807620607636701E-2</v>
      </c>
      <c r="K31" s="17">
        <v>0.123502597466022</v>
      </c>
      <c r="L31" s="17">
        <v>0.13228637800606199</v>
      </c>
      <c r="M31" s="17"/>
      <c r="N31" s="17">
        <v>9.5047731301905802E-2</v>
      </c>
      <c r="O31" s="17">
        <v>0.131136193075403</v>
      </c>
      <c r="P31" s="17">
        <v>6.2672875729703606E-2</v>
      </c>
      <c r="Q31" s="17">
        <v>7.0617924833650897E-2</v>
      </c>
      <c r="R31" s="17"/>
      <c r="S31" s="17">
        <v>9.0779931702793998E-2</v>
      </c>
      <c r="T31" s="17">
        <v>8.87029994479126E-2</v>
      </c>
      <c r="U31" s="17">
        <v>9.3370960189020996E-2</v>
      </c>
      <c r="V31" s="17">
        <v>0.115524739480728</v>
      </c>
      <c r="W31" s="17">
        <v>0.121483535867697</v>
      </c>
      <c r="X31" s="17">
        <v>7.6077967414291195E-2</v>
      </c>
      <c r="Y31" s="17">
        <v>7.9287456743913104E-2</v>
      </c>
      <c r="Z31" s="17">
        <v>7.1077176832594097E-2</v>
      </c>
      <c r="AA31" s="17">
        <v>8.5921456032339999E-2</v>
      </c>
      <c r="AB31" s="17">
        <v>9.4735355969403495E-2</v>
      </c>
      <c r="AC31" s="17">
        <v>3.37175736232629E-2</v>
      </c>
      <c r="AD31" s="17"/>
      <c r="AE31" s="17">
        <v>0.10422597715218999</v>
      </c>
      <c r="AF31" s="17">
        <v>7.2161921499080905E-2</v>
      </c>
      <c r="AG31" s="17">
        <v>4.60472539103862E-2</v>
      </c>
      <c r="AH31" s="17">
        <v>0.11411113517877999</v>
      </c>
      <c r="AI31" s="17">
        <v>9.3257296812007798E-2</v>
      </c>
      <c r="AJ31" s="17">
        <v>3.2449489871385601E-2</v>
      </c>
      <c r="AK31" s="17"/>
      <c r="AL31" s="17">
        <v>9.9889692024192803E-2</v>
      </c>
      <c r="AM31" s="17">
        <v>8.5390975933618204E-2</v>
      </c>
      <c r="AN31" s="17">
        <v>7.6329748352151894E-2</v>
      </c>
      <c r="AO31" s="17">
        <v>0.128924171319618</v>
      </c>
      <c r="AP31" s="17">
        <v>5.4313297874472803E-2</v>
      </c>
      <c r="AQ31" s="17">
        <v>6.5715673726580298E-2</v>
      </c>
      <c r="AR31" s="17">
        <v>0</v>
      </c>
      <c r="AS31" s="17"/>
      <c r="AT31" s="17">
        <v>5.3517711289799597E-2</v>
      </c>
      <c r="AU31" s="17">
        <v>0.10009021240844</v>
      </c>
      <c r="AV31" s="17"/>
      <c r="AW31" s="17">
        <v>0.103221031396992</v>
      </c>
      <c r="AX31" s="17">
        <v>0.18327692199925799</v>
      </c>
      <c r="AY31" s="17">
        <v>9.3642898660890705E-2</v>
      </c>
      <c r="AZ31" s="17">
        <v>8.5428125976292194E-2</v>
      </c>
      <c r="BA31" s="17">
        <v>0.10986070810446399</v>
      </c>
      <c r="BB31" s="17">
        <v>6.7686484202683694E-2</v>
      </c>
      <c r="BC31" s="17">
        <v>7.6069477171760103E-2</v>
      </c>
      <c r="BD31" s="17">
        <v>3.4924262650594E-2</v>
      </c>
      <c r="BE31" s="17"/>
      <c r="BF31" s="17">
        <v>7.7701808801109704E-2</v>
      </c>
      <c r="BG31" s="17">
        <v>8.9301682717898401E-2</v>
      </c>
      <c r="BH31" s="17">
        <v>0.11862602917328199</v>
      </c>
      <c r="BI31" s="17">
        <v>6.0640731476202699E-2</v>
      </c>
      <c r="BJ31" s="17">
        <v>1.52093290063013E-2</v>
      </c>
      <c r="BK31" s="17">
        <v>0.11485502358727601</v>
      </c>
      <c r="BL31" s="17">
        <v>9.7448400361330595E-2</v>
      </c>
      <c r="BM31" s="17"/>
      <c r="BN31" s="17">
        <v>3.7309309773523897E-2</v>
      </c>
      <c r="BO31" s="17">
        <v>9.8729400445472099E-2</v>
      </c>
      <c r="BP31" s="17">
        <v>0.112984878724287</v>
      </c>
      <c r="BQ31" s="17">
        <v>7.3382724926981502E-2</v>
      </c>
      <c r="BR31" s="17">
        <v>9.6269214179226306E-2</v>
      </c>
      <c r="BS31" s="17">
        <v>9.7054063527492296E-2</v>
      </c>
      <c r="BT31" s="17">
        <v>8.3183427926000503E-2</v>
      </c>
      <c r="BU31" s="17">
        <v>0.103675435788077</v>
      </c>
      <c r="BV31" s="17">
        <v>8.1783116339134598E-2</v>
      </c>
      <c r="BW31" s="17">
        <v>7.8962329472448703E-2</v>
      </c>
      <c r="BX31" s="17">
        <v>0.12735903899763701</v>
      </c>
      <c r="BY31" s="17">
        <v>5.1609568641241603E-2</v>
      </c>
      <c r="BZ31" s="17">
        <v>5.1187652485456502E-2</v>
      </c>
      <c r="CA31" s="17">
        <v>6.9683675946491594E-2</v>
      </c>
      <c r="CB31" s="17">
        <v>0.20115823576611599</v>
      </c>
      <c r="CC31" s="17">
        <v>2.77295990669214E-2</v>
      </c>
      <c r="CD31" s="17">
        <v>0.12677730405578699</v>
      </c>
    </row>
    <row r="32" spans="2:82" x14ac:dyDescent="0.35">
      <c r="B32" s="18" t="s">
        <v>397</v>
      </c>
      <c r="C32" s="17">
        <v>8.6656965826043597E-2</v>
      </c>
      <c r="D32" s="17">
        <v>9.2156864419561002E-2</v>
      </c>
      <c r="E32" s="17">
        <v>8.1041176821282701E-2</v>
      </c>
      <c r="F32" s="17"/>
      <c r="G32" s="17">
        <v>3.4271471575736998E-2</v>
      </c>
      <c r="H32" s="17">
        <v>5.9943883792932903E-2</v>
      </c>
      <c r="I32" s="17">
        <v>9.5396328934498703E-2</v>
      </c>
      <c r="J32" s="17">
        <v>9.6188645295032502E-2</v>
      </c>
      <c r="K32" s="17">
        <v>0.11133342659468699</v>
      </c>
      <c r="L32" s="17">
        <v>0.12885695334783701</v>
      </c>
      <c r="M32" s="17"/>
      <c r="N32" s="17">
        <v>8.9588480764096007E-2</v>
      </c>
      <c r="O32" s="17">
        <v>0.128458394812866</v>
      </c>
      <c r="P32" s="17">
        <v>6.48802227828153E-2</v>
      </c>
      <c r="Q32" s="17">
        <v>6.5131056653370406E-2</v>
      </c>
      <c r="R32" s="17"/>
      <c r="S32" s="17">
        <v>8.2452011761350794E-2</v>
      </c>
      <c r="T32" s="17">
        <v>8.9067253203587604E-2</v>
      </c>
      <c r="U32" s="17">
        <v>7.3670840962860695E-2</v>
      </c>
      <c r="V32" s="17">
        <v>0.12392360072853099</v>
      </c>
      <c r="W32" s="17">
        <v>0.121483535867697</v>
      </c>
      <c r="X32" s="17">
        <v>7.6077967414291195E-2</v>
      </c>
      <c r="Y32" s="17">
        <v>7.9287456743913104E-2</v>
      </c>
      <c r="Z32" s="17">
        <v>7.1077176832594097E-2</v>
      </c>
      <c r="AA32" s="17">
        <v>7.2143716780905601E-2</v>
      </c>
      <c r="AB32" s="17">
        <v>9.4559528435704698E-2</v>
      </c>
      <c r="AC32" s="17">
        <v>5.1221973434642701E-2</v>
      </c>
      <c r="AD32" s="17"/>
      <c r="AE32" s="17">
        <v>9.18897515742986E-2</v>
      </c>
      <c r="AF32" s="17">
        <v>8.5030294962881295E-2</v>
      </c>
      <c r="AG32" s="17">
        <v>4.60472539103862E-2</v>
      </c>
      <c r="AH32" s="17">
        <v>0.122421073444258</v>
      </c>
      <c r="AI32" s="17">
        <v>8.5515180575504599E-2</v>
      </c>
      <c r="AJ32" s="17">
        <v>3.2449489871385601E-2</v>
      </c>
      <c r="AK32" s="17"/>
      <c r="AL32" s="17">
        <v>9.8716139687978405E-2</v>
      </c>
      <c r="AM32" s="17">
        <v>7.4023312246094194E-2</v>
      </c>
      <c r="AN32" s="17">
        <v>9.3962034880276601E-2</v>
      </c>
      <c r="AO32" s="17">
        <v>0.128924171319618</v>
      </c>
      <c r="AP32" s="17">
        <v>5.4313297874472803E-2</v>
      </c>
      <c r="AQ32" s="17">
        <v>2.3507109469547701E-2</v>
      </c>
      <c r="AR32" s="17">
        <v>0</v>
      </c>
      <c r="AS32" s="17"/>
      <c r="AT32" s="17">
        <v>5.73759207620703E-2</v>
      </c>
      <c r="AU32" s="17">
        <v>9.5519736398778601E-2</v>
      </c>
      <c r="AV32" s="17"/>
      <c r="AW32" s="17">
        <v>9.5645335564798706E-2</v>
      </c>
      <c r="AX32" s="17">
        <v>0.18327692199925799</v>
      </c>
      <c r="AY32" s="17">
        <v>7.2081796908035997E-2</v>
      </c>
      <c r="AZ32" s="17">
        <v>8.37914504838317E-2</v>
      </c>
      <c r="BA32" s="17">
        <v>0.105515819646839</v>
      </c>
      <c r="BB32" s="17">
        <v>6.7307249038279601E-2</v>
      </c>
      <c r="BC32" s="17">
        <v>7.1783897585439294E-2</v>
      </c>
      <c r="BD32" s="17">
        <v>6.9893884232588299E-2</v>
      </c>
      <c r="BE32" s="17"/>
      <c r="BF32" s="17">
        <v>7.7701808801109704E-2</v>
      </c>
      <c r="BG32" s="17">
        <v>8.1943463379842305E-2</v>
      </c>
      <c r="BH32" s="17">
        <v>0.118539160810178</v>
      </c>
      <c r="BI32" s="17">
        <v>6.1387300636011603E-2</v>
      </c>
      <c r="BJ32" s="17">
        <v>1.5592546066639301E-2</v>
      </c>
      <c r="BK32" s="17">
        <v>0.108071438848172</v>
      </c>
      <c r="BL32" s="17">
        <v>0.106105242904418</v>
      </c>
      <c r="BM32" s="17"/>
      <c r="BN32" s="17">
        <v>3.7309309773523897E-2</v>
      </c>
      <c r="BO32" s="17">
        <v>0.110507847976286</v>
      </c>
      <c r="BP32" s="17">
        <v>0.112984878724287</v>
      </c>
      <c r="BQ32" s="17">
        <v>7.3382724926981502E-2</v>
      </c>
      <c r="BR32" s="17">
        <v>9.6269214179226306E-2</v>
      </c>
      <c r="BS32" s="17">
        <v>6.9639969170017205E-2</v>
      </c>
      <c r="BT32" s="17">
        <v>8.3183427926000503E-2</v>
      </c>
      <c r="BU32" s="17">
        <v>9.3555326181488402E-2</v>
      </c>
      <c r="BV32" s="17">
        <v>0.10914782839437</v>
      </c>
      <c r="BW32" s="17">
        <v>7.0676129152950296E-2</v>
      </c>
      <c r="BX32" s="17">
        <v>0.12671587251119201</v>
      </c>
      <c r="BY32" s="17">
        <v>5.1609568641241603E-2</v>
      </c>
      <c r="BZ32" s="17">
        <v>5.1187652485456502E-2</v>
      </c>
      <c r="CA32" s="17">
        <v>6.9683675946491594E-2</v>
      </c>
      <c r="CB32" s="17">
        <v>0.18203562076969301</v>
      </c>
      <c r="CC32" s="17">
        <v>0</v>
      </c>
      <c r="CD32" s="17">
        <v>0.12677730405578699</v>
      </c>
    </row>
    <row r="33" spans="2:82" x14ac:dyDescent="0.35">
      <c r="B33" s="18" t="s">
        <v>114</v>
      </c>
      <c r="C33" s="19">
        <v>0.13173792318307201</v>
      </c>
      <c r="D33" s="19">
        <v>0.132037170414532</v>
      </c>
      <c r="E33" s="19">
        <v>0.13179508004248999</v>
      </c>
      <c r="F33" s="19"/>
      <c r="G33" s="19">
        <v>8.3083478356685794E-2</v>
      </c>
      <c r="H33" s="19">
        <v>7.3396891338821102E-2</v>
      </c>
      <c r="I33" s="19">
        <v>0.107532411369689</v>
      </c>
      <c r="J33" s="19">
        <v>0.16389610781441899</v>
      </c>
      <c r="K33" s="19">
        <v>0.14806920975158799</v>
      </c>
      <c r="L33" s="19">
        <v>0.21786756149629899</v>
      </c>
      <c r="M33" s="19"/>
      <c r="N33" s="19">
        <v>9.0943766844314794E-2</v>
      </c>
      <c r="O33" s="19">
        <v>0.17539270200648399</v>
      </c>
      <c r="P33" s="19">
        <v>9.97913429842371E-2</v>
      </c>
      <c r="Q33" s="19">
        <v>0.17849586099496001</v>
      </c>
      <c r="R33" s="19"/>
      <c r="S33" s="19">
        <v>0.110916515789817</v>
      </c>
      <c r="T33" s="19">
        <v>0.170618119318243</v>
      </c>
      <c r="U33" s="19">
        <v>0.12623801079566199</v>
      </c>
      <c r="V33" s="19">
        <v>0.13599343813162099</v>
      </c>
      <c r="W33" s="19">
        <v>0.16718229748779401</v>
      </c>
      <c r="X33" s="19">
        <v>0.12661895651042401</v>
      </c>
      <c r="Y33" s="19">
        <v>0.18411555182651401</v>
      </c>
      <c r="Z33" s="19">
        <v>0.15812868300340899</v>
      </c>
      <c r="AA33" s="19">
        <v>9.3417538647803403E-2</v>
      </c>
      <c r="AB33" s="19">
        <v>8.83919329849535E-2</v>
      </c>
      <c r="AC33" s="19">
        <v>0.14616909049979901</v>
      </c>
      <c r="AD33" s="19"/>
      <c r="AE33" s="19">
        <v>0.14383448456390999</v>
      </c>
      <c r="AF33" s="19">
        <v>9.24481660169022E-2</v>
      </c>
      <c r="AG33" s="19">
        <v>0.15246340202119901</v>
      </c>
      <c r="AH33" s="19">
        <v>0.13984428206605401</v>
      </c>
      <c r="AI33" s="19">
        <v>0.127160683685416</v>
      </c>
      <c r="AJ33" s="19">
        <v>0.220343016200093</v>
      </c>
      <c r="AK33" s="19"/>
      <c r="AL33" s="19">
        <v>0.163074346821415</v>
      </c>
      <c r="AM33" s="19">
        <v>8.4069419933442899E-2</v>
      </c>
      <c r="AN33" s="19">
        <v>5.1457470981397802E-2</v>
      </c>
      <c r="AO33" s="19">
        <v>0.14243452829810899</v>
      </c>
      <c r="AP33" s="19">
        <v>0.114291576315235</v>
      </c>
      <c r="AQ33" s="19">
        <v>0.108199206986517</v>
      </c>
      <c r="AR33" s="19">
        <v>0</v>
      </c>
      <c r="AS33" s="19"/>
      <c r="AT33" s="19">
        <v>5.94202591812832E-2</v>
      </c>
      <c r="AU33" s="19">
        <v>0.14715269459458699</v>
      </c>
      <c r="AV33" s="19"/>
      <c r="AW33" s="19">
        <v>0.13921504414118199</v>
      </c>
      <c r="AX33" s="19">
        <v>0.24024029562783999</v>
      </c>
      <c r="AY33" s="19">
        <v>6.9709495709515706E-2</v>
      </c>
      <c r="AZ33" s="19">
        <v>0.14189603538280801</v>
      </c>
      <c r="BA33" s="19">
        <v>0.22494672056959</v>
      </c>
      <c r="BB33" s="19">
        <v>7.6636817541799906E-2</v>
      </c>
      <c r="BC33" s="19">
        <v>7.7179011554551799E-2</v>
      </c>
      <c r="BD33" s="19">
        <v>7.7130539531624895E-2</v>
      </c>
      <c r="BE33" s="19"/>
      <c r="BF33" s="19">
        <v>9.2710623998611394E-2</v>
      </c>
      <c r="BG33" s="19">
        <v>9.2334154575312202E-2</v>
      </c>
      <c r="BH33" s="19">
        <v>0.139955646122501</v>
      </c>
      <c r="BI33" s="19">
        <v>9.3035269377293603E-2</v>
      </c>
      <c r="BJ33" s="19">
        <v>0.13759903063326401</v>
      </c>
      <c r="BK33" s="19">
        <v>0.22453644748696799</v>
      </c>
      <c r="BL33" s="19">
        <v>0.114020197000214</v>
      </c>
      <c r="BM33" s="19"/>
      <c r="BN33" s="19">
        <v>0.15141630323803401</v>
      </c>
      <c r="BO33" s="19">
        <v>0.256079969511602</v>
      </c>
      <c r="BP33" s="19">
        <v>0.12729577276204901</v>
      </c>
      <c r="BQ33" s="19">
        <v>0.14691815946274001</v>
      </c>
      <c r="BR33" s="19">
        <v>0.127890255196172</v>
      </c>
      <c r="BS33" s="19">
        <v>0.133163003326146</v>
      </c>
      <c r="BT33" s="19">
        <v>0.13962262618307</v>
      </c>
      <c r="BU33" s="19">
        <v>0.163723289132577</v>
      </c>
      <c r="BV33" s="19">
        <v>0.14908631473759601</v>
      </c>
      <c r="BW33" s="19">
        <v>7.9278108678941597E-2</v>
      </c>
      <c r="BX33" s="19">
        <v>9.18490527395074E-2</v>
      </c>
      <c r="BY33" s="19">
        <v>7.94785197116675E-2</v>
      </c>
      <c r="BZ33" s="19">
        <v>4.7351094465733497E-2</v>
      </c>
      <c r="CA33" s="19">
        <v>8.2037040113368695E-2</v>
      </c>
      <c r="CB33" s="19">
        <v>0.13547115137448701</v>
      </c>
      <c r="CC33" s="19">
        <v>5.6841803918668901E-2</v>
      </c>
      <c r="CD33" s="19">
        <v>0</v>
      </c>
    </row>
    <row r="34" spans="2:82" x14ac:dyDescent="0.35">
      <c r="B34" s="16"/>
    </row>
    <row r="35" spans="2:82" x14ac:dyDescent="0.35">
      <c r="B35" t="s">
        <v>119</v>
      </c>
    </row>
    <row r="36" spans="2:82" x14ac:dyDescent="0.35">
      <c r="B36" t="s">
        <v>120</v>
      </c>
    </row>
    <row r="38" spans="2:82" x14ac:dyDescent="0.35">
      <c r="B38"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CD15"/>
  <sheetViews>
    <sheetView showGridLines="0" workbookViewId="0">
      <pane xSplit="2" topLeftCell="W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1101</v>
      </c>
      <c r="D7" s="10">
        <v>523</v>
      </c>
      <c r="E7" s="10">
        <v>574</v>
      </c>
      <c r="F7" s="10"/>
      <c r="G7" s="10">
        <v>152</v>
      </c>
      <c r="H7" s="10">
        <v>169</v>
      </c>
      <c r="I7" s="10">
        <v>183</v>
      </c>
      <c r="J7" s="10">
        <v>181</v>
      </c>
      <c r="K7" s="10">
        <v>161</v>
      </c>
      <c r="L7" s="10">
        <v>255</v>
      </c>
      <c r="M7" s="10"/>
      <c r="N7" s="10">
        <v>305</v>
      </c>
      <c r="O7" s="10">
        <v>310</v>
      </c>
      <c r="P7" s="10">
        <v>211</v>
      </c>
      <c r="Q7" s="10">
        <v>270</v>
      </c>
      <c r="R7" s="10"/>
      <c r="S7" s="10">
        <v>136</v>
      </c>
      <c r="T7" s="10">
        <v>145</v>
      </c>
      <c r="U7" s="10">
        <v>103</v>
      </c>
      <c r="V7" s="10">
        <v>110</v>
      </c>
      <c r="W7" s="10">
        <v>91</v>
      </c>
      <c r="X7" s="10">
        <v>103</v>
      </c>
      <c r="Y7" s="10">
        <v>97</v>
      </c>
      <c r="Z7" s="10">
        <v>51</v>
      </c>
      <c r="AA7" s="10">
        <v>114</v>
      </c>
      <c r="AB7" s="10">
        <v>95</v>
      </c>
      <c r="AC7" s="10">
        <v>56</v>
      </c>
      <c r="AD7" s="10"/>
      <c r="AE7" s="10">
        <v>406</v>
      </c>
      <c r="AF7" s="10">
        <v>253</v>
      </c>
      <c r="AG7" s="10">
        <v>81</v>
      </c>
      <c r="AH7" s="10">
        <v>116</v>
      </c>
      <c r="AI7" s="10">
        <v>205</v>
      </c>
      <c r="AJ7" s="10">
        <v>26</v>
      </c>
      <c r="AK7" s="10"/>
      <c r="AL7" s="10">
        <v>700</v>
      </c>
      <c r="AM7" s="10">
        <v>240</v>
      </c>
      <c r="AN7" s="10">
        <v>48</v>
      </c>
      <c r="AO7" s="10">
        <v>6</v>
      </c>
      <c r="AP7" s="10">
        <v>25</v>
      </c>
      <c r="AQ7" s="10">
        <v>20</v>
      </c>
      <c r="AR7" s="10" t="s">
        <v>115</v>
      </c>
      <c r="AS7" s="10"/>
      <c r="AT7" s="10">
        <v>100</v>
      </c>
      <c r="AU7" s="10">
        <v>979</v>
      </c>
      <c r="AV7" s="10"/>
      <c r="AW7" s="10">
        <v>151</v>
      </c>
      <c r="AX7" s="10">
        <v>62</v>
      </c>
      <c r="AY7" s="10">
        <v>33</v>
      </c>
      <c r="AZ7" s="10">
        <v>338</v>
      </c>
      <c r="BA7" s="10">
        <v>197</v>
      </c>
      <c r="BB7" s="10">
        <v>146</v>
      </c>
      <c r="BC7" s="10">
        <v>157</v>
      </c>
      <c r="BD7" s="10">
        <v>17</v>
      </c>
      <c r="BE7" s="10"/>
      <c r="BF7" s="10">
        <v>128</v>
      </c>
      <c r="BG7" s="10">
        <v>299</v>
      </c>
      <c r="BH7" s="10">
        <v>128</v>
      </c>
      <c r="BI7" s="10">
        <v>71</v>
      </c>
      <c r="BJ7" s="10">
        <v>114</v>
      </c>
      <c r="BK7" s="10">
        <v>243</v>
      </c>
      <c r="BL7" s="10">
        <v>118</v>
      </c>
      <c r="BM7" s="10"/>
      <c r="BN7" s="10">
        <v>68</v>
      </c>
      <c r="BO7" s="10">
        <v>80</v>
      </c>
      <c r="BP7" s="10">
        <v>76</v>
      </c>
      <c r="BQ7" s="10">
        <v>107</v>
      </c>
      <c r="BR7" s="10">
        <v>116</v>
      </c>
      <c r="BS7" s="10">
        <v>99</v>
      </c>
      <c r="BT7" s="10">
        <v>83</v>
      </c>
      <c r="BU7" s="10">
        <v>81</v>
      </c>
      <c r="BV7" s="10">
        <v>51</v>
      </c>
      <c r="BW7" s="10">
        <v>66</v>
      </c>
      <c r="BX7" s="10">
        <v>63</v>
      </c>
      <c r="BY7" s="10">
        <v>44</v>
      </c>
      <c r="BZ7" s="10">
        <v>32</v>
      </c>
      <c r="CA7" s="10">
        <v>26</v>
      </c>
      <c r="CB7" s="10">
        <v>25</v>
      </c>
      <c r="CC7" s="10">
        <v>14</v>
      </c>
      <c r="CD7" s="10">
        <v>11</v>
      </c>
    </row>
    <row r="8" spans="2:82" ht="30" customHeight="1" x14ac:dyDescent="0.35">
      <c r="B8" s="11" t="s">
        <v>19</v>
      </c>
      <c r="C8" s="11">
        <v>1098</v>
      </c>
      <c r="D8" s="11">
        <v>529</v>
      </c>
      <c r="E8" s="11">
        <v>565</v>
      </c>
      <c r="F8" s="11"/>
      <c r="G8" s="11">
        <v>161</v>
      </c>
      <c r="H8" s="11">
        <v>175</v>
      </c>
      <c r="I8" s="11">
        <v>185</v>
      </c>
      <c r="J8" s="11">
        <v>177</v>
      </c>
      <c r="K8" s="11">
        <v>151</v>
      </c>
      <c r="L8" s="11">
        <v>249</v>
      </c>
      <c r="M8" s="11"/>
      <c r="N8" s="11">
        <v>287</v>
      </c>
      <c r="O8" s="11">
        <v>303</v>
      </c>
      <c r="P8" s="11">
        <v>219</v>
      </c>
      <c r="Q8" s="11">
        <v>283</v>
      </c>
      <c r="R8" s="11"/>
      <c r="S8" s="11">
        <v>149</v>
      </c>
      <c r="T8" s="11">
        <v>140</v>
      </c>
      <c r="U8" s="11">
        <v>97</v>
      </c>
      <c r="V8" s="11">
        <v>108</v>
      </c>
      <c r="W8" s="11">
        <v>85</v>
      </c>
      <c r="X8" s="11">
        <v>97</v>
      </c>
      <c r="Y8" s="11">
        <v>101</v>
      </c>
      <c r="Z8" s="11">
        <v>58</v>
      </c>
      <c r="AA8" s="11">
        <v>112</v>
      </c>
      <c r="AB8" s="11">
        <v>98</v>
      </c>
      <c r="AC8" s="11">
        <v>55</v>
      </c>
      <c r="AD8" s="11"/>
      <c r="AE8" s="11">
        <v>394</v>
      </c>
      <c r="AF8" s="11">
        <v>251</v>
      </c>
      <c r="AG8" s="11">
        <v>86</v>
      </c>
      <c r="AH8" s="11">
        <v>120</v>
      </c>
      <c r="AI8" s="11">
        <v>208</v>
      </c>
      <c r="AJ8" s="11">
        <v>25</v>
      </c>
      <c r="AK8" s="11"/>
      <c r="AL8" s="11">
        <v>693</v>
      </c>
      <c r="AM8" s="11">
        <v>244</v>
      </c>
      <c r="AN8" s="11">
        <v>49</v>
      </c>
      <c r="AO8" s="11">
        <v>6</v>
      </c>
      <c r="AP8" s="11">
        <v>23</v>
      </c>
      <c r="AQ8" s="11">
        <v>20</v>
      </c>
      <c r="AR8" s="11" t="s">
        <v>115</v>
      </c>
      <c r="AS8" s="11"/>
      <c r="AT8" s="11">
        <v>101</v>
      </c>
      <c r="AU8" s="11">
        <v>975</v>
      </c>
      <c r="AV8" s="11"/>
      <c r="AW8" s="11">
        <v>151</v>
      </c>
      <c r="AX8" s="11">
        <v>62</v>
      </c>
      <c r="AY8" s="11">
        <v>34</v>
      </c>
      <c r="AZ8" s="11">
        <v>336</v>
      </c>
      <c r="BA8" s="11">
        <v>192</v>
      </c>
      <c r="BB8" s="11">
        <v>148</v>
      </c>
      <c r="BC8" s="11">
        <v>159</v>
      </c>
      <c r="BD8" s="11">
        <v>17</v>
      </c>
      <c r="BE8" s="11"/>
      <c r="BF8" s="11">
        <v>128</v>
      </c>
      <c r="BG8" s="11">
        <v>299</v>
      </c>
      <c r="BH8" s="11">
        <v>127</v>
      </c>
      <c r="BI8" s="11">
        <v>71</v>
      </c>
      <c r="BJ8" s="11">
        <v>114</v>
      </c>
      <c r="BK8" s="11">
        <v>239</v>
      </c>
      <c r="BL8" s="11">
        <v>120</v>
      </c>
      <c r="BM8" s="11"/>
      <c r="BN8" s="11">
        <v>72</v>
      </c>
      <c r="BO8" s="11">
        <v>81</v>
      </c>
      <c r="BP8" s="11">
        <v>78</v>
      </c>
      <c r="BQ8" s="11">
        <v>108</v>
      </c>
      <c r="BR8" s="11">
        <v>115</v>
      </c>
      <c r="BS8" s="11">
        <v>98</v>
      </c>
      <c r="BT8" s="11">
        <v>82</v>
      </c>
      <c r="BU8" s="11">
        <v>81</v>
      </c>
      <c r="BV8" s="11">
        <v>50</v>
      </c>
      <c r="BW8" s="11">
        <v>64</v>
      </c>
      <c r="BX8" s="11">
        <v>62</v>
      </c>
      <c r="BY8" s="11">
        <v>43</v>
      </c>
      <c r="BZ8" s="11">
        <v>31</v>
      </c>
      <c r="CA8" s="11">
        <v>25</v>
      </c>
      <c r="CB8" s="11">
        <v>25</v>
      </c>
      <c r="CC8" s="11">
        <v>14</v>
      </c>
      <c r="CD8" s="11">
        <v>11</v>
      </c>
    </row>
    <row r="9" spans="2:82" x14ac:dyDescent="0.35">
      <c r="B9" s="18" t="s">
        <v>400</v>
      </c>
      <c r="C9" s="17">
        <v>0.58400917781362105</v>
      </c>
      <c r="D9" s="17">
        <v>0.57462154345260696</v>
      </c>
      <c r="E9" s="17">
        <v>0.59342802304276998</v>
      </c>
      <c r="F9" s="17"/>
      <c r="G9" s="17">
        <v>0.72475373172166302</v>
      </c>
      <c r="H9" s="17">
        <v>0.70929004882120295</v>
      </c>
      <c r="I9" s="17">
        <v>0.68779521906257801</v>
      </c>
      <c r="J9" s="17">
        <v>0.56113942026438901</v>
      </c>
      <c r="K9" s="17">
        <v>0.45338930920486298</v>
      </c>
      <c r="L9" s="17">
        <v>0.42342646606648998</v>
      </c>
      <c r="M9" s="17"/>
      <c r="N9" s="17">
        <v>0.58284196718127601</v>
      </c>
      <c r="O9" s="17">
        <v>0.52759809512685096</v>
      </c>
      <c r="P9" s="17">
        <v>0.65178136243724405</v>
      </c>
      <c r="Q9" s="17">
        <v>0.589519718210188</v>
      </c>
      <c r="R9" s="17"/>
      <c r="S9" s="17">
        <v>0.61322351220695204</v>
      </c>
      <c r="T9" s="17">
        <v>0.59481387590013601</v>
      </c>
      <c r="U9" s="17">
        <v>0.48513076316298598</v>
      </c>
      <c r="V9" s="17">
        <v>0.59678905641190405</v>
      </c>
      <c r="W9" s="17">
        <v>0.60312490099553195</v>
      </c>
      <c r="X9" s="17">
        <v>0.61724081655422403</v>
      </c>
      <c r="Y9" s="17">
        <v>0.54170010768987997</v>
      </c>
      <c r="Z9" s="17">
        <v>0.57391357005351995</v>
      </c>
      <c r="AA9" s="17">
        <v>0.58675448328628099</v>
      </c>
      <c r="AB9" s="17">
        <v>0.60785162774648305</v>
      </c>
      <c r="AC9" s="17">
        <v>0.57789665773389098</v>
      </c>
      <c r="AD9" s="17"/>
      <c r="AE9" s="17">
        <v>0.47880481709985001</v>
      </c>
      <c r="AF9" s="17">
        <v>0.61665573323016598</v>
      </c>
      <c r="AG9" s="17">
        <v>0.63942646844869</v>
      </c>
      <c r="AH9" s="17">
        <v>0.68784303019985604</v>
      </c>
      <c r="AI9" s="17">
        <v>0.67231771762997605</v>
      </c>
      <c r="AJ9" s="17">
        <v>0.58117692366255502</v>
      </c>
      <c r="AK9" s="17"/>
      <c r="AL9" s="17">
        <v>0.52647898054257602</v>
      </c>
      <c r="AM9" s="17">
        <v>0.70850754152676498</v>
      </c>
      <c r="AN9" s="17">
        <v>0.73258573494323698</v>
      </c>
      <c r="AO9" s="17">
        <v>0.84096095586324304</v>
      </c>
      <c r="AP9" s="17">
        <v>0.46017973716059901</v>
      </c>
      <c r="AQ9" s="17">
        <v>0.85920365355043704</v>
      </c>
      <c r="AR9" s="17" t="s">
        <v>116</v>
      </c>
      <c r="AS9" s="17"/>
      <c r="AT9" s="17">
        <v>0.69824714755221196</v>
      </c>
      <c r="AU9" s="17">
        <v>0.57394274631411002</v>
      </c>
      <c r="AV9" s="17"/>
      <c r="AW9" s="17">
        <v>0.54777150700444199</v>
      </c>
      <c r="AX9" s="17">
        <v>0.32950354815577299</v>
      </c>
      <c r="AY9" s="17">
        <v>0.73275404195057203</v>
      </c>
      <c r="AZ9" s="17">
        <v>0.57932762981049302</v>
      </c>
      <c r="BA9" s="17">
        <v>0.45452454711663998</v>
      </c>
      <c r="BB9" s="17">
        <v>0.72067250093509505</v>
      </c>
      <c r="BC9" s="17">
        <v>0.72786158665155798</v>
      </c>
      <c r="BD9" s="17">
        <v>0.55044694347538903</v>
      </c>
      <c r="BE9" s="17"/>
      <c r="BF9" s="17">
        <v>0.64610699679967798</v>
      </c>
      <c r="BG9" s="17">
        <v>0.61262198576180205</v>
      </c>
      <c r="BH9" s="17">
        <v>0.51466163108406504</v>
      </c>
      <c r="BI9" s="17">
        <v>0.57116628481658405</v>
      </c>
      <c r="BJ9" s="17">
        <v>0.67573404045038399</v>
      </c>
      <c r="BK9" s="17">
        <v>0.50453414891315596</v>
      </c>
      <c r="BL9" s="17">
        <v>0.59883691043992204</v>
      </c>
      <c r="BM9" s="17"/>
      <c r="BN9" s="17">
        <v>0.648299766343854</v>
      </c>
      <c r="BO9" s="17">
        <v>0.58784321780016402</v>
      </c>
      <c r="BP9" s="17">
        <v>0.50557725834950296</v>
      </c>
      <c r="BQ9" s="17">
        <v>0.602309683123043</v>
      </c>
      <c r="BR9" s="17">
        <v>0.54835256038544</v>
      </c>
      <c r="BS9" s="17">
        <v>0.606991728758149</v>
      </c>
      <c r="BT9" s="17">
        <v>0.57360492616876402</v>
      </c>
      <c r="BU9" s="17">
        <v>0.69523396821108796</v>
      </c>
      <c r="BV9" s="17">
        <v>0.55458337889278797</v>
      </c>
      <c r="BW9" s="17">
        <v>0.58537543700339201</v>
      </c>
      <c r="BX9" s="17">
        <v>0.522943434678385</v>
      </c>
      <c r="BY9" s="17">
        <v>0.59275160625284695</v>
      </c>
      <c r="BZ9" s="17">
        <v>0.67993385260949901</v>
      </c>
      <c r="CA9" s="17">
        <v>0.62116370889994799</v>
      </c>
      <c r="CB9" s="17">
        <v>0.629942563257477</v>
      </c>
      <c r="CC9" s="17">
        <v>0.65569097857465197</v>
      </c>
      <c r="CD9" s="17">
        <v>0.66391550031189905</v>
      </c>
    </row>
    <row r="10" spans="2:82" ht="29" x14ac:dyDescent="0.35">
      <c r="B10" s="18" t="s">
        <v>401</v>
      </c>
      <c r="C10" s="19">
        <v>0.41599082218637901</v>
      </c>
      <c r="D10" s="19">
        <v>0.42537845654739298</v>
      </c>
      <c r="E10" s="19">
        <v>0.40657197695723002</v>
      </c>
      <c r="F10" s="19"/>
      <c r="G10" s="19">
        <v>0.27524626827833598</v>
      </c>
      <c r="H10" s="19">
        <v>0.290709951178797</v>
      </c>
      <c r="I10" s="19">
        <v>0.31220478093742199</v>
      </c>
      <c r="J10" s="19">
        <v>0.43886057973561099</v>
      </c>
      <c r="K10" s="19">
        <v>0.54661069079513702</v>
      </c>
      <c r="L10" s="19">
        <v>0.57657353393350996</v>
      </c>
      <c r="M10" s="19"/>
      <c r="N10" s="19">
        <v>0.41715803281872399</v>
      </c>
      <c r="O10" s="19">
        <v>0.47240190487314898</v>
      </c>
      <c r="P10" s="19">
        <v>0.34821863756275601</v>
      </c>
      <c r="Q10" s="19">
        <v>0.410480281789812</v>
      </c>
      <c r="R10" s="19"/>
      <c r="S10" s="19">
        <v>0.38677648779304802</v>
      </c>
      <c r="T10" s="19">
        <v>0.40518612409986399</v>
      </c>
      <c r="U10" s="19">
        <v>0.51486923683701402</v>
      </c>
      <c r="V10" s="19">
        <v>0.403210943588096</v>
      </c>
      <c r="W10" s="19">
        <v>0.39687509900446799</v>
      </c>
      <c r="X10" s="19">
        <v>0.38275918344577597</v>
      </c>
      <c r="Y10" s="19">
        <v>0.45829989231012003</v>
      </c>
      <c r="Z10" s="19">
        <v>0.42608642994647999</v>
      </c>
      <c r="AA10" s="19">
        <v>0.41324551671371901</v>
      </c>
      <c r="AB10" s="19">
        <v>0.39214837225351701</v>
      </c>
      <c r="AC10" s="19">
        <v>0.42210334226610902</v>
      </c>
      <c r="AD10" s="19"/>
      <c r="AE10" s="19">
        <v>0.52119518290014999</v>
      </c>
      <c r="AF10" s="19">
        <v>0.38334426676983402</v>
      </c>
      <c r="AG10" s="19">
        <v>0.36057353155131</v>
      </c>
      <c r="AH10" s="19">
        <v>0.31215696980014401</v>
      </c>
      <c r="AI10" s="19">
        <v>0.327682282370024</v>
      </c>
      <c r="AJ10" s="19">
        <v>0.41882307633744498</v>
      </c>
      <c r="AK10" s="19"/>
      <c r="AL10" s="19">
        <v>0.47352101945742398</v>
      </c>
      <c r="AM10" s="19">
        <v>0.29149245847323502</v>
      </c>
      <c r="AN10" s="19">
        <v>0.26741426505676302</v>
      </c>
      <c r="AO10" s="19">
        <v>0.15903904413675701</v>
      </c>
      <c r="AP10" s="19">
        <v>0.53982026283940099</v>
      </c>
      <c r="AQ10" s="19">
        <v>0.14079634644956299</v>
      </c>
      <c r="AR10" s="19" t="s">
        <v>116</v>
      </c>
      <c r="AS10" s="19"/>
      <c r="AT10" s="19">
        <v>0.30175285244778799</v>
      </c>
      <c r="AU10" s="19">
        <v>0.42605725368588998</v>
      </c>
      <c r="AV10" s="19"/>
      <c r="AW10" s="19">
        <v>0.45222849299555801</v>
      </c>
      <c r="AX10" s="19">
        <v>0.67049645184422701</v>
      </c>
      <c r="AY10" s="19">
        <v>0.26724595804942802</v>
      </c>
      <c r="AZ10" s="19">
        <v>0.42067237018950698</v>
      </c>
      <c r="BA10" s="19">
        <v>0.54547545288335997</v>
      </c>
      <c r="BB10" s="19">
        <v>0.279327499064905</v>
      </c>
      <c r="BC10" s="19">
        <v>0.27213841334844202</v>
      </c>
      <c r="BD10" s="19">
        <v>0.44955305652461103</v>
      </c>
      <c r="BE10" s="19"/>
      <c r="BF10" s="19">
        <v>0.35389300320032202</v>
      </c>
      <c r="BG10" s="19">
        <v>0.38737801423819801</v>
      </c>
      <c r="BH10" s="19">
        <v>0.48533836891593501</v>
      </c>
      <c r="BI10" s="19">
        <v>0.42883371518341601</v>
      </c>
      <c r="BJ10" s="19">
        <v>0.32426595954961601</v>
      </c>
      <c r="BK10" s="19">
        <v>0.49546585108684399</v>
      </c>
      <c r="BL10" s="19">
        <v>0.40116308956007801</v>
      </c>
      <c r="BM10" s="19"/>
      <c r="BN10" s="19">
        <v>0.351700233656146</v>
      </c>
      <c r="BO10" s="19">
        <v>0.41215678219983598</v>
      </c>
      <c r="BP10" s="19">
        <v>0.49442274165049699</v>
      </c>
      <c r="BQ10" s="19">
        <v>0.397690316876957</v>
      </c>
      <c r="BR10" s="19">
        <v>0.45164743961456</v>
      </c>
      <c r="BS10" s="19">
        <v>0.393008271241851</v>
      </c>
      <c r="BT10" s="19">
        <v>0.42639507383123598</v>
      </c>
      <c r="BU10" s="19">
        <v>0.30476603178891198</v>
      </c>
      <c r="BV10" s="19">
        <v>0.44541662110721197</v>
      </c>
      <c r="BW10" s="19">
        <v>0.41462456299660799</v>
      </c>
      <c r="BX10" s="19">
        <v>0.477056565321615</v>
      </c>
      <c r="BY10" s="19">
        <v>0.40724839374715299</v>
      </c>
      <c r="BZ10" s="19">
        <v>0.32006614739050099</v>
      </c>
      <c r="CA10" s="19">
        <v>0.37883629110005201</v>
      </c>
      <c r="CB10" s="19">
        <v>0.370057436742523</v>
      </c>
      <c r="CC10" s="19">
        <v>0.34430902142534803</v>
      </c>
      <c r="CD10" s="19">
        <v>0.336084499688101</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CD15"/>
  <sheetViews>
    <sheetView showGridLines="0" workbookViewId="0">
      <pane xSplit="2" topLeftCell="AA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1086</v>
      </c>
      <c r="D7" s="10">
        <v>531</v>
      </c>
      <c r="E7" s="10">
        <v>551</v>
      </c>
      <c r="F7" s="10"/>
      <c r="G7" s="10">
        <v>146</v>
      </c>
      <c r="H7" s="10">
        <v>177</v>
      </c>
      <c r="I7" s="10">
        <v>172</v>
      </c>
      <c r="J7" s="10">
        <v>187</v>
      </c>
      <c r="K7" s="10">
        <v>169</v>
      </c>
      <c r="L7" s="10">
        <v>235</v>
      </c>
      <c r="M7" s="10"/>
      <c r="N7" s="10">
        <v>279</v>
      </c>
      <c r="O7" s="10">
        <v>294</v>
      </c>
      <c r="P7" s="10">
        <v>240</v>
      </c>
      <c r="Q7" s="10">
        <v>269</v>
      </c>
      <c r="R7" s="10"/>
      <c r="S7" s="10">
        <v>154</v>
      </c>
      <c r="T7" s="10">
        <v>150</v>
      </c>
      <c r="U7" s="10">
        <v>87</v>
      </c>
      <c r="V7" s="10">
        <v>108</v>
      </c>
      <c r="W7" s="10">
        <v>85</v>
      </c>
      <c r="X7" s="10">
        <v>91</v>
      </c>
      <c r="Y7" s="10">
        <v>87</v>
      </c>
      <c r="Z7" s="10">
        <v>44</v>
      </c>
      <c r="AA7" s="10">
        <v>127</v>
      </c>
      <c r="AB7" s="10">
        <v>95</v>
      </c>
      <c r="AC7" s="10">
        <v>58</v>
      </c>
      <c r="AD7" s="10"/>
      <c r="AE7" s="10">
        <v>410</v>
      </c>
      <c r="AF7" s="10">
        <v>253</v>
      </c>
      <c r="AG7" s="10">
        <v>86</v>
      </c>
      <c r="AH7" s="10">
        <v>96</v>
      </c>
      <c r="AI7" s="10">
        <v>201</v>
      </c>
      <c r="AJ7" s="10">
        <v>28</v>
      </c>
      <c r="AK7" s="10"/>
      <c r="AL7" s="10">
        <v>686</v>
      </c>
      <c r="AM7" s="10">
        <v>235</v>
      </c>
      <c r="AN7" s="10">
        <v>59</v>
      </c>
      <c r="AO7" s="10">
        <v>8</v>
      </c>
      <c r="AP7" s="10">
        <v>30</v>
      </c>
      <c r="AQ7" s="10">
        <v>18</v>
      </c>
      <c r="AR7" s="10">
        <v>5</v>
      </c>
      <c r="AS7" s="10"/>
      <c r="AT7" s="10">
        <v>115</v>
      </c>
      <c r="AU7" s="10">
        <v>950</v>
      </c>
      <c r="AV7" s="10"/>
      <c r="AW7" s="10">
        <v>127</v>
      </c>
      <c r="AX7" s="10">
        <v>54</v>
      </c>
      <c r="AY7" s="10">
        <v>31</v>
      </c>
      <c r="AZ7" s="10">
        <v>342</v>
      </c>
      <c r="BA7" s="10">
        <v>188</v>
      </c>
      <c r="BB7" s="10">
        <v>164</v>
      </c>
      <c r="BC7" s="10">
        <v>169</v>
      </c>
      <c r="BD7" s="10">
        <v>11</v>
      </c>
      <c r="BE7" s="10"/>
      <c r="BF7" s="10">
        <v>133</v>
      </c>
      <c r="BG7" s="10">
        <v>321</v>
      </c>
      <c r="BH7" s="10">
        <v>144</v>
      </c>
      <c r="BI7" s="10">
        <v>60</v>
      </c>
      <c r="BJ7" s="10">
        <v>98</v>
      </c>
      <c r="BK7" s="10">
        <v>209</v>
      </c>
      <c r="BL7" s="10">
        <v>121</v>
      </c>
      <c r="BM7" s="10"/>
      <c r="BN7" s="10">
        <v>61</v>
      </c>
      <c r="BO7" s="10">
        <v>75</v>
      </c>
      <c r="BP7" s="10">
        <v>82</v>
      </c>
      <c r="BQ7" s="10">
        <v>111</v>
      </c>
      <c r="BR7" s="10">
        <v>110</v>
      </c>
      <c r="BS7" s="10">
        <v>80</v>
      </c>
      <c r="BT7" s="10">
        <v>80</v>
      </c>
      <c r="BU7" s="10">
        <v>72</v>
      </c>
      <c r="BV7" s="10">
        <v>45</v>
      </c>
      <c r="BW7" s="10">
        <v>96</v>
      </c>
      <c r="BX7" s="10">
        <v>73</v>
      </c>
      <c r="BY7" s="10">
        <v>31</v>
      </c>
      <c r="BZ7" s="10">
        <v>34</v>
      </c>
      <c r="CA7" s="10">
        <v>29</v>
      </c>
      <c r="CB7" s="10">
        <v>28</v>
      </c>
      <c r="CC7" s="10">
        <v>19</v>
      </c>
      <c r="CD7" s="10">
        <v>16</v>
      </c>
    </row>
    <row r="8" spans="2:82" ht="30" customHeight="1" x14ac:dyDescent="0.35">
      <c r="B8" s="11" t="s">
        <v>19</v>
      </c>
      <c r="C8" s="11">
        <v>1089</v>
      </c>
      <c r="D8" s="11">
        <v>541</v>
      </c>
      <c r="E8" s="11">
        <v>544</v>
      </c>
      <c r="F8" s="11"/>
      <c r="G8" s="11">
        <v>155</v>
      </c>
      <c r="H8" s="11">
        <v>184</v>
      </c>
      <c r="I8" s="11">
        <v>177</v>
      </c>
      <c r="J8" s="11">
        <v>183</v>
      </c>
      <c r="K8" s="11">
        <v>159</v>
      </c>
      <c r="L8" s="11">
        <v>232</v>
      </c>
      <c r="M8" s="11"/>
      <c r="N8" s="11">
        <v>265</v>
      </c>
      <c r="O8" s="11">
        <v>290</v>
      </c>
      <c r="P8" s="11">
        <v>248</v>
      </c>
      <c r="Q8" s="11">
        <v>281</v>
      </c>
      <c r="R8" s="11"/>
      <c r="S8" s="11">
        <v>167</v>
      </c>
      <c r="T8" s="11">
        <v>145</v>
      </c>
      <c r="U8" s="11">
        <v>81</v>
      </c>
      <c r="V8" s="11">
        <v>107</v>
      </c>
      <c r="W8" s="11">
        <v>80</v>
      </c>
      <c r="X8" s="11">
        <v>86</v>
      </c>
      <c r="Y8" s="11">
        <v>92</v>
      </c>
      <c r="Z8" s="11">
        <v>50</v>
      </c>
      <c r="AA8" s="11">
        <v>125</v>
      </c>
      <c r="AB8" s="11">
        <v>100</v>
      </c>
      <c r="AC8" s="11">
        <v>57</v>
      </c>
      <c r="AD8" s="11"/>
      <c r="AE8" s="11">
        <v>403</v>
      </c>
      <c r="AF8" s="11">
        <v>252</v>
      </c>
      <c r="AG8" s="11">
        <v>89</v>
      </c>
      <c r="AH8" s="11">
        <v>98</v>
      </c>
      <c r="AI8" s="11">
        <v>206</v>
      </c>
      <c r="AJ8" s="11">
        <v>29</v>
      </c>
      <c r="AK8" s="11"/>
      <c r="AL8" s="11">
        <v>682</v>
      </c>
      <c r="AM8" s="11">
        <v>241</v>
      </c>
      <c r="AN8" s="11">
        <v>61</v>
      </c>
      <c r="AO8" s="11">
        <v>8</v>
      </c>
      <c r="AP8" s="11">
        <v>29</v>
      </c>
      <c r="AQ8" s="11">
        <v>18</v>
      </c>
      <c r="AR8" s="11">
        <v>5</v>
      </c>
      <c r="AS8" s="11"/>
      <c r="AT8" s="11">
        <v>118</v>
      </c>
      <c r="AU8" s="11">
        <v>950</v>
      </c>
      <c r="AV8" s="11"/>
      <c r="AW8" s="11">
        <v>128</v>
      </c>
      <c r="AX8" s="11">
        <v>54</v>
      </c>
      <c r="AY8" s="11">
        <v>31</v>
      </c>
      <c r="AZ8" s="11">
        <v>339</v>
      </c>
      <c r="BA8" s="11">
        <v>185</v>
      </c>
      <c r="BB8" s="11">
        <v>168</v>
      </c>
      <c r="BC8" s="11">
        <v>173</v>
      </c>
      <c r="BD8" s="11">
        <v>11</v>
      </c>
      <c r="BE8" s="11"/>
      <c r="BF8" s="11">
        <v>132</v>
      </c>
      <c r="BG8" s="11">
        <v>323</v>
      </c>
      <c r="BH8" s="11">
        <v>143</v>
      </c>
      <c r="BI8" s="11">
        <v>60</v>
      </c>
      <c r="BJ8" s="11">
        <v>102</v>
      </c>
      <c r="BK8" s="11">
        <v>207</v>
      </c>
      <c r="BL8" s="11">
        <v>123</v>
      </c>
      <c r="BM8" s="11"/>
      <c r="BN8" s="11">
        <v>65</v>
      </c>
      <c r="BO8" s="11">
        <v>76</v>
      </c>
      <c r="BP8" s="11">
        <v>83</v>
      </c>
      <c r="BQ8" s="11">
        <v>113</v>
      </c>
      <c r="BR8" s="11">
        <v>110</v>
      </c>
      <c r="BS8" s="11">
        <v>81</v>
      </c>
      <c r="BT8" s="11">
        <v>79</v>
      </c>
      <c r="BU8" s="11">
        <v>72</v>
      </c>
      <c r="BV8" s="11">
        <v>46</v>
      </c>
      <c r="BW8" s="11">
        <v>94</v>
      </c>
      <c r="BX8" s="11">
        <v>72</v>
      </c>
      <c r="BY8" s="11">
        <v>31</v>
      </c>
      <c r="BZ8" s="11">
        <v>32</v>
      </c>
      <c r="CA8" s="11">
        <v>29</v>
      </c>
      <c r="CB8" s="11">
        <v>28</v>
      </c>
      <c r="CC8" s="11">
        <v>19</v>
      </c>
      <c r="CD8" s="11">
        <v>16</v>
      </c>
    </row>
    <row r="9" spans="2:82" x14ac:dyDescent="0.35">
      <c r="B9" s="18" t="s">
        <v>400</v>
      </c>
      <c r="C9" s="17">
        <v>0.62545192864362298</v>
      </c>
      <c r="D9" s="17">
        <v>0.62859051749703598</v>
      </c>
      <c r="E9" s="17">
        <v>0.621284055552345</v>
      </c>
      <c r="F9" s="17"/>
      <c r="G9" s="17">
        <v>0.69080450918383396</v>
      </c>
      <c r="H9" s="17">
        <v>0.74762658323644404</v>
      </c>
      <c r="I9" s="17">
        <v>0.67119711639176005</v>
      </c>
      <c r="J9" s="17">
        <v>0.63406511269798504</v>
      </c>
      <c r="K9" s="17">
        <v>0.566564078045382</v>
      </c>
      <c r="L9" s="17">
        <v>0.48372983261701002</v>
      </c>
      <c r="M9" s="17"/>
      <c r="N9" s="17">
        <v>0.67539616097153399</v>
      </c>
      <c r="O9" s="17">
        <v>0.60961007903376396</v>
      </c>
      <c r="P9" s="17">
        <v>0.61597698720847405</v>
      </c>
      <c r="Q9" s="17">
        <v>0.60434693259482397</v>
      </c>
      <c r="R9" s="17"/>
      <c r="S9" s="17">
        <v>0.73757252598417</v>
      </c>
      <c r="T9" s="17">
        <v>0.69619967779360803</v>
      </c>
      <c r="U9" s="17">
        <v>0.67831157466342096</v>
      </c>
      <c r="V9" s="17">
        <v>0.53109598567244698</v>
      </c>
      <c r="W9" s="17">
        <v>0.633944166112138</v>
      </c>
      <c r="X9" s="17">
        <v>0.63385311353391205</v>
      </c>
      <c r="Y9" s="17">
        <v>0.52100464592448903</v>
      </c>
      <c r="Z9" s="17">
        <v>0.53097808872080698</v>
      </c>
      <c r="AA9" s="17">
        <v>0.56989076122402105</v>
      </c>
      <c r="AB9" s="17">
        <v>0.65408925156187803</v>
      </c>
      <c r="AC9" s="17">
        <v>0.51754669322443003</v>
      </c>
      <c r="AD9" s="17"/>
      <c r="AE9" s="17">
        <v>0.59169288356166605</v>
      </c>
      <c r="AF9" s="17">
        <v>0.63924615188178702</v>
      </c>
      <c r="AG9" s="17">
        <v>0.62034110838254597</v>
      </c>
      <c r="AH9" s="17">
        <v>0.66648286492566799</v>
      </c>
      <c r="AI9" s="17">
        <v>0.66597838272034504</v>
      </c>
      <c r="AJ9" s="17">
        <v>0.68130934486344996</v>
      </c>
      <c r="AK9" s="17"/>
      <c r="AL9" s="17">
        <v>0.59120030474181295</v>
      </c>
      <c r="AM9" s="17">
        <v>0.72675749916072097</v>
      </c>
      <c r="AN9" s="17">
        <v>0.74580991547000997</v>
      </c>
      <c r="AO9" s="17">
        <v>0.76623492723314202</v>
      </c>
      <c r="AP9" s="17">
        <v>0.28977029743770699</v>
      </c>
      <c r="AQ9" s="17">
        <v>0.62409114145474098</v>
      </c>
      <c r="AR9" s="17">
        <v>0.83040279913423398</v>
      </c>
      <c r="AS9" s="17"/>
      <c r="AT9" s="17">
        <v>0.77437078303112405</v>
      </c>
      <c r="AU9" s="17">
        <v>0.60573674277797096</v>
      </c>
      <c r="AV9" s="17"/>
      <c r="AW9" s="17">
        <v>0.66258565272580705</v>
      </c>
      <c r="AX9" s="17">
        <v>0.44675974559641402</v>
      </c>
      <c r="AY9" s="17">
        <v>0.67336757897594701</v>
      </c>
      <c r="AZ9" s="17">
        <v>0.59631824584015403</v>
      </c>
      <c r="BA9" s="17">
        <v>0.51242407527336897</v>
      </c>
      <c r="BB9" s="17">
        <v>0.70800321109901299</v>
      </c>
      <c r="BC9" s="17">
        <v>0.73688208727590399</v>
      </c>
      <c r="BD9" s="17">
        <v>0.72133045194393397</v>
      </c>
      <c r="BE9" s="17"/>
      <c r="BF9" s="17">
        <v>0.66055176386647896</v>
      </c>
      <c r="BG9" s="17">
        <v>0.67312406180081497</v>
      </c>
      <c r="BH9" s="17">
        <v>0.57670343298523996</v>
      </c>
      <c r="BI9" s="17">
        <v>0.63043759739137495</v>
      </c>
      <c r="BJ9" s="17">
        <v>0.67371710670412199</v>
      </c>
      <c r="BK9" s="17">
        <v>0.50776091577850402</v>
      </c>
      <c r="BL9" s="17">
        <v>0.67497548601674395</v>
      </c>
      <c r="BM9" s="17"/>
      <c r="BN9" s="17">
        <v>0.68177414780450096</v>
      </c>
      <c r="BO9" s="17">
        <v>0.66651432522605703</v>
      </c>
      <c r="BP9" s="17">
        <v>0.60782386330848903</v>
      </c>
      <c r="BQ9" s="17">
        <v>0.60581002712473098</v>
      </c>
      <c r="BR9" s="17">
        <v>0.59688625115397498</v>
      </c>
      <c r="BS9" s="17">
        <v>0.56877379123151905</v>
      </c>
      <c r="BT9" s="17">
        <v>0.69337538689743095</v>
      </c>
      <c r="BU9" s="17">
        <v>0.61912913154544402</v>
      </c>
      <c r="BV9" s="17">
        <v>0.51345931610246798</v>
      </c>
      <c r="BW9" s="17">
        <v>0.61807187441598599</v>
      </c>
      <c r="BX9" s="17">
        <v>0.68891119018753</v>
      </c>
      <c r="BY9" s="17">
        <v>0.58297335144832196</v>
      </c>
      <c r="BZ9" s="17">
        <v>0.62271373910414995</v>
      </c>
      <c r="CA9" s="17">
        <v>0.62745720376185898</v>
      </c>
      <c r="CB9" s="17">
        <v>0.79579124715234395</v>
      </c>
      <c r="CC9" s="17">
        <v>0.90603234262857701</v>
      </c>
      <c r="CD9" s="17">
        <v>0.57045023081534396</v>
      </c>
    </row>
    <row r="10" spans="2:82" ht="29" x14ac:dyDescent="0.35">
      <c r="B10" s="18" t="s">
        <v>401</v>
      </c>
      <c r="C10" s="19">
        <v>0.37454807135637702</v>
      </c>
      <c r="D10" s="19">
        <v>0.37140948250296402</v>
      </c>
      <c r="E10" s="19">
        <v>0.378715944447655</v>
      </c>
      <c r="F10" s="19"/>
      <c r="G10" s="19">
        <v>0.30919549081616698</v>
      </c>
      <c r="H10" s="19">
        <v>0.25237341676355601</v>
      </c>
      <c r="I10" s="19">
        <v>0.32880288360824</v>
      </c>
      <c r="J10" s="19">
        <v>0.36593488730201501</v>
      </c>
      <c r="K10" s="19">
        <v>0.433435921954617</v>
      </c>
      <c r="L10" s="19">
        <v>0.51627016738299003</v>
      </c>
      <c r="M10" s="19"/>
      <c r="N10" s="19">
        <v>0.32460383902846601</v>
      </c>
      <c r="O10" s="19">
        <v>0.39038992096623598</v>
      </c>
      <c r="P10" s="19">
        <v>0.38402301279152601</v>
      </c>
      <c r="Q10" s="19">
        <v>0.39565306740517597</v>
      </c>
      <c r="R10" s="19"/>
      <c r="S10" s="19">
        <v>0.26242747401583</v>
      </c>
      <c r="T10" s="19">
        <v>0.30380032220639203</v>
      </c>
      <c r="U10" s="19">
        <v>0.32168842533657899</v>
      </c>
      <c r="V10" s="19">
        <v>0.46890401432755302</v>
      </c>
      <c r="W10" s="19">
        <v>0.366055833887862</v>
      </c>
      <c r="X10" s="19">
        <v>0.36614688646608801</v>
      </c>
      <c r="Y10" s="19">
        <v>0.47899535407551103</v>
      </c>
      <c r="Z10" s="19">
        <v>0.46902191127919302</v>
      </c>
      <c r="AA10" s="19">
        <v>0.43010923877597901</v>
      </c>
      <c r="AB10" s="19">
        <v>0.34591074843812197</v>
      </c>
      <c r="AC10" s="19">
        <v>0.48245330677557002</v>
      </c>
      <c r="AD10" s="19"/>
      <c r="AE10" s="19">
        <v>0.40830711643833401</v>
      </c>
      <c r="AF10" s="19">
        <v>0.36075384811821298</v>
      </c>
      <c r="AG10" s="19">
        <v>0.37965889161745398</v>
      </c>
      <c r="AH10" s="19">
        <v>0.33351713507433201</v>
      </c>
      <c r="AI10" s="19">
        <v>0.33402161727965501</v>
      </c>
      <c r="AJ10" s="19">
        <v>0.31869065513654998</v>
      </c>
      <c r="AK10" s="19"/>
      <c r="AL10" s="19">
        <v>0.40879969525818699</v>
      </c>
      <c r="AM10" s="19">
        <v>0.27324250083927898</v>
      </c>
      <c r="AN10" s="19">
        <v>0.25419008452998998</v>
      </c>
      <c r="AO10" s="19">
        <v>0.23376507276685801</v>
      </c>
      <c r="AP10" s="19">
        <v>0.71022970256229301</v>
      </c>
      <c r="AQ10" s="19">
        <v>0.37590885854525902</v>
      </c>
      <c r="AR10" s="19">
        <v>0.16959720086576599</v>
      </c>
      <c r="AS10" s="19"/>
      <c r="AT10" s="19">
        <v>0.225629216968876</v>
      </c>
      <c r="AU10" s="19">
        <v>0.39426325722202898</v>
      </c>
      <c r="AV10" s="19"/>
      <c r="AW10" s="19">
        <v>0.337414347274193</v>
      </c>
      <c r="AX10" s="19">
        <v>0.55324025440358604</v>
      </c>
      <c r="AY10" s="19">
        <v>0.32663242102405299</v>
      </c>
      <c r="AZ10" s="19">
        <v>0.40368175415984597</v>
      </c>
      <c r="BA10" s="19">
        <v>0.48757592472663103</v>
      </c>
      <c r="BB10" s="19">
        <v>0.29199678890098701</v>
      </c>
      <c r="BC10" s="19">
        <v>0.26311791272409701</v>
      </c>
      <c r="BD10" s="19">
        <v>0.27866954805606597</v>
      </c>
      <c r="BE10" s="19"/>
      <c r="BF10" s="19">
        <v>0.33944823613352099</v>
      </c>
      <c r="BG10" s="19">
        <v>0.32687593819918498</v>
      </c>
      <c r="BH10" s="19">
        <v>0.42329656701475998</v>
      </c>
      <c r="BI10" s="19">
        <v>0.369562402608625</v>
      </c>
      <c r="BJ10" s="19">
        <v>0.32628289329587801</v>
      </c>
      <c r="BK10" s="19">
        <v>0.49223908422149598</v>
      </c>
      <c r="BL10" s="19">
        <v>0.32502451398325599</v>
      </c>
      <c r="BM10" s="19"/>
      <c r="BN10" s="19">
        <v>0.31822585219549898</v>
      </c>
      <c r="BO10" s="19">
        <v>0.33348567477394297</v>
      </c>
      <c r="BP10" s="19">
        <v>0.39217613669151002</v>
      </c>
      <c r="BQ10" s="19">
        <v>0.39418997287526902</v>
      </c>
      <c r="BR10" s="19">
        <v>0.40311374884602602</v>
      </c>
      <c r="BS10" s="19">
        <v>0.431226208768481</v>
      </c>
      <c r="BT10" s="19">
        <v>0.306624613102569</v>
      </c>
      <c r="BU10" s="19">
        <v>0.38087086845455598</v>
      </c>
      <c r="BV10" s="19">
        <v>0.48654068389753202</v>
      </c>
      <c r="BW10" s="19">
        <v>0.38192812558401401</v>
      </c>
      <c r="BX10" s="19">
        <v>0.31108880981247</v>
      </c>
      <c r="BY10" s="19">
        <v>0.41702664855167798</v>
      </c>
      <c r="BZ10" s="19">
        <v>0.37728626089584999</v>
      </c>
      <c r="CA10" s="19">
        <v>0.37254279623814102</v>
      </c>
      <c r="CB10" s="19">
        <v>0.20420875284765699</v>
      </c>
      <c r="CC10" s="19">
        <v>9.3967657371423194E-2</v>
      </c>
      <c r="CD10" s="19">
        <v>0.42954976918465598</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CD15"/>
  <sheetViews>
    <sheetView showGridLines="0" workbookViewId="0">
      <pane xSplit="2" topLeftCell="V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1111</v>
      </c>
      <c r="D7" s="10">
        <v>531</v>
      </c>
      <c r="E7" s="10">
        <v>578</v>
      </c>
      <c r="F7" s="10"/>
      <c r="G7" s="10">
        <v>166</v>
      </c>
      <c r="H7" s="10">
        <v>199</v>
      </c>
      <c r="I7" s="10">
        <v>178</v>
      </c>
      <c r="J7" s="10">
        <v>199</v>
      </c>
      <c r="K7" s="10">
        <v>150</v>
      </c>
      <c r="L7" s="10">
        <v>219</v>
      </c>
      <c r="M7" s="10"/>
      <c r="N7" s="10">
        <v>300</v>
      </c>
      <c r="O7" s="10">
        <v>303</v>
      </c>
      <c r="P7" s="10">
        <v>240</v>
      </c>
      <c r="Q7" s="10">
        <v>258</v>
      </c>
      <c r="R7" s="10"/>
      <c r="S7" s="10">
        <v>163</v>
      </c>
      <c r="T7" s="10">
        <v>163</v>
      </c>
      <c r="U7" s="10">
        <v>94</v>
      </c>
      <c r="V7" s="10">
        <v>80</v>
      </c>
      <c r="W7" s="10">
        <v>69</v>
      </c>
      <c r="X7" s="10">
        <v>107</v>
      </c>
      <c r="Y7" s="10">
        <v>108</v>
      </c>
      <c r="Z7" s="10">
        <v>41</v>
      </c>
      <c r="AA7" s="10">
        <v>108</v>
      </c>
      <c r="AB7" s="10">
        <v>110</v>
      </c>
      <c r="AC7" s="10">
        <v>68</v>
      </c>
      <c r="AD7" s="10"/>
      <c r="AE7" s="10">
        <v>391</v>
      </c>
      <c r="AF7" s="10">
        <v>283</v>
      </c>
      <c r="AG7" s="10">
        <v>90</v>
      </c>
      <c r="AH7" s="10">
        <v>100</v>
      </c>
      <c r="AI7" s="10">
        <v>203</v>
      </c>
      <c r="AJ7" s="10">
        <v>33</v>
      </c>
      <c r="AK7" s="10"/>
      <c r="AL7" s="10">
        <v>711</v>
      </c>
      <c r="AM7" s="10">
        <v>243</v>
      </c>
      <c r="AN7" s="10">
        <v>44</v>
      </c>
      <c r="AO7" s="10">
        <v>15</v>
      </c>
      <c r="AP7" s="10">
        <v>28</v>
      </c>
      <c r="AQ7" s="10">
        <v>21</v>
      </c>
      <c r="AR7" s="10">
        <v>6</v>
      </c>
      <c r="AS7" s="10"/>
      <c r="AT7" s="10">
        <v>127</v>
      </c>
      <c r="AU7" s="10">
        <v>960</v>
      </c>
      <c r="AV7" s="10"/>
      <c r="AW7" s="10">
        <v>121</v>
      </c>
      <c r="AX7" s="10">
        <v>46</v>
      </c>
      <c r="AY7" s="10">
        <v>25</v>
      </c>
      <c r="AZ7" s="10">
        <v>353</v>
      </c>
      <c r="BA7" s="10">
        <v>173</v>
      </c>
      <c r="BB7" s="10">
        <v>173</v>
      </c>
      <c r="BC7" s="10">
        <v>198</v>
      </c>
      <c r="BD7" s="10">
        <v>22</v>
      </c>
      <c r="BE7" s="10"/>
      <c r="BF7" s="10">
        <v>151</v>
      </c>
      <c r="BG7" s="10">
        <v>354</v>
      </c>
      <c r="BH7" s="10">
        <v>131</v>
      </c>
      <c r="BI7" s="10">
        <v>59</v>
      </c>
      <c r="BJ7" s="10">
        <v>94</v>
      </c>
      <c r="BK7" s="10">
        <v>228</v>
      </c>
      <c r="BL7" s="10">
        <v>94</v>
      </c>
      <c r="BM7" s="10"/>
      <c r="BN7" s="10">
        <v>59</v>
      </c>
      <c r="BO7" s="10">
        <v>81</v>
      </c>
      <c r="BP7" s="10">
        <v>72</v>
      </c>
      <c r="BQ7" s="10">
        <v>113</v>
      </c>
      <c r="BR7" s="10">
        <v>117</v>
      </c>
      <c r="BS7" s="10">
        <v>95</v>
      </c>
      <c r="BT7" s="10">
        <v>87</v>
      </c>
      <c r="BU7" s="10">
        <v>75</v>
      </c>
      <c r="BV7" s="10">
        <v>65</v>
      </c>
      <c r="BW7" s="10">
        <v>88</v>
      </c>
      <c r="BX7" s="10">
        <v>56</v>
      </c>
      <c r="BY7" s="10">
        <v>47</v>
      </c>
      <c r="BZ7" s="10">
        <v>22</v>
      </c>
      <c r="CA7" s="10">
        <v>26</v>
      </c>
      <c r="CB7" s="10">
        <v>41</v>
      </c>
      <c r="CC7" s="10">
        <v>18</v>
      </c>
      <c r="CD7" s="10">
        <v>17</v>
      </c>
    </row>
    <row r="8" spans="2:82" ht="30" customHeight="1" x14ac:dyDescent="0.35">
      <c r="B8" s="11" t="s">
        <v>19</v>
      </c>
      <c r="C8" s="11">
        <v>1115</v>
      </c>
      <c r="D8" s="11">
        <v>542</v>
      </c>
      <c r="E8" s="11">
        <v>571</v>
      </c>
      <c r="F8" s="11"/>
      <c r="G8" s="11">
        <v>175</v>
      </c>
      <c r="H8" s="11">
        <v>206</v>
      </c>
      <c r="I8" s="11">
        <v>181</v>
      </c>
      <c r="J8" s="11">
        <v>196</v>
      </c>
      <c r="K8" s="11">
        <v>142</v>
      </c>
      <c r="L8" s="11">
        <v>215</v>
      </c>
      <c r="M8" s="11"/>
      <c r="N8" s="11">
        <v>285</v>
      </c>
      <c r="O8" s="11">
        <v>299</v>
      </c>
      <c r="P8" s="11">
        <v>250</v>
      </c>
      <c r="Q8" s="11">
        <v>270</v>
      </c>
      <c r="R8" s="11"/>
      <c r="S8" s="11">
        <v>177</v>
      </c>
      <c r="T8" s="11">
        <v>158</v>
      </c>
      <c r="U8" s="11">
        <v>88</v>
      </c>
      <c r="V8" s="11">
        <v>78</v>
      </c>
      <c r="W8" s="11">
        <v>65</v>
      </c>
      <c r="X8" s="11">
        <v>102</v>
      </c>
      <c r="Y8" s="11">
        <v>112</v>
      </c>
      <c r="Z8" s="11">
        <v>47</v>
      </c>
      <c r="AA8" s="11">
        <v>105</v>
      </c>
      <c r="AB8" s="11">
        <v>115</v>
      </c>
      <c r="AC8" s="11">
        <v>66</v>
      </c>
      <c r="AD8" s="11"/>
      <c r="AE8" s="11">
        <v>383</v>
      </c>
      <c r="AF8" s="11">
        <v>280</v>
      </c>
      <c r="AG8" s="11">
        <v>93</v>
      </c>
      <c r="AH8" s="11">
        <v>105</v>
      </c>
      <c r="AI8" s="11">
        <v>208</v>
      </c>
      <c r="AJ8" s="11">
        <v>34</v>
      </c>
      <c r="AK8" s="11"/>
      <c r="AL8" s="11">
        <v>707</v>
      </c>
      <c r="AM8" s="11">
        <v>248</v>
      </c>
      <c r="AN8" s="11">
        <v>45</v>
      </c>
      <c r="AO8" s="11">
        <v>15</v>
      </c>
      <c r="AP8" s="11">
        <v>27</v>
      </c>
      <c r="AQ8" s="11">
        <v>21</v>
      </c>
      <c r="AR8" s="11">
        <v>6</v>
      </c>
      <c r="AS8" s="11"/>
      <c r="AT8" s="11">
        <v>131</v>
      </c>
      <c r="AU8" s="11">
        <v>958</v>
      </c>
      <c r="AV8" s="11"/>
      <c r="AW8" s="11">
        <v>122</v>
      </c>
      <c r="AX8" s="11">
        <v>45</v>
      </c>
      <c r="AY8" s="11">
        <v>25</v>
      </c>
      <c r="AZ8" s="11">
        <v>354</v>
      </c>
      <c r="BA8" s="11">
        <v>169</v>
      </c>
      <c r="BB8" s="11">
        <v>178</v>
      </c>
      <c r="BC8" s="11">
        <v>199</v>
      </c>
      <c r="BD8" s="11">
        <v>22</v>
      </c>
      <c r="BE8" s="11"/>
      <c r="BF8" s="11">
        <v>153</v>
      </c>
      <c r="BG8" s="11">
        <v>355</v>
      </c>
      <c r="BH8" s="11">
        <v>129</v>
      </c>
      <c r="BI8" s="11">
        <v>60</v>
      </c>
      <c r="BJ8" s="11">
        <v>95</v>
      </c>
      <c r="BK8" s="11">
        <v>226</v>
      </c>
      <c r="BL8" s="11">
        <v>96</v>
      </c>
      <c r="BM8" s="11"/>
      <c r="BN8" s="11">
        <v>60</v>
      </c>
      <c r="BO8" s="11">
        <v>83</v>
      </c>
      <c r="BP8" s="11">
        <v>74</v>
      </c>
      <c r="BQ8" s="11">
        <v>115</v>
      </c>
      <c r="BR8" s="11">
        <v>118</v>
      </c>
      <c r="BS8" s="11">
        <v>96</v>
      </c>
      <c r="BT8" s="11">
        <v>87</v>
      </c>
      <c r="BU8" s="11">
        <v>75</v>
      </c>
      <c r="BV8" s="11">
        <v>65</v>
      </c>
      <c r="BW8" s="11">
        <v>86</v>
      </c>
      <c r="BX8" s="11">
        <v>55</v>
      </c>
      <c r="BY8" s="11">
        <v>46</v>
      </c>
      <c r="BZ8" s="11">
        <v>21</v>
      </c>
      <c r="CA8" s="11">
        <v>25</v>
      </c>
      <c r="CB8" s="11">
        <v>40</v>
      </c>
      <c r="CC8" s="11">
        <v>18</v>
      </c>
      <c r="CD8" s="11">
        <v>17</v>
      </c>
    </row>
    <row r="9" spans="2:82" x14ac:dyDescent="0.35">
      <c r="B9" s="18" t="s">
        <v>400</v>
      </c>
      <c r="C9" s="17">
        <v>0.66361003624786696</v>
      </c>
      <c r="D9" s="17">
        <v>0.65103330162620998</v>
      </c>
      <c r="E9" s="17">
        <v>0.67619814900002695</v>
      </c>
      <c r="F9" s="17"/>
      <c r="G9" s="17">
        <v>0.74118163563472095</v>
      </c>
      <c r="H9" s="17">
        <v>0.75045781005507906</v>
      </c>
      <c r="I9" s="17">
        <v>0.67317967474933005</v>
      </c>
      <c r="J9" s="17">
        <v>0.678075578641541</v>
      </c>
      <c r="K9" s="17">
        <v>0.591247285860934</v>
      </c>
      <c r="L9" s="17">
        <v>0.54402869553047795</v>
      </c>
      <c r="M9" s="17"/>
      <c r="N9" s="17">
        <v>0.68750101023408405</v>
      </c>
      <c r="O9" s="17">
        <v>0.61361597261558198</v>
      </c>
      <c r="P9" s="17">
        <v>0.69595560639502096</v>
      </c>
      <c r="Q9" s="17">
        <v>0.66914467699732305</v>
      </c>
      <c r="R9" s="17"/>
      <c r="S9" s="17">
        <v>0.72952608305896105</v>
      </c>
      <c r="T9" s="17">
        <v>0.67012946330949996</v>
      </c>
      <c r="U9" s="17">
        <v>0.65323607831303798</v>
      </c>
      <c r="V9" s="17">
        <v>0.62712017161186195</v>
      </c>
      <c r="W9" s="17">
        <v>0.67926302933301597</v>
      </c>
      <c r="X9" s="17">
        <v>0.66978245749241705</v>
      </c>
      <c r="Y9" s="17">
        <v>0.60639480827673797</v>
      </c>
      <c r="Z9" s="17">
        <v>0.68664091200101596</v>
      </c>
      <c r="AA9" s="17">
        <v>0.69682111837334204</v>
      </c>
      <c r="AB9" s="17">
        <v>0.58577432356260895</v>
      </c>
      <c r="AC9" s="17">
        <v>0.66638019404951498</v>
      </c>
      <c r="AD9" s="17"/>
      <c r="AE9" s="17">
        <v>0.61105217963629899</v>
      </c>
      <c r="AF9" s="17">
        <v>0.68161778771259196</v>
      </c>
      <c r="AG9" s="17">
        <v>0.67005291901087605</v>
      </c>
      <c r="AH9" s="17">
        <v>0.64864420459412997</v>
      </c>
      <c r="AI9" s="17">
        <v>0.73576191650918499</v>
      </c>
      <c r="AJ9" s="17">
        <v>0.66243010946338099</v>
      </c>
      <c r="AK9" s="17"/>
      <c r="AL9" s="17">
        <v>0.631017945870606</v>
      </c>
      <c r="AM9" s="17">
        <v>0.73505613395951597</v>
      </c>
      <c r="AN9" s="17">
        <v>0.82923456804597695</v>
      </c>
      <c r="AO9" s="17">
        <v>0.75438815260417202</v>
      </c>
      <c r="AP9" s="17">
        <v>0.60654391380058303</v>
      </c>
      <c r="AQ9" s="17">
        <v>0.54049096007853503</v>
      </c>
      <c r="AR9" s="17">
        <v>0.65217807635261804</v>
      </c>
      <c r="AS9" s="17"/>
      <c r="AT9" s="17">
        <v>0.76871092972391097</v>
      </c>
      <c r="AU9" s="17">
        <v>0.65035890672805496</v>
      </c>
      <c r="AV9" s="17"/>
      <c r="AW9" s="17">
        <v>0.60366035516782501</v>
      </c>
      <c r="AX9" s="17">
        <v>0.61161079640055405</v>
      </c>
      <c r="AY9" s="17">
        <v>0.79375591935952206</v>
      </c>
      <c r="AZ9" s="17">
        <v>0.69192015756485503</v>
      </c>
      <c r="BA9" s="17">
        <v>0.52546816763030801</v>
      </c>
      <c r="BB9" s="17">
        <v>0.71802066580856105</v>
      </c>
      <c r="BC9" s="17">
        <v>0.72599342782542897</v>
      </c>
      <c r="BD9" s="17">
        <v>0.55767757540001395</v>
      </c>
      <c r="BE9" s="17"/>
      <c r="BF9" s="17">
        <v>0.70040327461875196</v>
      </c>
      <c r="BG9" s="17">
        <v>0.71132796367870699</v>
      </c>
      <c r="BH9" s="17">
        <v>0.62652830112959301</v>
      </c>
      <c r="BI9" s="17">
        <v>0.520023044821048</v>
      </c>
      <c r="BJ9" s="17">
        <v>0.65935747170316295</v>
      </c>
      <c r="BK9" s="17">
        <v>0.63349421819357099</v>
      </c>
      <c r="BL9" s="17">
        <v>0.64367288506189901</v>
      </c>
      <c r="BM9" s="17"/>
      <c r="BN9" s="17">
        <v>0.67948887074246</v>
      </c>
      <c r="BO9" s="17">
        <v>0.66412970084953105</v>
      </c>
      <c r="BP9" s="17">
        <v>0.58164382932217196</v>
      </c>
      <c r="BQ9" s="17">
        <v>0.62936304544398702</v>
      </c>
      <c r="BR9" s="17">
        <v>0.68562258649294705</v>
      </c>
      <c r="BS9" s="17">
        <v>0.69948079057424895</v>
      </c>
      <c r="BT9" s="17">
        <v>0.75905920514959901</v>
      </c>
      <c r="BU9" s="17">
        <v>0.474849467830254</v>
      </c>
      <c r="BV9" s="17">
        <v>0.62092903973942204</v>
      </c>
      <c r="BW9" s="17">
        <v>0.70285155541088595</v>
      </c>
      <c r="BX9" s="17">
        <v>0.62546725554459004</v>
      </c>
      <c r="BY9" s="17">
        <v>0.65783684744262105</v>
      </c>
      <c r="BZ9" s="17">
        <v>0.723740678743234</v>
      </c>
      <c r="CA9" s="17">
        <v>0.53669830515952099</v>
      </c>
      <c r="CB9" s="17">
        <v>0.81368061461886798</v>
      </c>
      <c r="CC9" s="17">
        <v>0.88730298919525497</v>
      </c>
      <c r="CD9" s="17">
        <v>0.86910777378935899</v>
      </c>
    </row>
    <row r="10" spans="2:82" ht="29" x14ac:dyDescent="0.35">
      <c r="B10" s="18" t="s">
        <v>401</v>
      </c>
      <c r="C10" s="19">
        <v>0.33638996375213298</v>
      </c>
      <c r="D10" s="19">
        <v>0.34896669837379002</v>
      </c>
      <c r="E10" s="19">
        <v>0.323801850999973</v>
      </c>
      <c r="F10" s="19"/>
      <c r="G10" s="19">
        <v>0.258818364365279</v>
      </c>
      <c r="H10" s="19">
        <v>0.249542189944921</v>
      </c>
      <c r="I10" s="19">
        <v>0.32682032525067001</v>
      </c>
      <c r="J10" s="19">
        <v>0.321924421358459</v>
      </c>
      <c r="K10" s="19">
        <v>0.408752714139066</v>
      </c>
      <c r="L10" s="19">
        <v>0.455971304469522</v>
      </c>
      <c r="M10" s="19"/>
      <c r="N10" s="19">
        <v>0.312498989765916</v>
      </c>
      <c r="O10" s="19">
        <v>0.38638402738441802</v>
      </c>
      <c r="P10" s="19">
        <v>0.30404439360497898</v>
      </c>
      <c r="Q10" s="19">
        <v>0.330855323002677</v>
      </c>
      <c r="R10" s="19"/>
      <c r="S10" s="19">
        <v>0.27047391694103901</v>
      </c>
      <c r="T10" s="19">
        <v>0.32987053669049998</v>
      </c>
      <c r="U10" s="19">
        <v>0.34676392168696202</v>
      </c>
      <c r="V10" s="19">
        <v>0.37287982838813799</v>
      </c>
      <c r="W10" s="19">
        <v>0.32073697066698298</v>
      </c>
      <c r="X10" s="19">
        <v>0.33021754250758401</v>
      </c>
      <c r="Y10" s="19">
        <v>0.39360519172326203</v>
      </c>
      <c r="Z10" s="19">
        <v>0.31335908799898399</v>
      </c>
      <c r="AA10" s="19">
        <v>0.30317888162665801</v>
      </c>
      <c r="AB10" s="19">
        <v>0.414225676437391</v>
      </c>
      <c r="AC10" s="19">
        <v>0.33361980595048502</v>
      </c>
      <c r="AD10" s="19"/>
      <c r="AE10" s="19">
        <v>0.38894782036370101</v>
      </c>
      <c r="AF10" s="19">
        <v>0.31838221228740798</v>
      </c>
      <c r="AG10" s="19">
        <v>0.32994708098912401</v>
      </c>
      <c r="AH10" s="19">
        <v>0.35135579540586998</v>
      </c>
      <c r="AI10" s="19">
        <v>0.26423808349081501</v>
      </c>
      <c r="AJ10" s="19">
        <v>0.33756989053661901</v>
      </c>
      <c r="AK10" s="19"/>
      <c r="AL10" s="19">
        <v>0.368982054129394</v>
      </c>
      <c r="AM10" s="19">
        <v>0.26494386604048398</v>
      </c>
      <c r="AN10" s="19">
        <v>0.17076543195402299</v>
      </c>
      <c r="AO10" s="19">
        <v>0.245611847395828</v>
      </c>
      <c r="AP10" s="19">
        <v>0.39345608619941702</v>
      </c>
      <c r="AQ10" s="19">
        <v>0.45950903992146502</v>
      </c>
      <c r="AR10" s="19">
        <v>0.34782192364738201</v>
      </c>
      <c r="AS10" s="19"/>
      <c r="AT10" s="19">
        <v>0.231289070276089</v>
      </c>
      <c r="AU10" s="19">
        <v>0.34964109327194498</v>
      </c>
      <c r="AV10" s="19"/>
      <c r="AW10" s="19">
        <v>0.39633964483217499</v>
      </c>
      <c r="AX10" s="19">
        <v>0.38838920359944601</v>
      </c>
      <c r="AY10" s="19">
        <v>0.206244080640478</v>
      </c>
      <c r="AZ10" s="19">
        <v>0.30807984243514502</v>
      </c>
      <c r="BA10" s="19">
        <v>0.47453183236969199</v>
      </c>
      <c r="BB10" s="19">
        <v>0.281979334191439</v>
      </c>
      <c r="BC10" s="19">
        <v>0.27400657217457097</v>
      </c>
      <c r="BD10" s="19">
        <v>0.442322424599986</v>
      </c>
      <c r="BE10" s="19"/>
      <c r="BF10" s="19">
        <v>0.29959672538124799</v>
      </c>
      <c r="BG10" s="19">
        <v>0.28867203632129301</v>
      </c>
      <c r="BH10" s="19">
        <v>0.37347169887040799</v>
      </c>
      <c r="BI10" s="19">
        <v>0.479976955178952</v>
      </c>
      <c r="BJ10" s="19">
        <v>0.340642528296837</v>
      </c>
      <c r="BK10" s="19">
        <v>0.36650578180642901</v>
      </c>
      <c r="BL10" s="19">
        <v>0.35632711493810099</v>
      </c>
      <c r="BM10" s="19"/>
      <c r="BN10" s="19">
        <v>0.32051112925754</v>
      </c>
      <c r="BO10" s="19">
        <v>0.33587029915046901</v>
      </c>
      <c r="BP10" s="19">
        <v>0.41835617067782799</v>
      </c>
      <c r="BQ10" s="19">
        <v>0.37063695455601298</v>
      </c>
      <c r="BR10" s="19">
        <v>0.31437741350705301</v>
      </c>
      <c r="BS10" s="19">
        <v>0.300519209425751</v>
      </c>
      <c r="BT10" s="19">
        <v>0.24094079485040101</v>
      </c>
      <c r="BU10" s="19">
        <v>0.52515053216974605</v>
      </c>
      <c r="BV10" s="19">
        <v>0.37907096026057802</v>
      </c>
      <c r="BW10" s="19">
        <v>0.29714844458911399</v>
      </c>
      <c r="BX10" s="19">
        <v>0.37453274445541002</v>
      </c>
      <c r="BY10" s="19">
        <v>0.342163152557379</v>
      </c>
      <c r="BZ10" s="19">
        <v>0.276259321256766</v>
      </c>
      <c r="CA10" s="19">
        <v>0.46330169484047901</v>
      </c>
      <c r="CB10" s="19">
        <v>0.18631938538113199</v>
      </c>
      <c r="CC10" s="19">
        <v>0.11269701080474499</v>
      </c>
      <c r="CD10" s="19">
        <v>0.13089222621064101</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CD15"/>
  <sheetViews>
    <sheetView showGridLines="0" topLeftCell="A2" workbookViewId="0">
      <pane xSplit="2" topLeftCell="W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1112</v>
      </c>
      <c r="D7" s="10">
        <v>529</v>
      </c>
      <c r="E7" s="10">
        <v>578</v>
      </c>
      <c r="F7" s="10"/>
      <c r="G7" s="10">
        <v>153</v>
      </c>
      <c r="H7" s="10">
        <v>177</v>
      </c>
      <c r="I7" s="10">
        <v>183</v>
      </c>
      <c r="J7" s="10">
        <v>187</v>
      </c>
      <c r="K7" s="10">
        <v>168</v>
      </c>
      <c r="L7" s="10">
        <v>244</v>
      </c>
      <c r="M7" s="10"/>
      <c r="N7" s="10">
        <v>295</v>
      </c>
      <c r="O7" s="10">
        <v>303</v>
      </c>
      <c r="P7" s="10">
        <v>231</v>
      </c>
      <c r="Q7" s="10">
        <v>276</v>
      </c>
      <c r="R7" s="10"/>
      <c r="S7" s="10">
        <v>156</v>
      </c>
      <c r="T7" s="10">
        <v>157</v>
      </c>
      <c r="U7" s="10">
        <v>104</v>
      </c>
      <c r="V7" s="10">
        <v>82</v>
      </c>
      <c r="W7" s="10">
        <v>91</v>
      </c>
      <c r="X7" s="10">
        <v>115</v>
      </c>
      <c r="Y7" s="10">
        <v>82</v>
      </c>
      <c r="Z7" s="10">
        <v>54</v>
      </c>
      <c r="AA7" s="10">
        <v>112</v>
      </c>
      <c r="AB7" s="10">
        <v>106</v>
      </c>
      <c r="AC7" s="10">
        <v>53</v>
      </c>
      <c r="AD7" s="10"/>
      <c r="AE7" s="10">
        <v>394</v>
      </c>
      <c r="AF7" s="10">
        <v>279</v>
      </c>
      <c r="AG7" s="10">
        <v>79</v>
      </c>
      <c r="AH7" s="10">
        <v>110</v>
      </c>
      <c r="AI7" s="10">
        <v>199</v>
      </c>
      <c r="AJ7" s="10">
        <v>35</v>
      </c>
      <c r="AK7" s="10"/>
      <c r="AL7" s="10">
        <v>713</v>
      </c>
      <c r="AM7" s="10">
        <v>245</v>
      </c>
      <c r="AN7" s="10">
        <v>59</v>
      </c>
      <c r="AO7" s="10">
        <v>7</v>
      </c>
      <c r="AP7" s="10">
        <v>23</v>
      </c>
      <c r="AQ7" s="10">
        <v>17</v>
      </c>
      <c r="AR7" s="10">
        <v>1</v>
      </c>
      <c r="AS7" s="10"/>
      <c r="AT7" s="10">
        <v>120</v>
      </c>
      <c r="AU7" s="10">
        <v>970</v>
      </c>
      <c r="AV7" s="10"/>
      <c r="AW7" s="10">
        <v>125</v>
      </c>
      <c r="AX7" s="10">
        <v>58</v>
      </c>
      <c r="AY7" s="10">
        <v>31</v>
      </c>
      <c r="AZ7" s="10">
        <v>349</v>
      </c>
      <c r="BA7" s="10">
        <v>181</v>
      </c>
      <c r="BB7" s="10">
        <v>167</v>
      </c>
      <c r="BC7" s="10">
        <v>180</v>
      </c>
      <c r="BD7" s="10">
        <v>21</v>
      </c>
      <c r="BE7" s="10"/>
      <c r="BF7" s="10">
        <v>144</v>
      </c>
      <c r="BG7" s="10">
        <v>332</v>
      </c>
      <c r="BH7" s="10">
        <v>122</v>
      </c>
      <c r="BI7" s="10">
        <v>65</v>
      </c>
      <c r="BJ7" s="10">
        <v>106</v>
      </c>
      <c r="BK7" s="10">
        <v>229</v>
      </c>
      <c r="BL7" s="10">
        <v>114</v>
      </c>
      <c r="BM7" s="10"/>
      <c r="BN7" s="10">
        <v>58</v>
      </c>
      <c r="BO7" s="10">
        <v>84</v>
      </c>
      <c r="BP7" s="10">
        <v>81</v>
      </c>
      <c r="BQ7" s="10">
        <v>114</v>
      </c>
      <c r="BR7" s="10">
        <v>112</v>
      </c>
      <c r="BS7" s="10">
        <v>107</v>
      </c>
      <c r="BT7" s="10">
        <v>86</v>
      </c>
      <c r="BU7" s="10">
        <v>76</v>
      </c>
      <c r="BV7" s="10">
        <v>48</v>
      </c>
      <c r="BW7" s="10">
        <v>88</v>
      </c>
      <c r="BX7" s="10">
        <v>63</v>
      </c>
      <c r="BY7" s="10">
        <v>36</v>
      </c>
      <c r="BZ7" s="10">
        <v>25</v>
      </c>
      <c r="CA7" s="10">
        <v>27</v>
      </c>
      <c r="CB7" s="10">
        <v>33</v>
      </c>
      <c r="CC7" s="10">
        <v>20</v>
      </c>
      <c r="CD7" s="10">
        <v>12</v>
      </c>
    </row>
    <row r="8" spans="2:82" ht="30" customHeight="1" x14ac:dyDescent="0.35">
      <c r="B8" s="11" t="s">
        <v>19</v>
      </c>
      <c r="C8" s="11">
        <v>1112</v>
      </c>
      <c r="D8" s="11">
        <v>536</v>
      </c>
      <c r="E8" s="11">
        <v>571</v>
      </c>
      <c r="F8" s="11"/>
      <c r="G8" s="11">
        <v>163</v>
      </c>
      <c r="H8" s="11">
        <v>183</v>
      </c>
      <c r="I8" s="11">
        <v>185</v>
      </c>
      <c r="J8" s="11">
        <v>184</v>
      </c>
      <c r="K8" s="11">
        <v>158</v>
      </c>
      <c r="L8" s="11">
        <v>240</v>
      </c>
      <c r="M8" s="11"/>
      <c r="N8" s="11">
        <v>278</v>
      </c>
      <c r="O8" s="11">
        <v>299</v>
      </c>
      <c r="P8" s="11">
        <v>239</v>
      </c>
      <c r="Q8" s="11">
        <v>288</v>
      </c>
      <c r="R8" s="11"/>
      <c r="S8" s="11">
        <v>172</v>
      </c>
      <c r="T8" s="11">
        <v>151</v>
      </c>
      <c r="U8" s="11">
        <v>97</v>
      </c>
      <c r="V8" s="11">
        <v>81</v>
      </c>
      <c r="W8" s="11">
        <v>86</v>
      </c>
      <c r="X8" s="11">
        <v>110</v>
      </c>
      <c r="Y8" s="11">
        <v>86</v>
      </c>
      <c r="Z8" s="11">
        <v>61</v>
      </c>
      <c r="AA8" s="11">
        <v>109</v>
      </c>
      <c r="AB8" s="11">
        <v>109</v>
      </c>
      <c r="AC8" s="11">
        <v>52</v>
      </c>
      <c r="AD8" s="11"/>
      <c r="AE8" s="11">
        <v>384</v>
      </c>
      <c r="AF8" s="11">
        <v>276</v>
      </c>
      <c r="AG8" s="11">
        <v>82</v>
      </c>
      <c r="AH8" s="11">
        <v>114</v>
      </c>
      <c r="AI8" s="11">
        <v>203</v>
      </c>
      <c r="AJ8" s="11">
        <v>36</v>
      </c>
      <c r="AK8" s="11"/>
      <c r="AL8" s="11">
        <v>706</v>
      </c>
      <c r="AM8" s="11">
        <v>251</v>
      </c>
      <c r="AN8" s="11">
        <v>60</v>
      </c>
      <c r="AO8" s="11">
        <v>7</v>
      </c>
      <c r="AP8" s="11">
        <v>22</v>
      </c>
      <c r="AQ8" s="11">
        <v>18</v>
      </c>
      <c r="AR8" s="11">
        <v>1</v>
      </c>
      <c r="AS8" s="11"/>
      <c r="AT8" s="11">
        <v>122</v>
      </c>
      <c r="AU8" s="11">
        <v>966</v>
      </c>
      <c r="AV8" s="11"/>
      <c r="AW8" s="11">
        <v>125</v>
      </c>
      <c r="AX8" s="11">
        <v>58</v>
      </c>
      <c r="AY8" s="11">
        <v>32</v>
      </c>
      <c r="AZ8" s="11">
        <v>347</v>
      </c>
      <c r="BA8" s="11">
        <v>177</v>
      </c>
      <c r="BB8" s="11">
        <v>169</v>
      </c>
      <c r="BC8" s="11">
        <v>183</v>
      </c>
      <c r="BD8" s="11">
        <v>21</v>
      </c>
      <c r="BE8" s="11"/>
      <c r="BF8" s="11">
        <v>144</v>
      </c>
      <c r="BG8" s="11">
        <v>332</v>
      </c>
      <c r="BH8" s="11">
        <v>121</v>
      </c>
      <c r="BI8" s="11">
        <v>65</v>
      </c>
      <c r="BJ8" s="11">
        <v>108</v>
      </c>
      <c r="BK8" s="11">
        <v>226</v>
      </c>
      <c r="BL8" s="11">
        <v>116</v>
      </c>
      <c r="BM8" s="11"/>
      <c r="BN8" s="11">
        <v>60</v>
      </c>
      <c r="BO8" s="11">
        <v>84</v>
      </c>
      <c r="BP8" s="11">
        <v>83</v>
      </c>
      <c r="BQ8" s="11">
        <v>116</v>
      </c>
      <c r="BR8" s="11">
        <v>111</v>
      </c>
      <c r="BS8" s="11">
        <v>108</v>
      </c>
      <c r="BT8" s="11">
        <v>87</v>
      </c>
      <c r="BU8" s="11">
        <v>77</v>
      </c>
      <c r="BV8" s="11">
        <v>48</v>
      </c>
      <c r="BW8" s="11">
        <v>85</v>
      </c>
      <c r="BX8" s="11">
        <v>62</v>
      </c>
      <c r="BY8" s="11">
        <v>36</v>
      </c>
      <c r="BZ8" s="11">
        <v>24</v>
      </c>
      <c r="CA8" s="11">
        <v>26</v>
      </c>
      <c r="CB8" s="11">
        <v>32</v>
      </c>
      <c r="CC8" s="11">
        <v>20</v>
      </c>
      <c r="CD8" s="11">
        <v>12</v>
      </c>
    </row>
    <row r="9" spans="2:82" x14ac:dyDescent="0.35">
      <c r="B9" s="18" t="s">
        <v>400</v>
      </c>
      <c r="C9" s="17">
        <v>0.64286657634941302</v>
      </c>
      <c r="D9" s="17">
        <v>0.671724967403871</v>
      </c>
      <c r="E9" s="17">
        <v>0.61446678632873897</v>
      </c>
      <c r="F9" s="17"/>
      <c r="G9" s="17">
        <v>0.58704900475846999</v>
      </c>
      <c r="H9" s="17">
        <v>0.71221718564138603</v>
      </c>
      <c r="I9" s="17">
        <v>0.66172573970742099</v>
      </c>
      <c r="J9" s="17">
        <v>0.65177667414862706</v>
      </c>
      <c r="K9" s="17">
        <v>0.63664842175001501</v>
      </c>
      <c r="L9" s="17">
        <v>0.61047097443148601</v>
      </c>
      <c r="M9" s="17"/>
      <c r="N9" s="17">
        <v>0.66808134994627599</v>
      </c>
      <c r="O9" s="17">
        <v>0.60586144964806898</v>
      </c>
      <c r="P9" s="17">
        <v>0.63217692757810195</v>
      </c>
      <c r="Q9" s="17">
        <v>0.66355521112531701</v>
      </c>
      <c r="R9" s="17"/>
      <c r="S9" s="17">
        <v>0.63011267624034795</v>
      </c>
      <c r="T9" s="17">
        <v>0.67393668728396605</v>
      </c>
      <c r="U9" s="17">
        <v>0.67948406241896298</v>
      </c>
      <c r="V9" s="17">
        <v>0.61393838970084103</v>
      </c>
      <c r="W9" s="17">
        <v>0.67206097692592004</v>
      </c>
      <c r="X9" s="17">
        <v>0.64955815657635196</v>
      </c>
      <c r="Y9" s="17">
        <v>0.60766133395773603</v>
      </c>
      <c r="Z9" s="17">
        <v>0.62961270709519901</v>
      </c>
      <c r="AA9" s="17">
        <v>0.69874765592957999</v>
      </c>
      <c r="AB9" s="17">
        <v>0.59356010970364403</v>
      </c>
      <c r="AC9" s="17">
        <v>0.56910312171350796</v>
      </c>
      <c r="AD9" s="17"/>
      <c r="AE9" s="17">
        <v>0.61750339983810598</v>
      </c>
      <c r="AF9" s="17">
        <v>0.68012261271387497</v>
      </c>
      <c r="AG9" s="17">
        <v>0.68215712692303498</v>
      </c>
      <c r="AH9" s="17">
        <v>0.58137962839819401</v>
      </c>
      <c r="AI9" s="17">
        <v>0.65710604670985895</v>
      </c>
      <c r="AJ9" s="17">
        <v>0.70827036667729404</v>
      </c>
      <c r="AK9" s="17"/>
      <c r="AL9" s="17">
        <v>0.63457771528713303</v>
      </c>
      <c r="AM9" s="17">
        <v>0.68172638358460502</v>
      </c>
      <c r="AN9" s="17">
        <v>0.70787135870781204</v>
      </c>
      <c r="AO9" s="17">
        <v>0.73197925228447802</v>
      </c>
      <c r="AP9" s="17">
        <v>0.47460326705420802</v>
      </c>
      <c r="AQ9" s="17">
        <v>0.59081776834209498</v>
      </c>
      <c r="AR9" s="17">
        <v>0</v>
      </c>
      <c r="AS9" s="17"/>
      <c r="AT9" s="17">
        <v>0.65461081329446202</v>
      </c>
      <c r="AU9" s="17">
        <v>0.644752471729653</v>
      </c>
      <c r="AV9" s="17"/>
      <c r="AW9" s="17">
        <v>0.61634108116519304</v>
      </c>
      <c r="AX9" s="17">
        <v>0.61419101576961699</v>
      </c>
      <c r="AY9" s="17">
        <v>0.64803675305950004</v>
      </c>
      <c r="AZ9" s="17">
        <v>0.660501070208662</v>
      </c>
      <c r="BA9" s="17">
        <v>0.605762872169611</v>
      </c>
      <c r="BB9" s="17">
        <v>0.59966108641730598</v>
      </c>
      <c r="BC9" s="17">
        <v>0.71968403382715695</v>
      </c>
      <c r="BD9" s="17">
        <v>0.57324999352736195</v>
      </c>
      <c r="BE9" s="17"/>
      <c r="BF9" s="17">
        <v>0.68316639450878502</v>
      </c>
      <c r="BG9" s="17">
        <v>0.70980247117199902</v>
      </c>
      <c r="BH9" s="17">
        <v>0.567618802745536</v>
      </c>
      <c r="BI9" s="17">
        <v>0.52012589546863297</v>
      </c>
      <c r="BJ9" s="17">
        <v>0.53674749396772803</v>
      </c>
      <c r="BK9" s="17">
        <v>0.63783178558027298</v>
      </c>
      <c r="BL9" s="17">
        <v>0.65693438571201501</v>
      </c>
      <c r="BM9" s="17"/>
      <c r="BN9" s="17">
        <v>0.69897096161876204</v>
      </c>
      <c r="BO9" s="17">
        <v>0.56662066012605605</v>
      </c>
      <c r="BP9" s="17">
        <v>0.577203126657582</v>
      </c>
      <c r="BQ9" s="17">
        <v>0.54950597764359399</v>
      </c>
      <c r="BR9" s="17">
        <v>0.65972627307767295</v>
      </c>
      <c r="BS9" s="17">
        <v>0.68042190855999996</v>
      </c>
      <c r="BT9" s="17">
        <v>0.69497881083111102</v>
      </c>
      <c r="BU9" s="17">
        <v>0.60294867863682999</v>
      </c>
      <c r="BV9" s="17">
        <v>0.68881576240296405</v>
      </c>
      <c r="BW9" s="17">
        <v>0.75082879372404099</v>
      </c>
      <c r="BX9" s="17">
        <v>0.67952667853717696</v>
      </c>
      <c r="BY9" s="17">
        <v>0.55087860486427098</v>
      </c>
      <c r="BZ9" s="17">
        <v>0.76433779983649797</v>
      </c>
      <c r="CA9" s="17">
        <v>0.79310974862425798</v>
      </c>
      <c r="CB9" s="17">
        <v>0.70027652548102204</v>
      </c>
      <c r="CC9" s="17">
        <v>0.74142627105061498</v>
      </c>
      <c r="CD9" s="17">
        <v>0.68088247556279402</v>
      </c>
    </row>
    <row r="10" spans="2:82" ht="29" x14ac:dyDescent="0.35">
      <c r="B10" s="18" t="s">
        <v>401</v>
      </c>
      <c r="C10" s="19">
        <v>0.35713342365058698</v>
      </c>
      <c r="D10" s="19">
        <v>0.328275032596129</v>
      </c>
      <c r="E10" s="19">
        <v>0.38553321367126098</v>
      </c>
      <c r="F10" s="19"/>
      <c r="G10" s="19">
        <v>0.41295099524153001</v>
      </c>
      <c r="H10" s="19">
        <v>0.28778281435861403</v>
      </c>
      <c r="I10" s="19">
        <v>0.33827426029257901</v>
      </c>
      <c r="J10" s="19">
        <v>0.348223325851373</v>
      </c>
      <c r="K10" s="19">
        <v>0.36335157824998499</v>
      </c>
      <c r="L10" s="19">
        <v>0.38952902556851399</v>
      </c>
      <c r="M10" s="19"/>
      <c r="N10" s="19">
        <v>0.33191865005372401</v>
      </c>
      <c r="O10" s="19">
        <v>0.39413855035193102</v>
      </c>
      <c r="P10" s="19">
        <v>0.36782307242189799</v>
      </c>
      <c r="Q10" s="19">
        <v>0.33644478887468299</v>
      </c>
      <c r="R10" s="19"/>
      <c r="S10" s="19">
        <v>0.369887323759652</v>
      </c>
      <c r="T10" s="19">
        <v>0.326063312716034</v>
      </c>
      <c r="U10" s="19">
        <v>0.32051593758103702</v>
      </c>
      <c r="V10" s="19">
        <v>0.38606161029915897</v>
      </c>
      <c r="W10" s="19">
        <v>0.32793902307408002</v>
      </c>
      <c r="X10" s="19">
        <v>0.35044184342364798</v>
      </c>
      <c r="Y10" s="19">
        <v>0.39233866604226397</v>
      </c>
      <c r="Z10" s="19">
        <v>0.37038729290480099</v>
      </c>
      <c r="AA10" s="19">
        <v>0.30125234407042001</v>
      </c>
      <c r="AB10" s="19">
        <v>0.40643989029635602</v>
      </c>
      <c r="AC10" s="19">
        <v>0.43089687828649198</v>
      </c>
      <c r="AD10" s="19"/>
      <c r="AE10" s="19">
        <v>0.38249660016189402</v>
      </c>
      <c r="AF10" s="19">
        <v>0.31987738728612503</v>
      </c>
      <c r="AG10" s="19">
        <v>0.31784287307696402</v>
      </c>
      <c r="AH10" s="19">
        <v>0.41862037160180599</v>
      </c>
      <c r="AI10" s="19">
        <v>0.342893953290141</v>
      </c>
      <c r="AJ10" s="19">
        <v>0.29172963332270602</v>
      </c>
      <c r="AK10" s="19"/>
      <c r="AL10" s="19">
        <v>0.36542228471286697</v>
      </c>
      <c r="AM10" s="19">
        <v>0.31827361641539498</v>
      </c>
      <c r="AN10" s="19">
        <v>0.29212864129218802</v>
      </c>
      <c r="AO10" s="19">
        <v>0.26802074771552198</v>
      </c>
      <c r="AP10" s="19">
        <v>0.52539673294579203</v>
      </c>
      <c r="AQ10" s="19">
        <v>0.40918223165790502</v>
      </c>
      <c r="AR10" s="19">
        <v>1</v>
      </c>
      <c r="AS10" s="19"/>
      <c r="AT10" s="19">
        <v>0.34538918670553798</v>
      </c>
      <c r="AU10" s="19">
        <v>0.355247528270347</v>
      </c>
      <c r="AV10" s="19"/>
      <c r="AW10" s="19">
        <v>0.38365891883480702</v>
      </c>
      <c r="AX10" s="19">
        <v>0.38580898423038301</v>
      </c>
      <c r="AY10" s="19">
        <v>0.35196324694050002</v>
      </c>
      <c r="AZ10" s="19">
        <v>0.339498929791338</v>
      </c>
      <c r="BA10" s="19">
        <v>0.394237127830389</v>
      </c>
      <c r="BB10" s="19">
        <v>0.40033891358269402</v>
      </c>
      <c r="BC10" s="19">
        <v>0.28031596617284299</v>
      </c>
      <c r="BD10" s="19">
        <v>0.426750006472638</v>
      </c>
      <c r="BE10" s="19"/>
      <c r="BF10" s="19">
        <v>0.31683360549121498</v>
      </c>
      <c r="BG10" s="19">
        <v>0.29019752882800098</v>
      </c>
      <c r="BH10" s="19">
        <v>0.432381197254464</v>
      </c>
      <c r="BI10" s="19">
        <v>0.47987410453136697</v>
      </c>
      <c r="BJ10" s="19">
        <v>0.46325250603227203</v>
      </c>
      <c r="BK10" s="19">
        <v>0.36216821441972702</v>
      </c>
      <c r="BL10" s="19">
        <v>0.34306561428798499</v>
      </c>
      <c r="BM10" s="19"/>
      <c r="BN10" s="19">
        <v>0.30102903838123801</v>
      </c>
      <c r="BO10" s="19">
        <v>0.433379339873944</v>
      </c>
      <c r="BP10" s="19">
        <v>0.422796873342418</v>
      </c>
      <c r="BQ10" s="19">
        <v>0.45049402235640601</v>
      </c>
      <c r="BR10" s="19">
        <v>0.34027372692232699</v>
      </c>
      <c r="BS10" s="19">
        <v>0.31957809143999999</v>
      </c>
      <c r="BT10" s="19">
        <v>0.30502118916888799</v>
      </c>
      <c r="BU10" s="19">
        <v>0.39705132136317001</v>
      </c>
      <c r="BV10" s="19">
        <v>0.31118423759703601</v>
      </c>
      <c r="BW10" s="19">
        <v>0.24917120627595901</v>
      </c>
      <c r="BX10" s="19">
        <v>0.32047332146282298</v>
      </c>
      <c r="BY10" s="19">
        <v>0.44912139513572902</v>
      </c>
      <c r="BZ10" s="19">
        <v>0.23566220016350201</v>
      </c>
      <c r="CA10" s="19">
        <v>0.20689025137574199</v>
      </c>
      <c r="CB10" s="19">
        <v>0.29972347451897802</v>
      </c>
      <c r="CC10" s="19">
        <v>0.25857372894938502</v>
      </c>
      <c r="CD10" s="19">
        <v>0.31911752443720598</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CD15"/>
  <sheetViews>
    <sheetView showGridLines="0" workbookViewId="0">
      <pane xSplit="2" topLeftCell="Z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1087</v>
      </c>
      <c r="D7" s="10">
        <v>517</v>
      </c>
      <c r="E7" s="10">
        <v>568</v>
      </c>
      <c r="F7" s="10"/>
      <c r="G7" s="10">
        <v>168</v>
      </c>
      <c r="H7" s="10">
        <v>187</v>
      </c>
      <c r="I7" s="10">
        <v>163</v>
      </c>
      <c r="J7" s="10">
        <v>182</v>
      </c>
      <c r="K7" s="10">
        <v>157</v>
      </c>
      <c r="L7" s="10">
        <v>230</v>
      </c>
      <c r="M7" s="10"/>
      <c r="N7" s="10">
        <v>297</v>
      </c>
      <c r="O7" s="10">
        <v>298</v>
      </c>
      <c r="P7" s="10">
        <v>219</v>
      </c>
      <c r="Q7" s="10">
        <v>264</v>
      </c>
      <c r="R7" s="10"/>
      <c r="S7" s="10">
        <v>149</v>
      </c>
      <c r="T7" s="10">
        <v>146</v>
      </c>
      <c r="U7" s="10">
        <v>103</v>
      </c>
      <c r="V7" s="10">
        <v>114</v>
      </c>
      <c r="W7" s="10">
        <v>75</v>
      </c>
      <c r="X7" s="10">
        <v>82</v>
      </c>
      <c r="Y7" s="10">
        <v>105</v>
      </c>
      <c r="Z7" s="10">
        <v>39</v>
      </c>
      <c r="AA7" s="10">
        <v>116</v>
      </c>
      <c r="AB7" s="10">
        <v>96</v>
      </c>
      <c r="AC7" s="10">
        <v>62</v>
      </c>
      <c r="AD7" s="10"/>
      <c r="AE7" s="10">
        <v>414</v>
      </c>
      <c r="AF7" s="10">
        <v>247</v>
      </c>
      <c r="AG7" s="10">
        <v>76</v>
      </c>
      <c r="AH7" s="10">
        <v>105</v>
      </c>
      <c r="AI7" s="10">
        <v>212</v>
      </c>
      <c r="AJ7" s="10">
        <v>26</v>
      </c>
      <c r="AK7" s="10"/>
      <c r="AL7" s="10">
        <v>662</v>
      </c>
      <c r="AM7" s="10">
        <v>252</v>
      </c>
      <c r="AN7" s="10">
        <v>45</v>
      </c>
      <c r="AO7" s="10">
        <v>14</v>
      </c>
      <c r="AP7" s="10">
        <v>37</v>
      </c>
      <c r="AQ7" s="10">
        <v>18</v>
      </c>
      <c r="AR7" s="10">
        <v>4</v>
      </c>
      <c r="AS7" s="10"/>
      <c r="AT7" s="10">
        <v>105</v>
      </c>
      <c r="AU7" s="10">
        <v>962</v>
      </c>
      <c r="AV7" s="10"/>
      <c r="AW7" s="10">
        <v>131</v>
      </c>
      <c r="AX7" s="10">
        <v>53</v>
      </c>
      <c r="AY7" s="10">
        <v>26</v>
      </c>
      <c r="AZ7" s="10">
        <v>340</v>
      </c>
      <c r="BA7" s="10">
        <v>187</v>
      </c>
      <c r="BB7" s="10">
        <v>168</v>
      </c>
      <c r="BC7" s="10">
        <v>166</v>
      </c>
      <c r="BD7" s="10">
        <v>16</v>
      </c>
      <c r="BE7" s="10"/>
      <c r="BF7" s="10">
        <v>133</v>
      </c>
      <c r="BG7" s="10">
        <v>316</v>
      </c>
      <c r="BH7" s="10">
        <v>135</v>
      </c>
      <c r="BI7" s="10">
        <v>61</v>
      </c>
      <c r="BJ7" s="10">
        <v>103</v>
      </c>
      <c r="BK7" s="10">
        <v>241</v>
      </c>
      <c r="BL7" s="10">
        <v>98</v>
      </c>
      <c r="BM7" s="10"/>
      <c r="BN7" s="10">
        <v>54</v>
      </c>
      <c r="BO7" s="10">
        <v>80</v>
      </c>
      <c r="BP7" s="10">
        <v>71</v>
      </c>
      <c r="BQ7" s="10">
        <v>108</v>
      </c>
      <c r="BR7" s="10">
        <v>108</v>
      </c>
      <c r="BS7" s="10">
        <v>97</v>
      </c>
      <c r="BT7" s="10">
        <v>83</v>
      </c>
      <c r="BU7" s="10">
        <v>79</v>
      </c>
      <c r="BV7" s="10">
        <v>56</v>
      </c>
      <c r="BW7" s="10">
        <v>94</v>
      </c>
      <c r="BX7" s="10">
        <v>52</v>
      </c>
      <c r="BY7" s="10">
        <v>42</v>
      </c>
      <c r="BZ7" s="10">
        <v>31</v>
      </c>
      <c r="CA7" s="10">
        <v>28</v>
      </c>
      <c r="CB7" s="10">
        <v>25</v>
      </c>
      <c r="CC7" s="10">
        <v>19</v>
      </c>
      <c r="CD7" s="10">
        <v>14</v>
      </c>
    </row>
    <row r="8" spans="2:82" ht="30" customHeight="1" x14ac:dyDescent="0.35">
      <c r="B8" s="11" t="s">
        <v>19</v>
      </c>
      <c r="C8" s="11">
        <v>1088</v>
      </c>
      <c r="D8" s="11">
        <v>526</v>
      </c>
      <c r="E8" s="11">
        <v>560</v>
      </c>
      <c r="F8" s="11"/>
      <c r="G8" s="11">
        <v>176</v>
      </c>
      <c r="H8" s="11">
        <v>195</v>
      </c>
      <c r="I8" s="11">
        <v>167</v>
      </c>
      <c r="J8" s="11">
        <v>177</v>
      </c>
      <c r="K8" s="11">
        <v>148</v>
      </c>
      <c r="L8" s="11">
        <v>225</v>
      </c>
      <c r="M8" s="11"/>
      <c r="N8" s="11">
        <v>282</v>
      </c>
      <c r="O8" s="11">
        <v>292</v>
      </c>
      <c r="P8" s="11">
        <v>228</v>
      </c>
      <c r="Q8" s="11">
        <v>277</v>
      </c>
      <c r="R8" s="11"/>
      <c r="S8" s="11">
        <v>161</v>
      </c>
      <c r="T8" s="11">
        <v>141</v>
      </c>
      <c r="U8" s="11">
        <v>97</v>
      </c>
      <c r="V8" s="11">
        <v>112</v>
      </c>
      <c r="W8" s="11">
        <v>70</v>
      </c>
      <c r="X8" s="11">
        <v>77</v>
      </c>
      <c r="Y8" s="11">
        <v>110</v>
      </c>
      <c r="Z8" s="11">
        <v>44</v>
      </c>
      <c r="AA8" s="11">
        <v>114</v>
      </c>
      <c r="AB8" s="11">
        <v>101</v>
      </c>
      <c r="AC8" s="11">
        <v>61</v>
      </c>
      <c r="AD8" s="11"/>
      <c r="AE8" s="11">
        <v>407</v>
      </c>
      <c r="AF8" s="11">
        <v>244</v>
      </c>
      <c r="AG8" s="11">
        <v>80</v>
      </c>
      <c r="AH8" s="11">
        <v>108</v>
      </c>
      <c r="AI8" s="11">
        <v>217</v>
      </c>
      <c r="AJ8" s="11">
        <v>25</v>
      </c>
      <c r="AK8" s="11"/>
      <c r="AL8" s="11">
        <v>657</v>
      </c>
      <c r="AM8" s="11">
        <v>257</v>
      </c>
      <c r="AN8" s="11">
        <v>46</v>
      </c>
      <c r="AO8" s="11">
        <v>15</v>
      </c>
      <c r="AP8" s="11">
        <v>35</v>
      </c>
      <c r="AQ8" s="11">
        <v>18</v>
      </c>
      <c r="AR8" s="11">
        <v>4</v>
      </c>
      <c r="AS8" s="11"/>
      <c r="AT8" s="11">
        <v>107</v>
      </c>
      <c r="AU8" s="11">
        <v>960</v>
      </c>
      <c r="AV8" s="11"/>
      <c r="AW8" s="11">
        <v>133</v>
      </c>
      <c r="AX8" s="11">
        <v>53</v>
      </c>
      <c r="AY8" s="11">
        <v>26</v>
      </c>
      <c r="AZ8" s="11">
        <v>339</v>
      </c>
      <c r="BA8" s="11">
        <v>182</v>
      </c>
      <c r="BB8" s="11">
        <v>172</v>
      </c>
      <c r="BC8" s="11">
        <v>167</v>
      </c>
      <c r="BD8" s="11">
        <v>16</v>
      </c>
      <c r="BE8" s="11"/>
      <c r="BF8" s="11">
        <v>135</v>
      </c>
      <c r="BG8" s="11">
        <v>315</v>
      </c>
      <c r="BH8" s="11">
        <v>132</v>
      </c>
      <c r="BI8" s="11">
        <v>61</v>
      </c>
      <c r="BJ8" s="11">
        <v>105</v>
      </c>
      <c r="BK8" s="11">
        <v>239</v>
      </c>
      <c r="BL8" s="11">
        <v>101</v>
      </c>
      <c r="BM8" s="11"/>
      <c r="BN8" s="11">
        <v>57</v>
      </c>
      <c r="BO8" s="11">
        <v>83</v>
      </c>
      <c r="BP8" s="11">
        <v>72</v>
      </c>
      <c r="BQ8" s="11">
        <v>110</v>
      </c>
      <c r="BR8" s="11">
        <v>108</v>
      </c>
      <c r="BS8" s="11">
        <v>97</v>
      </c>
      <c r="BT8" s="11">
        <v>81</v>
      </c>
      <c r="BU8" s="11">
        <v>79</v>
      </c>
      <c r="BV8" s="11">
        <v>57</v>
      </c>
      <c r="BW8" s="11">
        <v>92</v>
      </c>
      <c r="BX8" s="11">
        <v>51</v>
      </c>
      <c r="BY8" s="11">
        <v>41</v>
      </c>
      <c r="BZ8" s="11">
        <v>30</v>
      </c>
      <c r="CA8" s="11">
        <v>28</v>
      </c>
      <c r="CB8" s="11">
        <v>24</v>
      </c>
      <c r="CC8" s="11">
        <v>19</v>
      </c>
      <c r="CD8" s="11">
        <v>14</v>
      </c>
    </row>
    <row r="9" spans="2:82" x14ac:dyDescent="0.35">
      <c r="B9" s="18" t="s">
        <v>400</v>
      </c>
      <c r="C9" s="17">
        <v>0.65786603283675904</v>
      </c>
      <c r="D9" s="17">
        <v>0.65042460939399405</v>
      </c>
      <c r="E9" s="17">
        <v>0.66370528144809204</v>
      </c>
      <c r="F9" s="17"/>
      <c r="G9" s="17">
        <v>0.672384610442327</v>
      </c>
      <c r="H9" s="17">
        <v>0.66064741672974403</v>
      </c>
      <c r="I9" s="17">
        <v>0.66980124385624595</v>
      </c>
      <c r="J9" s="17">
        <v>0.598154388851733</v>
      </c>
      <c r="K9" s="17">
        <v>0.68280327716167799</v>
      </c>
      <c r="L9" s="17">
        <v>0.66586340936324195</v>
      </c>
      <c r="M9" s="17"/>
      <c r="N9" s="17">
        <v>0.681697071713806</v>
      </c>
      <c r="O9" s="17">
        <v>0.63729626919374005</v>
      </c>
      <c r="P9" s="17">
        <v>0.64579558438895401</v>
      </c>
      <c r="Q9" s="17">
        <v>0.66835252048655602</v>
      </c>
      <c r="R9" s="17"/>
      <c r="S9" s="17">
        <v>0.61765108359043197</v>
      </c>
      <c r="T9" s="17">
        <v>0.66447077511778996</v>
      </c>
      <c r="U9" s="17">
        <v>0.68349841333059203</v>
      </c>
      <c r="V9" s="17">
        <v>0.70215651418793101</v>
      </c>
      <c r="W9" s="17">
        <v>0.65929104228341096</v>
      </c>
      <c r="X9" s="17">
        <v>0.64659726037684195</v>
      </c>
      <c r="Y9" s="17">
        <v>0.713737714145672</v>
      </c>
      <c r="Z9" s="17">
        <v>0.71617687297845201</v>
      </c>
      <c r="AA9" s="17">
        <v>0.65823125770708701</v>
      </c>
      <c r="AB9" s="17">
        <v>0.58171527512423604</v>
      </c>
      <c r="AC9" s="17">
        <v>0.62097039953991895</v>
      </c>
      <c r="AD9" s="17"/>
      <c r="AE9" s="17">
        <v>0.67351590879393897</v>
      </c>
      <c r="AF9" s="17">
        <v>0.618335589772811</v>
      </c>
      <c r="AG9" s="17">
        <v>0.63150381974847103</v>
      </c>
      <c r="AH9" s="17">
        <v>0.62416237317601098</v>
      </c>
      <c r="AI9" s="17">
        <v>0.72589607505613696</v>
      </c>
      <c r="AJ9" s="17">
        <v>0.52899769414483</v>
      </c>
      <c r="AK9" s="17"/>
      <c r="AL9" s="17">
        <v>0.661254769463686</v>
      </c>
      <c r="AM9" s="17">
        <v>0.67443605664623596</v>
      </c>
      <c r="AN9" s="17">
        <v>0.71606948673895998</v>
      </c>
      <c r="AO9" s="17">
        <v>0.41293991764800397</v>
      </c>
      <c r="AP9" s="17">
        <v>0.59615126272962204</v>
      </c>
      <c r="AQ9" s="17">
        <v>0.79489630010978096</v>
      </c>
      <c r="AR9" s="17">
        <v>0.76743602174252501</v>
      </c>
      <c r="AS9" s="17"/>
      <c r="AT9" s="17">
        <v>0.65030992140667199</v>
      </c>
      <c r="AU9" s="17">
        <v>0.66108600436352305</v>
      </c>
      <c r="AV9" s="17"/>
      <c r="AW9" s="17">
        <v>0.64064294785601805</v>
      </c>
      <c r="AX9" s="17">
        <v>0.68242823199587699</v>
      </c>
      <c r="AY9" s="17">
        <v>0.53646614957031202</v>
      </c>
      <c r="AZ9" s="17">
        <v>0.65172428387141901</v>
      </c>
      <c r="BA9" s="17">
        <v>0.67970330757647102</v>
      </c>
      <c r="BB9" s="17">
        <v>0.646918371299814</v>
      </c>
      <c r="BC9" s="17">
        <v>0.68676741083138504</v>
      </c>
      <c r="BD9" s="17">
        <v>0.61529297137860695</v>
      </c>
      <c r="BE9" s="17"/>
      <c r="BF9" s="17">
        <v>0.64430252564373502</v>
      </c>
      <c r="BG9" s="17">
        <v>0.65388949344747405</v>
      </c>
      <c r="BH9" s="17">
        <v>0.70255490822813804</v>
      </c>
      <c r="BI9" s="17">
        <v>0.64366424746531203</v>
      </c>
      <c r="BJ9" s="17">
        <v>0.71131185567132804</v>
      </c>
      <c r="BK9" s="17">
        <v>0.615621558214278</v>
      </c>
      <c r="BL9" s="17">
        <v>0.68315818183720001</v>
      </c>
      <c r="BM9" s="17"/>
      <c r="BN9" s="17">
        <v>0.61651390535735195</v>
      </c>
      <c r="BO9" s="17">
        <v>0.67679702662222097</v>
      </c>
      <c r="BP9" s="17">
        <v>0.71499636703202196</v>
      </c>
      <c r="BQ9" s="17">
        <v>0.688081852720695</v>
      </c>
      <c r="BR9" s="17">
        <v>0.68160143862620703</v>
      </c>
      <c r="BS9" s="17">
        <v>0.59212329610361303</v>
      </c>
      <c r="BT9" s="17">
        <v>0.74297998232723095</v>
      </c>
      <c r="BU9" s="17">
        <v>0.61538149267638997</v>
      </c>
      <c r="BV9" s="17">
        <v>0.64034817270609001</v>
      </c>
      <c r="BW9" s="17">
        <v>0.60816858338531299</v>
      </c>
      <c r="BX9" s="17">
        <v>0.76270604246689</v>
      </c>
      <c r="BY9" s="17">
        <v>0.66647717246157501</v>
      </c>
      <c r="BZ9" s="17">
        <v>0.621637791154662</v>
      </c>
      <c r="CA9" s="17">
        <v>0.68334037360486199</v>
      </c>
      <c r="CB9" s="17">
        <v>0.60526227028513502</v>
      </c>
      <c r="CC9" s="17">
        <v>0.73875610145075699</v>
      </c>
      <c r="CD9" s="17">
        <v>0.78009113225232596</v>
      </c>
    </row>
    <row r="10" spans="2:82" ht="29" x14ac:dyDescent="0.35">
      <c r="B10" s="18" t="s">
        <v>401</v>
      </c>
      <c r="C10" s="19">
        <v>0.34213396716324102</v>
      </c>
      <c r="D10" s="19">
        <v>0.34957539060600601</v>
      </c>
      <c r="E10" s="19">
        <v>0.33629471855190801</v>
      </c>
      <c r="F10" s="19"/>
      <c r="G10" s="19">
        <v>0.327615389557673</v>
      </c>
      <c r="H10" s="19">
        <v>0.33935258327025603</v>
      </c>
      <c r="I10" s="19">
        <v>0.33019875614375399</v>
      </c>
      <c r="J10" s="19">
        <v>0.401845611148267</v>
      </c>
      <c r="K10" s="19">
        <v>0.31719672283832201</v>
      </c>
      <c r="L10" s="19">
        <v>0.33413659063675899</v>
      </c>
      <c r="M10" s="19"/>
      <c r="N10" s="19">
        <v>0.318302928286194</v>
      </c>
      <c r="O10" s="19">
        <v>0.36270373080626001</v>
      </c>
      <c r="P10" s="19">
        <v>0.35420441561104599</v>
      </c>
      <c r="Q10" s="19">
        <v>0.33164747951344398</v>
      </c>
      <c r="R10" s="19"/>
      <c r="S10" s="19">
        <v>0.38234891640956797</v>
      </c>
      <c r="T10" s="19">
        <v>0.33552922488220999</v>
      </c>
      <c r="U10" s="19">
        <v>0.31650158666940797</v>
      </c>
      <c r="V10" s="19">
        <v>0.29784348581206899</v>
      </c>
      <c r="W10" s="19">
        <v>0.34070895771658899</v>
      </c>
      <c r="X10" s="19">
        <v>0.35340273962315799</v>
      </c>
      <c r="Y10" s="19">
        <v>0.286262285854328</v>
      </c>
      <c r="Z10" s="19">
        <v>0.28382312702154799</v>
      </c>
      <c r="AA10" s="19">
        <v>0.34176874229291299</v>
      </c>
      <c r="AB10" s="19">
        <v>0.41828472487576401</v>
      </c>
      <c r="AC10" s="19">
        <v>0.379029600460081</v>
      </c>
      <c r="AD10" s="19"/>
      <c r="AE10" s="19">
        <v>0.32648409120605998</v>
      </c>
      <c r="AF10" s="19">
        <v>0.381664410227189</v>
      </c>
      <c r="AG10" s="19">
        <v>0.36849618025152903</v>
      </c>
      <c r="AH10" s="19">
        <v>0.37583762682398902</v>
      </c>
      <c r="AI10" s="19">
        <v>0.27410392494386299</v>
      </c>
      <c r="AJ10" s="19">
        <v>0.47100230585517</v>
      </c>
      <c r="AK10" s="19"/>
      <c r="AL10" s="19">
        <v>0.338745230536315</v>
      </c>
      <c r="AM10" s="19">
        <v>0.32556394335376398</v>
      </c>
      <c r="AN10" s="19">
        <v>0.28393051326104002</v>
      </c>
      <c r="AO10" s="19">
        <v>0.58706008235199603</v>
      </c>
      <c r="AP10" s="19">
        <v>0.40384873727037801</v>
      </c>
      <c r="AQ10" s="19">
        <v>0.20510369989021901</v>
      </c>
      <c r="AR10" s="19">
        <v>0.23256397825747499</v>
      </c>
      <c r="AS10" s="19"/>
      <c r="AT10" s="19">
        <v>0.34969007859332801</v>
      </c>
      <c r="AU10" s="19">
        <v>0.33891399563647701</v>
      </c>
      <c r="AV10" s="19"/>
      <c r="AW10" s="19">
        <v>0.359357052143982</v>
      </c>
      <c r="AX10" s="19">
        <v>0.31757176800412301</v>
      </c>
      <c r="AY10" s="19">
        <v>0.46353385042968798</v>
      </c>
      <c r="AZ10" s="19">
        <v>0.34827571612858099</v>
      </c>
      <c r="BA10" s="19">
        <v>0.32029669242352898</v>
      </c>
      <c r="BB10" s="19">
        <v>0.353081628700186</v>
      </c>
      <c r="BC10" s="19">
        <v>0.31323258916861502</v>
      </c>
      <c r="BD10" s="19">
        <v>0.384707028621393</v>
      </c>
      <c r="BE10" s="19"/>
      <c r="BF10" s="19">
        <v>0.35569747435626498</v>
      </c>
      <c r="BG10" s="19">
        <v>0.34611050655252601</v>
      </c>
      <c r="BH10" s="19">
        <v>0.29744509177186201</v>
      </c>
      <c r="BI10" s="19">
        <v>0.35633575253468802</v>
      </c>
      <c r="BJ10" s="19">
        <v>0.28868814432867201</v>
      </c>
      <c r="BK10" s="19">
        <v>0.384378441785722</v>
      </c>
      <c r="BL10" s="19">
        <v>0.31684181816279999</v>
      </c>
      <c r="BM10" s="19"/>
      <c r="BN10" s="19">
        <v>0.38348609464264799</v>
      </c>
      <c r="BO10" s="19">
        <v>0.32320297337777898</v>
      </c>
      <c r="BP10" s="19">
        <v>0.28500363296797798</v>
      </c>
      <c r="BQ10" s="19">
        <v>0.311918147279305</v>
      </c>
      <c r="BR10" s="19">
        <v>0.31839856137379302</v>
      </c>
      <c r="BS10" s="19">
        <v>0.40787670389638703</v>
      </c>
      <c r="BT10" s="19">
        <v>0.257020017672769</v>
      </c>
      <c r="BU10" s="19">
        <v>0.38461850732361003</v>
      </c>
      <c r="BV10" s="19">
        <v>0.35965182729390899</v>
      </c>
      <c r="BW10" s="19">
        <v>0.39183141661468701</v>
      </c>
      <c r="BX10" s="19">
        <v>0.23729395753311</v>
      </c>
      <c r="BY10" s="19">
        <v>0.33352282753842499</v>
      </c>
      <c r="BZ10" s="19">
        <v>0.378362208845338</v>
      </c>
      <c r="CA10" s="19">
        <v>0.31665962639513801</v>
      </c>
      <c r="CB10" s="19">
        <v>0.39473772971486498</v>
      </c>
      <c r="CC10" s="19">
        <v>0.26124389854924301</v>
      </c>
      <c r="CD10" s="19">
        <v>0.21990886774767399</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CD15"/>
  <sheetViews>
    <sheetView showGridLines="0" workbookViewId="0">
      <pane xSplit="2" topLeftCell="Z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1099</v>
      </c>
      <c r="D7" s="10">
        <v>539</v>
      </c>
      <c r="E7" s="10">
        <v>557</v>
      </c>
      <c r="F7" s="10"/>
      <c r="G7" s="10">
        <v>143</v>
      </c>
      <c r="H7" s="10">
        <v>181</v>
      </c>
      <c r="I7" s="10">
        <v>187</v>
      </c>
      <c r="J7" s="10">
        <v>198</v>
      </c>
      <c r="K7" s="10">
        <v>155</v>
      </c>
      <c r="L7" s="10">
        <v>235</v>
      </c>
      <c r="M7" s="10"/>
      <c r="N7" s="10">
        <v>292</v>
      </c>
      <c r="O7" s="10">
        <v>306</v>
      </c>
      <c r="P7" s="10">
        <v>241</v>
      </c>
      <c r="Q7" s="10">
        <v>257</v>
      </c>
      <c r="R7" s="10"/>
      <c r="S7" s="10">
        <v>148</v>
      </c>
      <c r="T7" s="10">
        <v>155</v>
      </c>
      <c r="U7" s="10">
        <v>77</v>
      </c>
      <c r="V7" s="10">
        <v>102</v>
      </c>
      <c r="W7" s="10">
        <v>79</v>
      </c>
      <c r="X7" s="10">
        <v>104</v>
      </c>
      <c r="Y7" s="10">
        <v>105</v>
      </c>
      <c r="Z7" s="10">
        <v>43</v>
      </c>
      <c r="AA7" s="10">
        <v>121</v>
      </c>
      <c r="AB7" s="10">
        <v>98</v>
      </c>
      <c r="AC7" s="10">
        <v>67</v>
      </c>
      <c r="AD7" s="10"/>
      <c r="AE7" s="10">
        <v>399</v>
      </c>
      <c r="AF7" s="10">
        <v>263</v>
      </c>
      <c r="AG7" s="10">
        <v>102</v>
      </c>
      <c r="AH7" s="10">
        <v>97</v>
      </c>
      <c r="AI7" s="10">
        <v>198</v>
      </c>
      <c r="AJ7" s="10">
        <v>26</v>
      </c>
      <c r="AK7" s="10"/>
      <c r="AL7" s="10">
        <v>722</v>
      </c>
      <c r="AM7" s="10">
        <v>221</v>
      </c>
      <c r="AN7" s="10">
        <v>47</v>
      </c>
      <c r="AO7" s="10">
        <v>8</v>
      </c>
      <c r="AP7" s="10">
        <v>23</v>
      </c>
      <c r="AQ7" s="10">
        <v>24</v>
      </c>
      <c r="AR7" s="10">
        <v>6</v>
      </c>
      <c r="AS7" s="10"/>
      <c r="AT7" s="10">
        <v>117</v>
      </c>
      <c r="AU7" s="10">
        <v>957</v>
      </c>
      <c r="AV7" s="10"/>
      <c r="AW7" s="10">
        <v>143</v>
      </c>
      <c r="AX7" s="10">
        <v>51</v>
      </c>
      <c r="AY7" s="10">
        <v>32</v>
      </c>
      <c r="AZ7" s="10">
        <v>344</v>
      </c>
      <c r="BA7" s="10">
        <v>190</v>
      </c>
      <c r="BB7" s="10">
        <v>148</v>
      </c>
      <c r="BC7" s="10">
        <v>178</v>
      </c>
      <c r="BD7" s="10">
        <v>13</v>
      </c>
      <c r="BE7" s="10"/>
      <c r="BF7" s="10">
        <v>135</v>
      </c>
      <c r="BG7" s="10">
        <v>326</v>
      </c>
      <c r="BH7" s="10">
        <v>146</v>
      </c>
      <c r="BI7" s="10">
        <v>64</v>
      </c>
      <c r="BJ7" s="10">
        <v>97</v>
      </c>
      <c r="BK7" s="10">
        <v>210</v>
      </c>
      <c r="BL7" s="10">
        <v>121</v>
      </c>
      <c r="BM7" s="10"/>
      <c r="BN7" s="10">
        <v>76</v>
      </c>
      <c r="BO7" s="10">
        <v>72</v>
      </c>
      <c r="BP7" s="10">
        <v>78</v>
      </c>
      <c r="BQ7" s="10">
        <v>109</v>
      </c>
      <c r="BR7" s="10">
        <v>123</v>
      </c>
      <c r="BS7" s="10">
        <v>70</v>
      </c>
      <c r="BT7" s="10">
        <v>81</v>
      </c>
      <c r="BU7" s="10">
        <v>73</v>
      </c>
      <c r="BV7" s="10">
        <v>57</v>
      </c>
      <c r="BW7" s="10">
        <v>68</v>
      </c>
      <c r="BX7" s="10">
        <v>77</v>
      </c>
      <c r="BY7" s="10">
        <v>44</v>
      </c>
      <c r="BZ7" s="10">
        <v>32</v>
      </c>
      <c r="CA7" s="10">
        <v>26</v>
      </c>
      <c r="CB7" s="10">
        <v>36</v>
      </c>
      <c r="CC7" s="10">
        <v>12</v>
      </c>
      <c r="CD7" s="10">
        <v>18</v>
      </c>
    </row>
    <row r="8" spans="2:82" ht="30" customHeight="1" x14ac:dyDescent="0.35">
      <c r="B8" s="11" t="s">
        <v>19</v>
      </c>
      <c r="C8" s="11">
        <v>1102</v>
      </c>
      <c r="D8" s="11">
        <v>549</v>
      </c>
      <c r="E8" s="11">
        <v>549</v>
      </c>
      <c r="F8" s="11"/>
      <c r="G8" s="11">
        <v>151</v>
      </c>
      <c r="H8" s="11">
        <v>187</v>
      </c>
      <c r="I8" s="11">
        <v>192</v>
      </c>
      <c r="J8" s="11">
        <v>194</v>
      </c>
      <c r="K8" s="11">
        <v>147</v>
      </c>
      <c r="L8" s="11">
        <v>231</v>
      </c>
      <c r="M8" s="11"/>
      <c r="N8" s="11">
        <v>277</v>
      </c>
      <c r="O8" s="11">
        <v>301</v>
      </c>
      <c r="P8" s="11">
        <v>251</v>
      </c>
      <c r="Q8" s="11">
        <v>269</v>
      </c>
      <c r="R8" s="11"/>
      <c r="S8" s="11">
        <v>160</v>
      </c>
      <c r="T8" s="11">
        <v>150</v>
      </c>
      <c r="U8" s="11">
        <v>72</v>
      </c>
      <c r="V8" s="11">
        <v>99</v>
      </c>
      <c r="W8" s="11">
        <v>75</v>
      </c>
      <c r="X8" s="11">
        <v>99</v>
      </c>
      <c r="Y8" s="11">
        <v>109</v>
      </c>
      <c r="Z8" s="11">
        <v>50</v>
      </c>
      <c r="AA8" s="11">
        <v>119</v>
      </c>
      <c r="AB8" s="11">
        <v>103</v>
      </c>
      <c r="AC8" s="11">
        <v>65</v>
      </c>
      <c r="AD8" s="11"/>
      <c r="AE8" s="11">
        <v>390</v>
      </c>
      <c r="AF8" s="11">
        <v>264</v>
      </c>
      <c r="AG8" s="11">
        <v>106</v>
      </c>
      <c r="AH8" s="11">
        <v>100</v>
      </c>
      <c r="AI8" s="11">
        <v>201</v>
      </c>
      <c r="AJ8" s="11">
        <v>26</v>
      </c>
      <c r="AK8" s="11"/>
      <c r="AL8" s="11">
        <v>718</v>
      </c>
      <c r="AM8" s="11">
        <v>226</v>
      </c>
      <c r="AN8" s="11">
        <v>49</v>
      </c>
      <c r="AO8" s="11">
        <v>8</v>
      </c>
      <c r="AP8" s="11">
        <v>22</v>
      </c>
      <c r="AQ8" s="11">
        <v>24</v>
      </c>
      <c r="AR8" s="11">
        <v>6</v>
      </c>
      <c r="AS8" s="11"/>
      <c r="AT8" s="11">
        <v>120</v>
      </c>
      <c r="AU8" s="11">
        <v>956</v>
      </c>
      <c r="AV8" s="11"/>
      <c r="AW8" s="11">
        <v>143</v>
      </c>
      <c r="AX8" s="11">
        <v>51</v>
      </c>
      <c r="AY8" s="11">
        <v>32</v>
      </c>
      <c r="AZ8" s="11">
        <v>342</v>
      </c>
      <c r="BA8" s="11">
        <v>187</v>
      </c>
      <c r="BB8" s="11">
        <v>153</v>
      </c>
      <c r="BC8" s="11">
        <v>181</v>
      </c>
      <c r="BD8" s="11">
        <v>13</v>
      </c>
      <c r="BE8" s="11"/>
      <c r="BF8" s="11">
        <v>134</v>
      </c>
      <c r="BG8" s="11">
        <v>329</v>
      </c>
      <c r="BH8" s="11">
        <v>146</v>
      </c>
      <c r="BI8" s="11">
        <v>65</v>
      </c>
      <c r="BJ8" s="11">
        <v>98</v>
      </c>
      <c r="BK8" s="11">
        <v>207</v>
      </c>
      <c r="BL8" s="11">
        <v>123</v>
      </c>
      <c r="BM8" s="11"/>
      <c r="BN8" s="11">
        <v>79</v>
      </c>
      <c r="BO8" s="11">
        <v>73</v>
      </c>
      <c r="BP8" s="11">
        <v>80</v>
      </c>
      <c r="BQ8" s="11">
        <v>109</v>
      </c>
      <c r="BR8" s="11">
        <v>124</v>
      </c>
      <c r="BS8" s="11">
        <v>70</v>
      </c>
      <c r="BT8" s="11">
        <v>80</v>
      </c>
      <c r="BU8" s="11">
        <v>72</v>
      </c>
      <c r="BV8" s="11">
        <v>57</v>
      </c>
      <c r="BW8" s="11">
        <v>67</v>
      </c>
      <c r="BX8" s="11">
        <v>76</v>
      </c>
      <c r="BY8" s="11">
        <v>43</v>
      </c>
      <c r="BZ8" s="11">
        <v>31</v>
      </c>
      <c r="CA8" s="11">
        <v>25</v>
      </c>
      <c r="CB8" s="11">
        <v>36</v>
      </c>
      <c r="CC8" s="11">
        <v>12</v>
      </c>
      <c r="CD8" s="11">
        <v>19</v>
      </c>
    </row>
    <row r="9" spans="2:82" x14ac:dyDescent="0.35">
      <c r="B9" s="18" t="s">
        <v>400</v>
      </c>
      <c r="C9" s="17">
        <v>0.67019115745503299</v>
      </c>
      <c r="D9" s="17">
        <v>0.64724646936645902</v>
      </c>
      <c r="E9" s="17">
        <v>0.69322133866392999</v>
      </c>
      <c r="F9" s="17"/>
      <c r="G9" s="17">
        <v>0.64322721451734499</v>
      </c>
      <c r="H9" s="17">
        <v>0.71309240943873897</v>
      </c>
      <c r="I9" s="17">
        <v>0.66216649550947904</v>
      </c>
      <c r="J9" s="17">
        <v>0.70637251680830404</v>
      </c>
      <c r="K9" s="17">
        <v>0.65949752586591404</v>
      </c>
      <c r="L9" s="17">
        <v>0.63610889686189298</v>
      </c>
      <c r="M9" s="17"/>
      <c r="N9" s="17">
        <v>0.68434804283503403</v>
      </c>
      <c r="O9" s="17">
        <v>0.676564318608883</v>
      </c>
      <c r="P9" s="17">
        <v>0.62273099436734503</v>
      </c>
      <c r="Q9" s="17">
        <v>0.69659464201127796</v>
      </c>
      <c r="R9" s="17"/>
      <c r="S9" s="17">
        <v>0.69057718848521199</v>
      </c>
      <c r="T9" s="17">
        <v>0.68438618423180797</v>
      </c>
      <c r="U9" s="17">
        <v>0.60003706412132796</v>
      </c>
      <c r="V9" s="17">
        <v>0.72371044648444105</v>
      </c>
      <c r="W9" s="17">
        <v>0.65935122308761196</v>
      </c>
      <c r="X9" s="17">
        <v>0.68230766508859697</v>
      </c>
      <c r="Y9" s="17">
        <v>0.65681206707419804</v>
      </c>
      <c r="Z9" s="17">
        <v>0.65030402293001699</v>
      </c>
      <c r="AA9" s="17">
        <v>0.60786856013661805</v>
      </c>
      <c r="AB9" s="17">
        <v>0.70666190740597501</v>
      </c>
      <c r="AC9" s="17">
        <v>0.67177479082468405</v>
      </c>
      <c r="AD9" s="17"/>
      <c r="AE9" s="17">
        <v>0.64741422296365003</v>
      </c>
      <c r="AF9" s="17">
        <v>0.682237836269599</v>
      </c>
      <c r="AG9" s="17">
        <v>0.65934413049311702</v>
      </c>
      <c r="AH9" s="17">
        <v>0.64298764447811096</v>
      </c>
      <c r="AI9" s="17">
        <v>0.72317703011508105</v>
      </c>
      <c r="AJ9" s="17">
        <v>0.63826290776333505</v>
      </c>
      <c r="AK9" s="17"/>
      <c r="AL9" s="17">
        <v>0.68577658811431197</v>
      </c>
      <c r="AM9" s="17">
        <v>0.656111473448166</v>
      </c>
      <c r="AN9" s="17">
        <v>0.59214474533858197</v>
      </c>
      <c r="AO9" s="17">
        <v>0.87161895952968405</v>
      </c>
      <c r="AP9" s="17">
        <v>0.49210177109865</v>
      </c>
      <c r="AQ9" s="17">
        <v>0.58791295893328199</v>
      </c>
      <c r="AR9" s="17">
        <v>0.50352977281403299</v>
      </c>
      <c r="AS9" s="17"/>
      <c r="AT9" s="17">
        <v>0.64719798543836504</v>
      </c>
      <c r="AU9" s="17">
        <v>0.672655357233785</v>
      </c>
      <c r="AV9" s="17"/>
      <c r="AW9" s="17">
        <v>0.64221808047777496</v>
      </c>
      <c r="AX9" s="17">
        <v>0.67265468150096097</v>
      </c>
      <c r="AY9" s="17">
        <v>0.55842768951908295</v>
      </c>
      <c r="AZ9" s="17">
        <v>0.72107024236439798</v>
      </c>
      <c r="BA9" s="17">
        <v>0.61663891454099196</v>
      </c>
      <c r="BB9" s="17">
        <v>0.69851761607832796</v>
      </c>
      <c r="BC9" s="17">
        <v>0.63309491026764098</v>
      </c>
      <c r="BD9" s="17">
        <v>0.85417340995357305</v>
      </c>
      <c r="BE9" s="17"/>
      <c r="BF9" s="17">
        <v>0.71024535352670104</v>
      </c>
      <c r="BG9" s="17">
        <v>0.65992040010783004</v>
      </c>
      <c r="BH9" s="17">
        <v>0.68324411650679595</v>
      </c>
      <c r="BI9" s="17">
        <v>0.71388583876871203</v>
      </c>
      <c r="BJ9" s="17">
        <v>0.70273818532103005</v>
      </c>
      <c r="BK9" s="17">
        <v>0.62721625375647905</v>
      </c>
      <c r="BL9" s="17">
        <v>0.66190025792241403</v>
      </c>
      <c r="BM9" s="17"/>
      <c r="BN9" s="17">
        <v>0.59879239820437602</v>
      </c>
      <c r="BO9" s="17">
        <v>0.56370117783596596</v>
      </c>
      <c r="BP9" s="17">
        <v>0.70212107193032303</v>
      </c>
      <c r="BQ9" s="17">
        <v>0.69137708511511897</v>
      </c>
      <c r="BR9" s="17">
        <v>0.73323116333761595</v>
      </c>
      <c r="BS9" s="17">
        <v>0.70038736054780204</v>
      </c>
      <c r="BT9" s="17">
        <v>0.75827925358262205</v>
      </c>
      <c r="BU9" s="17">
        <v>0.66892478754205198</v>
      </c>
      <c r="BV9" s="17">
        <v>0.57351073180683099</v>
      </c>
      <c r="BW9" s="17">
        <v>0.75416044189414599</v>
      </c>
      <c r="BX9" s="17">
        <v>0.61736076698109799</v>
      </c>
      <c r="BY9" s="17">
        <v>0.72894389369475499</v>
      </c>
      <c r="BZ9" s="17">
        <v>0.74562500471800197</v>
      </c>
      <c r="CA9" s="17">
        <v>0.70392796154161497</v>
      </c>
      <c r="CB9" s="17">
        <v>0.55616619208810103</v>
      </c>
      <c r="CC9" s="17">
        <v>0.60463122826610005</v>
      </c>
      <c r="CD9" s="17">
        <v>0.67147131735736298</v>
      </c>
    </row>
    <row r="10" spans="2:82" ht="29" x14ac:dyDescent="0.35">
      <c r="B10" s="18" t="s">
        <v>401</v>
      </c>
      <c r="C10" s="19">
        <v>0.32980884254496701</v>
      </c>
      <c r="D10" s="19">
        <v>0.35275353063354098</v>
      </c>
      <c r="E10" s="19">
        <v>0.30677866133607001</v>
      </c>
      <c r="F10" s="19"/>
      <c r="G10" s="19">
        <v>0.35677278548265601</v>
      </c>
      <c r="H10" s="19">
        <v>0.28690759056126097</v>
      </c>
      <c r="I10" s="19">
        <v>0.33783350449052102</v>
      </c>
      <c r="J10" s="19">
        <v>0.29362748319169601</v>
      </c>
      <c r="K10" s="19">
        <v>0.34050247413408602</v>
      </c>
      <c r="L10" s="19">
        <v>0.36389110313810702</v>
      </c>
      <c r="M10" s="19"/>
      <c r="N10" s="19">
        <v>0.31565195716496602</v>
      </c>
      <c r="O10" s="19">
        <v>0.323435681391117</v>
      </c>
      <c r="P10" s="19">
        <v>0.37726900563265497</v>
      </c>
      <c r="Q10" s="19">
        <v>0.30340535798872198</v>
      </c>
      <c r="R10" s="19"/>
      <c r="S10" s="19">
        <v>0.30942281151478801</v>
      </c>
      <c r="T10" s="19">
        <v>0.31561381576819197</v>
      </c>
      <c r="U10" s="19">
        <v>0.39996293587867199</v>
      </c>
      <c r="V10" s="19">
        <v>0.27628955351555901</v>
      </c>
      <c r="W10" s="19">
        <v>0.34064877691238798</v>
      </c>
      <c r="X10" s="19">
        <v>0.31769233491140297</v>
      </c>
      <c r="Y10" s="19">
        <v>0.34318793292580202</v>
      </c>
      <c r="Z10" s="19">
        <v>0.34969597706998301</v>
      </c>
      <c r="AA10" s="19">
        <v>0.392131439863382</v>
      </c>
      <c r="AB10" s="19">
        <v>0.29333809259402499</v>
      </c>
      <c r="AC10" s="19">
        <v>0.328225209175316</v>
      </c>
      <c r="AD10" s="19"/>
      <c r="AE10" s="19">
        <v>0.35258577703635002</v>
      </c>
      <c r="AF10" s="19">
        <v>0.317762163730401</v>
      </c>
      <c r="AG10" s="19">
        <v>0.34065586950688198</v>
      </c>
      <c r="AH10" s="19">
        <v>0.35701235552188898</v>
      </c>
      <c r="AI10" s="19">
        <v>0.276822969884919</v>
      </c>
      <c r="AJ10" s="19">
        <v>0.361737092236665</v>
      </c>
      <c r="AK10" s="19"/>
      <c r="AL10" s="19">
        <v>0.31422341188568798</v>
      </c>
      <c r="AM10" s="19">
        <v>0.343888526551834</v>
      </c>
      <c r="AN10" s="19">
        <v>0.40785525466141798</v>
      </c>
      <c r="AO10" s="19">
        <v>0.12838104047031601</v>
      </c>
      <c r="AP10" s="19">
        <v>0.50789822890134995</v>
      </c>
      <c r="AQ10" s="19">
        <v>0.41208704106671801</v>
      </c>
      <c r="AR10" s="19">
        <v>0.49647022718596701</v>
      </c>
      <c r="AS10" s="19"/>
      <c r="AT10" s="19">
        <v>0.35280201456163501</v>
      </c>
      <c r="AU10" s="19">
        <v>0.327344642766215</v>
      </c>
      <c r="AV10" s="19"/>
      <c r="AW10" s="19">
        <v>0.35778191952222499</v>
      </c>
      <c r="AX10" s="19">
        <v>0.32734531849903897</v>
      </c>
      <c r="AY10" s="19">
        <v>0.441572310480917</v>
      </c>
      <c r="AZ10" s="19">
        <v>0.27892975763560202</v>
      </c>
      <c r="BA10" s="19">
        <v>0.38336108545900799</v>
      </c>
      <c r="BB10" s="19">
        <v>0.30148238392167298</v>
      </c>
      <c r="BC10" s="19">
        <v>0.36690508973235902</v>
      </c>
      <c r="BD10" s="19">
        <v>0.14582659004642701</v>
      </c>
      <c r="BE10" s="19"/>
      <c r="BF10" s="19">
        <v>0.28975464647329902</v>
      </c>
      <c r="BG10" s="19">
        <v>0.34007959989217001</v>
      </c>
      <c r="BH10" s="19">
        <v>0.31675588349320399</v>
      </c>
      <c r="BI10" s="19">
        <v>0.28611416123128802</v>
      </c>
      <c r="BJ10" s="19">
        <v>0.29726181467897</v>
      </c>
      <c r="BK10" s="19">
        <v>0.37278374624352101</v>
      </c>
      <c r="BL10" s="19">
        <v>0.33809974207758597</v>
      </c>
      <c r="BM10" s="19"/>
      <c r="BN10" s="19">
        <v>0.40120760179562398</v>
      </c>
      <c r="BO10" s="19">
        <v>0.43629882216403398</v>
      </c>
      <c r="BP10" s="19">
        <v>0.29787892806967697</v>
      </c>
      <c r="BQ10" s="19">
        <v>0.30862291488488103</v>
      </c>
      <c r="BR10" s="19">
        <v>0.26676883666238399</v>
      </c>
      <c r="BS10" s="19">
        <v>0.29961263945219802</v>
      </c>
      <c r="BT10" s="19">
        <v>0.24172074641737801</v>
      </c>
      <c r="BU10" s="19">
        <v>0.33107521245794802</v>
      </c>
      <c r="BV10" s="19">
        <v>0.42648926819316901</v>
      </c>
      <c r="BW10" s="19">
        <v>0.24583955810585401</v>
      </c>
      <c r="BX10" s="19">
        <v>0.38263923301890201</v>
      </c>
      <c r="BY10" s="19">
        <v>0.27105610630524501</v>
      </c>
      <c r="BZ10" s="19">
        <v>0.25437499528199797</v>
      </c>
      <c r="CA10" s="19">
        <v>0.29607203845838498</v>
      </c>
      <c r="CB10" s="19">
        <v>0.44383380791189903</v>
      </c>
      <c r="CC10" s="19">
        <v>0.3953687717339</v>
      </c>
      <c r="CD10" s="19">
        <v>0.32852868264263801</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CD15"/>
  <sheetViews>
    <sheetView showGridLines="0" workbookViewId="0">
      <pane xSplit="2" topLeftCell="X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1109</v>
      </c>
      <c r="D7" s="10">
        <v>542</v>
      </c>
      <c r="E7" s="10">
        <v>563</v>
      </c>
      <c r="F7" s="10"/>
      <c r="G7" s="10">
        <v>146</v>
      </c>
      <c r="H7" s="10">
        <v>187</v>
      </c>
      <c r="I7" s="10">
        <v>180</v>
      </c>
      <c r="J7" s="10">
        <v>204</v>
      </c>
      <c r="K7" s="10">
        <v>164</v>
      </c>
      <c r="L7" s="10">
        <v>228</v>
      </c>
      <c r="M7" s="10"/>
      <c r="N7" s="10">
        <v>283</v>
      </c>
      <c r="O7" s="10">
        <v>316</v>
      </c>
      <c r="P7" s="10">
        <v>241</v>
      </c>
      <c r="Q7" s="10">
        <v>265</v>
      </c>
      <c r="R7" s="10"/>
      <c r="S7" s="10">
        <v>135</v>
      </c>
      <c r="T7" s="10">
        <v>166</v>
      </c>
      <c r="U7" s="10">
        <v>99</v>
      </c>
      <c r="V7" s="10">
        <v>105</v>
      </c>
      <c r="W7" s="10">
        <v>84</v>
      </c>
      <c r="X7" s="10">
        <v>96</v>
      </c>
      <c r="Y7" s="10">
        <v>98</v>
      </c>
      <c r="Z7" s="10">
        <v>38</v>
      </c>
      <c r="AA7" s="10">
        <v>121</v>
      </c>
      <c r="AB7" s="10">
        <v>102</v>
      </c>
      <c r="AC7" s="10">
        <v>65</v>
      </c>
      <c r="AD7" s="10"/>
      <c r="AE7" s="10">
        <v>405</v>
      </c>
      <c r="AF7" s="10">
        <v>282</v>
      </c>
      <c r="AG7" s="10">
        <v>82</v>
      </c>
      <c r="AH7" s="10">
        <v>100</v>
      </c>
      <c r="AI7" s="10">
        <v>195</v>
      </c>
      <c r="AJ7" s="10">
        <v>36</v>
      </c>
      <c r="AK7" s="10"/>
      <c r="AL7" s="10">
        <v>706</v>
      </c>
      <c r="AM7" s="10">
        <v>255</v>
      </c>
      <c r="AN7" s="10">
        <v>40</v>
      </c>
      <c r="AO7" s="10">
        <v>8</v>
      </c>
      <c r="AP7" s="10">
        <v>30</v>
      </c>
      <c r="AQ7" s="10">
        <v>21</v>
      </c>
      <c r="AR7" s="10">
        <v>2</v>
      </c>
      <c r="AS7" s="10"/>
      <c r="AT7" s="10">
        <v>111</v>
      </c>
      <c r="AU7" s="10">
        <v>973</v>
      </c>
      <c r="AV7" s="10"/>
      <c r="AW7" s="10">
        <v>128</v>
      </c>
      <c r="AX7" s="10">
        <v>53</v>
      </c>
      <c r="AY7" s="10">
        <v>39</v>
      </c>
      <c r="AZ7" s="10">
        <v>361</v>
      </c>
      <c r="BA7" s="10">
        <v>181</v>
      </c>
      <c r="BB7" s="10">
        <v>153</v>
      </c>
      <c r="BC7" s="10">
        <v>174</v>
      </c>
      <c r="BD7" s="10">
        <v>20</v>
      </c>
      <c r="BE7" s="10"/>
      <c r="BF7" s="10">
        <v>146</v>
      </c>
      <c r="BG7" s="10">
        <v>325</v>
      </c>
      <c r="BH7" s="10">
        <v>132</v>
      </c>
      <c r="BI7" s="10">
        <v>72</v>
      </c>
      <c r="BJ7" s="10">
        <v>100</v>
      </c>
      <c r="BK7" s="10">
        <v>223</v>
      </c>
      <c r="BL7" s="10">
        <v>111</v>
      </c>
      <c r="BM7" s="10"/>
      <c r="BN7" s="10">
        <v>71</v>
      </c>
      <c r="BO7" s="10">
        <v>82</v>
      </c>
      <c r="BP7" s="10">
        <v>73</v>
      </c>
      <c r="BQ7" s="10">
        <v>115</v>
      </c>
      <c r="BR7" s="10">
        <v>114</v>
      </c>
      <c r="BS7" s="10">
        <v>89</v>
      </c>
      <c r="BT7" s="10">
        <v>92</v>
      </c>
      <c r="BU7" s="10">
        <v>80</v>
      </c>
      <c r="BV7" s="10">
        <v>52</v>
      </c>
      <c r="BW7" s="10">
        <v>85</v>
      </c>
      <c r="BX7" s="10">
        <v>65</v>
      </c>
      <c r="BY7" s="10">
        <v>46</v>
      </c>
      <c r="BZ7" s="10">
        <v>22</v>
      </c>
      <c r="CA7" s="10">
        <v>26</v>
      </c>
      <c r="CB7" s="10">
        <v>29</v>
      </c>
      <c r="CC7" s="10">
        <v>18</v>
      </c>
      <c r="CD7" s="10">
        <v>10</v>
      </c>
    </row>
    <row r="8" spans="2:82" ht="30" customHeight="1" x14ac:dyDescent="0.35">
      <c r="B8" s="11" t="s">
        <v>19</v>
      </c>
      <c r="C8" s="11">
        <v>1106</v>
      </c>
      <c r="D8" s="11">
        <v>545</v>
      </c>
      <c r="E8" s="11">
        <v>557</v>
      </c>
      <c r="F8" s="11"/>
      <c r="G8" s="11">
        <v>154</v>
      </c>
      <c r="H8" s="11">
        <v>192</v>
      </c>
      <c r="I8" s="11">
        <v>184</v>
      </c>
      <c r="J8" s="11">
        <v>200</v>
      </c>
      <c r="K8" s="11">
        <v>154</v>
      </c>
      <c r="L8" s="11">
        <v>221</v>
      </c>
      <c r="M8" s="11"/>
      <c r="N8" s="11">
        <v>267</v>
      </c>
      <c r="O8" s="11">
        <v>311</v>
      </c>
      <c r="P8" s="11">
        <v>248</v>
      </c>
      <c r="Q8" s="11">
        <v>276</v>
      </c>
      <c r="R8" s="11"/>
      <c r="S8" s="11">
        <v>148</v>
      </c>
      <c r="T8" s="11">
        <v>160</v>
      </c>
      <c r="U8" s="11">
        <v>93</v>
      </c>
      <c r="V8" s="11">
        <v>103</v>
      </c>
      <c r="W8" s="11">
        <v>80</v>
      </c>
      <c r="X8" s="11">
        <v>92</v>
      </c>
      <c r="Y8" s="11">
        <v>102</v>
      </c>
      <c r="Z8" s="11">
        <v>43</v>
      </c>
      <c r="AA8" s="11">
        <v>118</v>
      </c>
      <c r="AB8" s="11">
        <v>105</v>
      </c>
      <c r="AC8" s="11">
        <v>63</v>
      </c>
      <c r="AD8" s="11"/>
      <c r="AE8" s="11">
        <v>394</v>
      </c>
      <c r="AF8" s="11">
        <v>278</v>
      </c>
      <c r="AG8" s="11">
        <v>86</v>
      </c>
      <c r="AH8" s="11">
        <v>103</v>
      </c>
      <c r="AI8" s="11">
        <v>200</v>
      </c>
      <c r="AJ8" s="11">
        <v>36</v>
      </c>
      <c r="AK8" s="11"/>
      <c r="AL8" s="11">
        <v>698</v>
      </c>
      <c r="AM8" s="11">
        <v>260</v>
      </c>
      <c r="AN8" s="11">
        <v>42</v>
      </c>
      <c r="AO8" s="11">
        <v>8</v>
      </c>
      <c r="AP8" s="11">
        <v>28</v>
      </c>
      <c r="AQ8" s="11">
        <v>21</v>
      </c>
      <c r="AR8" s="11">
        <v>2</v>
      </c>
      <c r="AS8" s="11"/>
      <c r="AT8" s="11">
        <v>113</v>
      </c>
      <c r="AU8" s="11">
        <v>967</v>
      </c>
      <c r="AV8" s="11"/>
      <c r="AW8" s="11">
        <v>128</v>
      </c>
      <c r="AX8" s="11">
        <v>52</v>
      </c>
      <c r="AY8" s="11">
        <v>41</v>
      </c>
      <c r="AZ8" s="11">
        <v>358</v>
      </c>
      <c r="BA8" s="11">
        <v>175</v>
      </c>
      <c r="BB8" s="11">
        <v>156</v>
      </c>
      <c r="BC8" s="11">
        <v>176</v>
      </c>
      <c r="BD8" s="11">
        <v>20</v>
      </c>
      <c r="BE8" s="11"/>
      <c r="BF8" s="11">
        <v>146</v>
      </c>
      <c r="BG8" s="11">
        <v>325</v>
      </c>
      <c r="BH8" s="11">
        <v>129</v>
      </c>
      <c r="BI8" s="11">
        <v>71</v>
      </c>
      <c r="BJ8" s="11">
        <v>102</v>
      </c>
      <c r="BK8" s="11">
        <v>219</v>
      </c>
      <c r="BL8" s="11">
        <v>114</v>
      </c>
      <c r="BM8" s="11"/>
      <c r="BN8" s="11">
        <v>74</v>
      </c>
      <c r="BO8" s="11">
        <v>84</v>
      </c>
      <c r="BP8" s="11">
        <v>74</v>
      </c>
      <c r="BQ8" s="11">
        <v>116</v>
      </c>
      <c r="BR8" s="11">
        <v>113</v>
      </c>
      <c r="BS8" s="11">
        <v>89</v>
      </c>
      <c r="BT8" s="11">
        <v>91</v>
      </c>
      <c r="BU8" s="11">
        <v>80</v>
      </c>
      <c r="BV8" s="11">
        <v>52</v>
      </c>
      <c r="BW8" s="11">
        <v>83</v>
      </c>
      <c r="BX8" s="11">
        <v>64</v>
      </c>
      <c r="BY8" s="11">
        <v>45</v>
      </c>
      <c r="BZ8" s="11">
        <v>22</v>
      </c>
      <c r="CA8" s="11">
        <v>25</v>
      </c>
      <c r="CB8" s="11">
        <v>28</v>
      </c>
      <c r="CC8" s="11">
        <v>18</v>
      </c>
      <c r="CD8" s="11">
        <v>10</v>
      </c>
    </row>
    <row r="9" spans="2:82" x14ac:dyDescent="0.35">
      <c r="B9" s="18" t="s">
        <v>400</v>
      </c>
      <c r="C9" s="17">
        <v>0.680912478325993</v>
      </c>
      <c r="D9" s="17">
        <v>0.67814649473090904</v>
      </c>
      <c r="E9" s="17">
        <v>0.68309924866321203</v>
      </c>
      <c r="F9" s="17"/>
      <c r="G9" s="17">
        <v>0.67730686680516194</v>
      </c>
      <c r="H9" s="17">
        <v>0.68572891494917199</v>
      </c>
      <c r="I9" s="17">
        <v>0.69124028260099302</v>
      </c>
      <c r="J9" s="17">
        <v>0.65560155369188799</v>
      </c>
      <c r="K9" s="17">
        <v>0.67496833725616201</v>
      </c>
      <c r="L9" s="17">
        <v>0.69769142980812504</v>
      </c>
      <c r="M9" s="17"/>
      <c r="N9" s="17">
        <v>0.68575243013884701</v>
      </c>
      <c r="O9" s="17">
        <v>0.68881590026759498</v>
      </c>
      <c r="P9" s="17">
        <v>0.69550152903266604</v>
      </c>
      <c r="Q9" s="17">
        <v>0.65675532097037403</v>
      </c>
      <c r="R9" s="17"/>
      <c r="S9" s="17">
        <v>0.62943470845093297</v>
      </c>
      <c r="T9" s="17">
        <v>0.67454061239287599</v>
      </c>
      <c r="U9" s="17">
        <v>0.71829506973816704</v>
      </c>
      <c r="V9" s="17">
        <v>0.66572765475309403</v>
      </c>
      <c r="W9" s="17">
        <v>0.66646552736354403</v>
      </c>
      <c r="X9" s="17">
        <v>0.66247609836126298</v>
      </c>
      <c r="Y9" s="17">
        <v>0.71633167713865697</v>
      </c>
      <c r="Z9" s="17">
        <v>0.78550618688762697</v>
      </c>
      <c r="AA9" s="17">
        <v>0.71075997892329201</v>
      </c>
      <c r="AB9" s="17">
        <v>0.68836092973274099</v>
      </c>
      <c r="AC9" s="17">
        <v>0.63509714169230802</v>
      </c>
      <c r="AD9" s="17"/>
      <c r="AE9" s="17">
        <v>0.69078333709973005</v>
      </c>
      <c r="AF9" s="17">
        <v>0.67315882501343105</v>
      </c>
      <c r="AG9" s="17">
        <v>0.64687964031266498</v>
      </c>
      <c r="AH9" s="17">
        <v>0.72492316051424099</v>
      </c>
      <c r="AI9" s="17">
        <v>0.65759780599442597</v>
      </c>
      <c r="AJ9" s="17">
        <v>0.77599353339409505</v>
      </c>
      <c r="AK9" s="17"/>
      <c r="AL9" s="17">
        <v>0.70337608243665495</v>
      </c>
      <c r="AM9" s="17">
        <v>0.65853585775692103</v>
      </c>
      <c r="AN9" s="17">
        <v>0.57504152962517296</v>
      </c>
      <c r="AO9" s="17">
        <v>0.88040792781325605</v>
      </c>
      <c r="AP9" s="17">
        <v>0.64582868474507604</v>
      </c>
      <c r="AQ9" s="17">
        <v>0.51686474982659003</v>
      </c>
      <c r="AR9" s="17">
        <v>1</v>
      </c>
      <c r="AS9" s="17"/>
      <c r="AT9" s="17">
        <v>0.65476789690864601</v>
      </c>
      <c r="AU9" s="17">
        <v>0.68643973912133305</v>
      </c>
      <c r="AV9" s="17"/>
      <c r="AW9" s="17">
        <v>0.68511446764365902</v>
      </c>
      <c r="AX9" s="17">
        <v>0.71482098697238206</v>
      </c>
      <c r="AY9" s="17">
        <v>0.69680694922678099</v>
      </c>
      <c r="AZ9" s="17">
        <v>0.65467590853789304</v>
      </c>
      <c r="BA9" s="17">
        <v>0.68217420281497498</v>
      </c>
      <c r="BB9" s="17">
        <v>0.678907852062824</v>
      </c>
      <c r="BC9" s="17">
        <v>0.72184135650244396</v>
      </c>
      <c r="BD9" s="17">
        <v>0.64820203423145695</v>
      </c>
      <c r="BE9" s="17"/>
      <c r="BF9" s="17">
        <v>0.74083420490352403</v>
      </c>
      <c r="BG9" s="17">
        <v>0.70760636720555403</v>
      </c>
      <c r="BH9" s="17">
        <v>0.67989097428016199</v>
      </c>
      <c r="BI9" s="17">
        <v>0.68141041840318906</v>
      </c>
      <c r="BJ9" s="17">
        <v>0.60082938868383495</v>
      </c>
      <c r="BK9" s="17">
        <v>0.66277520438028004</v>
      </c>
      <c r="BL9" s="17">
        <v>0.63552074006232695</v>
      </c>
      <c r="BM9" s="17"/>
      <c r="BN9" s="17">
        <v>0.64868710093209503</v>
      </c>
      <c r="BO9" s="17">
        <v>0.62392116761423899</v>
      </c>
      <c r="BP9" s="17">
        <v>0.68497540230207798</v>
      </c>
      <c r="BQ9" s="17">
        <v>0.65747715937124895</v>
      </c>
      <c r="BR9" s="17">
        <v>0.70454692937785501</v>
      </c>
      <c r="BS9" s="17">
        <v>0.70182481258410701</v>
      </c>
      <c r="BT9" s="17">
        <v>0.72025467742870797</v>
      </c>
      <c r="BU9" s="17">
        <v>0.64563904300655295</v>
      </c>
      <c r="BV9" s="17">
        <v>0.68014007722681702</v>
      </c>
      <c r="BW9" s="17">
        <v>0.72777644900175298</v>
      </c>
      <c r="BX9" s="17">
        <v>0.63644917038818605</v>
      </c>
      <c r="BY9" s="17">
        <v>0.80871419234535202</v>
      </c>
      <c r="BZ9" s="17">
        <v>0.59304434671096296</v>
      </c>
      <c r="CA9" s="17">
        <v>0.85476312041339997</v>
      </c>
      <c r="CB9" s="17">
        <v>0.74466464498217999</v>
      </c>
      <c r="CC9" s="17">
        <v>0.60489629967441305</v>
      </c>
      <c r="CD9" s="17">
        <v>0.57149817356615995</v>
      </c>
    </row>
    <row r="10" spans="2:82" ht="29" x14ac:dyDescent="0.35">
      <c r="B10" s="18" t="s">
        <v>401</v>
      </c>
      <c r="C10" s="19">
        <v>0.319087521674007</v>
      </c>
      <c r="D10" s="19">
        <v>0.32185350526909101</v>
      </c>
      <c r="E10" s="19">
        <v>0.31690075133678802</v>
      </c>
      <c r="F10" s="19"/>
      <c r="G10" s="19">
        <v>0.322693133194838</v>
      </c>
      <c r="H10" s="19">
        <v>0.31427108505082801</v>
      </c>
      <c r="I10" s="19">
        <v>0.30875971739900698</v>
      </c>
      <c r="J10" s="19">
        <v>0.34439844630811201</v>
      </c>
      <c r="K10" s="19">
        <v>0.32503166274383799</v>
      </c>
      <c r="L10" s="19">
        <v>0.30230857019187501</v>
      </c>
      <c r="M10" s="19"/>
      <c r="N10" s="19">
        <v>0.31424756986115299</v>
      </c>
      <c r="O10" s="19">
        <v>0.31118409973240502</v>
      </c>
      <c r="P10" s="19">
        <v>0.30449847096733401</v>
      </c>
      <c r="Q10" s="19">
        <v>0.34324467902962602</v>
      </c>
      <c r="R10" s="19"/>
      <c r="S10" s="19">
        <v>0.37056529154906698</v>
      </c>
      <c r="T10" s="19">
        <v>0.32545938760712401</v>
      </c>
      <c r="U10" s="19">
        <v>0.28170493026183302</v>
      </c>
      <c r="V10" s="19">
        <v>0.33427234524690602</v>
      </c>
      <c r="W10" s="19">
        <v>0.33353447263645603</v>
      </c>
      <c r="X10" s="19">
        <v>0.33752390163873702</v>
      </c>
      <c r="Y10" s="19">
        <v>0.28366832286134303</v>
      </c>
      <c r="Z10" s="19">
        <v>0.214493813112374</v>
      </c>
      <c r="AA10" s="19">
        <v>0.28924002107670799</v>
      </c>
      <c r="AB10" s="19">
        <v>0.31163907026725901</v>
      </c>
      <c r="AC10" s="19">
        <v>0.36490285830769198</v>
      </c>
      <c r="AD10" s="19"/>
      <c r="AE10" s="19">
        <v>0.30921666290027</v>
      </c>
      <c r="AF10" s="19">
        <v>0.32684117498656901</v>
      </c>
      <c r="AG10" s="19">
        <v>0.35312035968733502</v>
      </c>
      <c r="AH10" s="19">
        <v>0.27507683948575901</v>
      </c>
      <c r="AI10" s="19">
        <v>0.34240219400557398</v>
      </c>
      <c r="AJ10" s="19">
        <v>0.22400646660590501</v>
      </c>
      <c r="AK10" s="19"/>
      <c r="AL10" s="19">
        <v>0.296623917563345</v>
      </c>
      <c r="AM10" s="19">
        <v>0.34146414224307903</v>
      </c>
      <c r="AN10" s="19">
        <v>0.42495847037482698</v>
      </c>
      <c r="AO10" s="19">
        <v>0.119592072186744</v>
      </c>
      <c r="AP10" s="19">
        <v>0.35417131525492401</v>
      </c>
      <c r="AQ10" s="19">
        <v>0.48313525017341002</v>
      </c>
      <c r="AR10" s="19">
        <v>0</v>
      </c>
      <c r="AS10" s="19"/>
      <c r="AT10" s="19">
        <v>0.34523210309135399</v>
      </c>
      <c r="AU10" s="19">
        <v>0.31356026087866701</v>
      </c>
      <c r="AV10" s="19"/>
      <c r="AW10" s="19">
        <v>0.31488553235634098</v>
      </c>
      <c r="AX10" s="19">
        <v>0.285179013027618</v>
      </c>
      <c r="AY10" s="19">
        <v>0.30319305077321901</v>
      </c>
      <c r="AZ10" s="19">
        <v>0.34532409146210702</v>
      </c>
      <c r="BA10" s="19">
        <v>0.31782579718502502</v>
      </c>
      <c r="BB10" s="19">
        <v>0.321092147937176</v>
      </c>
      <c r="BC10" s="19">
        <v>0.27815864349755598</v>
      </c>
      <c r="BD10" s="19">
        <v>0.351797965768543</v>
      </c>
      <c r="BE10" s="19"/>
      <c r="BF10" s="19">
        <v>0.25916579509647603</v>
      </c>
      <c r="BG10" s="19">
        <v>0.29239363279444602</v>
      </c>
      <c r="BH10" s="19">
        <v>0.32010902571983801</v>
      </c>
      <c r="BI10" s="19">
        <v>0.318589581596811</v>
      </c>
      <c r="BJ10" s="19">
        <v>0.39917061131616499</v>
      </c>
      <c r="BK10" s="19">
        <v>0.33722479561972002</v>
      </c>
      <c r="BL10" s="19">
        <v>0.36447925993767299</v>
      </c>
      <c r="BM10" s="19"/>
      <c r="BN10" s="19">
        <v>0.35131289906790503</v>
      </c>
      <c r="BO10" s="19">
        <v>0.37607883238576101</v>
      </c>
      <c r="BP10" s="19">
        <v>0.31502459769792202</v>
      </c>
      <c r="BQ10" s="19">
        <v>0.34252284062875099</v>
      </c>
      <c r="BR10" s="19">
        <v>0.29545307062214499</v>
      </c>
      <c r="BS10" s="19">
        <v>0.29817518741589299</v>
      </c>
      <c r="BT10" s="19">
        <v>0.27974532257129198</v>
      </c>
      <c r="BU10" s="19">
        <v>0.354360956993447</v>
      </c>
      <c r="BV10" s="19">
        <v>0.31985992277318298</v>
      </c>
      <c r="BW10" s="19">
        <v>0.27222355099824702</v>
      </c>
      <c r="BX10" s="19">
        <v>0.36355082961181401</v>
      </c>
      <c r="BY10" s="19">
        <v>0.191285807654648</v>
      </c>
      <c r="BZ10" s="19">
        <v>0.40695565328903699</v>
      </c>
      <c r="CA10" s="19">
        <v>0.1452368795866</v>
      </c>
      <c r="CB10" s="19">
        <v>0.25533535501782001</v>
      </c>
      <c r="CC10" s="19">
        <v>0.395103700325587</v>
      </c>
      <c r="CD10" s="19">
        <v>0.42850182643383999</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CD15"/>
  <sheetViews>
    <sheetView showGridLines="0" topLeftCell="A2" workbookViewId="0">
      <pane xSplit="2" topLeftCell="Z1" activePane="topRight" state="frozen"/>
      <selection pane="topRight" activeCell="AD3"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409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1077</v>
      </c>
      <c r="D7" s="10">
        <v>504</v>
      </c>
      <c r="E7" s="10">
        <v>568</v>
      </c>
      <c r="F7" s="10"/>
      <c r="G7" s="10">
        <v>158</v>
      </c>
      <c r="H7" s="10">
        <v>183</v>
      </c>
      <c r="I7" s="10">
        <v>169</v>
      </c>
      <c r="J7" s="10">
        <v>183</v>
      </c>
      <c r="K7" s="10">
        <v>155</v>
      </c>
      <c r="L7" s="10">
        <v>229</v>
      </c>
      <c r="M7" s="10"/>
      <c r="N7" s="10">
        <v>288</v>
      </c>
      <c r="O7" s="10">
        <v>296</v>
      </c>
      <c r="P7" s="10">
        <v>215</v>
      </c>
      <c r="Q7" s="10">
        <v>270</v>
      </c>
      <c r="R7" s="10"/>
      <c r="S7" s="10">
        <v>148</v>
      </c>
      <c r="T7" s="10">
        <v>149</v>
      </c>
      <c r="U7" s="10">
        <v>92</v>
      </c>
      <c r="V7" s="10">
        <v>92</v>
      </c>
      <c r="W7" s="10">
        <v>78</v>
      </c>
      <c r="X7" s="10">
        <v>106</v>
      </c>
      <c r="Y7" s="10">
        <v>108</v>
      </c>
      <c r="Z7" s="10">
        <v>46</v>
      </c>
      <c r="AA7" s="10">
        <v>101</v>
      </c>
      <c r="AB7" s="10">
        <v>97</v>
      </c>
      <c r="AC7" s="10">
        <v>60</v>
      </c>
      <c r="AD7" s="10"/>
      <c r="AE7" s="10">
        <v>386</v>
      </c>
      <c r="AF7" s="10">
        <v>249</v>
      </c>
      <c r="AG7" s="10">
        <v>96</v>
      </c>
      <c r="AH7" s="10">
        <v>111</v>
      </c>
      <c r="AI7" s="10">
        <v>201</v>
      </c>
      <c r="AJ7" s="10">
        <v>17</v>
      </c>
      <c r="AK7" s="10"/>
      <c r="AL7" s="10">
        <v>692</v>
      </c>
      <c r="AM7" s="10">
        <v>236</v>
      </c>
      <c r="AN7" s="10">
        <v>52</v>
      </c>
      <c r="AO7" s="10">
        <v>8</v>
      </c>
      <c r="AP7" s="10">
        <v>24</v>
      </c>
      <c r="AQ7" s="10">
        <v>15</v>
      </c>
      <c r="AR7" s="10">
        <v>1</v>
      </c>
      <c r="AS7" s="10"/>
      <c r="AT7" s="10">
        <v>101</v>
      </c>
      <c r="AU7" s="10">
        <v>956</v>
      </c>
      <c r="AV7" s="10"/>
      <c r="AW7" s="10">
        <v>140</v>
      </c>
      <c r="AX7" s="10">
        <v>49</v>
      </c>
      <c r="AY7" s="10">
        <v>27</v>
      </c>
      <c r="AZ7" s="10">
        <v>344</v>
      </c>
      <c r="BA7" s="10">
        <v>175</v>
      </c>
      <c r="BB7" s="10">
        <v>168</v>
      </c>
      <c r="BC7" s="10">
        <v>162</v>
      </c>
      <c r="BD7" s="10">
        <v>12</v>
      </c>
      <c r="BE7" s="10"/>
      <c r="BF7" s="10">
        <v>138</v>
      </c>
      <c r="BG7" s="10">
        <v>315</v>
      </c>
      <c r="BH7" s="10">
        <v>129</v>
      </c>
      <c r="BI7" s="10">
        <v>57</v>
      </c>
      <c r="BJ7" s="10">
        <v>114</v>
      </c>
      <c r="BK7" s="10">
        <v>207</v>
      </c>
      <c r="BL7" s="10">
        <v>117</v>
      </c>
      <c r="BM7" s="10"/>
      <c r="BN7" s="10">
        <v>64</v>
      </c>
      <c r="BO7" s="10">
        <v>75</v>
      </c>
      <c r="BP7" s="10">
        <v>74</v>
      </c>
      <c r="BQ7" s="10">
        <v>108</v>
      </c>
      <c r="BR7" s="10">
        <v>109</v>
      </c>
      <c r="BS7" s="10">
        <v>100</v>
      </c>
      <c r="BT7" s="10">
        <v>70</v>
      </c>
      <c r="BU7" s="10">
        <v>75</v>
      </c>
      <c r="BV7" s="10">
        <v>55</v>
      </c>
      <c r="BW7" s="10">
        <v>76</v>
      </c>
      <c r="BX7" s="10">
        <v>58</v>
      </c>
      <c r="BY7" s="10">
        <v>45</v>
      </c>
      <c r="BZ7" s="10">
        <v>34</v>
      </c>
      <c r="CA7" s="10">
        <v>23</v>
      </c>
      <c r="CB7" s="10">
        <v>32</v>
      </c>
      <c r="CC7" s="10">
        <v>13</v>
      </c>
      <c r="CD7" s="10">
        <v>17</v>
      </c>
    </row>
    <row r="8" spans="2:82" ht="30" customHeight="1" x14ac:dyDescent="0.35">
      <c r="B8" s="11" t="s">
        <v>19</v>
      </c>
      <c r="C8" s="11">
        <v>1081</v>
      </c>
      <c r="D8" s="11">
        <v>516</v>
      </c>
      <c r="E8" s="11">
        <v>559</v>
      </c>
      <c r="F8" s="11"/>
      <c r="G8" s="11">
        <v>167</v>
      </c>
      <c r="H8" s="11">
        <v>191</v>
      </c>
      <c r="I8" s="11">
        <v>172</v>
      </c>
      <c r="J8" s="11">
        <v>179</v>
      </c>
      <c r="K8" s="11">
        <v>146</v>
      </c>
      <c r="L8" s="11">
        <v>226</v>
      </c>
      <c r="M8" s="11"/>
      <c r="N8" s="11">
        <v>273</v>
      </c>
      <c r="O8" s="11">
        <v>291</v>
      </c>
      <c r="P8" s="11">
        <v>224</v>
      </c>
      <c r="Q8" s="11">
        <v>284</v>
      </c>
      <c r="R8" s="11"/>
      <c r="S8" s="11">
        <v>160</v>
      </c>
      <c r="T8" s="11">
        <v>144</v>
      </c>
      <c r="U8" s="11">
        <v>86</v>
      </c>
      <c r="V8" s="11">
        <v>90</v>
      </c>
      <c r="W8" s="11">
        <v>73</v>
      </c>
      <c r="X8" s="11">
        <v>101</v>
      </c>
      <c r="Y8" s="11">
        <v>113</v>
      </c>
      <c r="Z8" s="11">
        <v>53</v>
      </c>
      <c r="AA8" s="11">
        <v>100</v>
      </c>
      <c r="AB8" s="11">
        <v>102</v>
      </c>
      <c r="AC8" s="11">
        <v>58</v>
      </c>
      <c r="AD8" s="11"/>
      <c r="AE8" s="11">
        <v>377</v>
      </c>
      <c r="AF8" s="11">
        <v>248</v>
      </c>
      <c r="AG8" s="11">
        <v>100</v>
      </c>
      <c r="AH8" s="11">
        <v>116</v>
      </c>
      <c r="AI8" s="11">
        <v>205</v>
      </c>
      <c r="AJ8" s="11">
        <v>17</v>
      </c>
      <c r="AK8" s="11"/>
      <c r="AL8" s="11">
        <v>688</v>
      </c>
      <c r="AM8" s="11">
        <v>242</v>
      </c>
      <c r="AN8" s="11">
        <v>53</v>
      </c>
      <c r="AO8" s="11">
        <v>8</v>
      </c>
      <c r="AP8" s="11">
        <v>23</v>
      </c>
      <c r="AQ8" s="11">
        <v>15</v>
      </c>
      <c r="AR8" s="11">
        <v>1</v>
      </c>
      <c r="AS8" s="11"/>
      <c r="AT8" s="11">
        <v>103</v>
      </c>
      <c r="AU8" s="11">
        <v>957</v>
      </c>
      <c r="AV8" s="11"/>
      <c r="AW8" s="11">
        <v>142</v>
      </c>
      <c r="AX8" s="11">
        <v>49</v>
      </c>
      <c r="AY8" s="11">
        <v>26</v>
      </c>
      <c r="AZ8" s="11">
        <v>342</v>
      </c>
      <c r="BA8" s="11">
        <v>173</v>
      </c>
      <c r="BB8" s="11">
        <v>173</v>
      </c>
      <c r="BC8" s="11">
        <v>164</v>
      </c>
      <c r="BD8" s="11">
        <v>12</v>
      </c>
      <c r="BE8" s="11"/>
      <c r="BF8" s="11">
        <v>137</v>
      </c>
      <c r="BG8" s="11">
        <v>318</v>
      </c>
      <c r="BH8" s="11">
        <v>127</v>
      </c>
      <c r="BI8" s="11">
        <v>58</v>
      </c>
      <c r="BJ8" s="11">
        <v>116</v>
      </c>
      <c r="BK8" s="11">
        <v>207</v>
      </c>
      <c r="BL8" s="11">
        <v>118</v>
      </c>
      <c r="BM8" s="11"/>
      <c r="BN8" s="11">
        <v>67</v>
      </c>
      <c r="BO8" s="11">
        <v>76</v>
      </c>
      <c r="BP8" s="11">
        <v>76</v>
      </c>
      <c r="BQ8" s="11">
        <v>109</v>
      </c>
      <c r="BR8" s="11">
        <v>110</v>
      </c>
      <c r="BS8" s="11">
        <v>101</v>
      </c>
      <c r="BT8" s="11">
        <v>70</v>
      </c>
      <c r="BU8" s="11">
        <v>74</v>
      </c>
      <c r="BV8" s="11">
        <v>56</v>
      </c>
      <c r="BW8" s="11">
        <v>74</v>
      </c>
      <c r="BX8" s="11">
        <v>58</v>
      </c>
      <c r="BY8" s="11">
        <v>44</v>
      </c>
      <c r="BZ8" s="11">
        <v>32</v>
      </c>
      <c r="CA8" s="11">
        <v>23</v>
      </c>
      <c r="CB8" s="11">
        <v>32</v>
      </c>
      <c r="CC8" s="11">
        <v>13</v>
      </c>
      <c r="CD8" s="11">
        <v>18</v>
      </c>
    </row>
    <row r="9" spans="2:82" x14ac:dyDescent="0.35">
      <c r="B9" s="18" t="s">
        <v>400</v>
      </c>
      <c r="C9" s="17">
        <v>0.72240526487177403</v>
      </c>
      <c r="D9" s="17">
        <v>0.72155165372037899</v>
      </c>
      <c r="E9" s="17">
        <v>0.72268287862284997</v>
      </c>
      <c r="F9" s="17"/>
      <c r="G9" s="17">
        <v>0.73644229256538096</v>
      </c>
      <c r="H9" s="17">
        <v>0.69098661454482502</v>
      </c>
      <c r="I9" s="17">
        <v>0.69004623647125296</v>
      </c>
      <c r="J9" s="17">
        <v>0.71504699352005996</v>
      </c>
      <c r="K9" s="17">
        <v>0.735072013772471</v>
      </c>
      <c r="L9" s="17">
        <v>0.76085275700866095</v>
      </c>
      <c r="M9" s="17"/>
      <c r="N9" s="17">
        <v>0.77568237500085702</v>
      </c>
      <c r="O9" s="17">
        <v>0.72513336255839</v>
      </c>
      <c r="P9" s="17">
        <v>0.66291393027826795</v>
      </c>
      <c r="Q9" s="17">
        <v>0.714073731159105</v>
      </c>
      <c r="R9" s="17"/>
      <c r="S9" s="17">
        <v>0.70314833506549301</v>
      </c>
      <c r="T9" s="17">
        <v>0.77833310192455196</v>
      </c>
      <c r="U9" s="17">
        <v>0.75364013548783304</v>
      </c>
      <c r="V9" s="17">
        <v>0.78676492166685696</v>
      </c>
      <c r="W9" s="17">
        <v>0.56974761951255004</v>
      </c>
      <c r="X9" s="17">
        <v>0.65689603728785095</v>
      </c>
      <c r="Y9" s="17">
        <v>0.78138784767059299</v>
      </c>
      <c r="Z9" s="17">
        <v>0.75645002758938396</v>
      </c>
      <c r="AA9" s="17">
        <v>0.71897407256245605</v>
      </c>
      <c r="AB9" s="17">
        <v>0.77691555356957298</v>
      </c>
      <c r="AC9" s="17">
        <v>0.56243966059546902</v>
      </c>
      <c r="AD9" s="17"/>
      <c r="AE9" s="17">
        <v>0.75827255748167299</v>
      </c>
      <c r="AF9" s="17">
        <v>0.69014804312191003</v>
      </c>
      <c r="AG9" s="17">
        <v>0.71444714517319696</v>
      </c>
      <c r="AH9" s="17">
        <v>0.74493465538010595</v>
      </c>
      <c r="AI9" s="17">
        <v>0.72105564890642504</v>
      </c>
      <c r="AJ9" s="17">
        <v>0.57441867621121701</v>
      </c>
      <c r="AK9" s="17"/>
      <c r="AL9" s="17">
        <v>0.73211840359677705</v>
      </c>
      <c r="AM9" s="17">
        <v>0.73253162407796701</v>
      </c>
      <c r="AN9" s="17">
        <v>0.70074687764612698</v>
      </c>
      <c r="AO9" s="17">
        <v>0.87389649186219398</v>
      </c>
      <c r="AP9" s="17">
        <v>0.70458619047187598</v>
      </c>
      <c r="AQ9" s="17">
        <v>0.53989137829740996</v>
      </c>
      <c r="AR9" s="17">
        <v>1</v>
      </c>
      <c r="AS9" s="17"/>
      <c r="AT9" s="17">
        <v>0.63326215973417399</v>
      </c>
      <c r="AU9" s="17">
        <v>0.73687382763623499</v>
      </c>
      <c r="AV9" s="17"/>
      <c r="AW9" s="17">
        <v>0.68769440758056299</v>
      </c>
      <c r="AX9" s="17">
        <v>0.80266620930293298</v>
      </c>
      <c r="AY9" s="17">
        <v>0.70475598840932197</v>
      </c>
      <c r="AZ9" s="17">
        <v>0.732825501622828</v>
      </c>
      <c r="BA9" s="17">
        <v>0.74321354314265597</v>
      </c>
      <c r="BB9" s="17">
        <v>0.65556651989177595</v>
      </c>
      <c r="BC9" s="17">
        <v>0.74438490210331898</v>
      </c>
      <c r="BD9" s="17">
        <v>0.91323199373493202</v>
      </c>
      <c r="BE9" s="17"/>
      <c r="BF9" s="17">
        <v>0.79164669337676297</v>
      </c>
      <c r="BG9" s="17">
        <v>0.69474144401867899</v>
      </c>
      <c r="BH9" s="17">
        <v>0.77322349206230201</v>
      </c>
      <c r="BI9" s="17">
        <v>0.62931511316218303</v>
      </c>
      <c r="BJ9" s="17">
        <v>0.73864326941101299</v>
      </c>
      <c r="BK9" s="17">
        <v>0.71249773108994097</v>
      </c>
      <c r="BL9" s="17">
        <v>0.70870738766602903</v>
      </c>
      <c r="BM9" s="17"/>
      <c r="BN9" s="17">
        <v>0.671226119622652</v>
      </c>
      <c r="BO9" s="17">
        <v>0.71828630806260196</v>
      </c>
      <c r="BP9" s="17">
        <v>0.76062315747215403</v>
      </c>
      <c r="BQ9" s="17">
        <v>0.67286192498781905</v>
      </c>
      <c r="BR9" s="17">
        <v>0.73881306337357</v>
      </c>
      <c r="BS9" s="17">
        <v>0.74058744822670197</v>
      </c>
      <c r="BT9" s="17">
        <v>0.72952216525831304</v>
      </c>
      <c r="BU9" s="17">
        <v>0.69265892672616902</v>
      </c>
      <c r="BV9" s="17">
        <v>0.71690228106861498</v>
      </c>
      <c r="BW9" s="17">
        <v>0.76358159517301105</v>
      </c>
      <c r="BX9" s="17">
        <v>0.72052297591945402</v>
      </c>
      <c r="BY9" s="17">
        <v>0.70786039287968605</v>
      </c>
      <c r="BZ9" s="17">
        <v>0.85329224079502597</v>
      </c>
      <c r="CA9" s="17">
        <v>0.73306446754525501</v>
      </c>
      <c r="CB9" s="17">
        <v>0.84891819196633</v>
      </c>
      <c r="CC9" s="17">
        <v>0.63142179824290801</v>
      </c>
      <c r="CD9" s="17">
        <v>0.82013671983488001</v>
      </c>
    </row>
    <row r="10" spans="2:82" ht="29" x14ac:dyDescent="0.35">
      <c r="B10" s="18" t="s">
        <v>401</v>
      </c>
      <c r="C10" s="19">
        <v>0.27759473512822702</v>
      </c>
      <c r="D10" s="19">
        <v>0.27844834627962101</v>
      </c>
      <c r="E10" s="19">
        <v>0.27731712137714998</v>
      </c>
      <c r="F10" s="19"/>
      <c r="G10" s="19">
        <v>0.26355770743461898</v>
      </c>
      <c r="H10" s="19">
        <v>0.30901338545517498</v>
      </c>
      <c r="I10" s="19">
        <v>0.30995376352874698</v>
      </c>
      <c r="J10" s="19">
        <v>0.28495300647993999</v>
      </c>
      <c r="K10" s="19">
        <v>0.264927986227529</v>
      </c>
      <c r="L10" s="19">
        <v>0.23914724299133899</v>
      </c>
      <c r="M10" s="19"/>
      <c r="N10" s="19">
        <v>0.22431762499914301</v>
      </c>
      <c r="O10" s="19">
        <v>0.27486663744161</v>
      </c>
      <c r="P10" s="19">
        <v>0.337086069721732</v>
      </c>
      <c r="Q10" s="19">
        <v>0.285926268840895</v>
      </c>
      <c r="R10" s="19"/>
      <c r="S10" s="19">
        <v>0.29685166493450699</v>
      </c>
      <c r="T10" s="19">
        <v>0.22166689807544801</v>
      </c>
      <c r="U10" s="19">
        <v>0.24635986451216699</v>
      </c>
      <c r="V10" s="19">
        <v>0.21323507833314301</v>
      </c>
      <c r="W10" s="19">
        <v>0.43025238048745001</v>
      </c>
      <c r="X10" s="19">
        <v>0.34310396271214899</v>
      </c>
      <c r="Y10" s="19">
        <v>0.21861215232940701</v>
      </c>
      <c r="Z10" s="19">
        <v>0.24354997241061599</v>
      </c>
      <c r="AA10" s="19">
        <v>0.28102592743754401</v>
      </c>
      <c r="AB10" s="19">
        <v>0.22308444643042699</v>
      </c>
      <c r="AC10" s="19">
        <v>0.43756033940453098</v>
      </c>
      <c r="AD10" s="19"/>
      <c r="AE10" s="19">
        <v>0.24172744251832701</v>
      </c>
      <c r="AF10" s="19">
        <v>0.30985195687808997</v>
      </c>
      <c r="AG10" s="19">
        <v>0.28555285482680298</v>
      </c>
      <c r="AH10" s="19">
        <v>0.255065344619894</v>
      </c>
      <c r="AI10" s="19">
        <v>0.27894435109357502</v>
      </c>
      <c r="AJ10" s="19">
        <v>0.42558132378878299</v>
      </c>
      <c r="AK10" s="19"/>
      <c r="AL10" s="19">
        <v>0.26788159640322301</v>
      </c>
      <c r="AM10" s="19">
        <v>0.26746837592203299</v>
      </c>
      <c r="AN10" s="19">
        <v>0.29925312235387302</v>
      </c>
      <c r="AO10" s="19">
        <v>0.12610350813780599</v>
      </c>
      <c r="AP10" s="19">
        <v>0.29541380952812402</v>
      </c>
      <c r="AQ10" s="19">
        <v>0.46010862170258998</v>
      </c>
      <c r="AR10" s="19">
        <v>0</v>
      </c>
      <c r="AS10" s="19"/>
      <c r="AT10" s="19">
        <v>0.36673784026582601</v>
      </c>
      <c r="AU10" s="19">
        <v>0.26312617236376501</v>
      </c>
      <c r="AV10" s="19"/>
      <c r="AW10" s="19">
        <v>0.31230559241943701</v>
      </c>
      <c r="AX10" s="19">
        <v>0.197333790697067</v>
      </c>
      <c r="AY10" s="19">
        <v>0.29524401159067798</v>
      </c>
      <c r="AZ10" s="19">
        <v>0.267174498377172</v>
      </c>
      <c r="BA10" s="19">
        <v>0.25678645685734403</v>
      </c>
      <c r="BB10" s="19">
        <v>0.344433480108224</v>
      </c>
      <c r="BC10" s="19">
        <v>0.25561509789668102</v>
      </c>
      <c r="BD10" s="19">
        <v>8.6768006265068101E-2</v>
      </c>
      <c r="BE10" s="19"/>
      <c r="BF10" s="19">
        <v>0.20835330662323701</v>
      </c>
      <c r="BG10" s="19">
        <v>0.30525855598132101</v>
      </c>
      <c r="BH10" s="19">
        <v>0.22677650793769799</v>
      </c>
      <c r="BI10" s="19">
        <v>0.37068488683781697</v>
      </c>
      <c r="BJ10" s="19">
        <v>0.26135673058898701</v>
      </c>
      <c r="BK10" s="19">
        <v>0.28750226891005898</v>
      </c>
      <c r="BL10" s="19">
        <v>0.29129261233397102</v>
      </c>
      <c r="BM10" s="19"/>
      <c r="BN10" s="19">
        <v>0.328773880377348</v>
      </c>
      <c r="BO10" s="19">
        <v>0.28171369193739798</v>
      </c>
      <c r="BP10" s="19">
        <v>0.239376842527846</v>
      </c>
      <c r="BQ10" s="19">
        <v>0.32713807501218101</v>
      </c>
      <c r="BR10" s="19">
        <v>0.26118693662643</v>
      </c>
      <c r="BS10" s="19">
        <v>0.25941255177329797</v>
      </c>
      <c r="BT10" s="19">
        <v>0.27047783474168702</v>
      </c>
      <c r="BU10" s="19">
        <v>0.30734107327383098</v>
      </c>
      <c r="BV10" s="19">
        <v>0.28309771893138502</v>
      </c>
      <c r="BW10" s="19">
        <v>0.236418404826989</v>
      </c>
      <c r="BX10" s="19">
        <v>0.27947702408054598</v>
      </c>
      <c r="BY10" s="19">
        <v>0.292139607120314</v>
      </c>
      <c r="BZ10" s="19">
        <v>0.146707759204974</v>
      </c>
      <c r="CA10" s="19">
        <v>0.26693553245474499</v>
      </c>
      <c r="CB10" s="19">
        <v>0.15108180803367</v>
      </c>
      <c r="CC10" s="19">
        <v>0.36857820175709199</v>
      </c>
      <c r="CD10" s="19">
        <v>0.17986328016511999</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CD15"/>
  <sheetViews>
    <sheetView showGridLines="0" workbookViewId="0">
      <pane xSplit="2" topLeftCell="Y1" activePane="topRight" state="frozen"/>
      <selection pane="topRight" activeCell="AD1" sqref="AD1:AD104857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29" width="10.7265625" customWidth="1"/>
    <col min="30" max="30" width="2.1796875" customWidth="1"/>
    <col min="31" max="36" width="10.7265625" customWidth="1"/>
    <col min="37" max="37" width="2.1796875" customWidth="1"/>
    <col min="38" max="44" width="10.7265625" customWidth="1"/>
    <col min="45" max="45" width="2.1796875" customWidth="1"/>
    <col min="46" max="47" width="10.7265625" customWidth="1"/>
    <col min="48" max="48" width="2.1796875" customWidth="1"/>
    <col min="49" max="56" width="10.7265625" customWidth="1"/>
    <col min="57" max="57" width="2.1796875" customWidth="1"/>
    <col min="58" max="64" width="10.7265625" customWidth="1"/>
    <col min="65" max="65" width="2.1796875" customWidth="1"/>
    <col min="66" max="82" width="10.7265625" customWidth="1"/>
    <col min="83" max="83" width="2.1796875" customWidth="1"/>
  </cols>
  <sheetData>
    <row r="2" spans="2:82" ht="40" customHeight="1" x14ac:dyDescent="0.35">
      <c r="D2" s="35" t="s">
        <v>410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5" spans="2:82" ht="30" customHeight="1" x14ac:dyDescent="0.35">
      <c r="B5" s="15"/>
      <c r="C5" s="15"/>
      <c r="D5" s="36" t="s">
        <v>88</v>
      </c>
      <c r="E5" s="36"/>
      <c r="F5" s="15"/>
      <c r="G5" s="36" t="s">
        <v>89</v>
      </c>
      <c r="H5" s="36"/>
      <c r="I5" s="36"/>
      <c r="J5" s="36"/>
      <c r="K5" s="36"/>
      <c r="L5" s="36"/>
      <c r="M5" s="15"/>
      <c r="N5" s="36" t="s">
        <v>90</v>
      </c>
      <c r="O5" s="36"/>
      <c r="P5" s="36"/>
      <c r="Q5" s="36"/>
      <c r="R5" s="15"/>
      <c r="S5" s="36" t="s">
        <v>91</v>
      </c>
      <c r="T5" s="36"/>
      <c r="U5" s="36"/>
      <c r="V5" s="36"/>
      <c r="W5" s="36"/>
      <c r="X5" s="36"/>
      <c r="Y5" s="36"/>
      <c r="Z5" s="36"/>
      <c r="AA5" s="36"/>
      <c r="AB5" s="36"/>
      <c r="AC5" s="36"/>
      <c r="AD5" s="15"/>
      <c r="AE5" s="36" t="s">
        <v>92</v>
      </c>
      <c r="AF5" s="36"/>
      <c r="AG5" s="36"/>
      <c r="AH5" s="36"/>
      <c r="AI5" s="36"/>
      <c r="AJ5" s="36"/>
      <c r="AK5" s="15"/>
      <c r="AL5" s="36" t="s">
        <v>93</v>
      </c>
      <c r="AM5" s="36"/>
      <c r="AN5" s="36"/>
      <c r="AO5" s="36"/>
      <c r="AP5" s="36"/>
      <c r="AQ5" s="36"/>
      <c r="AR5" s="36"/>
      <c r="AS5" s="15"/>
      <c r="AT5" s="36" t="s">
        <v>94</v>
      </c>
      <c r="AU5" s="36"/>
      <c r="AV5" s="15"/>
      <c r="AW5" s="36" t="s">
        <v>95</v>
      </c>
      <c r="AX5" s="36"/>
      <c r="AY5" s="36"/>
      <c r="AZ5" s="36"/>
      <c r="BA5" s="36"/>
      <c r="BB5" s="36"/>
      <c r="BC5" s="36"/>
      <c r="BD5" s="36"/>
      <c r="BE5" s="15"/>
      <c r="BF5" s="36" t="s">
        <v>96</v>
      </c>
      <c r="BG5" s="36"/>
      <c r="BH5" s="36"/>
      <c r="BI5" s="36"/>
      <c r="BJ5" s="36"/>
      <c r="BK5" s="36"/>
      <c r="BL5" s="36"/>
      <c r="BM5" s="15"/>
      <c r="BN5" s="36" t="s">
        <v>97</v>
      </c>
      <c r="BO5" s="36"/>
      <c r="BP5" s="36"/>
      <c r="BQ5" s="36"/>
      <c r="BR5" s="36"/>
      <c r="BS5" s="36"/>
      <c r="BT5" s="36"/>
      <c r="BU5" s="36"/>
      <c r="BV5" s="36"/>
      <c r="BW5" s="36"/>
      <c r="BX5" s="36"/>
      <c r="BY5" s="36"/>
      <c r="BZ5" s="36"/>
      <c r="CA5" s="36"/>
      <c r="CB5" s="36"/>
      <c r="CC5" s="36"/>
      <c r="CD5" s="36"/>
    </row>
    <row r="6" spans="2:82"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E6" s="12" t="s">
        <v>41</v>
      </c>
      <c r="AF6" s="12" t="s">
        <v>42</v>
      </c>
      <c r="AG6" s="12" t="s">
        <v>43</v>
      </c>
      <c r="AH6" s="12" t="s">
        <v>44</v>
      </c>
      <c r="AI6" s="12" t="s">
        <v>45</v>
      </c>
      <c r="AJ6" s="12" t="s">
        <v>46</v>
      </c>
      <c r="AL6" s="12" t="s">
        <v>47</v>
      </c>
      <c r="AM6" s="12" t="s">
        <v>48</v>
      </c>
      <c r="AN6" s="12" t="s">
        <v>49</v>
      </c>
      <c r="AO6" s="12" t="s">
        <v>50</v>
      </c>
      <c r="AP6" s="12" t="s">
        <v>51</v>
      </c>
      <c r="AQ6" s="12" t="s">
        <v>52</v>
      </c>
      <c r="AR6" s="12" t="s">
        <v>53</v>
      </c>
      <c r="AT6" s="12" t="s">
        <v>54</v>
      </c>
      <c r="AU6" s="12" t="s">
        <v>55</v>
      </c>
      <c r="AW6" s="12" t="s">
        <v>56</v>
      </c>
      <c r="AX6" s="12" t="s">
        <v>57</v>
      </c>
      <c r="AY6" s="12" t="s">
        <v>58</v>
      </c>
      <c r="AZ6" s="12" t="s">
        <v>59</v>
      </c>
      <c r="BA6" s="12" t="s">
        <v>60</v>
      </c>
      <c r="BB6" s="12" t="s">
        <v>61</v>
      </c>
      <c r="BC6" s="12" t="s">
        <v>62</v>
      </c>
      <c r="BD6" s="12" t="s">
        <v>63</v>
      </c>
      <c r="BF6" s="12" t="s">
        <v>64</v>
      </c>
      <c r="BG6" s="12" t="s">
        <v>65</v>
      </c>
      <c r="BH6" s="12" t="s">
        <v>66</v>
      </c>
      <c r="BI6" s="12" t="s">
        <v>67</v>
      </c>
      <c r="BJ6" s="12" t="s">
        <v>68</v>
      </c>
      <c r="BK6" s="12" t="s">
        <v>69</v>
      </c>
      <c r="BL6" s="12" t="s">
        <v>70</v>
      </c>
      <c r="BN6" s="12" t="s">
        <v>71</v>
      </c>
      <c r="BO6" s="12" t="s">
        <v>72</v>
      </c>
      <c r="BP6" s="12" t="s">
        <v>73</v>
      </c>
      <c r="BQ6" s="12" t="s">
        <v>74</v>
      </c>
      <c r="BR6" s="12" t="s">
        <v>75</v>
      </c>
      <c r="BS6" s="12" t="s">
        <v>76</v>
      </c>
      <c r="BT6" s="12" t="s">
        <v>77</v>
      </c>
      <c r="BU6" s="12" t="s">
        <v>78</v>
      </c>
      <c r="BV6" s="12" t="s">
        <v>79</v>
      </c>
      <c r="BW6" s="12" t="s">
        <v>80</v>
      </c>
      <c r="BX6" s="12" t="s">
        <v>81</v>
      </c>
      <c r="BY6" s="12" t="s">
        <v>82</v>
      </c>
      <c r="BZ6" s="12" t="s">
        <v>83</v>
      </c>
      <c r="CA6" s="12" t="s">
        <v>84</v>
      </c>
      <c r="CB6" s="12" t="s">
        <v>85</v>
      </c>
      <c r="CC6" s="12" t="s">
        <v>86</v>
      </c>
      <c r="CD6" s="12" t="s">
        <v>87</v>
      </c>
    </row>
    <row r="7" spans="2:82" ht="30" customHeight="1" x14ac:dyDescent="0.35">
      <c r="B7" s="10" t="s">
        <v>18</v>
      </c>
      <c r="C7" s="10">
        <v>1112</v>
      </c>
      <c r="D7" s="10">
        <v>539</v>
      </c>
      <c r="E7" s="10">
        <v>572</v>
      </c>
      <c r="F7" s="10"/>
      <c r="G7" s="10">
        <v>160</v>
      </c>
      <c r="H7" s="10">
        <v>175</v>
      </c>
      <c r="I7" s="10">
        <v>184</v>
      </c>
      <c r="J7" s="10">
        <v>180</v>
      </c>
      <c r="K7" s="10">
        <v>161</v>
      </c>
      <c r="L7" s="10">
        <v>252</v>
      </c>
      <c r="M7" s="10"/>
      <c r="N7" s="10">
        <v>313</v>
      </c>
      <c r="O7" s="10">
        <v>295</v>
      </c>
      <c r="P7" s="10">
        <v>235</v>
      </c>
      <c r="Q7" s="10">
        <v>262</v>
      </c>
      <c r="R7" s="10"/>
      <c r="S7" s="10">
        <v>170</v>
      </c>
      <c r="T7" s="10">
        <v>143</v>
      </c>
      <c r="U7" s="10">
        <v>93</v>
      </c>
      <c r="V7" s="10">
        <v>101</v>
      </c>
      <c r="W7" s="10">
        <v>83</v>
      </c>
      <c r="X7" s="10">
        <v>99</v>
      </c>
      <c r="Y7" s="10">
        <v>86</v>
      </c>
      <c r="Z7" s="10">
        <v>52</v>
      </c>
      <c r="AA7" s="10">
        <v>127</v>
      </c>
      <c r="AB7" s="10">
        <v>101</v>
      </c>
      <c r="AC7" s="10">
        <v>57</v>
      </c>
      <c r="AD7" s="10"/>
      <c r="AE7" s="10">
        <v>416</v>
      </c>
      <c r="AF7" s="10">
        <v>258</v>
      </c>
      <c r="AG7" s="10">
        <v>79</v>
      </c>
      <c r="AH7" s="10">
        <v>101</v>
      </c>
      <c r="AI7" s="10">
        <v>213</v>
      </c>
      <c r="AJ7" s="10">
        <v>34</v>
      </c>
      <c r="AK7" s="10"/>
      <c r="AL7" s="10">
        <v>699</v>
      </c>
      <c r="AM7" s="10">
        <v>227</v>
      </c>
      <c r="AN7" s="10">
        <v>59</v>
      </c>
      <c r="AO7" s="10">
        <v>13</v>
      </c>
      <c r="AP7" s="10">
        <v>29</v>
      </c>
      <c r="AQ7" s="10">
        <v>23</v>
      </c>
      <c r="AR7" s="10">
        <v>8</v>
      </c>
      <c r="AS7" s="10"/>
      <c r="AT7" s="10">
        <v>130</v>
      </c>
      <c r="AU7" s="10">
        <v>960</v>
      </c>
      <c r="AV7" s="10"/>
      <c r="AW7" s="10">
        <v>131</v>
      </c>
      <c r="AX7" s="10">
        <v>60</v>
      </c>
      <c r="AY7" s="10">
        <v>23</v>
      </c>
      <c r="AZ7" s="10">
        <v>328</v>
      </c>
      <c r="BA7" s="10">
        <v>202</v>
      </c>
      <c r="BB7" s="10">
        <v>162</v>
      </c>
      <c r="BC7" s="10">
        <v>188</v>
      </c>
      <c r="BD7" s="10">
        <v>18</v>
      </c>
      <c r="BE7" s="10"/>
      <c r="BF7" s="10">
        <v>128</v>
      </c>
      <c r="BG7" s="10">
        <v>334</v>
      </c>
      <c r="BH7" s="10">
        <v>142</v>
      </c>
      <c r="BI7" s="10">
        <v>61</v>
      </c>
      <c r="BJ7" s="10">
        <v>92</v>
      </c>
      <c r="BK7" s="10">
        <v>250</v>
      </c>
      <c r="BL7" s="10">
        <v>105</v>
      </c>
      <c r="BM7" s="10"/>
      <c r="BN7" s="10">
        <v>53</v>
      </c>
      <c r="BO7" s="10">
        <v>79</v>
      </c>
      <c r="BP7" s="10">
        <v>83</v>
      </c>
      <c r="BQ7" s="10">
        <v>108</v>
      </c>
      <c r="BR7" s="10">
        <v>120</v>
      </c>
      <c r="BS7" s="10">
        <v>85</v>
      </c>
      <c r="BT7" s="10">
        <v>88</v>
      </c>
      <c r="BU7" s="10">
        <v>73</v>
      </c>
      <c r="BV7" s="10">
        <v>54</v>
      </c>
      <c r="BW7" s="10">
        <v>89</v>
      </c>
      <c r="BX7" s="10">
        <v>69</v>
      </c>
      <c r="BY7" s="10">
        <v>31</v>
      </c>
      <c r="BZ7" s="10">
        <v>32</v>
      </c>
      <c r="CA7" s="10">
        <v>32</v>
      </c>
      <c r="CB7" s="10">
        <v>33</v>
      </c>
      <c r="CC7" s="10">
        <v>20</v>
      </c>
      <c r="CD7" s="10">
        <v>17</v>
      </c>
    </row>
    <row r="8" spans="2:82" ht="30" customHeight="1" x14ac:dyDescent="0.35">
      <c r="B8" s="11" t="s">
        <v>19</v>
      </c>
      <c r="C8" s="11">
        <v>1115</v>
      </c>
      <c r="D8" s="11">
        <v>550</v>
      </c>
      <c r="E8" s="11">
        <v>564</v>
      </c>
      <c r="F8" s="11"/>
      <c r="G8" s="11">
        <v>169</v>
      </c>
      <c r="H8" s="11">
        <v>182</v>
      </c>
      <c r="I8" s="11">
        <v>187</v>
      </c>
      <c r="J8" s="11">
        <v>177</v>
      </c>
      <c r="K8" s="11">
        <v>152</v>
      </c>
      <c r="L8" s="11">
        <v>248</v>
      </c>
      <c r="M8" s="11"/>
      <c r="N8" s="11">
        <v>298</v>
      </c>
      <c r="O8" s="11">
        <v>290</v>
      </c>
      <c r="P8" s="11">
        <v>245</v>
      </c>
      <c r="Q8" s="11">
        <v>275</v>
      </c>
      <c r="R8" s="11"/>
      <c r="S8" s="11">
        <v>185</v>
      </c>
      <c r="T8" s="11">
        <v>139</v>
      </c>
      <c r="U8" s="11">
        <v>87</v>
      </c>
      <c r="V8" s="11">
        <v>99</v>
      </c>
      <c r="W8" s="11">
        <v>77</v>
      </c>
      <c r="X8" s="11">
        <v>93</v>
      </c>
      <c r="Y8" s="11">
        <v>90</v>
      </c>
      <c r="Z8" s="11">
        <v>59</v>
      </c>
      <c r="AA8" s="11">
        <v>124</v>
      </c>
      <c r="AB8" s="11">
        <v>106</v>
      </c>
      <c r="AC8" s="11">
        <v>57</v>
      </c>
      <c r="AD8" s="11"/>
      <c r="AE8" s="11">
        <v>410</v>
      </c>
      <c r="AF8" s="11">
        <v>257</v>
      </c>
      <c r="AG8" s="11">
        <v>82</v>
      </c>
      <c r="AH8" s="11">
        <v>103</v>
      </c>
      <c r="AI8" s="11">
        <v>217</v>
      </c>
      <c r="AJ8" s="11">
        <v>35</v>
      </c>
      <c r="AK8" s="11"/>
      <c r="AL8" s="11">
        <v>695</v>
      </c>
      <c r="AM8" s="11">
        <v>232</v>
      </c>
      <c r="AN8" s="11">
        <v>60</v>
      </c>
      <c r="AO8" s="11">
        <v>14</v>
      </c>
      <c r="AP8" s="11">
        <v>28</v>
      </c>
      <c r="AQ8" s="11">
        <v>23</v>
      </c>
      <c r="AR8" s="11">
        <v>8</v>
      </c>
      <c r="AS8" s="11"/>
      <c r="AT8" s="11">
        <v>133</v>
      </c>
      <c r="AU8" s="11">
        <v>959</v>
      </c>
      <c r="AV8" s="11"/>
      <c r="AW8" s="11">
        <v>131</v>
      </c>
      <c r="AX8" s="11">
        <v>60</v>
      </c>
      <c r="AY8" s="11">
        <v>23</v>
      </c>
      <c r="AZ8" s="11">
        <v>328</v>
      </c>
      <c r="BA8" s="11">
        <v>198</v>
      </c>
      <c r="BB8" s="11">
        <v>165</v>
      </c>
      <c r="BC8" s="11">
        <v>191</v>
      </c>
      <c r="BD8" s="11">
        <v>18</v>
      </c>
      <c r="BE8" s="11"/>
      <c r="BF8" s="11">
        <v>130</v>
      </c>
      <c r="BG8" s="11">
        <v>334</v>
      </c>
      <c r="BH8" s="11">
        <v>142</v>
      </c>
      <c r="BI8" s="11">
        <v>62</v>
      </c>
      <c r="BJ8" s="11">
        <v>94</v>
      </c>
      <c r="BK8" s="11">
        <v>247</v>
      </c>
      <c r="BL8" s="11">
        <v>107</v>
      </c>
      <c r="BM8" s="11"/>
      <c r="BN8" s="11">
        <v>55</v>
      </c>
      <c r="BO8" s="11">
        <v>81</v>
      </c>
      <c r="BP8" s="11">
        <v>84</v>
      </c>
      <c r="BQ8" s="11">
        <v>110</v>
      </c>
      <c r="BR8" s="11">
        <v>120</v>
      </c>
      <c r="BS8" s="11">
        <v>85</v>
      </c>
      <c r="BT8" s="11">
        <v>87</v>
      </c>
      <c r="BU8" s="11">
        <v>74</v>
      </c>
      <c r="BV8" s="11">
        <v>54</v>
      </c>
      <c r="BW8" s="11">
        <v>87</v>
      </c>
      <c r="BX8" s="11">
        <v>68</v>
      </c>
      <c r="BY8" s="11">
        <v>31</v>
      </c>
      <c r="BZ8" s="11">
        <v>31</v>
      </c>
      <c r="CA8" s="11">
        <v>32</v>
      </c>
      <c r="CB8" s="11">
        <v>32</v>
      </c>
      <c r="CC8" s="11">
        <v>20</v>
      </c>
      <c r="CD8" s="11">
        <v>17</v>
      </c>
    </row>
    <row r="9" spans="2:82" x14ac:dyDescent="0.35">
      <c r="B9" s="18" t="s">
        <v>400</v>
      </c>
      <c r="C9" s="17">
        <v>0.68557958982910905</v>
      </c>
      <c r="D9" s="17">
        <v>0.69077310553670301</v>
      </c>
      <c r="E9" s="17">
        <v>0.67995264550840695</v>
      </c>
      <c r="F9" s="17"/>
      <c r="G9" s="17">
        <v>0.63727218207762404</v>
      </c>
      <c r="H9" s="17">
        <v>0.69308560242320405</v>
      </c>
      <c r="I9" s="17">
        <v>0.68270408175337405</v>
      </c>
      <c r="J9" s="17">
        <v>0.67936557000883202</v>
      </c>
      <c r="K9" s="17">
        <v>0.72284102614769397</v>
      </c>
      <c r="L9" s="17">
        <v>0.69666393464749699</v>
      </c>
      <c r="M9" s="17"/>
      <c r="N9" s="17">
        <v>0.67258151656099097</v>
      </c>
      <c r="O9" s="17">
        <v>0.731569560667503</v>
      </c>
      <c r="P9" s="17">
        <v>0.67972243963976897</v>
      </c>
      <c r="Q9" s="17">
        <v>0.66328348070450704</v>
      </c>
      <c r="R9" s="17"/>
      <c r="S9" s="17">
        <v>0.66936368397837298</v>
      </c>
      <c r="T9" s="17">
        <v>0.74674003037237402</v>
      </c>
      <c r="U9" s="17">
        <v>0.717271936708203</v>
      </c>
      <c r="V9" s="17">
        <v>0.68135499215406004</v>
      </c>
      <c r="W9" s="17">
        <v>0.65003427900013699</v>
      </c>
      <c r="X9" s="17">
        <v>0.75722702652848295</v>
      </c>
      <c r="Y9" s="17">
        <v>0.62627741130542502</v>
      </c>
      <c r="Z9" s="17">
        <v>0.59079559599042497</v>
      </c>
      <c r="AA9" s="17">
        <v>0.72371574836056796</v>
      </c>
      <c r="AB9" s="17">
        <v>0.64051044309251104</v>
      </c>
      <c r="AC9" s="17">
        <v>0.67105926250061099</v>
      </c>
      <c r="AD9" s="17"/>
      <c r="AE9" s="17">
        <v>0.70313098024967902</v>
      </c>
      <c r="AF9" s="17">
        <v>0.66529428653996803</v>
      </c>
      <c r="AG9" s="17">
        <v>0.716389682619061</v>
      </c>
      <c r="AH9" s="17">
        <v>0.64599673502112798</v>
      </c>
      <c r="AI9" s="17">
        <v>0.67260229966339702</v>
      </c>
      <c r="AJ9" s="17">
        <v>0.77392187307419202</v>
      </c>
      <c r="AK9" s="17"/>
      <c r="AL9" s="17">
        <v>0.71397878380789304</v>
      </c>
      <c r="AM9" s="17">
        <v>0.67051445613439098</v>
      </c>
      <c r="AN9" s="17">
        <v>0.55231829538523503</v>
      </c>
      <c r="AO9" s="17">
        <v>0.58574023914510898</v>
      </c>
      <c r="AP9" s="17">
        <v>0.61691903363153899</v>
      </c>
      <c r="AQ9" s="17">
        <v>0.66305547350704397</v>
      </c>
      <c r="AR9" s="17">
        <v>0.608642788627481</v>
      </c>
      <c r="AS9" s="17"/>
      <c r="AT9" s="17">
        <v>0.67992169047873796</v>
      </c>
      <c r="AU9" s="17">
        <v>0.68674435806048295</v>
      </c>
      <c r="AV9" s="17"/>
      <c r="AW9" s="17">
        <v>0.72670380566520498</v>
      </c>
      <c r="AX9" s="17">
        <v>0.70994670389225401</v>
      </c>
      <c r="AY9" s="17">
        <v>0.78693657872496503</v>
      </c>
      <c r="AZ9" s="17">
        <v>0.70602630095612895</v>
      </c>
      <c r="BA9" s="17">
        <v>0.69561220194866502</v>
      </c>
      <c r="BB9" s="17">
        <v>0.57778721810695599</v>
      </c>
      <c r="BC9" s="17">
        <v>0.67733660646587202</v>
      </c>
      <c r="BD9" s="17">
        <v>0.76697804711661499</v>
      </c>
      <c r="BE9" s="17"/>
      <c r="BF9" s="17">
        <v>0.67390731885811395</v>
      </c>
      <c r="BG9" s="17">
        <v>0.698849390981367</v>
      </c>
      <c r="BH9" s="17">
        <v>0.652326851208748</v>
      </c>
      <c r="BI9" s="17">
        <v>0.60391878771237495</v>
      </c>
      <c r="BJ9" s="17">
        <v>0.69817451636890304</v>
      </c>
      <c r="BK9" s="17">
        <v>0.71764585266103897</v>
      </c>
      <c r="BL9" s="17">
        <v>0.66447257781574298</v>
      </c>
      <c r="BM9" s="17"/>
      <c r="BN9" s="17">
        <v>0.71957776931934603</v>
      </c>
      <c r="BO9" s="17">
        <v>0.61215637947085899</v>
      </c>
      <c r="BP9" s="17">
        <v>0.65592140215822403</v>
      </c>
      <c r="BQ9" s="17">
        <v>0.71242982162429103</v>
      </c>
      <c r="BR9" s="17">
        <v>0.77331569964874203</v>
      </c>
      <c r="BS9" s="17">
        <v>0.66749914777032504</v>
      </c>
      <c r="BT9" s="17">
        <v>0.72707710355324695</v>
      </c>
      <c r="BU9" s="17">
        <v>0.72267554375892296</v>
      </c>
      <c r="BV9" s="17">
        <v>0.68326805880407804</v>
      </c>
      <c r="BW9" s="17">
        <v>0.634522055058651</v>
      </c>
      <c r="BX9" s="17">
        <v>0.70413418585043797</v>
      </c>
      <c r="BY9" s="17">
        <v>0.68349720035542205</v>
      </c>
      <c r="BZ9" s="17">
        <v>0.536874386939032</v>
      </c>
      <c r="CA9" s="17">
        <v>0.59406919735722397</v>
      </c>
      <c r="CB9" s="17">
        <v>0.78760903621628298</v>
      </c>
      <c r="CC9" s="17">
        <v>0.75281514686324102</v>
      </c>
      <c r="CD9" s="17">
        <v>0.76297968017647499</v>
      </c>
    </row>
    <row r="10" spans="2:82" ht="29" x14ac:dyDescent="0.35">
      <c r="B10" s="18" t="s">
        <v>401</v>
      </c>
      <c r="C10" s="19">
        <v>0.31442041017089101</v>
      </c>
      <c r="D10" s="19">
        <v>0.30922689446329699</v>
      </c>
      <c r="E10" s="19">
        <v>0.32004735449159299</v>
      </c>
      <c r="F10" s="19"/>
      <c r="G10" s="19">
        <v>0.36272781792237602</v>
      </c>
      <c r="H10" s="19">
        <v>0.30691439757679601</v>
      </c>
      <c r="I10" s="19">
        <v>0.31729591824662601</v>
      </c>
      <c r="J10" s="19">
        <v>0.32063442999116798</v>
      </c>
      <c r="K10" s="19">
        <v>0.27715897385230598</v>
      </c>
      <c r="L10" s="19">
        <v>0.30333606535250301</v>
      </c>
      <c r="M10" s="19"/>
      <c r="N10" s="19">
        <v>0.32741848343900898</v>
      </c>
      <c r="O10" s="19">
        <v>0.268430439332497</v>
      </c>
      <c r="P10" s="19">
        <v>0.32027756036023097</v>
      </c>
      <c r="Q10" s="19">
        <v>0.33671651929549301</v>
      </c>
      <c r="R10" s="19"/>
      <c r="S10" s="19">
        <v>0.33063631602162702</v>
      </c>
      <c r="T10" s="19">
        <v>0.25325996962762598</v>
      </c>
      <c r="U10" s="19">
        <v>0.282728063291797</v>
      </c>
      <c r="V10" s="19">
        <v>0.31864500784594002</v>
      </c>
      <c r="W10" s="19">
        <v>0.34996572099986301</v>
      </c>
      <c r="X10" s="19">
        <v>0.242772973471517</v>
      </c>
      <c r="Y10" s="19">
        <v>0.37372258869457498</v>
      </c>
      <c r="Z10" s="19">
        <v>0.40920440400957497</v>
      </c>
      <c r="AA10" s="19">
        <v>0.27628425163943199</v>
      </c>
      <c r="AB10" s="19">
        <v>0.35948955690748902</v>
      </c>
      <c r="AC10" s="19">
        <v>0.32894073749938901</v>
      </c>
      <c r="AD10" s="19"/>
      <c r="AE10" s="19">
        <v>0.29686901975031998</v>
      </c>
      <c r="AF10" s="19">
        <v>0.33470571346003197</v>
      </c>
      <c r="AG10" s="19">
        <v>0.283610317380939</v>
      </c>
      <c r="AH10" s="19">
        <v>0.35400326497887202</v>
      </c>
      <c r="AI10" s="19">
        <v>0.32739770033660298</v>
      </c>
      <c r="AJ10" s="19">
        <v>0.226078126925808</v>
      </c>
      <c r="AK10" s="19"/>
      <c r="AL10" s="19">
        <v>0.28602121619210702</v>
      </c>
      <c r="AM10" s="19">
        <v>0.32948554386560902</v>
      </c>
      <c r="AN10" s="19">
        <v>0.44768170461476497</v>
      </c>
      <c r="AO10" s="19">
        <v>0.41425976085489102</v>
      </c>
      <c r="AP10" s="19">
        <v>0.38308096636846101</v>
      </c>
      <c r="AQ10" s="19">
        <v>0.33694452649295598</v>
      </c>
      <c r="AR10" s="19">
        <v>0.391357211372519</v>
      </c>
      <c r="AS10" s="19"/>
      <c r="AT10" s="19">
        <v>0.32007830952126198</v>
      </c>
      <c r="AU10" s="19">
        <v>0.31325564193951699</v>
      </c>
      <c r="AV10" s="19"/>
      <c r="AW10" s="19">
        <v>0.27329619433479502</v>
      </c>
      <c r="AX10" s="19">
        <v>0.290053296107745</v>
      </c>
      <c r="AY10" s="19">
        <v>0.213063421275035</v>
      </c>
      <c r="AZ10" s="19">
        <v>0.29397369904387199</v>
      </c>
      <c r="BA10" s="19">
        <v>0.30438779805133498</v>
      </c>
      <c r="BB10" s="19">
        <v>0.42221278189304401</v>
      </c>
      <c r="BC10" s="19">
        <v>0.32266339353412798</v>
      </c>
      <c r="BD10" s="19">
        <v>0.23302195288338501</v>
      </c>
      <c r="BE10" s="19"/>
      <c r="BF10" s="19">
        <v>0.326092681141886</v>
      </c>
      <c r="BG10" s="19">
        <v>0.301150609018633</v>
      </c>
      <c r="BH10" s="19">
        <v>0.347673148791252</v>
      </c>
      <c r="BI10" s="19">
        <v>0.396081212287625</v>
      </c>
      <c r="BJ10" s="19">
        <v>0.30182548363109701</v>
      </c>
      <c r="BK10" s="19">
        <v>0.28235414733896103</v>
      </c>
      <c r="BL10" s="19">
        <v>0.33552742218425702</v>
      </c>
      <c r="BM10" s="19"/>
      <c r="BN10" s="19">
        <v>0.28042223068065403</v>
      </c>
      <c r="BO10" s="19">
        <v>0.38784362052914101</v>
      </c>
      <c r="BP10" s="19">
        <v>0.34407859784177602</v>
      </c>
      <c r="BQ10" s="19">
        <v>0.28757017837570897</v>
      </c>
      <c r="BR10" s="19">
        <v>0.226684300351258</v>
      </c>
      <c r="BS10" s="19">
        <v>0.33250085222967501</v>
      </c>
      <c r="BT10" s="19">
        <v>0.27292289644675299</v>
      </c>
      <c r="BU10" s="19">
        <v>0.27732445624107699</v>
      </c>
      <c r="BV10" s="19">
        <v>0.31673194119592202</v>
      </c>
      <c r="BW10" s="19">
        <v>0.365477944941349</v>
      </c>
      <c r="BX10" s="19">
        <v>0.29586581414956198</v>
      </c>
      <c r="BY10" s="19">
        <v>0.316502799644578</v>
      </c>
      <c r="BZ10" s="19">
        <v>0.463125613060968</v>
      </c>
      <c r="CA10" s="19">
        <v>0.40593080264277598</v>
      </c>
      <c r="CB10" s="19">
        <v>0.212390963783717</v>
      </c>
      <c r="CC10" s="19">
        <v>0.247184853136759</v>
      </c>
      <c r="CD10" s="19">
        <v>0.23702031982352501</v>
      </c>
    </row>
    <row r="11" spans="2:82" x14ac:dyDescent="0.35">
      <c r="B11" s="16" t="s">
        <v>191</v>
      </c>
    </row>
    <row r="12" spans="2:82" x14ac:dyDescent="0.35">
      <c r="B12" t="s">
        <v>119</v>
      </c>
    </row>
    <row r="13" spans="2:82" x14ac:dyDescent="0.35">
      <c r="B13" t="s">
        <v>120</v>
      </c>
    </row>
    <row r="15" spans="2:82" x14ac:dyDescent="0.35">
      <c r="B15" s="8" t="str">
        <f>HYPERLINK("#'Contents'!A1", "Return to Contents")</f>
        <v>Return to Contents</v>
      </c>
    </row>
  </sheetData>
  <mergeCells count="11">
    <mergeCell ref="D2:BV2"/>
    <mergeCell ref="AL5:AR5"/>
    <mergeCell ref="AT5:AU5"/>
    <mergeCell ref="AW5:BD5"/>
    <mergeCell ref="BF5:BL5"/>
    <mergeCell ref="BN5:CD5"/>
    <mergeCell ref="D5:E5"/>
    <mergeCell ref="G5:L5"/>
    <mergeCell ref="N5:Q5"/>
    <mergeCell ref="S5:AC5"/>
    <mergeCell ref="AE5:AJ5"/>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123</vt:i4>
      </vt:variant>
    </vt:vector>
  </HeadingPairs>
  <TitlesOfParts>
    <vt:vector size="123"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MichelaArena</dc:creator>
  <cp:lastModifiedBy>Michela Arena</cp:lastModifiedBy>
  <dcterms:created xsi:type="dcterms:W3CDTF">2025-02-06T09:27:23Z</dcterms:created>
  <dcterms:modified xsi:type="dcterms:W3CDTF">2025-07-16T15:01:43Z</dcterms:modified>
</cp:coreProperties>
</file>