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ichelaArena\Public First Dropbox\Policy and Research Team\Polling\Client Tables\Keir Starmer Poll\"/>
    </mc:Choice>
  </mc:AlternateContent>
  <xr:revisionPtr revIDLastSave="0" documentId="13_ncr:1_{E1973544-06BA-4C71-B795-1EEB45487F1E}" xr6:coauthVersionLast="47" xr6:coauthVersionMax="47" xr10:uidLastSave="{00000000-0000-0000-0000-000000000000}"/>
  <bookViews>
    <workbookView xWindow="28680" yWindow="-120" windowWidth="29040" windowHeight="15720" firstSheet="3" activeTab="15" xr2:uid="{00000000-000D-0000-FFFF-FFFF00000000}"/>
  </bookViews>
  <sheets>
    <sheet name="Cover Sheet" sheetId="1" r:id="rId1"/>
    <sheet name="Contents" sheetId="2" r:id="rId2"/>
    <sheet name="Full Results" sheetId="3" r:id="rId3"/>
    <sheet name="Table 1" sheetId="4" r:id="rId4"/>
    <sheet name="Table 2" sheetId="5" r:id="rId5"/>
    <sheet name="Table 3" sheetId="6" r:id="rId6"/>
    <sheet name="Table 4" sheetId="7" r:id="rId7"/>
    <sheet name="Table 5" sheetId="8" r:id="rId8"/>
    <sheet name="Table 6" sheetId="9" r:id="rId9"/>
    <sheet name="Table 7" sheetId="10" r:id="rId10"/>
    <sheet name="Table 8" sheetId="11" r:id="rId11"/>
    <sheet name="Table 9" sheetId="12" r:id="rId12"/>
    <sheet name="Table 10" sheetId="13" r:id="rId13"/>
    <sheet name="Table 11" sheetId="14" r:id="rId14"/>
    <sheet name="Table 12" sheetId="15" r:id="rId15"/>
    <sheet name="Table 13" sheetId="16" r:id="rId16"/>
    <sheet name="Table 14" sheetId="17" r:id="rId17"/>
    <sheet name="Table 15" sheetId="18" r:id="rId18"/>
    <sheet name="Table 16" sheetId="19" r:id="rId19"/>
    <sheet name="Table 17" sheetId="20" r:id="rId20"/>
    <sheet name="Table 18" sheetId="21" r:id="rId21"/>
    <sheet name="Table 19" sheetId="22" r:id="rId22"/>
    <sheet name="Table 20" sheetId="23" r:id="rId23"/>
    <sheet name="Table 21" sheetId="24" r:id="rId24"/>
    <sheet name="Table 22" sheetId="25" r:id="rId25"/>
    <sheet name="Table 23" sheetId="26" r:id="rId26"/>
    <sheet name="Table 24" sheetId="27" r:id="rId27"/>
    <sheet name="Table 25" sheetId="28" r:id="rId28"/>
    <sheet name="Table 26" sheetId="29" r:id="rId29"/>
    <sheet name="Table 27" sheetId="30" r:id="rId30"/>
    <sheet name="Table 28" sheetId="31" r:id="rId31"/>
    <sheet name="Table 29" sheetId="32" r:id="rId32"/>
    <sheet name="Table 30" sheetId="33" r:id="rId33"/>
    <sheet name="Table 31" sheetId="34" r:id="rId34"/>
    <sheet name="Table 32" sheetId="35" r:id="rId35"/>
    <sheet name="Table 33" sheetId="36" r:id="rId36"/>
    <sheet name="Table 34" sheetId="37" r:id="rId37"/>
    <sheet name="Table 35" sheetId="38" r:id="rId38"/>
    <sheet name="Table 36" sheetId="39" r:id="rId39"/>
    <sheet name="Table 37" sheetId="40" r:id="rId40"/>
    <sheet name="Table 38" sheetId="41" r:id="rId41"/>
    <sheet name="Table 39" sheetId="42" r:id="rId42"/>
    <sheet name="Table 40" sheetId="43" r:id="rId43"/>
    <sheet name="Table 41" sheetId="44" r:id="rId44"/>
    <sheet name="Table 42" sheetId="45" r:id="rId45"/>
    <sheet name="Table 43" sheetId="46" r:id="rId46"/>
    <sheet name="Table 44" sheetId="47" r:id="rId47"/>
    <sheet name="Table 45" sheetId="48" r:id="rId48"/>
    <sheet name="Table 46" sheetId="49" r:id="rId49"/>
    <sheet name="Table 47" sheetId="50" r:id="rId50"/>
    <sheet name="Table 48" sheetId="51" r:id="rId51"/>
    <sheet name="Table 49" sheetId="52" r:id="rId52"/>
    <sheet name="Table 50" sheetId="53" r:id="rId53"/>
    <sheet name="Table 51" sheetId="54" r:id="rId54"/>
    <sheet name="Table 52" sheetId="55" r:id="rId55"/>
    <sheet name="Table 53" sheetId="56" r:id="rId56"/>
    <sheet name="Table 54" sheetId="57" r:id="rId57"/>
    <sheet name="Table 55" sheetId="58" r:id="rId58"/>
    <sheet name="Table 56" sheetId="59" r:id="rId59"/>
    <sheet name="Table 57" sheetId="60" r:id="rId60"/>
    <sheet name="Table 58" sheetId="61" r:id="rId61"/>
    <sheet name="Table 59" sheetId="62" r:id="rId62"/>
    <sheet name="Table 60" sheetId="63" r:id="rId63"/>
    <sheet name="Table 61" sheetId="64" r:id="rId64"/>
    <sheet name="Table 62" sheetId="65" r:id="rId65"/>
    <sheet name="Table 63" sheetId="66" r:id="rId66"/>
    <sheet name="Table 64" sheetId="67" r:id="rId67"/>
    <sheet name="Table 65" sheetId="68" r:id="rId68"/>
    <sheet name="Table 66" sheetId="69" r:id="rId69"/>
    <sheet name="Table 67" sheetId="70" r:id="rId70"/>
    <sheet name="Table 68" sheetId="71" r:id="rId71"/>
    <sheet name="Table 69" sheetId="72" r:id="rId72"/>
    <sheet name="Table 70" sheetId="73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3" l="1"/>
  <c r="B16" i="72"/>
  <c r="B19" i="71"/>
  <c r="B23" i="70"/>
  <c r="B24" i="69"/>
  <c r="B30" i="68"/>
  <c r="B19" i="67"/>
  <c r="B22" i="66"/>
  <c r="B22" i="65"/>
  <c r="B22" i="64"/>
  <c r="B22" i="63"/>
  <c r="B22" i="62"/>
  <c r="B17" i="61"/>
  <c r="B17" i="60"/>
  <c r="B18" i="59"/>
  <c r="B17" i="58"/>
  <c r="B16" i="57"/>
  <c r="B15" i="56"/>
  <c r="B16" i="55"/>
  <c r="B15" i="54"/>
  <c r="B15" i="53"/>
  <c r="B20" i="52"/>
  <c r="B20" i="51"/>
  <c r="B20" i="50"/>
  <c r="B20" i="49"/>
  <c r="B20" i="48"/>
  <c r="B20" i="47"/>
  <c r="B20" i="46"/>
  <c r="B20" i="45"/>
  <c r="B20" i="44"/>
  <c r="B20" i="43"/>
  <c r="B20" i="42"/>
  <c r="B20" i="41"/>
  <c r="B20" i="40"/>
  <c r="B20" i="39"/>
  <c r="B20" i="38"/>
  <c r="B20" i="37"/>
  <c r="B20" i="36"/>
  <c r="B20" i="35"/>
  <c r="B20" i="34"/>
  <c r="B20" i="33"/>
  <c r="B20" i="32"/>
  <c r="B20" i="31"/>
  <c r="B20" i="30"/>
  <c r="B20" i="29"/>
  <c r="B18" i="28"/>
  <c r="B16" i="27"/>
  <c r="B16" i="26"/>
  <c r="B18" i="25"/>
  <c r="B18" i="24"/>
  <c r="B19" i="23"/>
  <c r="B18" i="22"/>
  <c r="B18" i="21"/>
  <c r="B18" i="20"/>
  <c r="B19" i="19"/>
  <c r="B19" i="18"/>
  <c r="B19" i="17"/>
  <c r="B19" i="16"/>
  <c r="B22" i="15"/>
  <c r="B22" i="14"/>
  <c r="B22" i="13"/>
  <c r="B22" i="12"/>
  <c r="B22" i="11"/>
  <c r="B22" i="10"/>
  <c r="B22" i="9"/>
  <c r="B22" i="8"/>
  <c r="B22" i="7"/>
  <c r="B22" i="6"/>
  <c r="B22" i="5"/>
  <c r="B22" i="4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D9" i="2"/>
  <c r="D6" i="2"/>
  <c r="F20" i="1"/>
</calcChain>
</file>

<file path=xl/sharedStrings.xml><?xml version="1.0" encoding="utf-8"?>
<sst xmlns="http://schemas.openxmlformats.org/spreadsheetml/2006/main" count="4609" uniqueCount="293">
  <si>
    <t>Public First Poll on Keir Starmer</t>
  </si>
  <si>
    <t>Fieldwork:</t>
  </si>
  <si>
    <t>13th Jun - 16th Jun 2025</t>
  </si>
  <si>
    <t xml:space="preserve">Interview Method: </t>
  </si>
  <si>
    <t>Online Survey</t>
  </si>
  <si>
    <t>Population represented:</t>
  </si>
  <si>
    <t>UK Adults</t>
  </si>
  <si>
    <t>Sample size:</t>
  </si>
  <si>
    <t>Methodology:</t>
  </si>
  <si>
    <t>All results are weighted using Iterative Proportional Fitting, or 'Raking'. The results are  weighted by interlocking age &amp; gender, region and social grade to Nationally Representative Proportions</t>
  </si>
  <si>
    <t>Public First is a member of the BPC and abides by its rules. For more information please contact the Public First polling team:</t>
  </si>
  <si>
    <t>Table of Contents</t>
  </si>
  <si>
    <t>Individual Tables</t>
  </si>
  <si>
    <t>Full Result Row</t>
  </si>
  <si>
    <t>Question Base</t>
  </si>
  <si>
    <t/>
  </si>
  <si>
    <t>Total</t>
  </si>
  <si>
    <t>Male</t>
  </si>
  <si>
    <t>Female</t>
  </si>
  <si>
    <t>Unweighted</t>
  </si>
  <si>
    <t>Weighted</t>
  </si>
  <si>
    <t>18-24</t>
  </si>
  <si>
    <t>25-34</t>
  </si>
  <si>
    <t>35-44</t>
  </si>
  <si>
    <t>45-54</t>
  </si>
  <si>
    <t>55-64</t>
  </si>
  <si>
    <t>65+</t>
  </si>
  <si>
    <t>AB</t>
  </si>
  <si>
    <t>C1</t>
  </si>
  <si>
    <t>C2</t>
  </si>
  <si>
    <t>DE</t>
  </si>
  <si>
    <t>London</t>
  </si>
  <si>
    <t>South East</t>
  </si>
  <si>
    <t>South West</t>
  </si>
  <si>
    <t>East of England</t>
  </si>
  <si>
    <t>East Midlands</t>
  </si>
  <si>
    <t>West Midlands</t>
  </si>
  <si>
    <t>Yorkshire and the Humber</t>
  </si>
  <si>
    <t>North East</t>
  </si>
  <si>
    <t>North West</t>
  </si>
  <si>
    <t>Scotland</t>
  </si>
  <si>
    <t>Wales</t>
  </si>
  <si>
    <t>Northern Ireland</t>
  </si>
  <si>
    <t>Conservative Party</t>
  </si>
  <si>
    <t>Labour Party</t>
  </si>
  <si>
    <t>Liberal Democrats</t>
  </si>
  <si>
    <t>Reform UK</t>
  </si>
  <si>
    <t>Conservative</t>
  </si>
  <si>
    <t>Labour</t>
  </si>
  <si>
    <t>The Green Party</t>
  </si>
  <si>
    <t>LabReform</t>
  </si>
  <si>
    <t>LabLike</t>
  </si>
  <si>
    <t>LabDislike</t>
  </si>
  <si>
    <t>Gender</t>
  </si>
  <si>
    <t>Age</t>
  </si>
  <si>
    <t>Social Grade</t>
  </si>
  <si>
    <t>Region</t>
  </si>
  <si>
    <t>2024 Vote</t>
  </si>
  <si>
    <t>Voting Intention</t>
  </si>
  <si>
    <t>Labour Like Keir</t>
  </si>
  <si>
    <t xml:space="preserve"> Scottish National Party</t>
  </si>
  <si>
    <t xml:space="preserve"> Conservative Party</t>
  </si>
  <si>
    <t xml:space="preserve"> Liberal Democrats</t>
  </si>
  <si>
    <t xml:space="preserve"> Green Party</t>
  </si>
  <si>
    <t xml:space="preserve"> Labour Party</t>
  </si>
  <si>
    <t xml:space="preserve"> Reform UK</t>
  </si>
  <si>
    <t>Very unfavourable</t>
  </si>
  <si>
    <t>Unfavourable</t>
  </si>
  <si>
    <t>Neither favourable nor unfavourable</t>
  </si>
  <si>
    <t>Favourable</t>
  </si>
  <si>
    <t>Very favourable</t>
  </si>
  <si>
    <t>Don't Know</t>
  </si>
  <si>
    <t>Total Unfavourable:</t>
  </si>
  <si>
    <t>Total Favourable:</t>
  </si>
  <si>
    <t>Net:</t>
  </si>
  <si>
    <t>Grid Summary: Do you have a favourable or unfavourable view of these political parties?</t>
  </si>
  <si>
    <t>Fieldwork:  13th Jun - 16th Jun 2025</t>
  </si>
  <si>
    <t>Data weighted by interlocking age &amp; gender, region and social grade to Nationally Representative Proportions</t>
  </si>
  <si>
    <t>BASE: All Respondents</t>
  </si>
  <si>
    <t>Do you have a favourable or unfavourable view of these political parties?: Conservative Party</t>
  </si>
  <si>
    <t>Do you have a favourable or unfavourable view of these political parties?: Labour Party</t>
  </si>
  <si>
    <t>Do you have a favourable or unfavourable view of these political parties?: Liberal Democrats</t>
  </si>
  <si>
    <t>Do you have a favourable or unfavourable view of these political parties?: Reform UK</t>
  </si>
  <si>
    <t>Do you have a favourable or unfavourable view of these political parties?: Green Party</t>
  </si>
  <si>
    <t>Do you have a favourable or unfavourable view of these political parties?: Scottish National Party</t>
  </si>
  <si>
    <t xml:space="preserve"> Kemi Badenoch</t>
  </si>
  <si>
    <t xml:space="preserve"> Ed Davey</t>
  </si>
  <si>
    <t xml:space="preserve"> Keir Starmer</t>
  </si>
  <si>
    <t xml:space="preserve"> Nigel Farage</t>
  </si>
  <si>
    <t>Grid Summary: Do you have a favourable or unfavourable view of these political leaders?</t>
  </si>
  <si>
    <t>Do you have a favourable or unfavourable view of these political leaders?: Keir Starmer</t>
  </si>
  <si>
    <t>Do you have a favourable or unfavourable view of these political leaders?: Ed Davey</t>
  </si>
  <si>
    <t>Do you have a favourable or unfavourable view of these political leaders?: Nigel Farage</t>
  </si>
  <si>
    <t>Do you have a favourable or unfavourable view of these political leaders?: Kemi Badenoch</t>
  </si>
  <si>
    <t>As a very bad leader</t>
  </si>
  <si>
    <t>A bad leader</t>
  </si>
  <si>
    <t>Neither good nor bad</t>
  </si>
  <si>
    <t>A good leader</t>
  </si>
  <si>
    <t>A very good leader</t>
  </si>
  <si>
    <t>Don’t know</t>
  </si>
  <si>
    <t xml:space="preserve"> Would you say that Keir Starmer is a good leader or a bad leader?</t>
  </si>
  <si>
    <t xml:space="preserve"> Would you say that Kemi Badenoch is a good leader or a bad leader?</t>
  </si>
  <si>
    <t xml:space="preserve"> Would you say that Nigel Farage is a good leader or a bad leader?</t>
  </si>
  <si>
    <t>Very well</t>
  </si>
  <si>
    <t>Quite well</t>
  </si>
  <si>
    <t>Neither well nor badly</t>
  </si>
  <si>
    <t>Quite badly</t>
  </si>
  <si>
    <t>Very badly</t>
  </si>
  <si>
    <t xml:space="preserve"> How well or badly do you think Keir Starmer has performed as Prime Minister since the last election?</t>
  </si>
  <si>
    <t>I like Keir Starmer and the Labour Party</t>
  </si>
  <si>
    <t>I like Keir Starmer, but not the Labour Party</t>
  </si>
  <si>
    <t>I like the Labour Party, but I do not like Keir Starmer</t>
  </si>
  <si>
    <t>I do not like the Labour Party or Keir Starmer</t>
  </si>
  <si>
    <t xml:space="preserve"> Which of the following come closest to your view on Keir Starmer and the Labour Party?</t>
  </si>
  <si>
    <t>No, not at all</t>
  </si>
  <si>
    <t>No, not really</t>
  </si>
  <si>
    <t>Yes, somewhat</t>
  </si>
  <si>
    <t>Yes, very much</t>
  </si>
  <si>
    <t xml:space="preserve"> Do you like Keir Starmer?</t>
  </si>
  <si>
    <t>We have very similar backgrounds</t>
  </si>
  <si>
    <t>We have somewhat similar backgrounds</t>
  </si>
  <si>
    <t>Our backgrounds are quite different</t>
  </si>
  <si>
    <t>Our backgrounds are entirely different</t>
  </si>
  <si>
    <t xml:space="preserve"> Does Keir Starmer have the same sort of background as you?</t>
  </si>
  <si>
    <t>Very difficult</t>
  </si>
  <si>
    <t>Difficult</t>
  </si>
  <si>
    <t>Neither easy nor difficult</t>
  </si>
  <si>
    <t>Easy</t>
  </si>
  <si>
    <t>Very easy</t>
  </si>
  <si>
    <t>Don’t KNow</t>
  </si>
  <si>
    <t xml:space="preserve"> How easy do you find it to relate to Keir Starmer?</t>
  </si>
  <si>
    <t>Don’t Know</t>
  </si>
  <si>
    <t xml:space="preserve"> Does Keir Starmer represent people like you?</t>
  </si>
  <si>
    <t xml:space="preserve"> Do you trust Keir Starmer?</t>
  </si>
  <si>
    <t>Yes Keir Starmer is someone who keeps his promises</t>
  </si>
  <si>
    <t>No Keir Starmer is not someone who keeps his promises</t>
  </si>
  <si>
    <t xml:space="preserve"> Do you think Keir Starmer is someone who keeps his promises?</t>
  </si>
  <si>
    <t>If Keir Starmer broke a promise from the Labour manifesto it would likely be because he had no other choice</t>
  </si>
  <si>
    <t>If Keir Starmer broke a promise from the Labour manifesto it would likely be because he had always intended to</t>
  </si>
  <si>
    <t xml:space="preserve"> Which of the following comes closest to your view?</t>
  </si>
  <si>
    <t>It is very clear what Keir Starmer stands for</t>
  </si>
  <si>
    <t>It is somewhat clear what Keir Starmer stands for</t>
  </si>
  <si>
    <t>It is not particularly clear what Keir Starmer stands for</t>
  </si>
  <si>
    <t>It is not at all clear what Keir Starmer stands for</t>
  </si>
  <si>
    <t xml:space="preserve"> Cold|Warm</t>
  </si>
  <si>
    <t xml:space="preserve"> Uncaring|Caring</t>
  </si>
  <si>
    <t xml:space="preserve"> Incompetent|Competent</t>
  </si>
  <si>
    <t xml:space="preserve"> Young|Old</t>
  </si>
  <si>
    <t xml:space="preserve"> Dumb|Smart</t>
  </si>
  <si>
    <t xml:space="preserve"> Weak|Strong</t>
  </si>
  <si>
    <t xml:space="preserve"> Unattractive|Attractive</t>
  </si>
  <si>
    <t xml:space="preserve"> Conservative|Progressive</t>
  </si>
  <si>
    <t xml:space="preserve"> Unconventional|Traditional</t>
  </si>
  <si>
    <t xml:space="preserve"> Uninspiring|Inspiring</t>
  </si>
  <si>
    <t xml:space="preserve"> Weird|Normal</t>
  </si>
  <si>
    <t xml:space="preserve"> Dishonest|Honest</t>
  </si>
  <si>
    <t xml:space="preserve"> Untrustworthy|Trustworthy</t>
  </si>
  <si>
    <t xml:space="preserve"> Moderate|Radical</t>
  </si>
  <si>
    <t xml:space="preserve"> Left-wing|Right-wing</t>
  </si>
  <si>
    <t xml:space="preserve"> Centrist|Extreme</t>
  </si>
  <si>
    <t xml:space="preserve"> Dull|Fun</t>
  </si>
  <si>
    <t xml:space="preserve"> Mean|Kind</t>
  </si>
  <si>
    <t xml:space="preserve"> Humourless|Good-humoured</t>
  </si>
  <si>
    <t xml:space="preserve"> Wishy-washy|Firm</t>
  </si>
  <si>
    <t xml:space="preserve"> Lazy|Hard-working</t>
  </si>
  <si>
    <t xml:space="preserve"> Boring|Interesting</t>
  </si>
  <si>
    <t xml:space="preserve"> Stupid|Clever</t>
  </si>
  <si>
    <t>-3</t>
  </si>
  <si>
    <t>-2</t>
  </si>
  <si>
    <t>-1</t>
  </si>
  <si>
    <t>0</t>
  </si>
  <si>
    <t>1</t>
  </si>
  <si>
    <t>2</t>
  </si>
  <si>
    <t>3</t>
  </si>
  <si>
    <t>Grid Summary: How would you rate Keir Starmer along these traits and characteristics?</t>
  </si>
  <si>
    <t>How would you rate Keir Starmer along these traits and characteristics?: Cold|Warm</t>
  </si>
  <si>
    <t>How would you rate Keir Starmer along these traits and characteristics?: Uncaring|Caring</t>
  </si>
  <si>
    <t>How would you rate Keir Starmer along these traits and characteristics?: Incompetent|Competent</t>
  </si>
  <si>
    <t>How would you rate Keir Starmer along these traits and characteristics?: Young|Old</t>
  </si>
  <si>
    <t>How would you rate Keir Starmer along these traits and characteristics?: Dumb|Smart</t>
  </si>
  <si>
    <t>How would you rate Keir Starmer along these traits and characteristics?: Weak|Strong</t>
  </si>
  <si>
    <t>How would you rate Keir Starmer along these traits and characteristics?: Unattractive|Attractive</t>
  </si>
  <si>
    <t>How would you rate Keir Starmer along these traits and characteristics?: Conservative|Progressive</t>
  </si>
  <si>
    <t>How would you rate Keir Starmer along these traits and characteristics?: Unconventional|Traditional</t>
  </si>
  <si>
    <t>How would you rate Keir Starmer along these traits and characteristics?: Uninspiring|Inspiring</t>
  </si>
  <si>
    <t>How would you rate Keir Starmer along these traits and characteristics?: Weird|Normal</t>
  </si>
  <si>
    <t>How would you rate Keir Starmer along these traits and characteristics?: Dishonest|Honest</t>
  </si>
  <si>
    <t>How would you rate Keir Starmer along these traits and characteristics?: Untrustworthy|Trustworthy</t>
  </si>
  <si>
    <t>How would you rate Keir Starmer along these traits and characteristics?: Moderate|Radical</t>
  </si>
  <si>
    <t>How would you rate Keir Starmer along these traits and characteristics?: Left-wing|Right-wing</t>
  </si>
  <si>
    <t>How would you rate Keir Starmer along these traits and characteristics?: Centrist|Extreme</t>
  </si>
  <si>
    <t>How would you rate Keir Starmer along these traits and characteristics?: Dull|Fun</t>
  </si>
  <si>
    <t>How would you rate Keir Starmer along these traits and characteristics?: Mean|Kind</t>
  </si>
  <si>
    <t>How would you rate Keir Starmer along these traits and characteristics?: Humourless|Good-humoured</t>
  </si>
  <si>
    <t>How would you rate Keir Starmer along these traits and characteristics?: Wishy-washy|Firm</t>
  </si>
  <si>
    <t>How would you rate Keir Starmer along these traits and characteristics?: Lazy|Hard-working</t>
  </si>
  <si>
    <t>How would you rate Keir Starmer along these traits and characteristics?: Boring|Interesting</t>
  </si>
  <si>
    <t>How would you rate Keir Starmer along these traits and characteristics?: Stupid|Clever</t>
  </si>
  <si>
    <t>Says things just to appeal to people</t>
  </si>
  <si>
    <t>Says things because he believes them</t>
  </si>
  <si>
    <t xml:space="preserve"> Based on what you know, which of the following best describes Keir Starmer?</t>
  </si>
  <si>
    <t>Has had to worry about money in the past</t>
  </si>
  <si>
    <t>Has never had to worry about money</t>
  </si>
  <si>
    <t>Used to be more right wing than he is now</t>
  </si>
  <si>
    <t>Has always held the same political views</t>
  </si>
  <si>
    <t>Used to be more left wing than he is now</t>
  </si>
  <si>
    <t>Would lie to the public if it meant he had a better chance of winning the election</t>
  </si>
  <si>
    <t>Would be honest with the public even if it made it harder to win the election</t>
  </si>
  <si>
    <t>Enjoys his job</t>
  </si>
  <si>
    <t>Feels neutral about his job</t>
  </si>
  <si>
    <t>Does not enjoy his job</t>
  </si>
  <si>
    <t>Keir Starmer worries more about the views of younger people</t>
  </si>
  <si>
    <t>Keir Starmer worries more about the views of older people</t>
  </si>
  <si>
    <t>Keir Starmer worries equally about the views of young and old people</t>
  </si>
  <si>
    <t xml:space="preserve"> Which of the following do you think Keir Starmer worries more about the opinions of?</t>
  </si>
  <si>
    <t>Keir Starmer worries more about the views of those with high incomes</t>
  </si>
  <si>
    <t>Keir Starmer worries more about the views of those with middle incomes</t>
  </si>
  <si>
    <t>Keir Starmer worries equally about the views of those with low incomes</t>
  </si>
  <si>
    <t>Keir Starmer worries more about the views of those at all income levels</t>
  </si>
  <si>
    <t>Keir Starmer worries more about the views of business leaders</t>
  </si>
  <si>
    <t>Keir Starmer worries more about the views of employees</t>
  </si>
  <si>
    <t>Keir Starmer worries equally about the views of business leaders and their employees</t>
  </si>
  <si>
    <t>Keir Starmer worries more about the views of working class voters</t>
  </si>
  <si>
    <t>Keir Starmer worries more about the views of middle class voters</t>
  </si>
  <si>
    <t>Keir Starmer worries equally about the views of the middle class and working class</t>
  </si>
  <si>
    <t xml:space="preserve"> I expect the people around Keir Starmer look up to him</t>
  </si>
  <si>
    <t xml:space="preserve"> Keir Starmer deserves to be in the important job he is in</t>
  </si>
  <si>
    <t xml:space="preserve"> I would enjoy spending time with Keir Starmer</t>
  </si>
  <si>
    <t xml:space="preserve"> I feel sorry for Keir Starmer</t>
  </si>
  <si>
    <t>Strongly Agree</t>
  </si>
  <si>
    <t>Agree</t>
  </si>
  <si>
    <t>Neither Agree nor Disagree</t>
  </si>
  <si>
    <t>Disagree</t>
  </si>
  <si>
    <t>Strongly Disagree</t>
  </si>
  <si>
    <t>Total Agree:</t>
  </si>
  <si>
    <t>Total Disagree:</t>
  </si>
  <si>
    <t>Grid Summary: Do you agree or disagree with the following about Keir Starmer?</t>
  </si>
  <si>
    <t>Do you agree or disagree with the following about Keir Starmer?: I feel sorry for Keir Starmer</t>
  </si>
  <si>
    <t>Do you agree or disagree with the following about Keir Starmer?: Keir Starmer deserves to be in the important job he is in</t>
  </si>
  <si>
    <t>Do you agree or disagree with the following about Keir Starmer?: I would enjoy spending time with Keir Starmer</t>
  </si>
  <si>
    <t>Do you agree or disagree with the following about Keir Starmer?: I expect the people around Keir Starmer look up to him</t>
  </si>
  <si>
    <t>The Conservative Party</t>
  </si>
  <si>
    <t>The Liberal Democrats</t>
  </si>
  <si>
    <t>The Scottish National Party (SNP)</t>
  </si>
  <si>
    <t xml:space="preserve"> If Keir Starmer was not in the Labour Party, which party do you think he would be in?</t>
  </si>
  <si>
    <t>Cutting NHS waiting times</t>
  </si>
  <si>
    <t>Strengthening the armed forces</t>
  </si>
  <si>
    <t>Ending chaos within Government</t>
  </si>
  <si>
    <t>Raising economic growth</t>
  </si>
  <si>
    <t>Delivering economic stability</t>
  </si>
  <si>
    <t>Improving border security</t>
  </si>
  <si>
    <t>Bringing down the cost of energy</t>
  </si>
  <si>
    <t>Rebuilding public finances</t>
  </si>
  <si>
    <t>Restoring hope in the country</t>
  </si>
  <si>
    <t>Changing the country for the better</t>
  </si>
  <si>
    <t>Cracking down on anti-social behaviour</t>
  </si>
  <si>
    <t>Restoring order to the asylum system</t>
  </si>
  <si>
    <t>Maintaining and renewing the road network</t>
  </si>
  <si>
    <t>Recruiting new teachers</t>
  </si>
  <si>
    <t>Bringing down food bills</t>
  </si>
  <si>
    <t>None of the above</t>
  </si>
  <si>
    <t>In the Labour Party's election manifesto, they made a number of pledges. Which of the following pledges do you think Keir Starmer has made progress on so far?Select any that apply.</t>
  </si>
  <si>
    <t>None of the above have seen any progress</t>
  </si>
  <si>
    <t>Improving relations with EU countries</t>
  </si>
  <si>
    <t>Reducing waiting times in the NHS</t>
  </si>
  <si>
    <t>Improving relations with America</t>
  </si>
  <si>
    <t>Improving Britain's standing on the world stage</t>
  </si>
  <si>
    <t>Cutting illegal immigration</t>
  </si>
  <si>
    <t>Making Government run competently</t>
  </si>
  <si>
    <t>Cutting legal migration</t>
  </si>
  <si>
    <t>Cutting crime and anti-social behaviour</t>
  </si>
  <si>
    <t>Don't know</t>
  </si>
  <si>
    <t>Thinking about those policy areas that have been in the news a lot in recent times, which of the following policy areas do you think Keir Starmer has made MOST progress on as Prime Minister?Select up to three of the following</t>
  </si>
  <si>
    <t>And which of the following policy areas do you think Keir Starmer has made LEAST progress on as Prime Minister?Select up to three of the following</t>
  </si>
  <si>
    <t>Keir Starmer, leader of the Labour Party</t>
  </si>
  <si>
    <t>Nigel Farage, leader of Reform</t>
  </si>
  <si>
    <t>Ed Davey, leader of the Liberal Democrats</t>
  </si>
  <si>
    <t>Kemi Badenoch, leader of the Conservative Party</t>
  </si>
  <si>
    <t xml:space="preserve"> Which of the following leaders do you think would make the best Prime Minister?</t>
  </si>
  <si>
    <t>Yes</t>
  </si>
  <si>
    <t>No</t>
  </si>
  <si>
    <t xml:space="preserve"> Do you think Keir Starmer will remain as Prime Minister up to the next General Election, currently expected in the summer of 2029?</t>
  </si>
  <si>
    <t>Disappointed</t>
  </si>
  <si>
    <t>Worried</t>
  </si>
  <si>
    <t>Angry</t>
  </si>
  <si>
    <t>Surprised</t>
  </si>
  <si>
    <t>Happy</t>
  </si>
  <si>
    <t>Confident</t>
  </si>
  <si>
    <t>Relieved</t>
  </si>
  <si>
    <t>Confused</t>
  </si>
  <si>
    <t>Excited</t>
  </si>
  <si>
    <t>If you knew that Keir Starmer was going to be Prime Minister after the next election, how would that make you feel?</t>
  </si>
  <si>
    <t>Full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</si>
</sst>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i/>
      <sz val="13"/>
      <color rgb="FF000000"/>
      <name val="Calibri"/>
      <family val="2"/>
    </font>
    <font>
      <i/>
      <u/>
      <sz val="13"/>
      <color theme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4389120" cy="8229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63040" cy="274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7:M20"/>
  <sheetViews>
    <sheetView showGridLines="0" workbookViewId="0"/>
  </sheetViews>
  <sheetFormatPr defaultColWidth="10.90625" defaultRowHeight="14.5" x14ac:dyDescent="0.35"/>
  <sheetData>
    <row r="7" spans="6:12" ht="40" customHeight="1" x14ac:dyDescent="0.35">
      <c r="F7" s="25" t="s">
        <v>0</v>
      </c>
      <c r="G7" s="26"/>
      <c r="H7" s="26"/>
      <c r="I7" s="26"/>
      <c r="J7" s="26"/>
      <c r="K7" s="26"/>
      <c r="L7" s="26"/>
    </row>
    <row r="10" spans="6:12" ht="20" customHeight="1" x14ac:dyDescent="0.45">
      <c r="F10" s="2" t="s">
        <v>1</v>
      </c>
      <c r="K10" s="3" t="s">
        <v>2</v>
      </c>
    </row>
    <row r="11" spans="6:12" ht="20" customHeight="1" x14ac:dyDescent="0.45">
      <c r="F11" s="2" t="s">
        <v>3</v>
      </c>
      <c r="K11" s="3" t="s">
        <v>4</v>
      </c>
    </row>
    <row r="12" spans="6:12" ht="20" customHeight="1" x14ac:dyDescent="0.45">
      <c r="F12" s="2" t="s">
        <v>5</v>
      </c>
      <c r="K12" s="3" t="s">
        <v>6</v>
      </c>
    </row>
    <row r="13" spans="6:12" ht="20" customHeight="1" x14ac:dyDescent="0.45">
      <c r="F13" s="2" t="s">
        <v>7</v>
      </c>
      <c r="K13" s="3">
        <v>2022</v>
      </c>
    </row>
    <row r="14" spans="6:12" ht="18.5" x14ac:dyDescent="0.45">
      <c r="F14" s="2"/>
    </row>
    <row r="15" spans="6:12" ht="18.5" x14ac:dyDescent="0.45">
      <c r="F15" s="2"/>
    </row>
    <row r="16" spans="6:12" ht="18.5" x14ac:dyDescent="0.45">
      <c r="F16" s="2" t="s">
        <v>8</v>
      </c>
    </row>
    <row r="17" spans="6:13" ht="50" customHeight="1" x14ac:dyDescent="0.35">
      <c r="F17" s="27" t="s">
        <v>9</v>
      </c>
      <c r="G17" s="26"/>
      <c r="H17" s="26"/>
      <c r="I17" s="26"/>
      <c r="J17" s="26"/>
      <c r="K17" s="26"/>
      <c r="L17" s="26"/>
      <c r="M17" s="26"/>
    </row>
    <row r="19" spans="6:13" ht="30" customHeight="1" x14ac:dyDescent="0.35">
      <c r="F19" s="4" t="s">
        <v>10</v>
      </c>
    </row>
    <row r="20" spans="6:13" ht="17" x14ac:dyDescent="0.35">
      <c r="F20" s="5" t="str">
        <f>HYPERLINK("mailto:" &amp; "polling@publicfirst.co.uk" &amp; "?subject="&amp; F7, "polling@publicfirst.co.uk")</f>
        <v>polling@publicfirst.co.uk</v>
      </c>
    </row>
  </sheetData>
  <mergeCells count="2">
    <mergeCell ref="F7:L7"/>
    <mergeCell ref="F17:M17"/>
  </mergeCells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84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0.20588822006691199</v>
      </c>
      <c r="D9" s="14">
        <v>0.27055115163386301</v>
      </c>
      <c r="E9" s="14">
        <v>0.14258923804370799</v>
      </c>
      <c r="F9" s="14"/>
      <c r="G9" s="14">
        <v>9.9839392689514E-2</v>
      </c>
      <c r="H9" s="14">
        <v>0.126009455661168</v>
      </c>
      <c r="I9" s="14">
        <v>0.14547824137572901</v>
      </c>
      <c r="J9" s="14">
        <v>0.23668196263155</v>
      </c>
      <c r="K9" s="14">
        <v>0.30109208736056098</v>
      </c>
      <c r="L9" s="14">
        <v>0.30154458159265701</v>
      </c>
      <c r="M9" s="14"/>
      <c r="N9" s="14">
        <v>0.20553943457518301</v>
      </c>
      <c r="O9" s="14">
        <v>0.19579414548583501</v>
      </c>
      <c r="P9" s="14">
        <v>0.21262743707967699</v>
      </c>
      <c r="Q9" s="14">
        <v>0.20989298279471699</v>
      </c>
      <c r="R9" s="14"/>
      <c r="S9" s="14">
        <v>0.148299082225861</v>
      </c>
      <c r="T9" s="14">
        <v>0.238296309483815</v>
      </c>
      <c r="U9" s="14">
        <v>0.21687051580137001</v>
      </c>
      <c r="V9" s="14">
        <v>0.19816485812093401</v>
      </c>
      <c r="W9" s="14">
        <v>0.188085006669022</v>
      </c>
      <c r="X9" s="14">
        <v>0.20310894001681301</v>
      </c>
      <c r="Y9" s="14">
        <v>0.25077710168686701</v>
      </c>
      <c r="Z9" s="14">
        <v>0.15653570111404799</v>
      </c>
      <c r="AA9" s="14">
        <v>0.172188558368183</v>
      </c>
      <c r="AB9" s="14">
        <v>0.26333312959919603</v>
      </c>
      <c r="AC9" s="14">
        <v>0.26462125164635297</v>
      </c>
      <c r="AD9" s="14">
        <v>0.17696453382548499</v>
      </c>
      <c r="AE9" s="14"/>
      <c r="AF9" s="14">
        <v>0.31389875670888501</v>
      </c>
      <c r="AG9" s="14">
        <v>0.136249051691647</v>
      </c>
      <c r="AH9" s="14">
        <v>0.15082454657784899</v>
      </c>
      <c r="AI9" s="14">
        <v>0.40827767604926302</v>
      </c>
      <c r="AJ9" s="14"/>
      <c r="AK9" s="14">
        <v>0.26545575937014998</v>
      </c>
      <c r="AL9" s="14">
        <v>0.106582347520636</v>
      </c>
      <c r="AM9" s="14">
        <v>0.14618064771353101</v>
      </c>
      <c r="AN9" s="14">
        <v>0.38058947055850401</v>
      </c>
      <c r="AO9" s="14">
        <v>7.3518695716960597E-2</v>
      </c>
      <c r="AP9" s="14"/>
      <c r="AQ9" s="14">
        <v>0.130640542014963</v>
      </c>
      <c r="AR9" s="14"/>
      <c r="AS9" s="14">
        <v>0.12086909647573101</v>
      </c>
      <c r="AT9" s="14">
        <v>0.15604521060016799</v>
      </c>
    </row>
    <row r="10" spans="2:46" x14ac:dyDescent="0.35">
      <c r="B10" s="15" t="s">
        <v>67</v>
      </c>
      <c r="C10" s="14">
        <v>0.18911125784308699</v>
      </c>
      <c r="D10" s="14">
        <v>0.20492783161884001</v>
      </c>
      <c r="E10" s="14">
        <v>0.17440636689005801</v>
      </c>
      <c r="F10" s="14"/>
      <c r="G10" s="14">
        <v>0.11633700009187201</v>
      </c>
      <c r="H10" s="14">
        <v>0.16221107525828499</v>
      </c>
      <c r="I10" s="14">
        <v>0.202359225075296</v>
      </c>
      <c r="J10" s="14">
        <v>0.201355732570968</v>
      </c>
      <c r="K10" s="14">
        <v>0.20327608319117499</v>
      </c>
      <c r="L10" s="14">
        <v>0.22924864388025001</v>
      </c>
      <c r="M10" s="14"/>
      <c r="N10" s="14">
        <v>0.21768353076433</v>
      </c>
      <c r="O10" s="14">
        <v>0.170633606613977</v>
      </c>
      <c r="P10" s="14">
        <v>0.21212193083772801</v>
      </c>
      <c r="Q10" s="14">
        <v>0.159768218420129</v>
      </c>
      <c r="R10" s="14"/>
      <c r="S10" s="14">
        <v>0.168489456307966</v>
      </c>
      <c r="T10" s="14">
        <v>0.21876633312067401</v>
      </c>
      <c r="U10" s="14">
        <v>0.21125759781568701</v>
      </c>
      <c r="V10" s="14">
        <v>0.17347894001370301</v>
      </c>
      <c r="W10" s="14">
        <v>0.20721487280262199</v>
      </c>
      <c r="X10" s="14">
        <v>0.153969659693419</v>
      </c>
      <c r="Y10" s="14">
        <v>0.14619863303605701</v>
      </c>
      <c r="Z10" s="14">
        <v>0.25830359783187401</v>
      </c>
      <c r="AA10" s="14">
        <v>0.20376602857008</v>
      </c>
      <c r="AB10" s="14">
        <v>0.183257175930918</v>
      </c>
      <c r="AC10" s="14">
        <v>0.17780061366283101</v>
      </c>
      <c r="AD10" s="14">
        <v>0.21270109689976699</v>
      </c>
      <c r="AE10" s="14"/>
      <c r="AF10" s="14">
        <v>0.232097259061015</v>
      </c>
      <c r="AG10" s="14">
        <v>0.18230014519950499</v>
      </c>
      <c r="AH10" s="14">
        <v>0.23354482454848999</v>
      </c>
      <c r="AI10" s="14">
        <v>0.22707034243639099</v>
      </c>
      <c r="AJ10" s="14"/>
      <c r="AK10" s="14">
        <v>0.229217090378174</v>
      </c>
      <c r="AL10" s="14">
        <v>0.18015899269145499</v>
      </c>
      <c r="AM10" s="14">
        <v>0.21320685300728701</v>
      </c>
      <c r="AN10" s="14">
        <v>0.216027102214606</v>
      </c>
      <c r="AO10" s="14">
        <v>0.14448955403394101</v>
      </c>
      <c r="AP10" s="14"/>
      <c r="AQ10" s="14">
        <v>0.15008216120162601</v>
      </c>
      <c r="AR10" s="14"/>
      <c r="AS10" s="14">
        <v>0.17310412019934199</v>
      </c>
      <c r="AT10" s="14">
        <v>0.20319853342958</v>
      </c>
    </row>
    <row r="11" spans="2:46" ht="29" x14ac:dyDescent="0.35">
      <c r="B11" s="15" t="s">
        <v>68</v>
      </c>
      <c r="C11" s="14">
        <v>0.376957264738912</v>
      </c>
      <c r="D11" s="14">
        <v>0.33223744297626401</v>
      </c>
      <c r="E11" s="14">
        <v>0.42102685939630002</v>
      </c>
      <c r="F11" s="14"/>
      <c r="G11" s="14">
        <v>0.403463346454559</v>
      </c>
      <c r="H11" s="14">
        <v>0.412789621418088</v>
      </c>
      <c r="I11" s="14">
        <v>0.38439359840423698</v>
      </c>
      <c r="J11" s="14">
        <v>0.38217168211809599</v>
      </c>
      <c r="K11" s="14">
        <v>0.34861388808566302</v>
      </c>
      <c r="L11" s="14">
        <v>0.338931235403715</v>
      </c>
      <c r="M11" s="14"/>
      <c r="N11" s="14">
        <v>0.38008936454041697</v>
      </c>
      <c r="O11" s="14">
        <v>0.39951366694026202</v>
      </c>
      <c r="P11" s="14">
        <v>0.34261889010836599</v>
      </c>
      <c r="Q11" s="14">
        <v>0.38361147935768403</v>
      </c>
      <c r="R11" s="14"/>
      <c r="S11" s="14">
        <v>0.42333512239763099</v>
      </c>
      <c r="T11" s="14">
        <v>0.36053598824142502</v>
      </c>
      <c r="U11" s="14">
        <v>0.39567693822935401</v>
      </c>
      <c r="V11" s="14">
        <v>0.43453897699440203</v>
      </c>
      <c r="W11" s="14">
        <v>0.35568397179800598</v>
      </c>
      <c r="X11" s="14">
        <v>0.42377211858685898</v>
      </c>
      <c r="Y11" s="14">
        <v>0.42482352465636503</v>
      </c>
      <c r="Z11" s="14">
        <v>0.346166898658474</v>
      </c>
      <c r="AA11" s="14">
        <v>0.41725772655892501</v>
      </c>
      <c r="AB11" s="14">
        <v>0.161446029637933</v>
      </c>
      <c r="AC11" s="14">
        <v>0.36866362828848598</v>
      </c>
      <c r="AD11" s="14">
        <v>0.34445570569742001</v>
      </c>
      <c r="AE11" s="14"/>
      <c r="AF11" s="14">
        <v>0.346218788254545</v>
      </c>
      <c r="AG11" s="14">
        <v>0.45095689812811102</v>
      </c>
      <c r="AH11" s="14">
        <v>0.42431587294252898</v>
      </c>
      <c r="AI11" s="14">
        <v>0.24721461258817601</v>
      </c>
      <c r="AJ11" s="14"/>
      <c r="AK11" s="14">
        <v>0.37248261695687002</v>
      </c>
      <c r="AL11" s="14">
        <v>0.46892225152487299</v>
      </c>
      <c r="AM11" s="14">
        <v>0.42845116604223099</v>
      </c>
      <c r="AN11" s="14">
        <v>0.271084748512542</v>
      </c>
      <c r="AO11" s="14">
        <v>0.46385716230136798</v>
      </c>
      <c r="AP11" s="14"/>
      <c r="AQ11" s="14">
        <v>0.39518120867640699</v>
      </c>
      <c r="AR11" s="14"/>
      <c r="AS11" s="14">
        <v>0.46824230315946602</v>
      </c>
      <c r="AT11" s="14">
        <v>0.43090637533197901</v>
      </c>
    </row>
    <row r="12" spans="2:46" x14ac:dyDescent="0.35">
      <c r="B12" s="15" t="s">
        <v>69</v>
      </c>
      <c r="C12" s="14">
        <v>8.5295984157119906E-2</v>
      </c>
      <c r="D12" s="14">
        <v>8.3276141945769502E-2</v>
      </c>
      <c r="E12" s="14">
        <v>8.7602580062192001E-2</v>
      </c>
      <c r="F12" s="14"/>
      <c r="G12" s="14">
        <v>0.13597588021087401</v>
      </c>
      <c r="H12" s="14">
        <v>0.12754126975289001</v>
      </c>
      <c r="I12" s="14">
        <v>0.100903615548579</v>
      </c>
      <c r="J12" s="14">
        <v>8.7473850982732901E-2</v>
      </c>
      <c r="K12" s="14">
        <v>5.0351394049778002E-2</v>
      </c>
      <c r="L12" s="14">
        <v>2.62030457715287E-2</v>
      </c>
      <c r="M12" s="14"/>
      <c r="N12" s="14">
        <v>8.8703817819854605E-2</v>
      </c>
      <c r="O12" s="14">
        <v>9.5542355382948502E-2</v>
      </c>
      <c r="P12" s="14">
        <v>8.1776864026240403E-2</v>
      </c>
      <c r="Q12" s="14">
        <v>6.9153016412776699E-2</v>
      </c>
      <c r="R12" s="14"/>
      <c r="S12" s="14">
        <v>0.113916564680676</v>
      </c>
      <c r="T12" s="14">
        <v>3.7396689981560503E-2</v>
      </c>
      <c r="U12" s="14">
        <v>7.1231833890151502E-2</v>
      </c>
      <c r="V12" s="14">
        <v>7.0474989832627899E-2</v>
      </c>
      <c r="W12" s="14">
        <v>8.6019676814119705E-2</v>
      </c>
      <c r="X12" s="14">
        <v>9.6858710835474995E-2</v>
      </c>
      <c r="Y12" s="14">
        <v>5.3141059166335498E-2</v>
      </c>
      <c r="Z12" s="14">
        <v>0.100829836115925</v>
      </c>
      <c r="AA12" s="14">
        <v>5.0072572534340602E-2</v>
      </c>
      <c r="AB12" s="14">
        <v>0.176271922174638</v>
      </c>
      <c r="AC12" s="14">
        <v>5.7749225431686903E-2</v>
      </c>
      <c r="AD12" s="14">
        <v>0.17153439417163399</v>
      </c>
      <c r="AE12" s="14"/>
      <c r="AF12" s="14">
        <v>5.3614524382583698E-2</v>
      </c>
      <c r="AG12" s="14">
        <v>0.113941487457173</v>
      </c>
      <c r="AH12" s="14">
        <v>5.1100944399502198E-2</v>
      </c>
      <c r="AI12" s="14">
        <v>5.61450608166012E-2</v>
      </c>
      <c r="AJ12" s="14"/>
      <c r="AK12" s="14">
        <v>6.4490867538103805E-2</v>
      </c>
      <c r="AL12" s="14">
        <v>0.120901592936274</v>
      </c>
      <c r="AM12" s="14">
        <v>6.7264330162175895E-2</v>
      </c>
      <c r="AN12" s="14">
        <v>5.4298567556154698E-2</v>
      </c>
      <c r="AO12" s="14">
        <v>0.149885959880842</v>
      </c>
      <c r="AP12" s="14"/>
      <c r="AQ12" s="14">
        <v>0.184425355621954</v>
      </c>
      <c r="AR12" s="14"/>
      <c r="AS12" s="14">
        <v>0.136592660687021</v>
      </c>
      <c r="AT12" s="14">
        <v>8.5580042638892906E-2</v>
      </c>
    </row>
    <row r="13" spans="2:46" x14ac:dyDescent="0.35">
      <c r="B13" s="15" t="s">
        <v>70</v>
      </c>
      <c r="C13" s="14">
        <v>3.6151759549881098E-2</v>
      </c>
      <c r="D13" s="14">
        <v>4.2181205228404503E-2</v>
      </c>
      <c r="E13" s="14">
        <v>3.0405318013058499E-2</v>
      </c>
      <c r="F13" s="14"/>
      <c r="G13" s="14">
        <v>5.6685887078846003E-2</v>
      </c>
      <c r="H13" s="14">
        <v>4.3856629322607601E-2</v>
      </c>
      <c r="I13" s="14">
        <v>5.6582300351935101E-2</v>
      </c>
      <c r="J13" s="14">
        <v>1.55426276516993E-2</v>
      </c>
      <c r="K13" s="14">
        <v>3.0410394795786201E-2</v>
      </c>
      <c r="L13" s="14">
        <v>2.02031607399248E-2</v>
      </c>
      <c r="M13" s="14"/>
      <c r="N13" s="14">
        <v>3.0582947454323699E-2</v>
      </c>
      <c r="O13" s="14">
        <v>4.5199274782514703E-2</v>
      </c>
      <c r="P13" s="14">
        <v>4.7055172715511802E-2</v>
      </c>
      <c r="Q13" s="14">
        <v>2.3660616199291801E-2</v>
      </c>
      <c r="R13" s="14"/>
      <c r="S13" s="14">
        <v>3.0346661746940298E-2</v>
      </c>
      <c r="T13" s="14">
        <v>2.4168082313078799E-2</v>
      </c>
      <c r="U13" s="14">
        <v>0</v>
      </c>
      <c r="V13" s="14">
        <v>1.7480831627421901E-2</v>
      </c>
      <c r="W13" s="14">
        <v>2.04826796310261E-2</v>
      </c>
      <c r="X13" s="14">
        <v>5.3042075733546797E-3</v>
      </c>
      <c r="Y13" s="14">
        <v>1.7504423891052601E-2</v>
      </c>
      <c r="Z13" s="14">
        <v>5.0959948050098701E-2</v>
      </c>
      <c r="AA13" s="14">
        <v>3.5287231792483699E-2</v>
      </c>
      <c r="AB13" s="14">
        <v>0.180160688656747</v>
      </c>
      <c r="AC13" s="14">
        <v>1.9441897604978199E-2</v>
      </c>
      <c r="AD13" s="14">
        <v>2.5701924523362701E-2</v>
      </c>
      <c r="AE13" s="14"/>
      <c r="AF13" s="14">
        <v>1.6150025564982899E-2</v>
      </c>
      <c r="AG13" s="14">
        <v>3.3794283662760098E-2</v>
      </c>
      <c r="AH13" s="14">
        <v>1.8835470491504299E-2</v>
      </c>
      <c r="AI13" s="14">
        <v>1.39177552724935E-2</v>
      </c>
      <c r="AJ13" s="14"/>
      <c r="AK13" s="14">
        <v>2.1705648981494699E-2</v>
      </c>
      <c r="AL13" s="14">
        <v>4.1506542099741597E-2</v>
      </c>
      <c r="AM13" s="14">
        <v>2.6185062291407799E-2</v>
      </c>
      <c r="AN13" s="14">
        <v>1.5861630614366299E-2</v>
      </c>
      <c r="AO13" s="14">
        <v>2.9169523498352501E-2</v>
      </c>
      <c r="AP13" s="14"/>
      <c r="AQ13" s="14">
        <v>8.7772463781283394E-2</v>
      </c>
      <c r="AR13" s="14"/>
      <c r="AS13" s="14">
        <v>3.4472416012195597E-2</v>
      </c>
      <c r="AT13" s="14">
        <v>3.0970401015666001E-2</v>
      </c>
    </row>
    <row r="14" spans="2:46" x14ac:dyDescent="0.35">
      <c r="B14" s="15" t="s">
        <v>71</v>
      </c>
      <c r="C14" s="14">
        <v>0.10659551364408699</v>
      </c>
      <c r="D14" s="14">
        <v>6.6826226596858704E-2</v>
      </c>
      <c r="E14" s="14">
        <v>0.14396963759468301</v>
      </c>
      <c r="F14" s="14"/>
      <c r="G14" s="14">
        <v>0.18769849347433501</v>
      </c>
      <c r="H14" s="14">
        <v>0.12759194858696099</v>
      </c>
      <c r="I14" s="14">
        <v>0.110283019244224</v>
      </c>
      <c r="J14" s="14">
        <v>7.6774144044954196E-2</v>
      </c>
      <c r="K14" s="14">
        <v>6.6256152517036801E-2</v>
      </c>
      <c r="L14" s="14">
        <v>8.3869332611925307E-2</v>
      </c>
      <c r="M14" s="14"/>
      <c r="N14" s="14">
        <v>7.7400904845892599E-2</v>
      </c>
      <c r="O14" s="14">
        <v>9.3316950794462894E-2</v>
      </c>
      <c r="P14" s="14">
        <v>0.103799705232476</v>
      </c>
      <c r="Q14" s="14">
        <v>0.15391368681540099</v>
      </c>
      <c r="R14" s="14"/>
      <c r="S14" s="14">
        <v>0.115613112640925</v>
      </c>
      <c r="T14" s="14">
        <v>0.120836596859447</v>
      </c>
      <c r="U14" s="14">
        <v>0.104963114263438</v>
      </c>
      <c r="V14" s="14">
        <v>0.10586140341091101</v>
      </c>
      <c r="W14" s="14">
        <v>0.142513792285204</v>
      </c>
      <c r="X14" s="14">
        <v>0.11698636329408001</v>
      </c>
      <c r="Y14" s="14">
        <v>0.107555257563323</v>
      </c>
      <c r="Z14" s="14">
        <v>8.7204018229579405E-2</v>
      </c>
      <c r="AA14" s="14">
        <v>0.121427882175988</v>
      </c>
      <c r="AB14" s="14">
        <v>3.5531054000568003E-2</v>
      </c>
      <c r="AC14" s="14">
        <v>0.11172338336566499</v>
      </c>
      <c r="AD14" s="14">
        <v>6.86423448823308E-2</v>
      </c>
      <c r="AE14" s="14"/>
      <c r="AF14" s="14">
        <v>3.8020646027987597E-2</v>
      </c>
      <c r="AG14" s="14">
        <v>8.2758133860803398E-2</v>
      </c>
      <c r="AH14" s="14">
        <v>0.121378341040126</v>
      </c>
      <c r="AI14" s="14">
        <v>4.7374552837075097E-2</v>
      </c>
      <c r="AJ14" s="14"/>
      <c r="AK14" s="14">
        <v>4.6648016775208502E-2</v>
      </c>
      <c r="AL14" s="14">
        <v>8.1928273227019996E-2</v>
      </c>
      <c r="AM14" s="14">
        <v>0.118711940783369</v>
      </c>
      <c r="AN14" s="14">
        <v>6.2138480543826501E-2</v>
      </c>
      <c r="AO14" s="14">
        <v>0.13907910456853601</v>
      </c>
      <c r="AP14" s="14"/>
      <c r="AQ14" s="14">
        <v>5.1898268703766903E-2</v>
      </c>
      <c r="AR14" s="14"/>
      <c r="AS14" s="14">
        <v>6.6719403466244595E-2</v>
      </c>
      <c r="AT14" s="14">
        <v>9.3299436983713999E-2</v>
      </c>
    </row>
    <row r="15" spans="2:46" x14ac:dyDescent="0.35">
      <c r="B15" s="15" t="s">
        <v>72</v>
      </c>
      <c r="C15" s="18">
        <v>0.39499947790999901</v>
      </c>
      <c r="D15" s="18">
        <v>0.47547898325270299</v>
      </c>
      <c r="E15" s="18">
        <v>0.316995604933766</v>
      </c>
      <c r="F15" s="18"/>
      <c r="G15" s="18">
        <v>0.21617639278138601</v>
      </c>
      <c r="H15" s="18">
        <v>0.28822053091945299</v>
      </c>
      <c r="I15" s="18">
        <v>0.34783746645102498</v>
      </c>
      <c r="J15" s="18">
        <v>0.43803769520251801</v>
      </c>
      <c r="K15" s="18">
        <v>0.50436817055173599</v>
      </c>
      <c r="L15" s="18">
        <v>0.53079322547290697</v>
      </c>
      <c r="M15" s="18"/>
      <c r="N15" s="18">
        <v>0.42322296533951198</v>
      </c>
      <c r="O15" s="18">
        <v>0.36642775209981199</v>
      </c>
      <c r="P15" s="18">
        <v>0.42474936791740597</v>
      </c>
      <c r="Q15" s="18">
        <v>0.36966120121484602</v>
      </c>
      <c r="R15" s="18"/>
      <c r="S15" s="18">
        <v>0.31678853853382799</v>
      </c>
      <c r="T15" s="18">
        <v>0.45706264260448898</v>
      </c>
      <c r="U15" s="18">
        <v>0.42812811361705699</v>
      </c>
      <c r="V15" s="18">
        <v>0.37164379813463699</v>
      </c>
      <c r="W15" s="18">
        <v>0.39529987947164402</v>
      </c>
      <c r="X15" s="18">
        <v>0.35707859971023198</v>
      </c>
      <c r="Y15" s="18">
        <v>0.39697573472292402</v>
      </c>
      <c r="Z15" s="18">
        <v>0.41483929894592197</v>
      </c>
      <c r="AA15" s="18">
        <v>0.375954586938263</v>
      </c>
      <c r="AB15" s="18">
        <v>0.44659030553011397</v>
      </c>
      <c r="AC15" s="18">
        <v>0.44242186530918398</v>
      </c>
      <c r="AD15" s="18">
        <v>0.38966563072525301</v>
      </c>
      <c r="AE15" s="18"/>
      <c r="AF15" s="18">
        <v>0.54599601576990098</v>
      </c>
      <c r="AG15" s="18">
        <v>0.31854919689115302</v>
      </c>
      <c r="AH15" s="18">
        <v>0.38436937112633901</v>
      </c>
      <c r="AI15" s="18">
        <v>0.63534801848565403</v>
      </c>
      <c r="AJ15" s="18"/>
      <c r="AK15" s="18">
        <v>0.49467284974832298</v>
      </c>
      <c r="AL15" s="18">
        <v>0.28674134021209102</v>
      </c>
      <c r="AM15" s="18">
        <v>0.35938750072081699</v>
      </c>
      <c r="AN15" s="18">
        <v>0.59661657277311098</v>
      </c>
      <c r="AO15" s="18">
        <v>0.21800824975090199</v>
      </c>
      <c r="AP15" s="18"/>
      <c r="AQ15" s="18">
        <v>0.28072270321658899</v>
      </c>
      <c r="AR15" s="18"/>
      <c r="AS15" s="18">
        <v>0.29397321667507398</v>
      </c>
      <c r="AT15" s="18">
        <v>0.35924374402974801</v>
      </c>
    </row>
    <row r="16" spans="2:46" x14ac:dyDescent="0.35">
      <c r="B16" s="15" t="s">
        <v>73</v>
      </c>
      <c r="C16" s="18">
        <v>0.121447743707001</v>
      </c>
      <c r="D16" s="18">
        <v>0.12545734717417401</v>
      </c>
      <c r="E16" s="18">
        <v>0.11800789807525</v>
      </c>
      <c r="F16" s="18"/>
      <c r="G16" s="18">
        <v>0.19266176728972001</v>
      </c>
      <c r="H16" s="18">
        <v>0.17139789907549799</v>
      </c>
      <c r="I16" s="18">
        <v>0.157485915900514</v>
      </c>
      <c r="J16" s="18">
        <v>0.103016478634432</v>
      </c>
      <c r="K16" s="18">
        <v>8.0761788845564203E-2</v>
      </c>
      <c r="L16" s="18">
        <v>4.6406206511453503E-2</v>
      </c>
      <c r="M16" s="18"/>
      <c r="N16" s="18">
        <v>0.119286765274178</v>
      </c>
      <c r="O16" s="18">
        <v>0.14074163016546301</v>
      </c>
      <c r="P16" s="18">
        <v>0.128832036741752</v>
      </c>
      <c r="Q16" s="18">
        <v>9.2813632612068403E-2</v>
      </c>
      <c r="R16" s="18"/>
      <c r="S16" s="18">
        <v>0.14426322642761599</v>
      </c>
      <c r="T16" s="18">
        <v>6.1564772294639303E-2</v>
      </c>
      <c r="U16" s="18">
        <v>7.1231833890151502E-2</v>
      </c>
      <c r="V16" s="18">
        <v>8.7955821460049793E-2</v>
      </c>
      <c r="W16" s="18">
        <v>0.106502356445146</v>
      </c>
      <c r="X16" s="18">
        <v>0.10216291840883</v>
      </c>
      <c r="Y16" s="18">
        <v>7.0645483057388103E-2</v>
      </c>
      <c r="Z16" s="18">
        <v>0.15178978416602401</v>
      </c>
      <c r="AA16" s="18">
        <v>8.5359804326824301E-2</v>
      </c>
      <c r="AB16" s="18">
        <v>0.356432610831385</v>
      </c>
      <c r="AC16" s="18">
        <v>7.7191123036665102E-2</v>
      </c>
      <c r="AD16" s="18">
        <v>0.197236318694997</v>
      </c>
      <c r="AE16" s="18"/>
      <c r="AF16" s="18">
        <v>6.9764549947566507E-2</v>
      </c>
      <c r="AG16" s="18">
        <v>0.147735771119933</v>
      </c>
      <c r="AH16" s="18">
        <v>6.9936414891006493E-2</v>
      </c>
      <c r="AI16" s="18">
        <v>7.0062816089094704E-2</v>
      </c>
      <c r="AJ16" s="18"/>
      <c r="AK16" s="18">
        <v>8.6196516519598504E-2</v>
      </c>
      <c r="AL16" s="18">
        <v>0.162408135036016</v>
      </c>
      <c r="AM16" s="18">
        <v>9.3449392453583593E-2</v>
      </c>
      <c r="AN16" s="18">
        <v>7.0160198170521104E-2</v>
      </c>
      <c r="AO16" s="18">
        <v>0.179055483379194</v>
      </c>
      <c r="AP16" s="18"/>
      <c r="AQ16" s="18">
        <v>0.27219781940323801</v>
      </c>
      <c r="AR16" s="18"/>
      <c r="AS16" s="18">
        <v>0.171065076699216</v>
      </c>
      <c r="AT16" s="18">
        <v>0.11655044365455899</v>
      </c>
    </row>
    <row r="17" spans="2:46" x14ac:dyDescent="0.35">
      <c r="B17" s="15" t="s">
        <v>74</v>
      </c>
      <c r="C17" s="19">
        <v>0.273551734202998</v>
      </c>
      <c r="D17" s="19">
        <v>0.35002163607852899</v>
      </c>
      <c r="E17" s="19">
        <v>0.19898770685851599</v>
      </c>
      <c r="F17" s="19"/>
      <c r="G17" s="19">
        <v>2.3514625491665098E-2</v>
      </c>
      <c r="H17" s="19">
        <v>0.116822631843955</v>
      </c>
      <c r="I17" s="19">
        <v>0.19035155055051101</v>
      </c>
      <c r="J17" s="19">
        <v>0.33502121656808598</v>
      </c>
      <c r="K17" s="19">
        <v>0.42360638170617199</v>
      </c>
      <c r="L17" s="19">
        <v>0.48438701896145298</v>
      </c>
      <c r="M17" s="19"/>
      <c r="N17" s="19">
        <v>0.30393620006533401</v>
      </c>
      <c r="O17" s="19">
        <v>0.225686121934349</v>
      </c>
      <c r="P17" s="19">
        <v>0.295917331175653</v>
      </c>
      <c r="Q17" s="19">
        <v>0.27684756860277698</v>
      </c>
      <c r="R17" s="19"/>
      <c r="S17" s="19">
        <v>0.172525312106212</v>
      </c>
      <c r="T17" s="19">
        <v>0.39549787030985001</v>
      </c>
      <c r="U17" s="19">
        <v>0.35689627972690502</v>
      </c>
      <c r="V17" s="19">
        <v>0.28368797667458701</v>
      </c>
      <c r="W17" s="19">
        <v>0.28879752302649803</v>
      </c>
      <c r="X17" s="19">
        <v>0.25491568130140202</v>
      </c>
      <c r="Y17" s="19">
        <v>0.32633025166553598</v>
      </c>
      <c r="Z17" s="19">
        <v>0.26304951477989802</v>
      </c>
      <c r="AA17" s="19">
        <v>0.29059478261143901</v>
      </c>
      <c r="AB17" s="19">
        <v>9.0157694698729002E-2</v>
      </c>
      <c r="AC17" s="19">
        <v>0.365230742272519</v>
      </c>
      <c r="AD17" s="19">
        <v>0.19242931203025501</v>
      </c>
      <c r="AE17" s="19"/>
      <c r="AF17" s="19">
        <v>0.476231465822334</v>
      </c>
      <c r="AG17" s="19">
        <v>0.170813425771219</v>
      </c>
      <c r="AH17" s="19">
        <v>0.31443295623533202</v>
      </c>
      <c r="AI17" s="19">
        <v>0.56528520239655899</v>
      </c>
      <c r="AJ17" s="19"/>
      <c r="AK17" s="19">
        <v>0.40847633322872501</v>
      </c>
      <c r="AL17" s="19">
        <v>0.124333205176075</v>
      </c>
      <c r="AM17" s="19">
        <v>0.26593810826723402</v>
      </c>
      <c r="AN17" s="19">
        <v>0.52645637460258998</v>
      </c>
      <c r="AO17" s="19">
        <v>3.8952766371707699E-2</v>
      </c>
      <c r="AP17" s="19"/>
      <c r="AQ17" s="19">
        <v>8.5248838133508698E-3</v>
      </c>
      <c r="AR17" s="19"/>
      <c r="AS17" s="19">
        <v>0.12290813997585701</v>
      </c>
      <c r="AT17" s="19">
        <v>0.24269330037518899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7" width="20.7265625" customWidth="1"/>
  </cols>
  <sheetData>
    <row r="2" spans="2:7" ht="40" customHeight="1" x14ac:dyDescent="0.35">
      <c r="D2" s="29" t="s">
        <v>89</v>
      </c>
      <c r="E2" s="26"/>
      <c r="F2" s="26"/>
      <c r="G2" s="26"/>
    </row>
    <row r="6" spans="2:7" ht="50" customHeight="1" x14ac:dyDescent="0.35">
      <c r="B6" s="17" t="s">
        <v>15</v>
      </c>
      <c r="C6" s="17" t="s">
        <v>85</v>
      </c>
      <c r="D6" s="17" t="s">
        <v>86</v>
      </c>
      <c r="E6" s="17" t="s">
        <v>87</v>
      </c>
      <c r="F6" s="17" t="s">
        <v>88</v>
      </c>
    </row>
    <row r="7" spans="2:7" x14ac:dyDescent="0.35">
      <c r="B7" s="15" t="s">
        <v>66</v>
      </c>
      <c r="C7" s="14">
        <v>0.23203579945779401</v>
      </c>
      <c r="D7" s="14">
        <v>0.14178110829257201</v>
      </c>
      <c r="E7" s="14">
        <v>0.33143628003608999</v>
      </c>
      <c r="F7" s="14">
        <v>0.33216733972944401</v>
      </c>
    </row>
    <row r="8" spans="2:7" x14ac:dyDescent="0.35">
      <c r="B8" s="15" t="s">
        <v>67</v>
      </c>
      <c r="C8" s="14">
        <v>0.20306254079778799</v>
      </c>
      <c r="D8" s="14">
        <v>0.138880684149463</v>
      </c>
      <c r="E8" s="14">
        <v>0.196970653772475</v>
      </c>
      <c r="F8" s="14">
        <v>0.134140569717244</v>
      </c>
    </row>
    <row r="9" spans="2:7" ht="29" x14ac:dyDescent="0.35">
      <c r="B9" s="15" t="s">
        <v>68</v>
      </c>
      <c r="C9" s="14">
        <v>0.29619511194252601</v>
      </c>
      <c r="D9" s="14">
        <v>0.38694148008688001</v>
      </c>
      <c r="E9" s="14">
        <v>0.17977317270915999</v>
      </c>
      <c r="F9" s="14">
        <v>0.17645618616709299</v>
      </c>
    </row>
    <row r="10" spans="2:7" x14ac:dyDescent="0.35">
      <c r="B10" s="15" t="s">
        <v>69</v>
      </c>
      <c r="C10" s="14">
        <v>0.124407978556817</v>
      </c>
      <c r="D10" s="14">
        <v>0.17433611450445599</v>
      </c>
      <c r="E10" s="14">
        <v>0.18490260542914799</v>
      </c>
      <c r="F10" s="14">
        <v>0.179634747300709</v>
      </c>
    </row>
    <row r="11" spans="2:7" x14ac:dyDescent="0.35">
      <c r="B11" s="15" t="s">
        <v>70</v>
      </c>
      <c r="C11" s="14">
        <v>4.8494327103332201E-2</v>
      </c>
      <c r="D11" s="14">
        <v>4.4465799169637998E-2</v>
      </c>
      <c r="E11" s="14">
        <v>7.1875374486238305E-2</v>
      </c>
      <c r="F11" s="14">
        <v>0.136150463269991</v>
      </c>
    </row>
    <row r="12" spans="2:7" x14ac:dyDescent="0.35">
      <c r="B12" s="15" t="s">
        <v>71</v>
      </c>
      <c r="C12" s="14">
        <v>9.5804242141742602E-2</v>
      </c>
      <c r="D12" s="14">
        <v>0.11359481379699</v>
      </c>
      <c r="E12" s="14">
        <v>3.5041913566889099E-2</v>
      </c>
      <c r="F12" s="14">
        <v>4.1450693815518497E-2</v>
      </c>
    </row>
    <row r="13" spans="2:7" x14ac:dyDescent="0.35">
      <c r="B13" s="20" t="s">
        <v>72</v>
      </c>
      <c r="C13" s="18">
        <v>0.43509834025558197</v>
      </c>
      <c r="D13" s="18">
        <v>0.28066179244203499</v>
      </c>
      <c r="E13" s="18">
        <v>0.52840693380856496</v>
      </c>
      <c r="F13" s="18">
        <v>0.46630790944668798</v>
      </c>
    </row>
    <row r="14" spans="2:7" x14ac:dyDescent="0.35">
      <c r="B14" s="20" t="s">
        <v>73</v>
      </c>
      <c r="C14" s="18">
        <v>0.17290230566015</v>
      </c>
      <c r="D14" s="18">
        <v>0.21880191367409399</v>
      </c>
      <c r="E14" s="18">
        <v>0.25677797991538598</v>
      </c>
      <c r="F14" s="18">
        <v>0.31578521057070003</v>
      </c>
    </row>
    <row r="15" spans="2:7" x14ac:dyDescent="0.35">
      <c r="B15" s="20" t="s">
        <v>74</v>
      </c>
      <c r="C15" s="19">
        <v>0.262196034595432</v>
      </c>
      <c r="D15" s="19">
        <v>6.18598787679406E-2</v>
      </c>
      <c r="E15" s="19">
        <v>0.27162895389317898</v>
      </c>
      <c r="F15" s="19">
        <v>0.15052269887598899</v>
      </c>
    </row>
    <row r="16" spans="2:7" x14ac:dyDescent="0.35">
      <c r="B16" s="16"/>
      <c r="C16" s="16"/>
      <c r="D16" s="16"/>
      <c r="E16" s="16"/>
      <c r="F16" s="16"/>
    </row>
    <row r="17" spans="2:2" x14ac:dyDescent="0.35">
      <c r="B17" t="s">
        <v>76</v>
      </c>
    </row>
    <row r="18" spans="2:2" x14ac:dyDescent="0.35">
      <c r="B18" t="s">
        <v>77</v>
      </c>
    </row>
    <row r="22" spans="2:2" x14ac:dyDescent="0.35">
      <c r="B22" s="8" t="str">
        <f>HYPERLINK("#'Contents'!A1", "Return to Contents")</f>
        <v>Return to Contents</v>
      </c>
    </row>
  </sheetData>
  <mergeCells count="1">
    <mergeCell ref="D2:G2"/>
  </mergeCell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T22"/>
  <sheetViews>
    <sheetView showGridLines="0" workbookViewId="0">
      <pane xSplit="2" topLeftCell="C1" activePane="topRight" state="frozen"/>
      <selection pane="topRight" activeCell="B22" sqref="B22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90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0.33143628003608999</v>
      </c>
      <c r="D9" s="14">
        <v>0.34663833826124901</v>
      </c>
      <c r="E9" s="14">
        <v>0.31788900615730198</v>
      </c>
      <c r="F9" s="14"/>
      <c r="G9" s="14">
        <v>0.15826356433354699</v>
      </c>
      <c r="H9" s="14">
        <v>0.215177490013919</v>
      </c>
      <c r="I9" s="14">
        <v>0.31434756172764999</v>
      </c>
      <c r="J9" s="14">
        <v>0.35983189979010599</v>
      </c>
      <c r="K9" s="14">
        <v>0.42643483421702599</v>
      </c>
      <c r="L9" s="14">
        <v>0.468309051535093</v>
      </c>
      <c r="M9" s="14"/>
      <c r="N9" s="14">
        <v>0.30919389698841199</v>
      </c>
      <c r="O9" s="14">
        <v>0.28131221189564698</v>
      </c>
      <c r="P9" s="14">
        <v>0.37705233453083897</v>
      </c>
      <c r="Q9" s="14">
        <v>0.36828515056544198</v>
      </c>
      <c r="R9" s="14"/>
      <c r="S9" s="14">
        <v>0.23751641401044599</v>
      </c>
      <c r="T9" s="14">
        <v>0.37172957281181002</v>
      </c>
      <c r="U9" s="14">
        <v>0.32129314634525202</v>
      </c>
      <c r="V9" s="14">
        <v>0.34759469035085</v>
      </c>
      <c r="W9" s="14">
        <v>0.35735370921876197</v>
      </c>
      <c r="X9" s="14">
        <v>0.30462367662686102</v>
      </c>
      <c r="Y9" s="14">
        <v>0.36022147065418902</v>
      </c>
      <c r="Z9" s="14">
        <v>0.32611888743512701</v>
      </c>
      <c r="AA9" s="14">
        <v>0.36634961059313498</v>
      </c>
      <c r="AB9" s="14">
        <v>0.31081625797762402</v>
      </c>
      <c r="AC9" s="14">
        <v>0.45337761098497198</v>
      </c>
      <c r="AD9" s="14">
        <v>0.25543470359701398</v>
      </c>
      <c r="AE9" s="14"/>
      <c r="AF9" s="14">
        <v>0.51624588256947401</v>
      </c>
      <c r="AG9" s="14">
        <v>0.13459870044950101</v>
      </c>
      <c r="AH9" s="14">
        <v>0.20845629972621499</v>
      </c>
      <c r="AI9" s="14">
        <v>0.74270973806777396</v>
      </c>
      <c r="AJ9" s="14"/>
      <c r="AK9" s="14">
        <v>0.44417783595837002</v>
      </c>
      <c r="AL9" s="14">
        <v>3.4339324296126197E-2</v>
      </c>
      <c r="AM9" s="14">
        <v>0.214144927106175</v>
      </c>
      <c r="AN9" s="14">
        <v>0.65678423618426596</v>
      </c>
      <c r="AO9" s="14">
        <v>0.26017579480818398</v>
      </c>
      <c r="AP9" s="14"/>
      <c r="AQ9" s="14">
        <v>0.23835286457274699</v>
      </c>
      <c r="AR9" s="14"/>
      <c r="AS9" s="14">
        <v>1.18352882254525E-2</v>
      </c>
      <c r="AT9" s="14">
        <v>0.33062313982976799</v>
      </c>
    </row>
    <row r="10" spans="2:46" x14ac:dyDescent="0.35">
      <c r="B10" s="15" t="s">
        <v>67</v>
      </c>
      <c r="C10" s="14">
        <v>0.196970653772475</v>
      </c>
      <c r="D10" s="14">
        <v>0.177154247480515</v>
      </c>
      <c r="E10" s="14">
        <v>0.216015782637589</v>
      </c>
      <c r="F10" s="14"/>
      <c r="G10" s="14">
        <v>0.28694589899383099</v>
      </c>
      <c r="H10" s="14">
        <v>0.19002898638809099</v>
      </c>
      <c r="I10" s="14">
        <v>0.16652798734407701</v>
      </c>
      <c r="J10" s="14">
        <v>0.186278439956618</v>
      </c>
      <c r="K10" s="14">
        <v>0.15140663875749899</v>
      </c>
      <c r="L10" s="14">
        <v>0.20678764432069799</v>
      </c>
      <c r="M10" s="14"/>
      <c r="N10" s="14">
        <v>0.184388239900137</v>
      </c>
      <c r="O10" s="14">
        <v>0.20892917444811501</v>
      </c>
      <c r="P10" s="14">
        <v>0.17756397001334001</v>
      </c>
      <c r="Q10" s="14">
        <v>0.21797881720804799</v>
      </c>
      <c r="R10" s="14"/>
      <c r="S10" s="14">
        <v>0.18171701059072901</v>
      </c>
      <c r="T10" s="14">
        <v>0.205424019468368</v>
      </c>
      <c r="U10" s="14">
        <v>0.18374546841080899</v>
      </c>
      <c r="V10" s="14">
        <v>0.21975650299774899</v>
      </c>
      <c r="W10" s="14">
        <v>0.19368767421545599</v>
      </c>
      <c r="X10" s="14">
        <v>0.24045863864252101</v>
      </c>
      <c r="Y10" s="14">
        <v>0.16001357471302499</v>
      </c>
      <c r="Z10" s="14">
        <v>0.19074425708049</v>
      </c>
      <c r="AA10" s="14">
        <v>0.15957211365653701</v>
      </c>
      <c r="AB10" s="14">
        <v>0.25329977070194298</v>
      </c>
      <c r="AC10" s="14">
        <v>0.173310895432987</v>
      </c>
      <c r="AD10" s="14">
        <v>0.189867711483207</v>
      </c>
      <c r="AE10" s="14"/>
      <c r="AF10" s="14">
        <v>0.21265202043729001</v>
      </c>
      <c r="AG10" s="14">
        <v>0.13294429893852899</v>
      </c>
      <c r="AH10" s="14">
        <v>0.27693440497034999</v>
      </c>
      <c r="AI10" s="14">
        <v>0.14742533834948601</v>
      </c>
      <c r="AJ10" s="14"/>
      <c r="AK10" s="14">
        <v>0.229806123241584</v>
      </c>
      <c r="AL10" s="14">
        <v>8.44341241705545E-2</v>
      </c>
      <c r="AM10" s="14">
        <v>0.24244043187304101</v>
      </c>
      <c r="AN10" s="14">
        <v>0.20408786613454399</v>
      </c>
      <c r="AO10" s="14">
        <v>0.30905309235572098</v>
      </c>
      <c r="AP10" s="14"/>
      <c r="AQ10" s="14">
        <v>0.13524530155567799</v>
      </c>
      <c r="AR10" s="14"/>
      <c r="AS10" s="14">
        <v>3.6831122619301902E-2</v>
      </c>
      <c r="AT10" s="14">
        <v>0.28381562392442</v>
      </c>
    </row>
    <row r="11" spans="2:46" ht="29" x14ac:dyDescent="0.35">
      <c r="B11" s="15" t="s">
        <v>68</v>
      </c>
      <c r="C11" s="14">
        <v>0.17977317270915999</v>
      </c>
      <c r="D11" s="14">
        <v>0.184995096518245</v>
      </c>
      <c r="E11" s="14">
        <v>0.17537790672934001</v>
      </c>
      <c r="F11" s="14"/>
      <c r="G11" s="14">
        <v>0.21132882973315101</v>
      </c>
      <c r="H11" s="14">
        <v>0.19190327781303401</v>
      </c>
      <c r="I11" s="14">
        <v>0.22317282246717501</v>
      </c>
      <c r="J11" s="14">
        <v>0.15752396065843999</v>
      </c>
      <c r="K11" s="14">
        <v>0.17028729012756599</v>
      </c>
      <c r="L11" s="14">
        <v>0.13804746642722299</v>
      </c>
      <c r="M11" s="14"/>
      <c r="N11" s="14">
        <v>0.189277812171048</v>
      </c>
      <c r="O11" s="14">
        <v>0.17960184517570499</v>
      </c>
      <c r="P11" s="14">
        <v>0.17476802213294201</v>
      </c>
      <c r="Q11" s="14">
        <v>0.170568791319924</v>
      </c>
      <c r="R11" s="14"/>
      <c r="S11" s="14">
        <v>0.208795890642167</v>
      </c>
      <c r="T11" s="14">
        <v>0.15123635944903599</v>
      </c>
      <c r="U11" s="14">
        <v>0.23326670959869999</v>
      </c>
      <c r="V11" s="14">
        <v>0.16640178266865399</v>
      </c>
      <c r="W11" s="14">
        <v>0.150105469730791</v>
      </c>
      <c r="X11" s="14">
        <v>0.17543324054685</v>
      </c>
      <c r="Y11" s="14">
        <v>0.21057930582613801</v>
      </c>
      <c r="Z11" s="14">
        <v>0.205371715908889</v>
      </c>
      <c r="AA11" s="14">
        <v>0.147948511082312</v>
      </c>
      <c r="AB11" s="14">
        <v>0.14822856235109699</v>
      </c>
      <c r="AC11" s="14">
        <v>0.14835558062373</v>
      </c>
      <c r="AD11" s="14">
        <v>0.29366682754268802</v>
      </c>
      <c r="AE11" s="14"/>
      <c r="AF11" s="14">
        <v>0.14656617002552</v>
      </c>
      <c r="AG11" s="14">
        <v>0.20528598851852101</v>
      </c>
      <c r="AH11" s="14">
        <v>0.25169827848950699</v>
      </c>
      <c r="AI11" s="14">
        <v>4.9291141197467199E-2</v>
      </c>
      <c r="AJ11" s="14"/>
      <c r="AK11" s="14">
        <v>0.15181646996192</v>
      </c>
      <c r="AL11" s="14">
        <v>0.154036052046023</v>
      </c>
      <c r="AM11" s="14">
        <v>0.28333729751370401</v>
      </c>
      <c r="AN11" s="14">
        <v>7.7350600658349394E-2</v>
      </c>
      <c r="AO11" s="14">
        <v>0.238016735952885</v>
      </c>
      <c r="AP11" s="14"/>
      <c r="AQ11" s="14">
        <v>0.14106156965099501</v>
      </c>
      <c r="AR11" s="14"/>
      <c r="AS11" s="14">
        <v>0.145688625276989</v>
      </c>
      <c r="AT11" s="14">
        <v>0.27448391622719098</v>
      </c>
    </row>
    <row r="12" spans="2:46" x14ac:dyDescent="0.35">
      <c r="B12" s="15" t="s">
        <v>69</v>
      </c>
      <c r="C12" s="14">
        <v>0.18490260542914799</v>
      </c>
      <c r="D12" s="14">
        <v>0.18650140637249499</v>
      </c>
      <c r="E12" s="14">
        <v>0.183119917705069</v>
      </c>
      <c r="F12" s="14"/>
      <c r="G12" s="14">
        <v>0.19954354935267499</v>
      </c>
      <c r="H12" s="14">
        <v>0.219700051304695</v>
      </c>
      <c r="I12" s="14">
        <v>0.177521645837424</v>
      </c>
      <c r="J12" s="14">
        <v>0.20199303294537799</v>
      </c>
      <c r="K12" s="14">
        <v>0.18469433452074499</v>
      </c>
      <c r="L12" s="14">
        <v>0.139063408554889</v>
      </c>
      <c r="M12" s="14"/>
      <c r="N12" s="14">
        <v>0.214047650801966</v>
      </c>
      <c r="O12" s="14">
        <v>0.21420711171331799</v>
      </c>
      <c r="P12" s="14">
        <v>0.182430944040022</v>
      </c>
      <c r="Q12" s="14">
        <v>0.12754605117923901</v>
      </c>
      <c r="R12" s="14"/>
      <c r="S12" s="14">
        <v>0.23780921643099601</v>
      </c>
      <c r="T12" s="14">
        <v>0.176498442838877</v>
      </c>
      <c r="U12" s="14">
        <v>0.117229731579631</v>
      </c>
      <c r="V12" s="14">
        <v>0.185043462977828</v>
      </c>
      <c r="W12" s="14">
        <v>0.19520977012823701</v>
      </c>
      <c r="X12" s="14">
        <v>0.19272595498059</v>
      </c>
      <c r="Y12" s="14">
        <v>0.161775170723305</v>
      </c>
      <c r="Z12" s="14">
        <v>0.152329586126488</v>
      </c>
      <c r="AA12" s="14">
        <v>0.21053654341307501</v>
      </c>
      <c r="AB12" s="14">
        <v>0.164127251809703</v>
      </c>
      <c r="AC12" s="14">
        <v>0.151443179733384</v>
      </c>
      <c r="AD12" s="14">
        <v>0.23660315357955999</v>
      </c>
      <c r="AE12" s="14"/>
      <c r="AF12" s="14">
        <v>8.1137820785999806E-2</v>
      </c>
      <c r="AG12" s="14">
        <v>0.35000849139671403</v>
      </c>
      <c r="AH12" s="14">
        <v>0.17228462550404799</v>
      </c>
      <c r="AI12" s="14">
        <v>3.8530205283232602E-2</v>
      </c>
      <c r="AJ12" s="14"/>
      <c r="AK12" s="14">
        <v>0.109152044688832</v>
      </c>
      <c r="AL12" s="14">
        <v>0.47648013759366997</v>
      </c>
      <c r="AM12" s="14">
        <v>0.18733524529105999</v>
      </c>
      <c r="AN12" s="14">
        <v>4.1323364575096701E-2</v>
      </c>
      <c r="AO12" s="14">
        <v>0.146229475697363</v>
      </c>
      <c r="AP12" s="14"/>
      <c r="AQ12" s="14">
        <v>0.29269015384425701</v>
      </c>
      <c r="AR12" s="14"/>
      <c r="AS12" s="14">
        <v>0.52799342782481296</v>
      </c>
      <c r="AT12" s="14">
        <v>9.2864460691291395E-2</v>
      </c>
    </row>
    <row r="13" spans="2:46" x14ac:dyDescent="0.35">
      <c r="B13" s="15" t="s">
        <v>70</v>
      </c>
      <c r="C13" s="14">
        <v>7.1875374486238305E-2</v>
      </c>
      <c r="D13" s="14">
        <v>8.4215739818302701E-2</v>
      </c>
      <c r="E13" s="14">
        <v>6.01059409258538E-2</v>
      </c>
      <c r="F13" s="14"/>
      <c r="G13" s="14">
        <v>6.6536699437267602E-2</v>
      </c>
      <c r="H13" s="14">
        <v>0.109785711418141</v>
      </c>
      <c r="I13" s="14">
        <v>7.0279630809785901E-2</v>
      </c>
      <c r="J13" s="14">
        <v>7.88842493942431E-2</v>
      </c>
      <c r="K13" s="14">
        <v>6.3899111920077203E-2</v>
      </c>
      <c r="L13" s="14">
        <v>4.5555340645825997E-2</v>
      </c>
      <c r="M13" s="14"/>
      <c r="N13" s="14">
        <v>8.9152332758418398E-2</v>
      </c>
      <c r="O13" s="14">
        <v>8.6666026031793603E-2</v>
      </c>
      <c r="P13" s="14">
        <v>4.3032951955471202E-2</v>
      </c>
      <c r="Q13" s="14">
        <v>6.4149881711535198E-2</v>
      </c>
      <c r="R13" s="14"/>
      <c r="S13" s="14">
        <v>9.5532839195517902E-2</v>
      </c>
      <c r="T13" s="14">
        <v>7.1740955117310698E-2</v>
      </c>
      <c r="U13" s="14">
        <v>0.108126922773307</v>
      </c>
      <c r="V13" s="14">
        <v>6.4130272723711607E-2</v>
      </c>
      <c r="W13" s="14">
        <v>7.0268430126216599E-2</v>
      </c>
      <c r="X13" s="14">
        <v>5.3092796321797801E-2</v>
      </c>
      <c r="Y13" s="14">
        <v>5.5789016826121099E-2</v>
      </c>
      <c r="Z13" s="14">
        <v>8.8748538918265105E-2</v>
      </c>
      <c r="AA13" s="14">
        <v>7.4267009719802504E-2</v>
      </c>
      <c r="AB13" s="14">
        <v>7.0430384430187495E-2</v>
      </c>
      <c r="AC13" s="14">
        <v>5.0872532266275201E-2</v>
      </c>
      <c r="AD13" s="14">
        <v>0</v>
      </c>
      <c r="AE13" s="14"/>
      <c r="AF13" s="14">
        <v>3.1838152158777097E-2</v>
      </c>
      <c r="AG13" s="14">
        <v>0.16119618665872501</v>
      </c>
      <c r="AH13" s="14">
        <v>7.1393805580119998E-2</v>
      </c>
      <c r="AI13" s="14">
        <v>1.7715484505788599E-2</v>
      </c>
      <c r="AJ13" s="14"/>
      <c r="AK13" s="14">
        <v>4.19909241573738E-2</v>
      </c>
      <c r="AL13" s="14">
        <v>0.23123104407730399</v>
      </c>
      <c r="AM13" s="14">
        <v>6.2687040324050897E-2</v>
      </c>
      <c r="AN13" s="14">
        <v>9.9870842975548404E-3</v>
      </c>
      <c r="AO13" s="14">
        <v>1.22110439870169E-2</v>
      </c>
      <c r="AP13" s="14"/>
      <c r="AQ13" s="14">
        <v>0.18647143968813301</v>
      </c>
      <c r="AR13" s="14"/>
      <c r="AS13" s="14">
        <v>0.26736185492179299</v>
      </c>
      <c r="AT13" s="14">
        <v>3.6072373629088199E-3</v>
      </c>
    </row>
    <row r="14" spans="2:46" x14ac:dyDescent="0.35">
      <c r="B14" s="15" t="s">
        <v>71</v>
      </c>
      <c r="C14" s="14">
        <v>3.5041913566889099E-2</v>
      </c>
      <c r="D14" s="14">
        <v>2.0495171549194401E-2</v>
      </c>
      <c r="E14" s="14">
        <v>4.7491445844846401E-2</v>
      </c>
      <c r="F14" s="14"/>
      <c r="G14" s="14">
        <v>7.7381458149527502E-2</v>
      </c>
      <c r="H14" s="14">
        <v>7.3404483062119205E-2</v>
      </c>
      <c r="I14" s="14">
        <v>4.8150351813887902E-2</v>
      </c>
      <c r="J14" s="14">
        <v>1.5488417255214999E-2</v>
      </c>
      <c r="K14" s="14">
        <v>3.2777904570873602E-3</v>
      </c>
      <c r="L14" s="14">
        <v>2.2370885162712301E-3</v>
      </c>
      <c r="M14" s="14"/>
      <c r="N14" s="14">
        <v>1.3940067380017801E-2</v>
      </c>
      <c r="O14" s="14">
        <v>2.9283630735421801E-2</v>
      </c>
      <c r="P14" s="14">
        <v>4.5151777327385199E-2</v>
      </c>
      <c r="Q14" s="14">
        <v>5.1471308015812102E-2</v>
      </c>
      <c r="R14" s="14"/>
      <c r="S14" s="14">
        <v>3.8628629130143602E-2</v>
      </c>
      <c r="T14" s="14">
        <v>2.3370650314598802E-2</v>
      </c>
      <c r="U14" s="14">
        <v>3.6338021292300397E-2</v>
      </c>
      <c r="V14" s="14">
        <v>1.7073288281207501E-2</v>
      </c>
      <c r="W14" s="14">
        <v>3.3374946580536802E-2</v>
      </c>
      <c r="X14" s="14">
        <v>3.36656928813805E-2</v>
      </c>
      <c r="Y14" s="14">
        <v>5.1621461257222001E-2</v>
      </c>
      <c r="Z14" s="14">
        <v>3.6687014530740497E-2</v>
      </c>
      <c r="AA14" s="14">
        <v>4.1326211535137901E-2</v>
      </c>
      <c r="AB14" s="14">
        <v>5.3097772729444902E-2</v>
      </c>
      <c r="AC14" s="14">
        <v>2.2640200958652001E-2</v>
      </c>
      <c r="AD14" s="14">
        <v>2.4427603797531498E-2</v>
      </c>
      <c r="AE14" s="14"/>
      <c r="AF14" s="14">
        <v>1.1559954022939E-2</v>
      </c>
      <c r="AG14" s="14">
        <v>1.5966334038009601E-2</v>
      </c>
      <c r="AH14" s="14">
        <v>1.92325857297596E-2</v>
      </c>
      <c r="AI14" s="14">
        <v>4.3280925962518599E-3</v>
      </c>
      <c r="AJ14" s="14"/>
      <c r="AK14" s="14">
        <v>2.3056601991921201E-2</v>
      </c>
      <c r="AL14" s="14">
        <v>1.9479317816322599E-2</v>
      </c>
      <c r="AM14" s="14">
        <v>1.00550578919693E-2</v>
      </c>
      <c r="AN14" s="14">
        <v>1.04668481501892E-2</v>
      </c>
      <c r="AO14" s="14">
        <v>3.4313857198830101E-2</v>
      </c>
      <c r="AP14" s="14"/>
      <c r="AQ14" s="14">
        <v>6.1786706881901002E-3</v>
      </c>
      <c r="AR14" s="14"/>
      <c r="AS14" s="14">
        <v>1.028968113165E-2</v>
      </c>
      <c r="AT14" s="14">
        <v>1.46056219644206E-2</v>
      </c>
    </row>
    <row r="15" spans="2:46" x14ac:dyDescent="0.35">
      <c r="B15" s="15" t="s">
        <v>72</v>
      </c>
      <c r="C15" s="18">
        <v>0.52840693380856496</v>
      </c>
      <c r="D15" s="18">
        <v>0.52379258574176302</v>
      </c>
      <c r="E15" s="18">
        <v>0.53390478879489101</v>
      </c>
      <c r="F15" s="18"/>
      <c r="G15" s="18">
        <v>0.44520946332737799</v>
      </c>
      <c r="H15" s="18">
        <v>0.40520647640201002</v>
      </c>
      <c r="I15" s="18">
        <v>0.48087554907172703</v>
      </c>
      <c r="J15" s="18">
        <v>0.54611033974672396</v>
      </c>
      <c r="K15" s="18">
        <v>0.57784147297452504</v>
      </c>
      <c r="L15" s="18">
        <v>0.67509669585579002</v>
      </c>
      <c r="M15" s="18"/>
      <c r="N15" s="18">
        <v>0.49358213688854902</v>
      </c>
      <c r="O15" s="18">
        <v>0.49024138634376202</v>
      </c>
      <c r="P15" s="18">
        <v>0.55461630454417898</v>
      </c>
      <c r="Q15" s="18">
        <v>0.58626396777348899</v>
      </c>
      <c r="R15" s="18"/>
      <c r="S15" s="18">
        <v>0.41923342460117602</v>
      </c>
      <c r="T15" s="18">
        <v>0.57715359228017804</v>
      </c>
      <c r="U15" s="18">
        <v>0.50503861475606204</v>
      </c>
      <c r="V15" s="18">
        <v>0.56735119334859896</v>
      </c>
      <c r="W15" s="18">
        <v>0.55104138343421905</v>
      </c>
      <c r="X15" s="18">
        <v>0.545082315269382</v>
      </c>
      <c r="Y15" s="18">
        <v>0.52023504536721399</v>
      </c>
      <c r="Z15" s="18">
        <v>0.51686314451561699</v>
      </c>
      <c r="AA15" s="18">
        <v>0.52592172424967198</v>
      </c>
      <c r="AB15" s="18">
        <v>0.56411602867956701</v>
      </c>
      <c r="AC15" s="18">
        <v>0.62668850641795903</v>
      </c>
      <c r="AD15" s="18">
        <v>0.445302415080221</v>
      </c>
      <c r="AE15" s="18"/>
      <c r="AF15" s="18">
        <v>0.72889790300676405</v>
      </c>
      <c r="AG15" s="18">
        <v>0.26754299938803</v>
      </c>
      <c r="AH15" s="18">
        <v>0.48539070469656498</v>
      </c>
      <c r="AI15" s="18">
        <v>0.89013507641725997</v>
      </c>
      <c r="AJ15" s="18"/>
      <c r="AK15" s="18">
        <v>0.67398395919995402</v>
      </c>
      <c r="AL15" s="18">
        <v>0.118773448466681</v>
      </c>
      <c r="AM15" s="18">
        <v>0.45658535897921498</v>
      </c>
      <c r="AN15" s="18">
        <v>0.86087210231880995</v>
      </c>
      <c r="AO15" s="18">
        <v>0.56922888716390496</v>
      </c>
      <c r="AP15" s="18"/>
      <c r="AQ15" s="18">
        <v>0.373598166128425</v>
      </c>
      <c r="AR15" s="18"/>
      <c r="AS15" s="18">
        <v>4.8666410844754399E-2</v>
      </c>
      <c r="AT15" s="18">
        <v>0.61443876375418804</v>
      </c>
    </row>
    <row r="16" spans="2:46" x14ac:dyDescent="0.35">
      <c r="B16" s="15" t="s">
        <v>73</v>
      </c>
      <c r="C16" s="18">
        <v>0.25677797991538598</v>
      </c>
      <c r="D16" s="18">
        <v>0.27071714619079701</v>
      </c>
      <c r="E16" s="18">
        <v>0.243225858630923</v>
      </c>
      <c r="F16" s="18"/>
      <c r="G16" s="18">
        <v>0.26608024878994302</v>
      </c>
      <c r="H16" s="18">
        <v>0.32948576272283697</v>
      </c>
      <c r="I16" s="18">
        <v>0.24780127664720999</v>
      </c>
      <c r="J16" s="18">
        <v>0.280877282339621</v>
      </c>
      <c r="K16" s="18">
        <v>0.24859344644082201</v>
      </c>
      <c r="L16" s="18">
        <v>0.184618749200715</v>
      </c>
      <c r="M16" s="18"/>
      <c r="N16" s="18">
        <v>0.30319998356038402</v>
      </c>
      <c r="O16" s="18">
        <v>0.30087313774511198</v>
      </c>
      <c r="P16" s="18">
        <v>0.22546389599549299</v>
      </c>
      <c r="Q16" s="18">
        <v>0.19169593289077499</v>
      </c>
      <c r="R16" s="18"/>
      <c r="S16" s="18">
        <v>0.33334205562651398</v>
      </c>
      <c r="T16" s="18">
        <v>0.24823939795618699</v>
      </c>
      <c r="U16" s="18">
        <v>0.225356654352938</v>
      </c>
      <c r="V16" s="18">
        <v>0.249173735701539</v>
      </c>
      <c r="W16" s="18">
        <v>0.26547820025445401</v>
      </c>
      <c r="X16" s="18">
        <v>0.24581875130238701</v>
      </c>
      <c r="Y16" s="18">
        <v>0.217564187549426</v>
      </c>
      <c r="Z16" s="18">
        <v>0.24107812504475301</v>
      </c>
      <c r="AA16" s="18">
        <v>0.28480355313287797</v>
      </c>
      <c r="AB16" s="18">
        <v>0.23455763623989101</v>
      </c>
      <c r="AC16" s="18">
        <v>0.202315711999659</v>
      </c>
      <c r="AD16" s="18">
        <v>0.23660315357955999</v>
      </c>
      <c r="AE16" s="18"/>
      <c r="AF16" s="18">
        <v>0.112975972944777</v>
      </c>
      <c r="AG16" s="18">
        <v>0.51120467805543901</v>
      </c>
      <c r="AH16" s="18">
        <v>0.24367843108416801</v>
      </c>
      <c r="AI16" s="18">
        <v>5.62456897890211E-2</v>
      </c>
      <c r="AJ16" s="18"/>
      <c r="AK16" s="18">
        <v>0.15114296884620501</v>
      </c>
      <c r="AL16" s="18">
        <v>0.70771118167097402</v>
      </c>
      <c r="AM16" s="18">
        <v>0.25002228561511097</v>
      </c>
      <c r="AN16" s="18">
        <v>5.1310448872651501E-2</v>
      </c>
      <c r="AO16" s="18">
        <v>0.15844051968438</v>
      </c>
      <c r="AP16" s="18"/>
      <c r="AQ16" s="18">
        <v>0.47916159353239002</v>
      </c>
      <c r="AR16" s="18"/>
      <c r="AS16" s="18">
        <v>0.79535528274660605</v>
      </c>
      <c r="AT16" s="18">
        <v>9.6471698054200195E-2</v>
      </c>
    </row>
    <row r="17" spans="2:46" x14ac:dyDescent="0.35">
      <c r="B17" s="15" t="s">
        <v>74</v>
      </c>
      <c r="C17" s="19">
        <v>0.27162895389317898</v>
      </c>
      <c r="D17" s="19">
        <v>0.25307543955096601</v>
      </c>
      <c r="E17" s="19">
        <v>0.29067893016396801</v>
      </c>
      <c r="F17" s="19"/>
      <c r="G17" s="19">
        <v>0.17912921453743499</v>
      </c>
      <c r="H17" s="19">
        <v>7.5720713679173199E-2</v>
      </c>
      <c r="I17" s="19">
        <v>0.233074272424516</v>
      </c>
      <c r="J17" s="19">
        <v>0.26523305740710301</v>
      </c>
      <c r="K17" s="19">
        <v>0.329248026533703</v>
      </c>
      <c r="L17" s="19">
        <v>0.49047794665507499</v>
      </c>
      <c r="M17" s="19"/>
      <c r="N17" s="19">
        <v>0.19038215332816499</v>
      </c>
      <c r="O17" s="19">
        <v>0.18936824859865001</v>
      </c>
      <c r="P17" s="19">
        <v>0.32915240854868599</v>
      </c>
      <c r="Q17" s="19">
        <v>0.39456803488271502</v>
      </c>
      <c r="R17" s="19"/>
      <c r="S17" s="19">
        <v>8.5891368974662E-2</v>
      </c>
      <c r="T17" s="19">
        <v>0.32891419432399099</v>
      </c>
      <c r="U17" s="19">
        <v>0.27968196040312399</v>
      </c>
      <c r="V17" s="19">
        <v>0.31817745764706001</v>
      </c>
      <c r="W17" s="19">
        <v>0.28556318317976498</v>
      </c>
      <c r="X17" s="19">
        <v>0.29926356396699499</v>
      </c>
      <c r="Y17" s="19">
        <v>0.30267085781778702</v>
      </c>
      <c r="Z17" s="19">
        <v>0.27578501947086398</v>
      </c>
      <c r="AA17" s="19">
        <v>0.24111817111679401</v>
      </c>
      <c r="AB17" s="19">
        <v>0.329558392439676</v>
      </c>
      <c r="AC17" s="19">
        <v>0.4243727944183</v>
      </c>
      <c r="AD17" s="19">
        <v>0.20869926150066101</v>
      </c>
      <c r="AE17" s="19"/>
      <c r="AF17" s="19">
        <v>0.61592193006198703</v>
      </c>
      <c r="AG17" s="19">
        <v>-0.24366167866741001</v>
      </c>
      <c r="AH17" s="19">
        <v>0.241712273612396</v>
      </c>
      <c r="AI17" s="19">
        <v>0.83388938662823897</v>
      </c>
      <c r="AJ17" s="19"/>
      <c r="AK17" s="19">
        <v>0.52284099035374898</v>
      </c>
      <c r="AL17" s="19">
        <v>-0.58893773320429299</v>
      </c>
      <c r="AM17" s="19">
        <v>0.20656307336410501</v>
      </c>
      <c r="AN17" s="19">
        <v>0.80956165344615805</v>
      </c>
      <c r="AO17" s="19">
        <v>0.41078836747952502</v>
      </c>
      <c r="AP17" s="19"/>
      <c r="AQ17" s="19">
        <v>-0.105563427403965</v>
      </c>
      <c r="AR17" s="19"/>
      <c r="AS17" s="19">
        <v>-0.74668887190185196</v>
      </c>
      <c r="AT17" s="19">
        <v>0.51796706569998796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91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0.14178110829257201</v>
      </c>
      <c r="D9" s="14">
        <v>0.17868600711618701</v>
      </c>
      <c r="E9" s="14">
        <v>0.106297016104554</v>
      </c>
      <c r="F9" s="14"/>
      <c r="G9" s="14">
        <v>6.8987915015917001E-2</v>
      </c>
      <c r="H9" s="14">
        <v>9.9492660932895105E-2</v>
      </c>
      <c r="I9" s="14">
        <v>9.7658329805039606E-2</v>
      </c>
      <c r="J9" s="14">
        <v>0.17272620397965499</v>
      </c>
      <c r="K9" s="14">
        <v>0.197500067877417</v>
      </c>
      <c r="L9" s="14">
        <v>0.19790703748858399</v>
      </c>
      <c r="M9" s="14"/>
      <c r="N9" s="14">
        <v>0.13907974413952101</v>
      </c>
      <c r="O9" s="14">
        <v>0.1307104017713</v>
      </c>
      <c r="P9" s="14">
        <v>0.16046128520796599</v>
      </c>
      <c r="Q9" s="14">
        <v>0.13985360329020699</v>
      </c>
      <c r="R9" s="14"/>
      <c r="S9" s="14">
        <v>0.130757313428321</v>
      </c>
      <c r="T9" s="14">
        <v>0.15635602411579999</v>
      </c>
      <c r="U9" s="14">
        <v>0.13638515223150199</v>
      </c>
      <c r="V9" s="14">
        <v>0.11970294075350001</v>
      </c>
      <c r="W9" s="14">
        <v>0.13919300664935</v>
      </c>
      <c r="X9" s="14">
        <v>0.13368527867350299</v>
      </c>
      <c r="Y9" s="14">
        <v>0.18288817129058699</v>
      </c>
      <c r="Z9" s="14">
        <v>0.10557666469203</v>
      </c>
      <c r="AA9" s="14">
        <v>0.143105060081684</v>
      </c>
      <c r="AB9" s="14">
        <v>0.13435374724643001</v>
      </c>
      <c r="AC9" s="14">
        <v>0.22883051230322299</v>
      </c>
      <c r="AD9" s="14">
        <v>5.2561394795945897E-2</v>
      </c>
      <c r="AE9" s="14"/>
      <c r="AF9" s="14">
        <v>0.195562370932687</v>
      </c>
      <c r="AG9" s="14">
        <v>8.5189204754872599E-2</v>
      </c>
      <c r="AH9" s="14">
        <v>3.9863548206782999E-2</v>
      </c>
      <c r="AI9" s="14">
        <v>0.33617468062547901</v>
      </c>
      <c r="AJ9" s="14"/>
      <c r="AK9" s="14">
        <v>0.15941735671819901</v>
      </c>
      <c r="AL9" s="14">
        <v>6.8013710203463099E-2</v>
      </c>
      <c r="AM9" s="14">
        <v>3.4143354118530603E-2</v>
      </c>
      <c r="AN9" s="14">
        <v>0.283544052981691</v>
      </c>
      <c r="AO9" s="14">
        <v>7.3811312919382893E-2</v>
      </c>
      <c r="AP9" s="14"/>
      <c r="AQ9" s="14">
        <v>9.0058241963721697E-2</v>
      </c>
      <c r="AR9" s="14"/>
      <c r="AS9" s="14">
        <v>6.2648637880527103E-2</v>
      </c>
      <c r="AT9" s="14">
        <v>0.12064003119500601</v>
      </c>
    </row>
    <row r="10" spans="2:46" x14ac:dyDescent="0.35">
      <c r="B10" s="15" t="s">
        <v>67</v>
      </c>
      <c r="C10" s="14">
        <v>0.138880684149463</v>
      </c>
      <c r="D10" s="14">
        <v>0.15215083832943199</v>
      </c>
      <c r="E10" s="14">
        <v>0.12646573694097599</v>
      </c>
      <c r="F10" s="14"/>
      <c r="G10" s="14">
        <v>0.122376535962771</v>
      </c>
      <c r="H10" s="14">
        <v>0.14589152583303799</v>
      </c>
      <c r="I10" s="14">
        <v>0.15157308923790999</v>
      </c>
      <c r="J10" s="14">
        <v>0.123341837649835</v>
      </c>
      <c r="K10" s="14">
        <v>0.16541389026509201</v>
      </c>
      <c r="L10" s="14">
        <v>0.12861565100651601</v>
      </c>
      <c r="M10" s="14"/>
      <c r="N10" s="14">
        <v>0.144545134264564</v>
      </c>
      <c r="O10" s="14">
        <v>0.12309551097921601</v>
      </c>
      <c r="P10" s="14">
        <v>0.149912188252631</v>
      </c>
      <c r="Q10" s="14">
        <v>0.14140456864215201</v>
      </c>
      <c r="R10" s="14"/>
      <c r="S10" s="14">
        <v>0.15686297516304001</v>
      </c>
      <c r="T10" s="14">
        <v>0.13406869941712499</v>
      </c>
      <c r="U10" s="14">
        <v>0.12779610317083001</v>
      </c>
      <c r="V10" s="14">
        <v>0.12735275702127</v>
      </c>
      <c r="W10" s="14">
        <v>0.12092951867460699</v>
      </c>
      <c r="X10" s="14">
        <v>0.120671652404664</v>
      </c>
      <c r="Y10" s="14">
        <v>0.20263080528864799</v>
      </c>
      <c r="Z10" s="14">
        <v>0.154789533777769</v>
      </c>
      <c r="AA10" s="14">
        <v>0.144366602849274</v>
      </c>
      <c r="AB10" s="14">
        <v>7.1637066538236996E-2</v>
      </c>
      <c r="AC10" s="14">
        <v>0.14196854412073401</v>
      </c>
      <c r="AD10" s="14">
        <v>0.220994750700689</v>
      </c>
      <c r="AE10" s="14"/>
      <c r="AF10" s="14">
        <v>0.17547506820768599</v>
      </c>
      <c r="AG10" s="14">
        <v>0.106676986800033</v>
      </c>
      <c r="AH10" s="14">
        <v>5.9950475250539301E-2</v>
      </c>
      <c r="AI10" s="14">
        <v>0.243078909215864</v>
      </c>
      <c r="AJ10" s="14"/>
      <c r="AK10" s="14">
        <v>0.14913482168127901</v>
      </c>
      <c r="AL10" s="14">
        <v>0.104433484302796</v>
      </c>
      <c r="AM10" s="14">
        <v>4.98001712908967E-2</v>
      </c>
      <c r="AN10" s="14">
        <v>0.233101554316169</v>
      </c>
      <c r="AO10" s="14">
        <v>0.14658770346566199</v>
      </c>
      <c r="AP10" s="14"/>
      <c r="AQ10" s="14">
        <v>0.116408794549251</v>
      </c>
      <c r="AR10" s="14"/>
      <c r="AS10" s="14">
        <v>9.8640752224287295E-2</v>
      </c>
      <c r="AT10" s="14">
        <v>0.12501464427325801</v>
      </c>
    </row>
    <row r="11" spans="2:46" ht="29" x14ac:dyDescent="0.35">
      <c r="B11" s="15" t="s">
        <v>68</v>
      </c>
      <c r="C11" s="14">
        <v>0.38694148008688001</v>
      </c>
      <c r="D11" s="14">
        <v>0.38911257668676802</v>
      </c>
      <c r="E11" s="14">
        <v>0.385258865147172</v>
      </c>
      <c r="F11" s="14"/>
      <c r="G11" s="14">
        <v>0.39300466910853499</v>
      </c>
      <c r="H11" s="14">
        <v>0.35088983511309002</v>
      </c>
      <c r="I11" s="14">
        <v>0.42455304426214002</v>
      </c>
      <c r="J11" s="14">
        <v>0.37957061466313402</v>
      </c>
      <c r="K11" s="14">
        <v>0.38701390049877499</v>
      </c>
      <c r="L11" s="14">
        <v>0.38759001533054399</v>
      </c>
      <c r="M11" s="14"/>
      <c r="N11" s="14">
        <v>0.38796717585054002</v>
      </c>
      <c r="O11" s="14">
        <v>0.38219670811737899</v>
      </c>
      <c r="P11" s="14">
        <v>0.38672220287534798</v>
      </c>
      <c r="Q11" s="14">
        <v>0.38835986832586999</v>
      </c>
      <c r="R11" s="14"/>
      <c r="S11" s="14">
        <v>0.37523618471154702</v>
      </c>
      <c r="T11" s="14">
        <v>0.35933345676630901</v>
      </c>
      <c r="U11" s="14">
        <v>0.33517398924872099</v>
      </c>
      <c r="V11" s="14">
        <v>0.461437622271274</v>
      </c>
      <c r="W11" s="14">
        <v>0.36840566016006498</v>
      </c>
      <c r="X11" s="14">
        <v>0.367397263327782</v>
      </c>
      <c r="Y11" s="14">
        <v>0.39179496772654399</v>
      </c>
      <c r="Z11" s="14">
        <v>0.38620399075776302</v>
      </c>
      <c r="AA11" s="14">
        <v>0.38811571579980902</v>
      </c>
      <c r="AB11" s="14">
        <v>0.43976148403670201</v>
      </c>
      <c r="AC11" s="14">
        <v>0.38232500720951801</v>
      </c>
      <c r="AD11" s="14">
        <v>0.410486648743774</v>
      </c>
      <c r="AE11" s="14"/>
      <c r="AF11" s="14">
        <v>0.423103552920575</v>
      </c>
      <c r="AG11" s="14">
        <v>0.42515527872645098</v>
      </c>
      <c r="AH11" s="14">
        <v>0.26828462171481299</v>
      </c>
      <c r="AI11" s="14">
        <v>0.27649310181801001</v>
      </c>
      <c r="AJ11" s="14"/>
      <c r="AK11" s="14">
        <v>0.45686736595952498</v>
      </c>
      <c r="AL11" s="14">
        <v>0.45370832148874801</v>
      </c>
      <c r="AM11" s="14">
        <v>0.21013266207245601</v>
      </c>
      <c r="AN11" s="14">
        <v>0.32119357939218801</v>
      </c>
      <c r="AO11" s="14">
        <v>0.45678979122514601</v>
      </c>
      <c r="AP11" s="14"/>
      <c r="AQ11" s="14">
        <v>0.41888480873003597</v>
      </c>
      <c r="AR11" s="14"/>
      <c r="AS11" s="14">
        <v>0.42004509218251601</v>
      </c>
      <c r="AT11" s="14">
        <v>0.43456900105130603</v>
      </c>
    </row>
    <row r="12" spans="2:46" x14ac:dyDescent="0.35">
      <c r="B12" s="15" t="s">
        <v>69</v>
      </c>
      <c r="C12" s="14">
        <v>0.17433611450445599</v>
      </c>
      <c r="D12" s="14">
        <v>0.171200075268088</v>
      </c>
      <c r="E12" s="14">
        <v>0.178081518214593</v>
      </c>
      <c r="F12" s="14"/>
      <c r="G12" s="14">
        <v>0.15467722451108901</v>
      </c>
      <c r="H12" s="14">
        <v>0.15896191342544699</v>
      </c>
      <c r="I12" s="14">
        <v>0.15759136189791001</v>
      </c>
      <c r="J12" s="14">
        <v>0.20102256515219599</v>
      </c>
      <c r="K12" s="14">
        <v>0.171107660005449</v>
      </c>
      <c r="L12" s="14">
        <v>0.19404543697743001</v>
      </c>
      <c r="M12" s="14"/>
      <c r="N12" s="14">
        <v>0.21191216454797299</v>
      </c>
      <c r="O12" s="14">
        <v>0.16474407077081299</v>
      </c>
      <c r="P12" s="14">
        <v>0.164310829393713</v>
      </c>
      <c r="Q12" s="14">
        <v>0.154870583188955</v>
      </c>
      <c r="R12" s="14"/>
      <c r="S12" s="14">
        <v>0.146810946667318</v>
      </c>
      <c r="T12" s="14">
        <v>0.218795368810595</v>
      </c>
      <c r="U12" s="14">
        <v>0.211170298281837</v>
      </c>
      <c r="V12" s="14">
        <v>0.18230312038532101</v>
      </c>
      <c r="W12" s="14">
        <v>0.192008631829509</v>
      </c>
      <c r="X12" s="14">
        <v>0.212324518420618</v>
      </c>
      <c r="Y12" s="14">
        <v>0.115285229768135</v>
      </c>
      <c r="Z12" s="14">
        <v>0.18976664792110001</v>
      </c>
      <c r="AA12" s="14">
        <v>0.14913016684363001</v>
      </c>
      <c r="AB12" s="14">
        <v>0.17997178410662201</v>
      </c>
      <c r="AC12" s="14">
        <v>0.12792329945959299</v>
      </c>
      <c r="AD12" s="14">
        <v>0.122648932786093</v>
      </c>
      <c r="AE12" s="14"/>
      <c r="AF12" s="14">
        <v>0.123594062435761</v>
      </c>
      <c r="AG12" s="14">
        <v>0.223875736468648</v>
      </c>
      <c r="AH12" s="14">
        <v>0.406689768431862</v>
      </c>
      <c r="AI12" s="14">
        <v>8.3890200316416794E-2</v>
      </c>
      <c r="AJ12" s="14"/>
      <c r="AK12" s="14">
        <v>0.136482949529243</v>
      </c>
      <c r="AL12" s="14">
        <v>0.23021579402703701</v>
      </c>
      <c r="AM12" s="14">
        <v>0.45182960428010199</v>
      </c>
      <c r="AN12" s="14">
        <v>7.6860117651166807E-2</v>
      </c>
      <c r="AO12" s="14">
        <v>0.16663700632963399</v>
      </c>
      <c r="AP12" s="14"/>
      <c r="AQ12" s="14">
        <v>0.258570960089062</v>
      </c>
      <c r="AR12" s="14"/>
      <c r="AS12" s="14">
        <v>0.26553262343966999</v>
      </c>
      <c r="AT12" s="14">
        <v>0.16160827252079801</v>
      </c>
    </row>
    <row r="13" spans="2:46" x14ac:dyDescent="0.35">
      <c r="B13" s="15" t="s">
        <v>70</v>
      </c>
      <c r="C13" s="14">
        <v>4.4465799169637998E-2</v>
      </c>
      <c r="D13" s="14">
        <v>3.70892209719801E-2</v>
      </c>
      <c r="E13" s="14">
        <v>5.1843575848699197E-2</v>
      </c>
      <c r="F13" s="14"/>
      <c r="G13" s="14">
        <v>4.4450950779304499E-2</v>
      </c>
      <c r="H13" s="14">
        <v>4.88855675547583E-2</v>
      </c>
      <c r="I13" s="14">
        <v>3.0592337018777602E-2</v>
      </c>
      <c r="J13" s="14">
        <v>4.6859025708336499E-2</v>
      </c>
      <c r="K13" s="14">
        <v>4.38519630920646E-2</v>
      </c>
      <c r="L13" s="14">
        <v>5.06309082355718E-2</v>
      </c>
      <c r="M13" s="14"/>
      <c r="N13" s="14">
        <v>4.96309275182528E-2</v>
      </c>
      <c r="O13" s="14">
        <v>6.0009918386777598E-2</v>
      </c>
      <c r="P13" s="14">
        <v>3.0379478373773701E-2</v>
      </c>
      <c r="Q13" s="14">
        <v>3.5701161569199003E-2</v>
      </c>
      <c r="R13" s="14"/>
      <c r="S13" s="14">
        <v>4.91687795827387E-2</v>
      </c>
      <c r="T13" s="14">
        <v>6.3005165349920095E-2</v>
      </c>
      <c r="U13" s="14">
        <v>6.4157991186286498E-2</v>
      </c>
      <c r="V13" s="14">
        <v>2.2785453256061201E-2</v>
      </c>
      <c r="W13" s="14">
        <v>3.3629528952751897E-2</v>
      </c>
      <c r="X13" s="14">
        <v>4.1679395281112697E-2</v>
      </c>
      <c r="Y13" s="14">
        <v>3.6919058481188503E-2</v>
      </c>
      <c r="Z13" s="14">
        <v>6.2309794668630701E-2</v>
      </c>
      <c r="AA13" s="14">
        <v>4.6788610805552203E-2</v>
      </c>
      <c r="AB13" s="14">
        <v>3.4521740535677498E-2</v>
      </c>
      <c r="AC13" s="14">
        <v>3.2812336369591202E-2</v>
      </c>
      <c r="AD13" s="14">
        <v>2.5330731289687599E-2</v>
      </c>
      <c r="AE13" s="14"/>
      <c r="AF13" s="14">
        <v>1.9281846008643001E-2</v>
      </c>
      <c r="AG13" s="14">
        <v>7.3727108590006002E-2</v>
      </c>
      <c r="AH13" s="14">
        <v>0.15251785915441099</v>
      </c>
      <c r="AI13" s="14">
        <v>6.9582628571524304E-3</v>
      </c>
      <c r="AJ13" s="14"/>
      <c r="AK13" s="14">
        <v>1.98135573227416E-2</v>
      </c>
      <c r="AL13" s="14">
        <v>6.1110200899952803E-2</v>
      </c>
      <c r="AM13" s="14">
        <v>0.21062391396851701</v>
      </c>
      <c r="AN13" s="14">
        <v>9.8958182825950296E-3</v>
      </c>
      <c r="AO13" s="14">
        <v>2.33534975720661E-2</v>
      </c>
      <c r="AP13" s="14"/>
      <c r="AQ13" s="14">
        <v>6.7854793540379099E-2</v>
      </c>
      <c r="AR13" s="14"/>
      <c r="AS13" s="14">
        <v>8.6992493525100301E-2</v>
      </c>
      <c r="AT13" s="14">
        <v>5.7511297563940002E-2</v>
      </c>
    </row>
    <row r="14" spans="2:46" x14ac:dyDescent="0.35">
      <c r="B14" s="15" t="s">
        <v>71</v>
      </c>
      <c r="C14" s="14">
        <v>0.11359481379699</v>
      </c>
      <c r="D14" s="14">
        <v>7.1761281627544707E-2</v>
      </c>
      <c r="E14" s="14">
        <v>0.152053287744006</v>
      </c>
      <c r="F14" s="14"/>
      <c r="G14" s="14">
        <v>0.216502704622383</v>
      </c>
      <c r="H14" s="14">
        <v>0.19587849714077099</v>
      </c>
      <c r="I14" s="14">
        <v>0.13803183777822201</v>
      </c>
      <c r="J14" s="14">
        <v>7.6479752846844495E-2</v>
      </c>
      <c r="K14" s="14">
        <v>3.5112518261203103E-2</v>
      </c>
      <c r="L14" s="14">
        <v>4.1210950961353798E-2</v>
      </c>
      <c r="M14" s="14"/>
      <c r="N14" s="14">
        <v>6.68648536791496E-2</v>
      </c>
      <c r="O14" s="14">
        <v>0.13924338997451399</v>
      </c>
      <c r="P14" s="14">
        <v>0.108214015896567</v>
      </c>
      <c r="Q14" s="14">
        <v>0.13981021498361701</v>
      </c>
      <c r="R14" s="14"/>
      <c r="S14" s="14">
        <v>0.141163800447035</v>
      </c>
      <c r="T14" s="14">
        <v>6.8441285540250807E-2</v>
      </c>
      <c r="U14" s="14">
        <v>0.12531646588082401</v>
      </c>
      <c r="V14" s="14">
        <v>8.6418106312573101E-2</v>
      </c>
      <c r="W14" s="14">
        <v>0.14583365373371801</v>
      </c>
      <c r="X14" s="14">
        <v>0.124241891892321</v>
      </c>
      <c r="Y14" s="14">
        <v>7.0481767444897994E-2</v>
      </c>
      <c r="Z14" s="14">
        <v>0.101353368182706</v>
      </c>
      <c r="AA14" s="14">
        <v>0.12849384362005101</v>
      </c>
      <c r="AB14" s="14">
        <v>0.13975417753633201</v>
      </c>
      <c r="AC14" s="14">
        <v>8.6140300537340606E-2</v>
      </c>
      <c r="AD14" s="14">
        <v>0.16797754168381099</v>
      </c>
      <c r="AE14" s="14"/>
      <c r="AF14" s="14">
        <v>6.2983099494648101E-2</v>
      </c>
      <c r="AG14" s="14">
        <v>8.5375684659989196E-2</v>
      </c>
      <c r="AH14" s="14">
        <v>7.2693727241591496E-2</v>
      </c>
      <c r="AI14" s="14">
        <v>5.3404845167077102E-2</v>
      </c>
      <c r="AJ14" s="14"/>
      <c r="AK14" s="14">
        <v>7.82839487890125E-2</v>
      </c>
      <c r="AL14" s="14">
        <v>8.2518489078004006E-2</v>
      </c>
      <c r="AM14" s="14">
        <v>4.3470294269497799E-2</v>
      </c>
      <c r="AN14" s="14">
        <v>7.5404877376189797E-2</v>
      </c>
      <c r="AO14" s="14">
        <v>0.13282068848810799</v>
      </c>
      <c r="AP14" s="14"/>
      <c r="AQ14" s="14">
        <v>4.8222401127550003E-2</v>
      </c>
      <c r="AR14" s="14"/>
      <c r="AS14" s="14">
        <v>6.6140400747899494E-2</v>
      </c>
      <c r="AT14" s="14">
        <v>0.100656753395691</v>
      </c>
    </row>
    <row r="15" spans="2:46" x14ac:dyDescent="0.35">
      <c r="B15" s="15" t="s">
        <v>72</v>
      </c>
      <c r="C15" s="18">
        <v>0.28066179244203499</v>
      </c>
      <c r="D15" s="18">
        <v>0.33083684544561898</v>
      </c>
      <c r="E15" s="18">
        <v>0.23276275304553001</v>
      </c>
      <c r="F15" s="18"/>
      <c r="G15" s="18">
        <v>0.19136445097868801</v>
      </c>
      <c r="H15" s="18">
        <v>0.24538418676593399</v>
      </c>
      <c r="I15" s="18">
        <v>0.24923141904294999</v>
      </c>
      <c r="J15" s="18">
        <v>0.29606804162949002</v>
      </c>
      <c r="K15" s="18">
        <v>0.36291395814250899</v>
      </c>
      <c r="L15" s="18">
        <v>0.32652268849510002</v>
      </c>
      <c r="M15" s="18"/>
      <c r="N15" s="18">
        <v>0.28362487840408501</v>
      </c>
      <c r="O15" s="18">
        <v>0.25380591275051601</v>
      </c>
      <c r="P15" s="18">
        <v>0.31037347346059802</v>
      </c>
      <c r="Q15" s="18">
        <v>0.28125817193235902</v>
      </c>
      <c r="R15" s="18"/>
      <c r="S15" s="18">
        <v>0.28762028859136102</v>
      </c>
      <c r="T15" s="18">
        <v>0.29042472353292498</v>
      </c>
      <c r="U15" s="18">
        <v>0.264181255402332</v>
      </c>
      <c r="V15" s="18">
        <v>0.24705569777477099</v>
      </c>
      <c r="W15" s="18">
        <v>0.26012252532395702</v>
      </c>
      <c r="X15" s="18">
        <v>0.25435693107816698</v>
      </c>
      <c r="Y15" s="18">
        <v>0.38551897657923401</v>
      </c>
      <c r="Z15" s="18">
        <v>0.26036619846980003</v>
      </c>
      <c r="AA15" s="18">
        <v>0.28747166293095799</v>
      </c>
      <c r="AB15" s="18">
        <v>0.20599081378466699</v>
      </c>
      <c r="AC15" s="18">
        <v>0.370799056423957</v>
      </c>
      <c r="AD15" s="18">
        <v>0.27355614549663498</v>
      </c>
      <c r="AE15" s="18"/>
      <c r="AF15" s="18">
        <v>0.37103743914037302</v>
      </c>
      <c r="AG15" s="18">
        <v>0.191866191554906</v>
      </c>
      <c r="AH15" s="18">
        <v>9.9814023457322307E-2</v>
      </c>
      <c r="AI15" s="18">
        <v>0.57925358984134301</v>
      </c>
      <c r="AJ15" s="18"/>
      <c r="AK15" s="18">
        <v>0.30855217839947802</v>
      </c>
      <c r="AL15" s="18">
        <v>0.17244719450625901</v>
      </c>
      <c r="AM15" s="18">
        <v>8.39435254094274E-2</v>
      </c>
      <c r="AN15" s="18">
        <v>0.51664560729786002</v>
      </c>
      <c r="AO15" s="18">
        <v>0.220399016385045</v>
      </c>
      <c r="AP15" s="18"/>
      <c r="AQ15" s="18">
        <v>0.20646703651297199</v>
      </c>
      <c r="AR15" s="18"/>
      <c r="AS15" s="18">
        <v>0.161289390104814</v>
      </c>
      <c r="AT15" s="18">
        <v>0.245654675468264</v>
      </c>
    </row>
    <row r="16" spans="2:46" x14ac:dyDescent="0.35">
      <c r="B16" s="15" t="s">
        <v>73</v>
      </c>
      <c r="C16" s="18">
        <v>0.21880191367409399</v>
      </c>
      <c r="D16" s="18">
        <v>0.20828929624006901</v>
      </c>
      <c r="E16" s="18">
        <v>0.22992509406329201</v>
      </c>
      <c r="F16" s="18"/>
      <c r="G16" s="18">
        <v>0.199128175290394</v>
      </c>
      <c r="H16" s="18">
        <v>0.207847480980205</v>
      </c>
      <c r="I16" s="18">
        <v>0.18818369891668699</v>
      </c>
      <c r="J16" s="18">
        <v>0.24788159086053199</v>
      </c>
      <c r="K16" s="18">
        <v>0.21495962309751299</v>
      </c>
      <c r="L16" s="18">
        <v>0.24467634521300199</v>
      </c>
      <c r="M16" s="18"/>
      <c r="N16" s="18">
        <v>0.261543092066226</v>
      </c>
      <c r="O16" s="18">
        <v>0.22475398915759101</v>
      </c>
      <c r="P16" s="18">
        <v>0.194690307767487</v>
      </c>
      <c r="Q16" s="18">
        <v>0.190571744758154</v>
      </c>
      <c r="R16" s="18"/>
      <c r="S16" s="18">
        <v>0.195979726250057</v>
      </c>
      <c r="T16" s="18">
        <v>0.28180053416051498</v>
      </c>
      <c r="U16" s="18">
        <v>0.27532828946812399</v>
      </c>
      <c r="V16" s="18">
        <v>0.205088573641382</v>
      </c>
      <c r="W16" s="18">
        <v>0.22563816078226101</v>
      </c>
      <c r="X16" s="18">
        <v>0.25400391370173098</v>
      </c>
      <c r="Y16" s="18">
        <v>0.152204288249324</v>
      </c>
      <c r="Z16" s="18">
        <v>0.252076442589731</v>
      </c>
      <c r="AA16" s="18">
        <v>0.195918777649182</v>
      </c>
      <c r="AB16" s="18">
        <v>0.21449352464229901</v>
      </c>
      <c r="AC16" s="18">
        <v>0.16073563582918399</v>
      </c>
      <c r="AD16" s="18">
        <v>0.147979664075781</v>
      </c>
      <c r="AE16" s="18"/>
      <c r="AF16" s="18">
        <v>0.14287590844440401</v>
      </c>
      <c r="AG16" s="18">
        <v>0.29760284505865398</v>
      </c>
      <c r="AH16" s="18">
        <v>0.55920762758627396</v>
      </c>
      <c r="AI16" s="18">
        <v>9.0848463173569302E-2</v>
      </c>
      <c r="AJ16" s="18"/>
      <c r="AK16" s="18">
        <v>0.15629650685198501</v>
      </c>
      <c r="AL16" s="18">
        <v>0.29132599492698902</v>
      </c>
      <c r="AM16" s="18">
        <v>0.66245351824861898</v>
      </c>
      <c r="AN16" s="18">
        <v>8.6755935933761796E-2</v>
      </c>
      <c r="AO16" s="18">
        <v>0.189990503901701</v>
      </c>
      <c r="AP16" s="18"/>
      <c r="AQ16" s="18">
        <v>0.32642575362944098</v>
      </c>
      <c r="AR16" s="18"/>
      <c r="AS16" s="18">
        <v>0.35252511696477001</v>
      </c>
      <c r="AT16" s="18">
        <v>0.21911957008473801</v>
      </c>
    </row>
    <row r="17" spans="2:46" x14ac:dyDescent="0.35">
      <c r="B17" s="15" t="s">
        <v>74</v>
      </c>
      <c r="C17" s="19">
        <v>6.18598787679406E-2</v>
      </c>
      <c r="D17" s="19">
        <v>0.12254754920555</v>
      </c>
      <c r="E17" s="19">
        <v>2.8376589822383101E-3</v>
      </c>
      <c r="F17" s="19"/>
      <c r="G17" s="19">
        <v>-7.76372431170583E-3</v>
      </c>
      <c r="H17" s="19">
        <v>3.7536705785728597E-2</v>
      </c>
      <c r="I17" s="19">
        <v>6.1047720126262701E-2</v>
      </c>
      <c r="J17" s="19">
        <v>4.8186450768957403E-2</v>
      </c>
      <c r="K17" s="19">
        <v>0.147954335044996</v>
      </c>
      <c r="L17" s="19">
        <v>8.1846343282098E-2</v>
      </c>
      <c r="M17" s="19"/>
      <c r="N17" s="19">
        <v>2.20817863378584E-2</v>
      </c>
      <c r="O17" s="19">
        <v>2.9051923592924599E-2</v>
      </c>
      <c r="P17" s="19">
        <v>0.115683165693111</v>
      </c>
      <c r="Q17" s="19">
        <v>9.06864271742054E-2</v>
      </c>
      <c r="R17" s="19"/>
      <c r="S17" s="19">
        <v>9.1640562341304299E-2</v>
      </c>
      <c r="T17" s="19">
        <v>8.6241893724099995E-3</v>
      </c>
      <c r="U17" s="19">
        <v>-1.1147034065792E-2</v>
      </c>
      <c r="V17" s="19">
        <v>4.1967124133388399E-2</v>
      </c>
      <c r="W17" s="19">
        <v>3.4484364541695699E-2</v>
      </c>
      <c r="X17" s="19">
        <v>3.5301737643611601E-4</v>
      </c>
      <c r="Y17" s="19">
        <v>0.23331468832991101</v>
      </c>
      <c r="Z17" s="19">
        <v>8.2897558800685799E-3</v>
      </c>
      <c r="AA17" s="19">
        <v>9.1552885281776297E-2</v>
      </c>
      <c r="AB17" s="19">
        <v>-8.5027108576323004E-3</v>
      </c>
      <c r="AC17" s="19">
        <v>0.21006342059477301</v>
      </c>
      <c r="AD17" s="19">
        <v>0.12557648142085401</v>
      </c>
      <c r="AE17" s="19"/>
      <c r="AF17" s="19">
        <v>0.22816153069597001</v>
      </c>
      <c r="AG17" s="19">
        <v>-0.105736653503749</v>
      </c>
      <c r="AH17" s="19">
        <v>-0.45939360412895103</v>
      </c>
      <c r="AI17" s="19">
        <v>0.48840512666777403</v>
      </c>
      <c r="AJ17" s="19"/>
      <c r="AK17" s="19">
        <v>0.152255671547493</v>
      </c>
      <c r="AL17" s="19">
        <v>-0.118878800420731</v>
      </c>
      <c r="AM17" s="19">
        <v>-0.57850999283919202</v>
      </c>
      <c r="AN17" s="19">
        <v>0.429889671364099</v>
      </c>
      <c r="AO17" s="19">
        <v>3.0408512483344498E-2</v>
      </c>
      <c r="AP17" s="19"/>
      <c r="AQ17" s="19">
        <v>-0.11995871711646899</v>
      </c>
      <c r="AR17" s="19"/>
      <c r="AS17" s="19">
        <v>-0.19123572685995599</v>
      </c>
      <c r="AT17" s="19">
        <v>2.65351053835262E-2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92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0.33216733972944401</v>
      </c>
      <c r="D9" s="14">
        <v>0.31779951255248901</v>
      </c>
      <c r="E9" s="14">
        <v>0.34451666801622199</v>
      </c>
      <c r="F9" s="14"/>
      <c r="G9" s="14">
        <v>0.32799577917037898</v>
      </c>
      <c r="H9" s="14">
        <v>0.23344837493689999</v>
      </c>
      <c r="I9" s="14">
        <v>0.299390370326931</v>
      </c>
      <c r="J9" s="14">
        <v>0.36868478160778001</v>
      </c>
      <c r="K9" s="14">
        <v>0.40603863852907301</v>
      </c>
      <c r="L9" s="14">
        <v>0.362463992570354</v>
      </c>
      <c r="M9" s="14"/>
      <c r="N9" s="14">
        <v>0.36796144722040502</v>
      </c>
      <c r="O9" s="14">
        <v>0.38503574651598399</v>
      </c>
      <c r="P9" s="14">
        <v>0.25917766450810398</v>
      </c>
      <c r="Q9" s="14">
        <v>0.30721458378996103</v>
      </c>
      <c r="R9" s="14"/>
      <c r="S9" s="14">
        <v>0.26601568890122801</v>
      </c>
      <c r="T9" s="14">
        <v>0.40812577693487401</v>
      </c>
      <c r="U9" s="14">
        <v>0.36377462616214901</v>
      </c>
      <c r="V9" s="14">
        <v>0.33088542205051302</v>
      </c>
      <c r="W9" s="14">
        <v>0.28866662920501901</v>
      </c>
      <c r="X9" s="14">
        <v>0.22881424221820701</v>
      </c>
      <c r="Y9" s="14">
        <v>0.37340422515636601</v>
      </c>
      <c r="Z9" s="14">
        <v>0.29228131838505</v>
      </c>
      <c r="AA9" s="14">
        <v>0.30872387277963298</v>
      </c>
      <c r="AB9" s="14">
        <v>0.44635952616198099</v>
      </c>
      <c r="AC9" s="14">
        <v>0.36815528236712902</v>
      </c>
      <c r="AD9" s="14">
        <v>0.26883298051702798</v>
      </c>
      <c r="AE9" s="14"/>
      <c r="AF9" s="14">
        <v>0.169124880214366</v>
      </c>
      <c r="AG9" s="14">
        <v>0.457909935529905</v>
      </c>
      <c r="AH9" s="14">
        <v>0.521209261711573</v>
      </c>
      <c r="AI9" s="14">
        <v>2.8499182864515801E-2</v>
      </c>
      <c r="AJ9" s="14"/>
      <c r="AK9" s="14">
        <v>0.20972965463154</v>
      </c>
      <c r="AL9" s="14">
        <v>0.48235712168293399</v>
      </c>
      <c r="AM9" s="14">
        <v>0.596861680778764</v>
      </c>
      <c r="AN9" s="14">
        <v>1.6550492024395399E-2</v>
      </c>
      <c r="AO9" s="14">
        <v>0.62695326780802196</v>
      </c>
      <c r="AP9" s="14"/>
      <c r="AQ9" s="14">
        <v>2.23921805848817E-2</v>
      </c>
      <c r="AR9" s="14"/>
      <c r="AS9" s="14">
        <v>0.48259702714833602</v>
      </c>
      <c r="AT9" s="14">
        <v>0.42340938113841797</v>
      </c>
    </row>
    <row r="10" spans="2:46" x14ac:dyDescent="0.35">
      <c r="B10" s="15" t="s">
        <v>67</v>
      </c>
      <c r="C10" s="14">
        <v>0.134140569717244</v>
      </c>
      <c r="D10" s="14">
        <v>0.116880096295568</v>
      </c>
      <c r="E10" s="14">
        <v>0.151521734600504</v>
      </c>
      <c r="F10" s="14"/>
      <c r="G10" s="14">
        <v>0.15220397475677599</v>
      </c>
      <c r="H10" s="14">
        <v>0.14488672539053199</v>
      </c>
      <c r="I10" s="14">
        <v>0.113072537508858</v>
      </c>
      <c r="J10" s="14">
        <v>0.12812867000425701</v>
      </c>
      <c r="K10" s="14">
        <v>0.123029945882158</v>
      </c>
      <c r="L10" s="14">
        <v>0.142865164389502</v>
      </c>
      <c r="M10" s="14"/>
      <c r="N10" s="14">
        <v>0.148294492973678</v>
      </c>
      <c r="O10" s="14">
        <v>0.14728699947139401</v>
      </c>
      <c r="P10" s="14">
        <v>0.12326275923522099</v>
      </c>
      <c r="Q10" s="14">
        <v>0.116556547183697</v>
      </c>
      <c r="R10" s="14"/>
      <c r="S10" s="14">
        <v>0.18723727270519999</v>
      </c>
      <c r="T10" s="14">
        <v>9.8493984087768396E-2</v>
      </c>
      <c r="U10" s="14">
        <v>0.13022369419972099</v>
      </c>
      <c r="V10" s="14">
        <v>0.14530919413797</v>
      </c>
      <c r="W10" s="14">
        <v>0.12493551222649101</v>
      </c>
      <c r="X10" s="14">
        <v>0.129013237574192</v>
      </c>
      <c r="Y10" s="14">
        <v>0.121145692848059</v>
      </c>
      <c r="Z10" s="14">
        <v>0.13981303511559401</v>
      </c>
      <c r="AA10" s="14">
        <v>0.105263122721691</v>
      </c>
      <c r="AB10" s="14">
        <v>0.110147858049613</v>
      </c>
      <c r="AC10" s="14">
        <v>0.137786989542933</v>
      </c>
      <c r="AD10" s="14">
        <v>0.25277305934334898</v>
      </c>
      <c r="AE10" s="14"/>
      <c r="AF10" s="14">
        <v>0.171365816806657</v>
      </c>
      <c r="AG10" s="14">
        <v>0.14066857872883001</v>
      </c>
      <c r="AH10" s="14">
        <v>0.19671158631352501</v>
      </c>
      <c r="AI10" s="14">
        <v>4.0086617834515802E-2</v>
      </c>
      <c r="AJ10" s="14"/>
      <c r="AK10" s="14">
        <v>0.196039746570356</v>
      </c>
      <c r="AL10" s="14">
        <v>0.14279637934120001</v>
      </c>
      <c r="AM10" s="14">
        <v>0.1754931913783</v>
      </c>
      <c r="AN10" s="14">
        <v>3.1467868997127703E-2</v>
      </c>
      <c r="AO10" s="14">
        <v>0.15832355295696801</v>
      </c>
      <c r="AP10" s="14"/>
      <c r="AQ10" s="14">
        <v>0.10320768921905001</v>
      </c>
      <c r="AR10" s="14"/>
      <c r="AS10" s="14">
        <v>0.118399067677236</v>
      </c>
      <c r="AT10" s="14">
        <v>0.17118274738457701</v>
      </c>
    </row>
    <row r="11" spans="2:46" ht="29" x14ac:dyDescent="0.35">
      <c r="B11" s="15" t="s">
        <v>68</v>
      </c>
      <c r="C11" s="14">
        <v>0.17645618616709299</v>
      </c>
      <c r="D11" s="14">
        <v>0.16059556418697399</v>
      </c>
      <c r="E11" s="14">
        <v>0.19263608399851101</v>
      </c>
      <c r="F11" s="14"/>
      <c r="G11" s="14">
        <v>0.17471970471939</v>
      </c>
      <c r="H11" s="14">
        <v>0.216725675922392</v>
      </c>
      <c r="I11" s="14">
        <v>0.21315980251564601</v>
      </c>
      <c r="J11" s="14">
        <v>0.12984412869331599</v>
      </c>
      <c r="K11" s="14">
        <v>0.13030822543755499</v>
      </c>
      <c r="L11" s="14">
        <v>0.18400086864826701</v>
      </c>
      <c r="M11" s="14"/>
      <c r="N11" s="14">
        <v>0.178051768356044</v>
      </c>
      <c r="O11" s="14">
        <v>0.15451415601561999</v>
      </c>
      <c r="P11" s="14">
        <v>0.19314079173594201</v>
      </c>
      <c r="Q11" s="14">
        <v>0.181258827582997</v>
      </c>
      <c r="R11" s="14"/>
      <c r="S11" s="14">
        <v>0.187472173212544</v>
      </c>
      <c r="T11" s="14">
        <v>0.155879583394127</v>
      </c>
      <c r="U11" s="14">
        <v>0.14968430486803899</v>
      </c>
      <c r="V11" s="14">
        <v>0.20700266247688301</v>
      </c>
      <c r="W11" s="14">
        <v>0.14365800005784499</v>
      </c>
      <c r="X11" s="14">
        <v>0.25158744585780302</v>
      </c>
      <c r="Y11" s="14">
        <v>0.13552211957516899</v>
      </c>
      <c r="Z11" s="14">
        <v>0.24513705671415101</v>
      </c>
      <c r="AA11" s="14">
        <v>0.16313877934704801</v>
      </c>
      <c r="AB11" s="14">
        <v>0.14311947563972799</v>
      </c>
      <c r="AC11" s="14">
        <v>0.15693663405428099</v>
      </c>
      <c r="AD11" s="14">
        <v>0.24341467913516501</v>
      </c>
      <c r="AE11" s="14"/>
      <c r="AF11" s="14">
        <v>0.27438175074619298</v>
      </c>
      <c r="AG11" s="14">
        <v>0.13820008165237599</v>
      </c>
      <c r="AH11" s="14">
        <v>0.13034126189630699</v>
      </c>
      <c r="AI11" s="14">
        <v>0.13929675045239301</v>
      </c>
      <c r="AJ11" s="14"/>
      <c r="AK11" s="14">
        <v>0.32403933046753503</v>
      </c>
      <c r="AL11" s="14">
        <v>0.15009505629559999</v>
      </c>
      <c r="AM11" s="14">
        <v>0.117005008905921</v>
      </c>
      <c r="AN11" s="14">
        <v>0.121638801319854</v>
      </c>
      <c r="AO11" s="14">
        <v>0.13123532333913401</v>
      </c>
      <c r="AP11" s="14"/>
      <c r="AQ11" s="14">
        <v>0.13157437494827301</v>
      </c>
      <c r="AR11" s="14"/>
      <c r="AS11" s="14">
        <v>0.15216362538741701</v>
      </c>
      <c r="AT11" s="14">
        <v>0.113724073826418</v>
      </c>
    </row>
    <row r="12" spans="2:46" x14ac:dyDescent="0.35">
      <c r="B12" s="15" t="s">
        <v>69</v>
      </c>
      <c r="C12" s="14">
        <v>0.179634747300709</v>
      </c>
      <c r="D12" s="14">
        <v>0.20365462286824901</v>
      </c>
      <c r="E12" s="14">
        <v>0.15688180202556701</v>
      </c>
      <c r="F12" s="14"/>
      <c r="G12" s="14">
        <v>0.163343537181628</v>
      </c>
      <c r="H12" s="14">
        <v>0.207383676014982</v>
      </c>
      <c r="I12" s="14">
        <v>0.17335541788934899</v>
      </c>
      <c r="J12" s="14">
        <v>0.209656954077722</v>
      </c>
      <c r="K12" s="14">
        <v>0.15885585519624801</v>
      </c>
      <c r="L12" s="14">
        <v>0.16260498812715099</v>
      </c>
      <c r="M12" s="14"/>
      <c r="N12" s="14">
        <v>0.17483478322618601</v>
      </c>
      <c r="O12" s="14">
        <v>0.18213911501268301</v>
      </c>
      <c r="P12" s="14">
        <v>0.19877865904445099</v>
      </c>
      <c r="Q12" s="14">
        <v>0.165956075778324</v>
      </c>
      <c r="R12" s="14"/>
      <c r="S12" s="14">
        <v>0.189620132810633</v>
      </c>
      <c r="T12" s="14">
        <v>0.19068848131083599</v>
      </c>
      <c r="U12" s="14">
        <v>0.15745294448352201</v>
      </c>
      <c r="V12" s="14">
        <v>0.12940083094692401</v>
      </c>
      <c r="W12" s="14">
        <v>0.22614023904467101</v>
      </c>
      <c r="X12" s="14">
        <v>0.174068399294902</v>
      </c>
      <c r="Y12" s="14">
        <v>0.16373279792693499</v>
      </c>
      <c r="Z12" s="14">
        <v>0.168033977795087</v>
      </c>
      <c r="AA12" s="14">
        <v>0.239230702012241</v>
      </c>
      <c r="AB12" s="14">
        <v>0.183744927404244</v>
      </c>
      <c r="AC12" s="14">
        <v>0.143993222475678</v>
      </c>
      <c r="AD12" s="14">
        <v>9.1072693306778807E-2</v>
      </c>
      <c r="AE12" s="14"/>
      <c r="AF12" s="14">
        <v>0.240245158186111</v>
      </c>
      <c r="AG12" s="14">
        <v>0.163432509708513</v>
      </c>
      <c r="AH12" s="14">
        <v>9.7103258815474602E-2</v>
      </c>
      <c r="AI12" s="14">
        <v>0.29659020898232002</v>
      </c>
      <c r="AJ12" s="14"/>
      <c r="AK12" s="14">
        <v>0.18797046958972499</v>
      </c>
      <c r="AL12" s="14">
        <v>0.14624620627624901</v>
      </c>
      <c r="AM12" s="14">
        <v>7.1188994527312199E-2</v>
      </c>
      <c r="AN12" s="14">
        <v>0.35877230813063699</v>
      </c>
      <c r="AO12" s="14">
        <v>4.8924495428082602E-2</v>
      </c>
      <c r="AP12" s="14"/>
      <c r="AQ12" s="14">
        <v>0.47771734402391502</v>
      </c>
      <c r="AR12" s="14"/>
      <c r="AS12" s="14">
        <v>0.18029056462961299</v>
      </c>
      <c r="AT12" s="14">
        <v>0.14674822315519701</v>
      </c>
    </row>
    <row r="13" spans="2:46" x14ac:dyDescent="0.35">
      <c r="B13" s="15" t="s">
        <v>70</v>
      </c>
      <c r="C13" s="14">
        <v>0.136150463269991</v>
      </c>
      <c r="D13" s="14">
        <v>0.17459360604502999</v>
      </c>
      <c r="E13" s="14">
        <v>9.9142142953407703E-2</v>
      </c>
      <c r="F13" s="14"/>
      <c r="G13" s="14">
        <v>9.5228138696101E-2</v>
      </c>
      <c r="H13" s="14">
        <v>0.110670380299294</v>
      </c>
      <c r="I13" s="14">
        <v>0.152834633298988</v>
      </c>
      <c r="J13" s="14">
        <v>0.14004939702586999</v>
      </c>
      <c r="K13" s="14">
        <v>0.17509215083656299</v>
      </c>
      <c r="L13" s="14">
        <v>0.141189172362778</v>
      </c>
      <c r="M13" s="14"/>
      <c r="N13" s="14">
        <v>0.109323375762984</v>
      </c>
      <c r="O13" s="14">
        <v>9.6369961567247198E-2</v>
      </c>
      <c r="P13" s="14">
        <v>0.18118397226081101</v>
      </c>
      <c r="Q13" s="14">
        <v>0.164990242225455</v>
      </c>
      <c r="R13" s="14"/>
      <c r="S13" s="14">
        <v>0.107502574197189</v>
      </c>
      <c r="T13" s="14">
        <v>0.12037856786618099</v>
      </c>
      <c r="U13" s="14">
        <v>0.167615709567526</v>
      </c>
      <c r="V13" s="14">
        <v>0.164693794634615</v>
      </c>
      <c r="W13" s="14">
        <v>0.16713196215613699</v>
      </c>
      <c r="X13" s="14">
        <v>0.16000863688363801</v>
      </c>
      <c r="Y13" s="14">
        <v>0.160792573165568</v>
      </c>
      <c r="Z13" s="14">
        <v>0.103732377801745</v>
      </c>
      <c r="AA13" s="14">
        <v>0.13792768083722901</v>
      </c>
      <c r="AB13" s="14">
        <v>6.9695544798605E-2</v>
      </c>
      <c r="AC13" s="14">
        <v>0.181734362012404</v>
      </c>
      <c r="AD13" s="14">
        <v>0.11947898390014799</v>
      </c>
      <c r="AE13" s="14"/>
      <c r="AF13" s="14">
        <v>0.13331201225691899</v>
      </c>
      <c r="AG13" s="14">
        <v>7.7287698187701703E-2</v>
      </c>
      <c r="AH13" s="14">
        <v>3.5507329523671902E-2</v>
      </c>
      <c r="AI13" s="14">
        <v>0.48414851102892698</v>
      </c>
      <c r="AJ13" s="14"/>
      <c r="AK13" s="14">
        <v>5.3421425729974797E-2</v>
      </c>
      <c r="AL13" s="14">
        <v>4.3705274589261101E-2</v>
      </c>
      <c r="AM13" s="14">
        <v>2.9325043516921501E-2</v>
      </c>
      <c r="AN13" s="14">
        <v>0.46315959052342798</v>
      </c>
      <c r="AO13" s="14">
        <v>6.0335551348858303E-3</v>
      </c>
      <c r="AP13" s="14"/>
      <c r="AQ13" s="14">
        <v>0.25317636795339099</v>
      </c>
      <c r="AR13" s="14"/>
      <c r="AS13" s="14">
        <v>4.9211059095889999E-2</v>
      </c>
      <c r="AT13" s="14">
        <v>0.12139347281306601</v>
      </c>
    </row>
    <row r="14" spans="2:46" x14ac:dyDescent="0.35">
      <c r="B14" s="15" t="s">
        <v>71</v>
      </c>
      <c r="C14" s="14">
        <v>4.1450693815518497E-2</v>
      </c>
      <c r="D14" s="14">
        <v>2.6476598051689601E-2</v>
      </c>
      <c r="E14" s="14">
        <v>5.5301568405788398E-2</v>
      </c>
      <c r="F14" s="14"/>
      <c r="G14" s="14">
        <v>8.6508865475725394E-2</v>
      </c>
      <c r="H14" s="14">
        <v>8.6885167435900107E-2</v>
      </c>
      <c r="I14" s="14">
        <v>4.81872384602283E-2</v>
      </c>
      <c r="J14" s="14">
        <v>2.3636068591055E-2</v>
      </c>
      <c r="K14" s="14">
        <v>6.6751841184039496E-3</v>
      </c>
      <c r="L14" s="14">
        <v>6.8758139019476803E-3</v>
      </c>
      <c r="M14" s="14"/>
      <c r="N14" s="14">
        <v>2.1534132460702699E-2</v>
      </c>
      <c r="O14" s="14">
        <v>3.46540214170723E-2</v>
      </c>
      <c r="P14" s="14">
        <v>4.4456153215469599E-2</v>
      </c>
      <c r="Q14" s="14">
        <v>6.4023723439568095E-2</v>
      </c>
      <c r="R14" s="14"/>
      <c r="S14" s="14">
        <v>6.2152158173205997E-2</v>
      </c>
      <c r="T14" s="14">
        <v>2.6433606406213599E-2</v>
      </c>
      <c r="U14" s="14">
        <v>3.1248720719042802E-2</v>
      </c>
      <c r="V14" s="14">
        <v>2.2708095753095601E-2</v>
      </c>
      <c r="W14" s="14">
        <v>4.9467657309837799E-2</v>
      </c>
      <c r="X14" s="14">
        <v>5.6508038171257602E-2</v>
      </c>
      <c r="Y14" s="14">
        <v>4.5402591327903301E-2</v>
      </c>
      <c r="Z14" s="14">
        <v>5.1002234188373199E-2</v>
      </c>
      <c r="AA14" s="14">
        <v>4.5715842302156799E-2</v>
      </c>
      <c r="AB14" s="14">
        <v>4.6932667945829801E-2</v>
      </c>
      <c r="AC14" s="14">
        <v>1.13935095475743E-2</v>
      </c>
      <c r="AD14" s="14">
        <v>2.4427603797531498E-2</v>
      </c>
      <c r="AE14" s="14"/>
      <c r="AF14" s="14">
        <v>1.1570381789754801E-2</v>
      </c>
      <c r="AG14" s="14">
        <v>2.2501196192673701E-2</v>
      </c>
      <c r="AH14" s="14">
        <v>1.9127301739448401E-2</v>
      </c>
      <c r="AI14" s="14">
        <v>1.1378728837328799E-2</v>
      </c>
      <c r="AJ14" s="14"/>
      <c r="AK14" s="14">
        <v>2.87993730108691E-2</v>
      </c>
      <c r="AL14" s="14">
        <v>3.4799961814755198E-2</v>
      </c>
      <c r="AM14" s="14">
        <v>1.01260808927817E-2</v>
      </c>
      <c r="AN14" s="14">
        <v>8.4109390045573693E-3</v>
      </c>
      <c r="AO14" s="14">
        <v>2.85298053329077E-2</v>
      </c>
      <c r="AP14" s="14"/>
      <c r="AQ14" s="14">
        <v>1.19320432704888E-2</v>
      </c>
      <c r="AR14" s="14"/>
      <c r="AS14" s="14">
        <v>1.7338656061508799E-2</v>
      </c>
      <c r="AT14" s="14">
        <v>2.3542101682324301E-2</v>
      </c>
    </row>
    <row r="15" spans="2:46" x14ac:dyDescent="0.35">
      <c r="B15" s="15" t="s">
        <v>72</v>
      </c>
      <c r="C15" s="18">
        <v>0.46630790944668798</v>
      </c>
      <c r="D15" s="18">
        <v>0.43467960884805701</v>
      </c>
      <c r="E15" s="18">
        <v>0.49603840261672599</v>
      </c>
      <c r="F15" s="18"/>
      <c r="G15" s="18">
        <v>0.48019975392715603</v>
      </c>
      <c r="H15" s="18">
        <v>0.37833510032743201</v>
      </c>
      <c r="I15" s="18">
        <v>0.41246290783578898</v>
      </c>
      <c r="J15" s="18">
        <v>0.49681345161203699</v>
      </c>
      <c r="K15" s="18">
        <v>0.52906858441122995</v>
      </c>
      <c r="L15" s="18">
        <v>0.50532915695985603</v>
      </c>
      <c r="M15" s="18"/>
      <c r="N15" s="18">
        <v>0.51625594019408305</v>
      </c>
      <c r="O15" s="18">
        <v>0.53232274598737706</v>
      </c>
      <c r="P15" s="18">
        <v>0.38244042374332599</v>
      </c>
      <c r="Q15" s="18">
        <v>0.42377113097365698</v>
      </c>
      <c r="R15" s="18"/>
      <c r="S15" s="18">
        <v>0.45325296160642797</v>
      </c>
      <c r="T15" s="18">
        <v>0.50661976102264294</v>
      </c>
      <c r="U15" s="18">
        <v>0.49399832036187002</v>
      </c>
      <c r="V15" s="18">
        <v>0.47619461618848202</v>
      </c>
      <c r="W15" s="18">
        <v>0.41360214143150897</v>
      </c>
      <c r="X15" s="18">
        <v>0.35782747979239898</v>
      </c>
      <c r="Y15" s="18">
        <v>0.49454991800442499</v>
      </c>
      <c r="Z15" s="18">
        <v>0.43209435350064301</v>
      </c>
      <c r="AA15" s="18">
        <v>0.41398699550132501</v>
      </c>
      <c r="AB15" s="18">
        <v>0.55650738421159396</v>
      </c>
      <c r="AC15" s="18">
        <v>0.50594227191006202</v>
      </c>
      <c r="AD15" s="18">
        <v>0.52160603986037701</v>
      </c>
      <c r="AE15" s="18"/>
      <c r="AF15" s="18">
        <v>0.34049069702102303</v>
      </c>
      <c r="AG15" s="18">
        <v>0.59857851425873498</v>
      </c>
      <c r="AH15" s="18">
        <v>0.71792084802509804</v>
      </c>
      <c r="AI15" s="18">
        <v>6.8585800699031599E-2</v>
      </c>
      <c r="AJ15" s="18"/>
      <c r="AK15" s="18">
        <v>0.40576940120189697</v>
      </c>
      <c r="AL15" s="18">
        <v>0.62515350102413503</v>
      </c>
      <c r="AM15" s="18">
        <v>0.772354872157064</v>
      </c>
      <c r="AN15" s="18">
        <v>4.8018361021523098E-2</v>
      </c>
      <c r="AO15" s="18">
        <v>0.78527682076498995</v>
      </c>
      <c r="AP15" s="18"/>
      <c r="AQ15" s="18">
        <v>0.12559986980393201</v>
      </c>
      <c r="AR15" s="18"/>
      <c r="AS15" s="18">
        <v>0.60099609482557204</v>
      </c>
      <c r="AT15" s="18">
        <v>0.59459212852299503</v>
      </c>
    </row>
    <row r="16" spans="2:46" x14ac:dyDescent="0.35">
      <c r="B16" s="15" t="s">
        <v>73</v>
      </c>
      <c r="C16" s="18">
        <v>0.31578521057070003</v>
      </c>
      <c r="D16" s="18">
        <v>0.37824822891328003</v>
      </c>
      <c r="E16" s="18">
        <v>0.25602394497897402</v>
      </c>
      <c r="F16" s="18"/>
      <c r="G16" s="18">
        <v>0.258571675877729</v>
      </c>
      <c r="H16" s="18">
        <v>0.31805405631427602</v>
      </c>
      <c r="I16" s="18">
        <v>0.32619005118833699</v>
      </c>
      <c r="J16" s="18">
        <v>0.34970635110359199</v>
      </c>
      <c r="K16" s="18">
        <v>0.333948006032811</v>
      </c>
      <c r="L16" s="18">
        <v>0.30379416048992902</v>
      </c>
      <c r="M16" s="18"/>
      <c r="N16" s="18">
        <v>0.28415815898917102</v>
      </c>
      <c r="O16" s="18">
        <v>0.27850907657993001</v>
      </c>
      <c r="P16" s="18">
        <v>0.37996263130526298</v>
      </c>
      <c r="Q16" s="18">
        <v>0.330946318003778</v>
      </c>
      <c r="R16" s="18"/>
      <c r="S16" s="18">
        <v>0.29712270700782201</v>
      </c>
      <c r="T16" s="18">
        <v>0.311067049177017</v>
      </c>
      <c r="U16" s="18">
        <v>0.32506865405104901</v>
      </c>
      <c r="V16" s="18">
        <v>0.29409462558153898</v>
      </c>
      <c r="W16" s="18">
        <v>0.39327220120080802</v>
      </c>
      <c r="X16" s="18">
        <v>0.33407703617854101</v>
      </c>
      <c r="Y16" s="18">
        <v>0.32452537109250301</v>
      </c>
      <c r="Z16" s="18">
        <v>0.27176635559683199</v>
      </c>
      <c r="AA16" s="18">
        <v>0.37715838284947001</v>
      </c>
      <c r="AB16" s="18">
        <v>0.25344047220284899</v>
      </c>
      <c r="AC16" s="18">
        <v>0.32572758448808198</v>
      </c>
      <c r="AD16" s="18">
        <v>0.210551677206927</v>
      </c>
      <c r="AE16" s="18"/>
      <c r="AF16" s="18">
        <v>0.37355717044303</v>
      </c>
      <c r="AG16" s="18">
        <v>0.24072020789621501</v>
      </c>
      <c r="AH16" s="18">
        <v>0.13261058833914599</v>
      </c>
      <c r="AI16" s="18">
        <v>0.780738720011247</v>
      </c>
      <c r="AJ16" s="18"/>
      <c r="AK16" s="18">
        <v>0.24139189531970001</v>
      </c>
      <c r="AL16" s="18">
        <v>0.18995148086551</v>
      </c>
      <c r="AM16" s="18">
        <v>0.10051403804423401</v>
      </c>
      <c r="AN16" s="18">
        <v>0.82193189865406602</v>
      </c>
      <c r="AO16" s="18">
        <v>5.49580505629685E-2</v>
      </c>
      <c r="AP16" s="18"/>
      <c r="AQ16" s="18">
        <v>0.73089371197730602</v>
      </c>
      <c r="AR16" s="18"/>
      <c r="AS16" s="18">
        <v>0.22950162372550301</v>
      </c>
      <c r="AT16" s="18">
        <v>0.26814169596826298</v>
      </c>
    </row>
    <row r="17" spans="2:46" x14ac:dyDescent="0.35">
      <c r="B17" s="15" t="s">
        <v>74</v>
      </c>
      <c r="C17" s="19">
        <v>0.15052269887598899</v>
      </c>
      <c r="D17" s="19">
        <v>5.6431379934777197E-2</v>
      </c>
      <c r="E17" s="19">
        <v>0.240014457637752</v>
      </c>
      <c r="F17" s="19"/>
      <c r="G17" s="19">
        <v>0.221628078049427</v>
      </c>
      <c r="H17" s="19">
        <v>6.0281044013156398E-2</v>
      </c>
      <c r="I17" s="19">
        <v>8.6272856647451698E-2</v>
      </c>
      <c r="J17" s="19">
        <v>0.147107100508445</v>
      </c>
      <c r="K17" s="19">
        <v>0.19512057837841901</v>
      </c>
      <c r="L17" s="19">
        <v>0.20153499646992701</v>
      </c>
      <c r="M17" s="19"/>
      <c r="N17" s="19">
        <v>0.23209778120491301</v>
      </c>
      <c r="O17" s="19">
        <v>0.25381366940744698</v>
      </c>
      <c r="P17" s="19">
        <v>2.4777924380627301E-3</v>
      </c>
      <c r="Q17" s="19">
        <v>9.2824812969878795E-2</v>
      </c>
      <c r="R17" s="19"/>
      <c r="S17" s="19">
        <v>0.15613025459860599</v>
      </c>
      <c r="T17" s="19">
        <v>0.195552711845626</v>
      </c>
      <c r="U17" s="19">
        <v>0.16892966631082099</v>
      </c>
      <c r="V17" s="19">
        <v>0.18209999060694301</v>
      </c>
      <c r="W17" s="19">
        <v>2.0329940230701699E-2</v>
      </c>
      <c r="X17" s="19">
        <v>2.37504436138582E-2</v>
      </c>
      <c r="Y17" s="19">
        <v>0.17002454691192201</v>
      </c>
      <c r="Z17" s="19">
        <v>0.160327997903812</v>
      </c>
      <c r="AA17" s="19">
        <v>3.6828612651854699E-2</v>
      </c>
      <c r="AB17" s="19">
        <v>0.30306691200874503</v>
      </c>
      <c r="AC17" s="19">
        <v>0.18021468742197999</v>
      </c>
      <c r="AD17" s="19">
        <v>0.31105436265344999</v>
      </c>
      <c r="AE17" s="19"/>
      <c r="AF17" s="19">
        <v>-3.3066473422006901E-2</v>
      </c>
      <c r="AG17" s="19">
        <v>0.35785830636252097</v>
      </c>
      <c r="AH17" s="19">
        <v>0.58531025968595196</v>
      </c>
      <c r="AI17" s="19">
        <v>-0.71215291931221603</v>
      </c>
      <c r="AJ17" s="19"/>
      <c r="AK17" s="19">
        <v>0.16437750588219699</v>
      </c>
      <c r="AL17" s="19">
        <v>0.43520202015862502</v>
      </c>
      <c r="AM17" s="19">
        <v>0.67184083411283002</v>
      </c>
      <c r="AN17" s="19">
        <v>-0.773913537632543</v>
      </c>
      <c r="AO17" s="19">
        <v>0.73031877020202096</v>
      </c>
      <c r="AP17" s="19"/>
      <c r="AQ17" s="19">
        <v>-0.60529384217337401</v>
      </c>
      <c r="AR17" s="19"/>
      <c r="AS17" s="19">
        <v>0.371494471100069</v>
      </c>
      <c r="AT17" s="19">
        <v>0.326450432554732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93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0.23203579945779401</v>
      </c>
      <c r="D9" s="14">
        <v>0.24688466705006301</v>
      </c>
      <c r="E9" s="14">
        <v>0.218444064774065</v>
      </c>
      <c r="F9" s="14"/>
      <c r="G9" s="14">
        <v>0.16173007447252799</v>
      </c>
      <c r="H9" s="14">
        <v>0.21198066661937401</v>
      </c>
      <c r="I9" s="14">
        <v>0.19984217669822399</v>
      </c>
      <c r="J9" s="14">
        <v>0.27087223749571698</v>
      </c>
      <c r="K9" s="14">
        <v>0.30710271693134999</v>
      </c>
      <c r="L9" s="14">
        <v>0.23924829997966299</v>
      </c>
      <c r="M9" s="14"/>
      <c r="N9" s="14">
        <v>0.22051816594586801</v>
      </c>
      <c r="O9" s="14">
        <v>0.25306219848362799</v>
      </c>
      <c r="P9" s="14">
        <v>0.24061328064589599</v>
      </c>
      <c r="Q9" s="14">
        <v>0.21629064446549401</v>
      </c>
      <c r="R9" s="14"/>
      <c r="S9" s="14">
        <v>0.211796290736327</v>
      </c>
      <c r="T9" s="14">
        <v>0.236941802558267</v>
      </c>
      <c r="U9" s="14">
        <v>0.23726787008926201</v>
      </c>
      <c r="V9" s="14">
        <v>0.20709534821437101</v>
      </c>
      <c r="W9" s="14">
        <v>0.155571734754376</v>
      </c>
      <c r="X9" s="14">
        <v>0.22461837854716701</v>
      </c>
      <c r="Y9" s="14">
        <v>0.30507993284059498</v>
      </c>
      <c r="Z9" s="14">
        <v>0.234706468579918</v>
      </c>
      <c r="AA9" s="14">
        <v>0.24635847846723499</v>
      </c>
      <c r="AB9" s="14">
        <v>0.25958514374619202</v>
      </c>
      <c r="AC9" s="14">
        <v>0.31359867696171601</v>
      </c>
      <c r="AD9" s="14">
        <v>9.7284822898646206E-2</v>
      </c>
      <c r="AE9" s="14"/>
      <c r="AF9" s="14">
        <v>5.2699734462075903E-2</v>
      </c>
      <c r="AG9" s="14">
        <v>0.319497035533438</v>
      </c>
      <c r="AH9" s="14">
        <v>0.271646040733803</v>
      </c>
      <c r="AI9" s="14">
        <v>0.22507126828115601</v>
      </c>
      <c r="AJ9" s="14"/>
      <c r="AK9" s="14">
        <v>3.8012424370400102E-2</v>
      </c>
      <c r="AL9" s="14">
        <v>0.29727888159041199</v>
      </c>
      <c r="AM9" s="14">
        <v>0.333862573853483</v>
      </c>
      <c r="AN9" s="14">
        <v>0.213890856505143</v>
      </c>
      <c r="AO9" s="14">
        <v>0.35314381619221602</v>
      </c>
      <c r="AP9" s="14"/>
      <c r="AQ9" s="14">
        <v>0.19974971008929701</v>
      </c>
      <c r="AR9" s="14"/>
      <c r="AS9" s="14">
        <v>0.30596756977176798</v>
      </c>
      <c r="AT9" s="14">
        <v>0.35113533959871501</v>
      </c>
    </row>
    <row r="10" spans="2:46" x14ac:dyDescent="0.35">
      <c r="B10" s="15" t="s">
        <v>67</v>
      </c>
      <c r="C10" s="14">
        <v>0.20306254079778799</v>
      </c>
      <c r="D10" s="14">
        <v>0.23562083553298499</v>
      </c>
      <c r="E10" s="14">
        <v>0.17206317428923601</v>
      </c>
      <c r="F10" s="14"/>
      <c r="G10" s="14">
        <v>0.18154940132396699</v>
      </c>
      <c r="H10" s="14">
        <v>0.17892844565500499</v>
      </c>
      <c r="I10" s="14">
        <v>0.19299439788004699</v>
      </c>
      <c r="J10" s="14">
        <v>0.20130309494481399</v>
      </c>
      <c r="K10" s="14">
        <v>0.22323582476791201</v>
      </c>
      <c r="L10" s="14">
        <v>0.23307509383983399</v>
      </c>
      <c r="M10" s="14"/>
      <c r="N10" s="14">
        <v>0.192185091387333</v>
      </c>
      <c r="O10" s="14">
        <v>0.195750076656619</v>
      </c>
      <c r="P10" s="14">
        <v>0.192791567383929</v>
      </c>
      <c r="Q10" s="14">
        <v>0.23234455411579599</v>
      </c>
      <c r="R10" s="14"/>
      <c r="S10" s="14">
        <v>0.18812428304546799</v>
      </c>
      <c r="T10" s="14">
        <v>0.24222758650972501</v>
      </c>
      <c r="U10" s="14">
        <v>0.21135139012495799</v>
      </c>
      <c r="V10" s="14">
        <v>0.230269096695606</v>
      </c>
      <c r="W10" s="14">
        <v>0.21786273327637401</v>
      </c>
      <c r="X10" s="14">
        <v>0.189373096835565</v>
      </c>
      <c r="Y10" s="14">
        <v>0.17391332160624901</v>
      </c>
      <c r="Z10" s="14">
        <v>0.163478359085343</v>
      </c>
      <c r="AA10" s="14">
        <v>0.20159348734093099</v>
      </c>
      <c r="AB10" s="14">
        <v>0.18306409248666899</v>
      </c>
      <c r="AC10" s="14">
        <v>0.18146813316203</v>
      </c>
      <c r="AD10" s="14">
        <v>0.23769541819316201</v>
      </c>
      <c r="AE10" s="14"/>
      <c r="AF10" s="14">
        <v>0.12686199562317099</v>
      </c>
      <c r="AG10" s="14">
        <v>0.21676733248055099</v>
      </c>
      <c r="AH10" s="14">
        <v>0.207947348949484</v>
      </c>
      <c r="AI10" s="14">
        <v>0.25464680641534698</v>
      </c>
      <c r="AJ10" s="14"/>
      <c r="AK10" s="14">
        <v>0.105370871951114</v>
      </c>
      <c r="AL10" s="14">
        <v>0.20324421186014499</v>
      </c>
      <c r="AM10" s="14">
        <v>0.25311734450758799</v>
      </c>
      <c r="AN10" s="14">
        <v>0.24895512109585399</v>
      </c>
      <c r="AO10" s="14">
        <v>0.21075412365921001</v>
      </c>
      <c r="AP10" s="14"/>
      <c r="AQ10" s="14">
        <v>0.19570563842428801</v>
      </c>
      <c r="AR10" s="14"/>
      <c r="AS10" s="14">
        <v>0.22388331211540299</v>
      </c>
      <c r="AT10" s="14">
        <v>0.21803843091326</v>
      </c>
    </row>
    <row r="11" spans="2:46" ht="29" x14ac:dyDescent="0.35">
      <c r="B11" s="15" t="s">
        <v>68</v>
      </c>
      <c r="C11" s="14">
        <v>0.29619511194252601</v>
      </c>
      <c r="D11" s="14">
        <v>0.27638041772710997</v>
      </c>
      <c r="E11" s="14">
        <v>0.31562724843515999</v>
      </c>
      <c r="F11" s="14"/>
      <c r="G11" s="14">
        <v>0.32006071734904301</v>
      </c>
      <c r="H11" s="14">
        <v>0.27573473981395902</v>
      </c>
      <c r="I11" s="14">
        <v>0.29899464935734399</v>
      </c>
      <c r="J11" s="14">
        <v>0.35032291511476799</v>
      </c>
      <c r="K11" s="14">
        <v>0.26913830012525097</v>
      </c>
      <c r="L11" s="14">
        <v>0.26885818139360301</v>
      </c>
      <c r="M11" s="14"/>
      <c r="N11" s="14">
        <v>0.30614011945907599</v>
      </c>
      <c r="O11" s="14">
        <v>0.28084028910604403</v>
      </c>
      <c r="P11" s="14">
        <v>0.30124286355618402</v>
      </c>
      <c r="Q11" s="14">
        <v>0.29518055651198699</v>
      </c>
      <c r="R11" s="14"/>
      <c r="S11" s="14">
        <v>0.28952081874558799</v>
      </c>
      <c r="T11" s="14">
        <v>0.272121339504728</v>
      </c>
      <c r="U11" s="14">
        <v>0.27784724093847402</v>
      </c>
      <c r="V11" s="14">
        <v>0.28666844900259297</v>
      </c>
      <c r="W11" s="14">
        <v>0.31615137159595302</v>
      </c>
      <c r="X11" s="14">
        <v>0.30281444704469201</v>
      </c>
      <c r="Y11" s="14">
        <v>0.34800458958172498</v>
      </c>
      <c r="Z11" s="14">
        <v>0.240295320101649</v>
      </c>
      <c r="AA11" s="14">
        <v>0.29400948060006998</v>
      </c>
      <c r="AB11" s="14">
        <v>0.27572807512985198</v>
      </c>
      <c r="AC11" s="14">
        <v>0.28243312070283999</v>
      </c>
      <c r="AD11" s="14">
        <v>0.470658188681913</v>
      </c>
      <c r="AE11" s="14"/>
      <c r="AF11" s="14">
        <v>0.34749438886149198</v>
      </c>
      <c r="AG11" s="14">
        <v>0.26811384030844798</v>
      </c>
      <c r="AH11" s="14">
        <v>0.28458504232014198</v>
      </c>
      <c r="AI11" s="14">
        <v>0.33966787995150799</v>
      </c>
      <c r="AJ11" s="14"/>
      <c r="AK11" s="14">
        <v>0.311874633842253</v>
      </c>
      <c r="AL11" s="14">
        <v>0.28044323478397198</v>
      </c>
      <c r="AM11" s="14">
        <v>0.23831844376717401</v>
      </c>
      <c r="AN11" s="14">
        <v>0.32882237198221398</v>
      </c>
      <c r="AO11" s="14">
        <v>0.25520390862044401</v>
      </c>
      <c r="AP11" s="14"/>
      <c r="AQ11" s="14">
        <v>0.31165000270147503</v>
      </c>
      <c r="AR11" s="14"/>
      <c r="AS11" s="14">
        <v>0.26472225571089297</v>
      </c>
      <c r="AT11" s="14">
        <v>0.26603514786937499</v>
      </c>
    </row>
    <row r="12" spans="2:46" x14ac:dyDescent="0.35">
      <c r="B12" s="15" t="s">
        <v>69</v>
      </c>
      <c r="C12" s="14">
        <v>0.124407978556817</v>
      </c>
      <c r="D12" s="14">
        <v>0.130025800653363</v>
      </c>
      <c r="E12" s="14">
        <v>0.119409223013803</v>
      </c>
      <c r="F12" s="14"/>
      <c r="G12" s="14">
        <v>7.0462848529476693E-2</v>
      </c>
      <c r="H12" s="14">
        <v>0.12895623789479599</v>
      </c>
      <c r="I12" s="14">
        <v>0.11394173540128601</v>
      </c>
      <c r="J12" s="14">
        <v>0.100891986018788</v>
      </c>
      <c r="K12" s="14">
        <v>0.12963950413984701</v>
      </c>
      <c r="L12" s="14">
        <v>0.18079544295344499</v>
      </c>
      <c r="M12" s="14"/>
      <c r="N12" s="14">
        <v>0.16747614579815701</v>
      </c>
      <c r="O12" s="14">
        <v>0.13413871769928001</v>
      </c>
      <c r="P12" s="14">
        <v>9.6946650843437204E-2</v>
      </c>
      <c r="Q12" s="14">
        <v>9.3523615872413604E-2</v>
      </c>
      <c r="R12" s="14"/>
      <c r="S12" s="14">
        <v>0.14948686490930499</v>
      </c>
      <c r="T12" s="14">
        <v>0.134340359138586</v>
      </c>
      <c r="U12" s="14">
        <v>0.12778465855801999</v>
      </c>
      <c r="V12" s="14">
        <v>0.13662041448585299</v>
      </c>
      <c r="W12" s="14">
        <v>0.166494058624406</v>
      </c>
      <c r="X12" s="14">
        <v>0.114838470411598</v>
      </c>
      <c r="Y12" s="14">
        <v>7.6851546430491399E-2</v>
      </c>
      <c r="Z12" s="14">
        <v>0.15617535699082799</v>
      </c>
      <c r="AA12" s="14">
        <v>0.11900483256205099</v>
      </c>
      <c r="AB12" s="14">
        <v>7.8686034078932598E-2</v>
      </c>
      <c r="AC12" s="14">
        <v>0.12015206077506101</v>
      </c>
      <c r="AD12" s="14">
        <v>9.8359174487925E-2</v>
      </c>
      <c r="AE12" s="14"/>
      <c r="AF12" s="14">
        <v>0.28149074798108298</v>
      </c>
      <c r="AG12" s="14">
        <v>9.2936105629969207E-2</v>
      </c>
      <c r="AH12" s="14">
        <v>0.116840045075869</v>
      </c>
      <c r="AI12" s="14">
        <v>0.111402249483551</v>
      </c>
      <c r="AJ12" s="14"/>
      <c r="AK12" s="14">
        <v>0.310458001865905</v>
      </c>
      <c r="AL12" s="14">
        <v>0.105437576950593</v>
      </c>
      <c r="AM12" s="14">
        <v>0.11011845303519099</v>
      </c>
      <c r="AN12" s="14">
        <v>0.11211311137095201</v>
      </c>
      <c r="AO12" s="14">
        <v>5.5580132549723202E-2</v>
      </c>
      <c r="AP12" s="14"/>
      <c r="AQ12" s="14">
        <v>0.15727166639328599</v>
      </c>
      <c r="AR12" s="14"/>
      <c r="AS12" s="14">
        <v>0.115923111900797</v>
      </c>
      <c r="AT12" s="14">
        <v>5.5196380270523399E-2</v>
      </c>
    </row>
    <row r="13" spans="2:46" x14ac:dyDescent="0.35">
      <c r="B13" s="15" t="s">
        <v>70</v>
      </c>
      <c r="C13" s="14">
        <v>4.8494327103332201E-2</v>
      </c>
      <c r="D13" s="14">
        <v>5.9324882897568897E-2</v>
      </c>
      <c r="E13" s="14">
        <v>3.8107710176154497E-2</v>
      </c>
      <c r="F13" s="14"/>
      <c r="G13" s="14">
        <v>6.2230828723393701E-2</v>
      </c>
      <c r="H13" s="14">
        <v>6.3291748512363299E-2</v>
      </c>
      <c r="I13" s="14">
        <v>6.3679518405698396E-2</v>
      </c>
      <c r="J13" s="14">
        <v>1.8330301712856201E-2</v>
      </c>
      <c r="K13" s="14">
        <v>4.23223615740531E-2</v>
      </c>
      <c r="L13" s="14">
        <v>4.3635791113918201E-2</v>
      </c>
      <c r="M13" s="14"/>
      <c r="N13" s="14">
        <v>5.9523231319280501E-2</v>
      </c>
      <c r="O13" s="14">
        <v>4.2231494074146197E-2</v>
      </c>
      <c r="P13" s="14">
        <v>4.9895642323631098E-2</v>
      </c>
      <c r="Q13" s="14">
        <v>4.2509534571985301E-2</v>
      </c>
      <c r="R13" s="14"/>
      <c r="S13" s="14">
        <v>5.1430584371339398E-2</v>
      </c>
      <c r="T13" s="14">
        <v>5.7330759927635297E-2</v>
      </c>
      <c r="U13" s="14">
        <v>3.4969284188035799E-2</v>
      </c>
      <c r="V13" s="14">
        <v>5.1827003332240697E-2</v>
      </c>
      <c r="W13" s="14">
        <v>4.7789132132322797E-2</v>
      </c>
      <c r="X13" s="14">
        <v>5.38906219433248E-2</v>
      </c>
      <c r="Y13" s="14">
        <v>2.7844958042673899E-2</v>
      </c>
      <c r="Z13" s="14">
        <v>8.9898990095493805E-2</v>
      </c>
      <c r="AA13" s="14">
        <v>4.2877568031774997E-2</v>
      </c>
      <c r="AB13" s="14">
        <v>6.3170949591771303E-2</v>
      </c>
      <c r="AC13" s="14">
        <v>2.4005712840646301E-2</v>
      </c>
      <c r="AD13" s="14">
        <v>2.5330731289687599E-2</v>
      </c>
      <c r="AE13" s="14"/>
      <c r="AF13" s="14">
        <v>0.14324965799131401</v>
      </c>
      <c r="AG13" s="14">
        <v>4.0016889695646797E-2</v>
      </c>
      <c r="AH13" s="14">
        <v>3.4829705250589198E-2</v>
      </c>
      <c r="AI13" s="14">
        <v>1.0953739918469801E-2</v>
      </c>
      <c r="AJ13" s="14"/>
      <c r="AK13" s="14">
        <v>0.169023438938458</v>
      </c>
      <c r="AL13" s="14">
        <v>5.2995963216791203E-2</v>
      </c>
      <c r="AM13" s="14">
        <v>1.4918470886905901E-2</v>
      </c>
      <c r="AN13" s="14">
        <v>2.8688352710544599E-2</v>
      </c>
      <c r="AO13" s="14">
        <v>5.9990192578929296E-3</v>
      </c>
      <c r="AP13" s="14"/>
      <c r="AQ13" s="14">
        <v>9.3759059330557004E-2</v>
      </c>
      <c r="AR13" s="14"/>
      <c r="AS13" s="14">
        <v>4.6012632601037599E-2</v>
      </c>
      <c r="AT13" s="14">
        <v>2.9380088882702399E-2</v>
      </c>
    </row>
    <row r="14" spans="2:46" x14ac:dyDescent="0.35">
      <c r="B14" s="15" t="s">
        <v>71</v>
      </c>
      <c r="C14" s="14">
        <v>9.5804242141742602E-2</v>
      </c>
      <c r="D14" s="14">
        <v>5.1763396138911198E-2</v>
      </c>
      <c r="E14" s="14">
        <v>0.13634857931158101</v>
      </c>
      <c r="F14" s="14"/>
      <c r="G14" s="14">
        <v>0.20396612960159199</v>
      </c>
      <c r="H14" s="14">
        <v>0.14110816150450201</v>
      </c>
      <c r="I14" s="14">
        <v>0.13054752225740099</v>
      </c>
      <c r="J14" s="14">
        <v>5.8279464713056603E-2</v>
      </c>
      <c r="K14" s="14">
        <v>2.8561292461587701E-2</v>
      </c>
      <c r="L14" s="14">
        <v>3.4387190719536699E-2</v>
      </c>
      <c r="M14" s="14"/>
      <c r="N14" s="14">
        <v>5.41572460902848E-2</v>
      </c>
      <c r="O14" s="14">
        <v>9.3977223980283603E-2</v>
      </c>
      <c r="P14" s="14">
        <v>0.118509995246923</v>
      </c>
      <c r="Q14" s="14">
        <v>0.120151094462324</v>
      </c>
      <c r="R14" s="14"/>
      <c r="S14" s="14">
        <v>0.109641158191973</v>
      </c>
      <c r="T14" s="14">
        <v>5.7038152361059198E-2</v>
      </c>
      <c r="U14" s="14">
        <v>0.11077955610125099</v>
      </c>
      <c r="V14" s="14">
        <v>8.7519688269336204E-2</v>
      </c>
      <c r="W14" s="14">
        <v>9.6130969616568293E-2</v>
      </c>
      <c r="X14" s="14">
        <v>0.114464985217653</v>
      </c>
      <c r="Y14" s="14">
        <v>6.8305651498266895E-2</v>
      </c>
      <c r="Z14" s="14">
        <v>0.115445505146768</v>
      </c>
      <c r="AA14" s="14">
        <v>9.6156152997937602E-2</v>
      </c>
      <c r="AB14" s="14">
        <v>0.139765704966583</v>
      </c>
      <c r="AC14" s="14">
        <v>7.8342295557707498E-2</v>
      </c>
      <c r="AD14" s="14">
        <v>7.0671664448665697E-2</v>
      </c>
      <c r="AE14" s="14"/>
      <c r="AF14" s="14">
        <v>4.8203475080863901E-2</v>
      </c>
      <c r="AG14" s="14">
        <v>6.2668796351947303E-2</v>
      </c>
      <c r="AH14" s="14">
        <v>8.4151817670112497E-2</v>
      </c>
      <c r="AI14" s="14">
        <v>5.8258055949968697E-2</v>
      </c>
      <c r="AJ14" s="14"/>
      <c r="AK14" s="14">
        <v>6.5260629031870104E-2</v>
      </c>
      <c r="AL14" s="14">
        <v>6.06001315980867E-2</v>
      </c>
      <c r="AM14" s="14">
        <v>4.9664713949659697E-2</v>
      </c>
      <c r="AN14" s="14">
        <v>6.7530186335292203E-2</v>
      </c>
      <c r="AO14" s="14">
        <v>0.11931899972051301</v>
      </c>
      <c r="AP14" s="14"/>
      <c r="AQ14" s="14">
        <v>4.1863923061096299E-2</v>
      </c>
      <c r="AR14" s="14"/>
      <c r="AS14" s="14">
        <v>4.3491117900100802E-2</v>
      </c>
      <c r="AT14" s="14">
        <v>8.0214612465423898E-2</v>
      </c>
    </row>
    <row r="15" spans="2:46" x14ac:dyDescent="0.35">
      <c r="B15" s="15" t="s">
        <v>72</v>
      </c>
      <c r="C15" s="18">
        <v>0.43509834025558197</v>
      </c>
      <c r="D15" s="18">
        <v>0.48250550258304797</v>
      </c>
      <c r="E15" s="18">
        <v>0.39050723906330098</v>
      </c>
      <c r="F15" s="18"/>
      <c r="G15" s="18">
        <v>0.34327947579649498</v>
      </c>
      <c r="H15" s="18">
        <v>0.39090911227437902</v>
      </c>
      <c r="I15" s="18">
        <v>0.39283657457827098</v>
      </c>
      <c r="J15" s="18">
        <v>0.472175332440531</v>
      </c>
      <c r="K15" s="18">
        <v>0.53033854169926198</v>
      </c>
      <c r="L15" s="18">
        <v>0.47232339381949801</v>
      </c>
      <c r="M15" s="18"/>
      <c r="N15" s="18">
        <v>0.41270325733320101</v>
      </c>
      <c r="O15" s="18">
        <v>0.44881227514024702</v>
      </c>
      <c r="P15" s="18">
        <v>0.43340484802982499</v>
      </c>
      <c r="Q15" s="18">
        <v>0.44863519858128997</v>
      </c>
      <c r="R15" s="18"/>
      <c r="S15" s="18">
        <v>0.39992057378179502</v>
      </c>
      <c r="T15" s="18">
        <v>0.479169389067992</v>
      </c>
      <c r="U15" s="18">
        <v>0.448619260214219</v>
      </c>
      <c r="V15" s="18">
        <v>0.437364444909977</v>
      </c>
      <c r="W15" s="18">
        <v>0.37343446803074998</v>
      </c>
      <c r="X15" s="18">
        <v>0.41399147538273201</v>
      </c>
      <c r="Y15" s="18">
        <v>0.47899325444684299</v>
      </c>
      <c r="Z15" s="18">
        <v>0.39818482766526098</v>
      </c>
      <c r="AA15" s="18">
        <v>0.44795196580816599</v>
      </c>
      <c r="AB15" s="18">
        <v>0.44264923623286101</v>
      </c>
      <c r="AC15" s="18">
        <v>0.49506681012374598</v>
      </c>
      <c r="AD15" s="18">
        <v>0.33498024109180902</v>
      </c>
      <c r="AE15" s="18"/>
      <c r="AF15" s="18">
        <v>0.17956173008524701</v>
      </c>
      <c r="AG15" s="18">
        <v>0.53626436801398902</v>
      </c>
      <c r="AH15" s="18">
        <v>0.47959338968328702</v>
      </c>
      <c r="AI15" s="18">
        <v>0.47971807469650302</v>
      </c>
      <c r="AJ15" s="18"/>
      <c r="AK15" s="18">
        <v>0.143383296321514</v>
      </c>
      <c r="AL15" s="18">
        <v>0.50052309345055701</v>
      </c>
      <c r="AM15" s="18">
        <v>0.58697991836107</v>
      </c>
      <c r="AN15" s="18">
        <v>0.46284597760099699</v>
      </c>
      <c r="AO15" s="18">
        <v>0.563897939851426</v>
      </c>
      <c r="AP15" s="18"/>
      <c r="AQ15" s="18">
        <v>0.39545534851358499</v>
      </c>
      <c r="AR15" s="18"/>
      <c r="AS15" s="18">
        <v>0.529850881887171</v>
      </c>
      <c r="AT15" s="18">
        <v>0.56917377051197504</v>
      </c>
    </row>
    <row r="16" spans="2:46" x14ac:dyDescent="0.35">
      <c r="B16" s="15" t="s">
        <v>73</v>
      </c>
      <c r="C16" s="18">
        <v>0.17290230566015</v>
      </c>
      <c r="D16" s="18">
        <v>0.18935068355093199</v>
      </c>
      <c r="E16" s="18">
        <v>0.15751693318995699</v>
      </c>
      <c r="F16" s="18"/>
      <c r="G16" s="18">
        <v>0.13269367725287001</v>
      </c>
      <c r="H16" s="18">
        <v>0.19224798640715901</v>
      </c>
      <c r="I16" s="18">
        <v>0.17762125380698399</v>
      </c>
      <c r="J16" s="18">
        <v>0.11922228773164401</v>
      </c>
      <c r="K16" s="18">
        <v>0.17196186571389999</v>
      </c>
      <c r="L16" s="18">
        <v>0.22443123406736301</v>
      </c>
      <c r="M16" s="18"/>
      <c r="N16" s="18">
        <v>0.22699937711743801</v>
      </c>
      <c r="O16" s="18">
        <v>0.17637021177342599</v>
      </c>
      <c r="P16" s="18">
        <v>0.14684229316706801</v>
      </c>
      <c r="Q16" s="18">
        <v>0.13603315044439901</v>
      </c>
      <c r="R16" s="18"/>
      <c r="S16" s="18">
        <v>0.20091744928064501</v>
      </c>
      <c r="T16" s="18">
        <v>0.191671119066221</v>
      </c>
      <c r="U16" s="18">
        <v>0.16275394274605601</v>
      </c>
      <c r="V16" s="18">
        <v>0.18844741781809299</v>
      </c>
      <c r="W16" s="18">
        <v>0.214283190756729</v>
      </c>
      <c r="X16" s="18">
        <v>0.168729092354923</v>
      </c>
      <c r="Y16" s="18">
        <v>0.104696504473165</v>
      </c>
      <c r="Z16" s="18">
        <v>0.246074347086322</v>
      </c>
      <c r="AA16" s="18">
        <v>0.161882400593826</v>
      </c>
      <c r="AB16" s="18">
        <v>0.14185698367070401</v>
      </c>
      <c r="AC16" s="18">
        <v>0.144157773615707</v>
      </c>
      <c r="AD16" s="18">
        <v>0.123689905777613</v>
      </c>
      <c r="AE16" s="18"/>
      <c r="AF16" s="18">
        <v>0.42474040597239598</v>
      </c>
      <c r="AG16" s="18">
        <v>0.132952995325616</v>
      </c>
      <c r="AH16" s="18">
        <v>0.15166975032645799</v>
      </c>
      <c r="AI16" s="18">
        <v>0.122355989402021</v>
      </c>
      <c r="AJ16" s="18"/>
      <c r="AK16" s="18">
        <v>0.479481440804363</v>
      </c>
      <c r="AL16" s="18">
        <v>0.15843354016738401</v>
      </c>
      <c r="AM16" s="18">
        <v>0.125036923922096</v>
      </c>
      <c r="AN16" s="18">
        <v>0.14080146408149599</v>
      </c>
      <c r="AO16" s="18">
        <v>6.1579151807616202E-2</v>
      </c>
      <c r="AP16" s="18"/>
      <c r="AQ16" s="18">
        <v>0.251030725723843</v>
      </c>
      <c r="AR16" s="18"/>
      <c r="AS16" s="18">
        <v>0.16193574450183501</v>
      </c>
      <c r="AT16" s="18">
        <v>8.4576469153225795E-2</v>
      </c>
    </row>
    <row r="17" spans="2:46" x14ac:dyDescent="0.35">
      <c r="B17" s="15" t="s">
        <v>74</v>
      </c>
      <c r="C17" s="19">
        <v>0.262196034595432</v>
      </c>
      <c r="D17" s="19">
        <v>0.29315481903211599</v>
      </c>
      <c r="E17" s="19">
        <v>0.23299030587334399</v>
      </c>
      <c r="F17" s="19"/>
      <c r="G17" s="19">
        <v>0.210585798543624</v>
      </c>
      <c r="H17" s="19">
        <v>0.19866112586722001</v>
      </c>
      <c r="I17" s="19">
        <v>0.21521532077128699</v>
      </c>
      <c r="J17" s="19">
        <v>0.352953044708887</v>
      </c>
      <c r="K17" s="19">
        <v>0.35837667598536199</v>
      </c>
      <c r="L17" s="19">
        <v>0.24789215975213499</v>
      </c>
      <c r="M17" s="19"/>
      <c r="N17" s="19">
        <v>0.18570388021576301</v>
      </c>
      <c r="O17" s="19">
        <v>0.27244206336682097</v>
      </c>
      <c r="P17" s="19">
        <v>0.286562554862757</v>
      </c>
      <c r="Q17" s="19">
        <v>0.31260204813689102</v>
      </c>
      <c r="R17" s="19"/>
      <c r="S17" s="19">
        <v>0.19900312450115001</v>
      </c>
      <c r="T17" s="19">
        <v>0.28749827000177097</v>
      </c>
      <c r="U17" s="19">
        <v>0.28586531746816302</v>
      </c>
      <c r="V17" s="19">
        <v>0.24891702709188401</v>
      </c>
      <c r="W17" s="19">
        <v>0.15915127727402101</v>
      </c>
      <c r="X17" s="19">
        <v>0.24526238302780901</v>
      </c>
      <c r="Y17" s="19">
        <v>0.37429674997367801</v>
      </c>
      <c r="Z17" s="19">
        <v>0.15211048057894</v>
      </c>
      <c r="AA17" s="19">
        <v>0.28606956521434102</v>
      </c>
      <c r="AB17" s="19">
        <v>0.30079225256215703</v>
      </c>
      <c r="AC17" s="19">
        <v>0.35090903650803901</v>
      </c>
      <c r="AD17" s="19">
        <v>0.211290335314196</v>
      </c>
      <c r="AE17" s="19"/>
      <c r="AF17" s="19">
        <v>-0.24517867588714901</v>
      </c>
      <c r="AG17" s="19">
        <v>0.40331137268837303</v>
      </c>
      <c r="AH17" s="19">
        <v>0.327923639356829</v>
      </c>
      <c r="AI17" s="19">
        <v>0.35736208529448199</v>
      </c>
      <c r="AJ17" s="19"/>
      <c r="AK17" s="19">
        <v>-0.33609814448284903</v>
      </c>
      <c r="AL17" s="19">
        <v>0.34208955328317298</v>
      </c>
      <c r="AM17" s="19">
        <v>0.46194299443897402</v>
      </c>
      <c r="AN17" s="19">
        <v>0.32204451351950097</v>
      </c>
      <c r="AO17" s="19">
        <v>0.50231878804381003</v>
      </c>
      <c r="AP17" s="19"/>
      <c r="AQ17" s="19">
        <v>0.144424622789742</v>
      </c>
      <c r="AR17" s="19"/>
      <c r="AS17" s="19">
        <v>0.36791513738533699</v>
      </c>
      <c r="AT17" s="19">
        <v>0.48459730135875001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T19"/>
  <sheetViews>
    <sheetView showGridLines="0" tabSelected="1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94</v>
      </c>
      <c r="C9" s="14">
        <v>0.27668697051250901</v>
      </c>
      <c r="D9" s="14">
        <v>0.294320406853877</v>
      </c>
      <c r="E9" s="14">
        <v>0.26055087206727101</v>
      </c>
      <c r="F9" s="14"/>
      <c r="G9" s="14">
        <v>0.13405009621828501</v>
      </c>
      <c r="H9" s="14">
        <v>0.17508539175653501</v>
      </c>
      <c r="I9" s="14">
        <v>0.26435992334323599</v>
      </c>
      <c r="J9" s="14">
        <v>0.31114686635487099</v>
      </c>
      <c r="K9" s="14">
        <v>0.36936263774879602</v>
      </c>
      <c r="L9" s="14">
        <v>0.37402863865554598</v>
      </c>
      <c r="M9" s="14"/>
      <c r="N9" s="14">
        <v>0.25220959575899199</v>
      </c>
      <c r="O9" s="14">
        <v>0.229576722390328</v>
      </c>
      <c r="P9" s="14">
        <v>0.32345103313504298</v>
      </c>
      <c r="Q9" s="14">
        <v>0.31104481921848198</v>
      </c>
      <c r="R9" s="14"/>
      <c r="S9" s="14">
        <v>0.19281997554695501</v>
      </c>
      <c r="T9" s="14">
        <v>0.31031213100483601</v>
      </c>
      <c r="U9" s="14">
        <v>0.26461998008028498</v>
      </c>
      <c r="V9" s="14">
        <v>0.28408692305453298</v>
      </c>
      <c r="W9" s="14">
        <v>0.30757692538464199</v>
      </c>
      <c r="X9" s="14">
        <v>0.267911962473321</v>
      </c>
      <c r="Y9" s="14">
        <v>0.31749126834703301</v>
      </c>
      <c r="Z9" s="14">
        <v>0.31287746863166199</v>
      </c>
      <c r="AA9" s="14">
        <v>0.31825264530599001</v>
      </c>
      <c r="AB9" s="14">
        <v>0.244652139069514</v>
      </c>
      <c r="AC9" s="14">
        <v>0.31741486167312499</v>
      </c>
      <c r="AD9" s="14">
        <v>0.20600119897328101</v>
      </c>
      <c r="AE9" s="14"/>
      <c r="AF9" s="14">
        <v>0.41984688573139201</v>
      </c>
      <c r="AG9" s="14">
        <v>0.11373253028172101</v>
      </c>
      <c r="AH9" s="14">
        <v>0.16611701035802101</v>
      </c>
      <c r="AI9" s="14">
        <v>0.64833024313186405</v>
      </c>
      <c r="AJ9" s="14"/>
      <c r="AK9" s="14">
        <v>0.34025962244772401</v>
      </c>
      <c r="AL9" s="14">
        <v>1.4234330099799301E-2</v>
      </c>
      <c r="AM9" s="14">
        <v>0.19258231266842901</v>
      </c>
      <c r="AN9" s="14">
        <v>0.59701302958459401</v>
      </c>
      <c r="AO9" s="14">
        <v>0.24243715871572899</v>
      </c>
      <c r="AP9" s="14"/>
      <c r="AQ9" s="14">
        <v>0.23902804614509099</v>
      </c>
      <c r="AR9" s="14"/>
      <c r="AS9" s="14">
        <v>0</v>
      </c>
      <c r="AT9" s="14">
        <v>0.29471992393238799</v>
      </c>
    </row>
    <row r="10" spans="2:46" x14ac:dyDescent="0.35">
      <c r="B10" s="15" t="s">
        <v>95</v>
      </c>
      <c r="C10" s="14">
        <v>0.19503089841312801</v>
      </c>
      <c r="D10" s="14">
        <v>0.18500081089637599</v>
      </c>
      <c r="E10" s="14">
        <v>0.20451160073906999</v>
      </c>
      <c r="F10" s="14"/>
      <c r="G10" s="14">
        <v>0.245866237338251</v>
      </c>
      <c r="H10" s="14">
        <v>0.15609911715453301</v>
      </c>
      <c r="I10" s="14">
        <v>0.17404493091079601</v>
      </c>
      <c r="J10" s="14">
        <v>0.18320744652766499</v>
      </c>
      <c r="K10" s="14">
        <v>0.15607728843952601</v>
      </c>
      <c r="L10" s="14">
        <v>0.24575437171994499</v>
      </c>
      <c r="M10" s="14"/>
      <c r="N10" s="14">
        <v>0.19263016165480901</v>
      </c>
      <c r="O10" s="14">
        <v>0.21669083921253901</v>
      </c>
      <c r="P10" s="14">
        <v>0.17890355149248299</v>
      </c>
      <c r="Q10" s="14">
        <v>0.190077112027149</v>
      </c>
      <c r="R10" s="14"/>
      <c r="S10" s="14">
        <v>0.18514982890874401</v>
      </c>
      <c r="T10" s="14">
        <v>0.170383420783428</v>
      </c>
      <c r="U10" s="14">
        <v>0.16893014806892701</v>
      </c>
      <c r="V10" s="14">
        <v>0.24935813609861501</v>
      </c>
      <c r="W10" s="14">
        <v>0.18143286972369699</v>
      </c>
      <c r="X10" s="14">
        <v>0.235239409703276</v>
      </c>
      <c r="Y10" s="14">
        <v>0.19296658240492401</v>
      </c>
      <c r="Z10" s="14">
        <v>0.124723768145782</v>
      </c>
      <c r="AA10" s="14">
        <v>0.15608721836856401</v>
      </c>
      <c r="AB10" s="14">
        <v>0.246733524091623</v>
      </c>
      <c r="AC10" s="14">
        <v>0.231856062703273</v>
      </c>
      <c r="AD10" s="14">
        <v>0.19113899531242001</v>
      </c>
      <c r="AE10" s="14"/>
      <c r="AF10" s="14">
        <v>0.25170489840627602</v>
      </c>
      <c r="AG10" s="14">
        <v>0.114405154243194</v>
      </c>
      <c r="AH10" s="14">
        <v>0.18989875294597799</v>
      </c>
      <c r="AI10" s="14">
        <v>0.17714826758837601</v>
      </c>
      <c r="AJ10" s="14"/>
      <c r="AK10" s="14">
        <v>0.27618374382212502</v>
      </c>
      <c r="AL10" s="14">
        <v>6.0249920380876003E-2</v>
      </c>
      <c r="AM10" s="14">
        <v>0.18782635981982701</v>
      </c>
      <c r="AN10" s="14">
        <v>0.20369684067653801</v>
      </c>
      <c r="AO10" s="14">
        <v>0.26137529855914199</v>
      </c>
      <c r="AP10" s="14"/>
      <c r="AQ10" s="14">
        <v>0.12611284974706899</v>
      </c>
      <c r="AR10" s="14"/>
      <c r="AS10" s="14">
        <v>2.77554743555374E-2</v>
      </c>
      <c r="AT10" s="14">
        <v>0.253855907226956</v>
      </c>
    </row>
    <row r="11" spans="2:46" x14ac:dyDescent="0.35">
      <c r="B11" s="15" t="s">
        <v>96</v>
      </c>
      <c r="C11" s="14">
        <v>0.22939243029511699</v>
      </c>
      <c r="D11" s="14">
        <v>0.21443374161835499</v>
      </c>
      <c r="E11" s="14">
        <v>0.244898905816229</v>
      </c>
      <c r="F11" s="14"/>
      <c r="G11" s="14">
        <v>0.30685434592120298</v>
      </c>
      <c r="H11" s="14">
        <v>0.24028129410359</v>
      </c>
      <c r="I11" s="14">
        <v>0.244934652313896</v>
      </c>
      <c r="J11" s="14">
        <v>0.213932574662625</v>
      </c>
      <c r="K11" s="14">
        <v>0.19720582281818799</v>
      </c>
      <c r="L11" s="14">
        <v>0.190500596681492</v>
      </c>
      <c r="M11" s="14"/>
      <c r="N11" s="14">
        <v>0.24373216160245001</v>
      </c>
      <c r="O11" s="14">
        <v>0.21958685111234599</v>
      </c>
      <c r="P11" s="14">
        <v>0.236157721070758</v>
      </c>
      <c r="Q11" s="14">
        <v>0.21931116922174701</v>
      </c>
      <c r="R11" s="14"/>
      <c r="S11" s="14">
        <v>0.26376181934655701</v>
      </c>
      <c r="T11" s="14">
        <v>0.23844068134072499</v>
      </c>
      <c r="U11" s="14">
        <v>0.29586639549751798</v>
      </c>
      <c r="V11" s="14">
        <v>0.189113842365665</v>
      </c>
      <c r="W11" s="14">
        <v>0.171517439606519</v>
      </c>
      <c r="X11" s="14">
        <v>0.21123556714464201</v>
      </c>
      <c r="Y11" s="14">
        <v>0.21317065920406</v>
      </c>
      <c r="Z11" s="14">
        <v>0.30305761432893802</v>
      </c>
      <c r="AA11" s="14">
        <v>0.18032092140582501</v>
      </c>
      <c r="AB11" s="14">
        <v>0.21717601889508201</v>
      </c>
      <c r="AC11" s="14">
        <v>0.23437526987045601</v>
      </c>
      <c r="AD11" s="14">
        <v>0.31456744575918</v>
      </c>
      <c r="AE11" s="14"/>
      <c r="AF11" s="14">
        <v>0.18460298217877899</v>
      </c>
      <c r="AG11" s="14">
        <v>0.25350019492766501</v>
      </c>
      <c r="AH11" s="14">
        <v>0.30641348956018399</v>
      </c>
      <c r="AI11" s="14">
        <v>0.11239947553577601</v>
      </c>
      <c r="AJ11" s="14"/>
      <c r="AK11" s="14">
        <v>0.20813598598010899</v>
      </c>
      <c r="AL11" s="14">
        <v>0.22053713975686901</v>
      </c>
      <c r="AM11" s="14">
        <v>0.31403622492906202</v>
      </c>
      <c r="AN11" s="14">
        <v>0.12622831483421801</v>
      </c>
      <c r="AO11" s="14">
        <v>0.31598350006588999</v>
      </c>
      <c r="AP11" s="14"/>
      <c r="AQ11" s="14">
        <v>0.113634588878544</v>
      </c>
      <c r="AR11" s="14"/>
      <c r="AS11" s="14">
        <v>0.18948505334118501</v>
      </c>
      <c r="AT11" s="14">
        <v>0.33585105486319</v>
      </c>
    </row>
    <row r="12" spans="2:46" x14ac:dyDescent="0.35">
      <c r="B12" s="15" t="s">
        <v>97</v>
      </c>
      <c r="C12" s="14">
        <v>0.19075452133932699</v>
      </c>
      <c r="D12" s="14">
        <v>0.20582302875084599</v>
      </c>
      <c r="E12" s="14">
        <v>0.17584091669864599</v>
      </c>
      <c r="F12" s="14"/>
      <c r="G12" s="14">
        <v>0.14942735221157899</v>
      </c>
      <c r="H12" s="14">
        <v>0.25560730371150198</v>
      </c>
      <c r="I12" s="14">
        <v>0.20513495567808501</v>
      </c>
      <c r="J12" s="14">
        <v>0.19958010962882899</v>
      </c>
      <c r="K12" s="14">
        <v>0.19192157692853901</v>
      </c>
      <c r="L12" s="14">
        <v>0.14587155035934199</v>
      </c>
      <c r="M12" s="14"/>
      <c r="N12" s="14">
        <v>0.21534708507618799</v>
      </c>
      <c r="O12" s="14">
        <v>0.231519921210499</v>
      </c>
      <c r="P12" s="14">
        <v>0.16428512318087199</v>
      </c>
      <c r="Q12" s="14">
        <v>0.14760781808781301</v>
      </c>
      <c r="R12" s="14"/>
      <c r="S12" s="14">
        <v>0.223168266818874</v>
      </c>
      <c r="T12" s="14">
        <v>0.174982741824799</v>
      </c>
      <c r="U12" s="14">
        <v>0.14540220894539899</v>
      </c>
      <c r="V12" s="14">
        <v>0.21355400378637299</v>
      </c>
      <c r="W12" s="14">
        <v>0.19999318068326399</v>
      </c>
      <c r="X12" s="14">
        <v>0.175828621430386</v>
      </c>
      <c r="Y12" s="14">
        <v>0.16181143865327399</v>
      </c>
      <c r="Z12" s="14">
        <v>0.16933274492580799</v>
      </c>
      <c r="AA12" s="14">
        <v>0.23806601265490501</v>
      </c>
      <c r="AB12" s="14">
        <v>0.16950972426459099</v>
      </c>
      <c r="AC12" s="14">
        <v>0.14040301664480401</v>
      </c>
      <c r="AD12" s="14">
        <v>0.26386475615758798</v>
      </c>
      <c r="AE12" s="14"/>
      <c r="AF12" s="14">
        <v>0.107330041684452</v>
      </c>
      <c r="AG12" s="14">
        <v>0.34814090263659703</v>
      </c>
      <c r="AH12" s="14">
        <v>0.23375271610788001</v>
      </c>
      <c r="AI12" s="14">
        <v>2.9108655033272299E-2</v>
      </c>
      <c r="AJ12" s="14"/>
      <c r="AK12" s="14">
        <v>0.124308700478867</v>
      </c>
      <c r="AL12" s="14">
        <v>0.46272506394073398</v>
      </c>
      <c r="AM12" s="14">
        <v>0.22560351214112701</v>
      </c>
      <c r="AN12" s="14">
        <v>4.78971991012518E-2</v>
      </c>
      <c r="AO12" s="14">
        <v>0.13943015879641399</v>
      </c>
      <c r="AP12" s="14"/>
      <c r="AQ12" s="14">
        <v>0.32768908309595501</v>
      </c>
      <c r="AR12" s="14"/>
      <c r="AS12" s="14">
        <v>0.52939505840186796</v>
      </c>
      <c r="AT12" s="14">
        <v>8.5873276575785404E-2</v>
      </c>
    </row>
    <row r="13" spans="2:46" x14ac:dyDescent="0.35">
      <c r="B13" s="15" t="s">
        <v>98</v>
      </c>
      <c r="C13" s="14">
        <v>6.4080082180644204E-2</v>
      </c>
      <c r="D13" s="14">
        <v>7.6434287381344806E-2</v>
      </c>
      <c r="E13" s="14">
        <v>5.2266597775305103E-2</v>
      </c>
      <c r="F13" s="14"/>
      <c r="G13" s="14">
        <v>7.02197404549465E-2</v>
      </c>
      <c r="H13" s="14">
        <v>9.9856130139507102E-2</v>
      </c>
      <c r="I13" s="14">
        <v>4.93896356793153E-2</v>
      </c>
      <c r="J13" s="14">
        <v>6.7988184219478304E-2</v>
      </c>
      <c r="K13" s="14">
        <v>7.4748677226058893E-2</v>
      </c>
      <c r="L13" s="14">
        <v>3.2452373518060802E-2</v>
      </c>
      <c r="M13" s="14"/>
      <c r="N13" s="14">
        <v>7.6964779319103005E-2</v>
      </c>
      <c r="O13" s="14">
        <v>7.1642042773742795E-2</v>
      </c>
      <c r="P13" s="14">
        <v>4.7543252171173098E-2</v>
      </c>
      <c r="Q13" s="14">
        <v>5.7697873389821998E-2</v>
      </c>
      <c r="R13" s="14"/>
      <c r="S13" s="14">
        <v>9.4463084637701894E-2</v>
      </c>
      <c r="T13" s="14">
        <v>7.4529361572712893E-2</v>
      </c>
      <c r="U13" s="14">
        <v>6.4476719824846304E-2</v>
      </c>
      <c r="V13" s="14">
        <v>3.4866473103531297E-2</v>
      </c>
      <c r="W13" s="14">
        <v>7.8982519840654103E-2</v>
      </c>
      <c r="X13" s="14">
        <v>6.5133118728437397E-2</v>
      </c>
      <c r="Y13" s="14">
        <v>4.89488284930703E-2</v>
      </c>
      <c r="Z13" s="14">
        <v>5.07420472423891E-2</v>
      </c>
      <c r="AA13" s="14">
        <v>7.9662450210453595E-2</v>
      </c>
      <c r="AB13" s="14">
        <v>5.32472438525569E-2</v>
      </c>
      <c r="AC13" s="14">
        <v>3.9994555341789799E-2</v>
      </c>
      <c r="AD13" s="14">
        <v>0</v>
      </c>
      <c r="AE13" s="14"/>
      <c r="AF13" s="14">
        <v>2.56446227986259E-2</v>
      </c>
      <c r="AG13" s="14">
        <v>0.14118015611651599</v>
      </c>
      <c r="AH13" s="14">
        <v>6.4886168193059507E-2</v>
      </c>
      <c r="AI13" s="14">
        <v>2.5294440540928501E-2</v>
      </c>
      <c r="AJ13" s="14"/>
      <c r="AK13" s="14">
        <v>3.4650368063078897E-2</v>
      </c>
      <c r="AL13" s="14">
        <v>0.21631900661067999</v>
      </c>
      <c r="AM13" s="14">
        <v>3.9147636752424997E-2</v>
      </c>
      <c r="AN13" s="14">
        <v>1.2137687459898501E-2</v>
      </c>
      <c r="AO13" s="14">
        <v>6.6844223720946899E-3</v>
      </c>
      <c r="AP13" s="14"/>
      <c r="AQ13" s="14">
        <v>0.181368516179233</v>
      </c>
      <c r="AR13" s="14"/>
      <c r="AS13" s="14">
        <v>0.23592310932334601</v>
      </c>
      <c r="AT13" s="14">
        <v>0</v>
      </c>
    </row>
    <row r="14" spans="2:46" x14ac:dyDescent="0.35">
      <c r="B14" s="15" t="s">
        <v>99</v>
      </c>
      <c r="C14" s="23">
        <v>4.4055097259274499E-2</v>
      </c>
      <c r="D14" s="23">
        <v>2.39877244992007E-2</v>
      </c>
      <c r="E14" s="23">
        <v>6.19311069034785E-2</v>
      </c>
      <c r="F14" s="23"/>
      <c r="G14" s="23">
        <v>9.35822278557355E-2</v>
      </c>
      <c r="H14" s="23">
        <v>7.3070763134333597E-2</v>
      </c>
      <c r="I14" s="23">
        <v>6.2135902074672199E-2</v>
      </c>
      <c r="J14" s="23">
        <v>2.4144818606533201E-2</v>
      </c>
      <c r="K14" s="23">
        <v>1.06839968388928E-2</v>
      </c>
      <c r="L14" s="23">
        <v>1.1392469065614299E-2</v>
      </c>
      <c r="M14" s="23"/>
      <c r="N14" s="23">
        <v>1.9116216588457701E-2</v>
      </c>
      <c r="O14" s="23">
        <v>3.0983623300545299E-2</v>
      </c>
      <c r="P14" s="23">
        <v>4.9659318949671599E-2</v>
      </c>
      <c r="Q14" s="23">
        <v>7.4261208054987399E-2</v>
      </c>
      <c r="R14" s="23"/>
      <c r="S14" s="23">
        <v>4.0637024741167899E-2</v>
      </c>
      <c r="T14" s="23">
        <v>3.1351663473498902E-2</v>
      </c>
      <c r="U14" s="23">
        <v>6.0704547583025098E-2</v>
      </c>
      <c r="V14" s="23">
        <v>2.9020621591282301E-2</v>
      </c>
      <c r="W14" s="23">
        <v>6.0497064761223303E-2</v>
      </c>
      <c r="X14" s="23">
        <v>4.4651320519937698E-2</v>
      </c>
      <c r="Y14" s="23">
        <v>6.5611222897639307E-2</v>
      </c>
      <c r="Z14" s="23">
        <v>3.9266356725420698E-2</v>
      </c>
      <c r="AA14" s="23">
        <v>2.7610752054262201E-2</v>
      </c>
      <c r="AB14" s="23">
        <v>6.8681349826632904E-2</v>
      </c>
      <c r="AC14" s="23">
        <v>3.5956233766552298E-2</v>
      </c>
      <c r="AD14" s="23">
        <v>2.4427603797531498E-2</v>
      </c>
      <c r="AE14" s="23"/>
      <c r="AF14" s="23">
        <v>1.08705692004739E-2</v>
      </c>
      <c r="AG14" s="23">
        <v>2.90410617943072E-2</v>
      </c>
      <c r="AH14" s="23">
        <v>3.8931862834878497E-2</v>
      </c>
      <c r="AI14" s="23">
        <v>7.7189181697831502E-3</v>
      </c>
      <c r="AJ14" s="23"/>
      <c r="AK14" s="23">
        <v>1.6461579208096301E-2</v>
      </c>
      <c r="AL14" s="23">
        <v>2.5934539211041802E-2</v>
      </c>
      <c r="AM14" s="23">
        <v>4.0803953689129799E-2</v>
      </c>
      <c r="AN14" s="23">
        <v>1.30269283434995E-2</v>
      </c>
      <c r="AO14" s="23">
        <v>3.40894614907295E-2</v>
      </c>
      <c r="AP14" s="23"/>
      <c r="AQ14" s="23">
        <v>1.21669159541092E-2</v>
      </c>
      <c r="AR14" s="23"/>
      <c r="AS14" s="23">
        <v>1.74413045780627E-2</v>
      </c>
      <c r="AT14" s="23">
        <v>2.9699837401680598E-2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T19"/>
  <sheetViews>
    <sheetView showGridLines="0" topLeftCell="A26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101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94</v>
      </c>
      <c r="C9" s="14">
        <v>0.17718142170812001</v>
      </c>
      <c r="D9" s="14">
        <v>0.20175844110778099</v>
      </c>
      <c r="E9" s="14">
        <v>0.15387478759926199</v>
      </c>
      <c r="F9" s="14"/>
      <c r="G9" s="14">
        <v>0.12813747916073301</v>
      </c>
      <c r="H9" s="14">
        <v>0.182043215549724</v>
      </c>
      <c r="I9" s="14">
        <v>0.1513880934015</v>
      </c>
      <c r="J9" s="14">
        <v>0.20494408741056699</v>
      </c>
      <c r="K9" s="14">
        <v>0.25558952867704499</v>
      </c>
      <c r="L9" s="14">
        <v>0.15148840434618099</v>
      </c>
      <c r="M9" s="14"/>
      <c r="N9" s="14">
        <v>0.16465612023568901</v>
      </c>
      <c r="O9" s="14">
        <v>0.19920555426126399</v>
      </c>
      <c r="P9" s="14">
        <v>0.19049484531701799</v>
      </c>
      <c r="Q9" s="14">
        <v>0.156554285669111</v>
      </c>
      <c r="R9" s="14"/>
      <c r="S9" s="14">
        <v>0.181473299598189</v>
      </c>
      <c r="T9" s="14">
        <v>0.17798633244302001</v>
      </c>
      <c r="U9" s="14">
        <v>0.18573021522594099</v>
      </c>
      <c r="V9" s="14">
        <v>0.117471256835341</v>
      </c>
      <c r="W9" s="14">
        <v>0.13645140817895601</v>
      </c>
      <c r="X9" s="14">
        <v>0.18782415325503499</v>
      </c>
      <c r="Y9" s="14">
        <v>0.21640597278617099</v>
      </c>
      <c r="Z9" s="14">
        <v>0.14272741486014301</v>
      </c>
      <c r="AA9" s="14">
        <v>0.21519989262561301</v>
      </c>
      <c r="AB9" s="14">
        <v>0.18349682447750601</v>
      </c>
      <c r="AC9" s="14">
        <v>0.19941317109795501</v>
      </c>
      <c r="AD9" s="14">
        <v>0.11922672627631301</v>
      </c>
      <c r="AE9" s="14"/>
      <c r="AF9" s="14">
        <v>3.4978321053210297E-2</v>
      </c>
      <c r="AG9" s="14">
        <v>0.26237696732850802</v>
      </c>
      <c r="AH9" s="14">
        <v>0.19412606979039601</v>
      </c>
      <c r="AI9" s="14">
        <v>0.15325446652024699</v>
      </c>
      <c r="AJ9" s="14"/>
      <c r="AK9" s="14">
        <v>2.9366320170594401E-2</v>
      </c>
      <c r="AL9" s="14">
        <v>0.24444664260809201</v>
      </c>
      <c r="AM9" s="14">
        <v>0.24525194460348601</v>
      </c>
      <c r="AN9" s="14">
        <v>0.148381999975741</v>
      </c>
      <c r="AO9" s="14">
        <v>0.28397906530730999</v>
      </c>
      <c r="AP9" s="14"/>
      <c r="AQ9" s="14">
        <v>0.171204031811552</v>
      </c>
      <c r="AR9" s="14"/>
      <c r="AS9" s="14">
        <v>0.250381054308627</v>
      </c>
      <c r="AT9" s="14">
        <v>0.29207832337742401</v>
      </c>
    </row>
    <row r="10" spans="2:46" x14ac:dyDescent="0.35">
      <c r="B10" s="15" t="s">
        <v>95</v>
      </c>
      <c r="C10" s="14">
        <v>0.185668343214833</v>
      </c>
      <c r="D10" s="14">
        <v>0.21141376741887</v>
      </c>
      <c r="E10" s="14">
        <v>0.16125394831979101</v>
      </c>
      <c r="F10" s="14"/>
      <c r="G10" s="14">
        <v>0.16179742364946001</v>
      </c>
      <c r="H10" s="14">
        <v>0.15385408707616899</v>
      </c>
      <c r="I10" s="14">
        <v>0.17009201264736101</v>
      </c>
      <c r="J10" s="14">
        <v>0.220133881543984</v>
      </c>
      <c r="K10" s="14">
        <v>0.18375506351058901</v>
      </c>
      <c r="L10" s="14">
        <v>0.21340092811704101</v>
      </c>
      <c r="M10" s="14"/>
      <c r="N10" s="14">
        <v>0.193755072623678</v>
      </c>
      <c r="O10" s="14">
        <v>0.18462733207481999</v>
      </c>
      <c r="P10" s="14">
        <v>0.18037567379404901</v>
      </c>
      <c r="Q10" s="14">
        <v>0.18324286770354101</v>
      </c>
      <c r="R10" s="14"/>
      <c r="S10" s="14">
        <v>0.16679781164245799</v>
      </c>
      <c r="T10" s="14">
        <v>0.208170770703615</v>
      </c>
      <c r="U10" s="14">
        <v>0.207996579663148</v>
      </c>
      <c r="V10" s="14">
        <v>0.22323313476936499</v>
      </c>
      <c r="W10" s="14">
        <v>0.19114022001053799</v>
      </c>
      <c r="X10" s="14">
        <v>0.169191202689849</v>
      </c>
      <c r="Y10" s="14">
        <v>0.17846975465866899</v>
      </c>
      <c r="Z10" s="14">
        <v>0.17666944586387201</v>
      </c>
      <c r="AA10" s="14">
        <v>0.14241421857564601</v>
      </c>
      <c r="AB10" s="14">
        <v>0.199408376065772</v>
      </c>
      <c r="AC10" s="14">
        <v>0.198877651985814</v>
      </c>
      <c r="AD10" s="14">
        <v>0.16693689004119799</v>
      </c>
      <c r="AE10" s="14"/>
      <c r="AF10" s="14">
        <v>0.10124493939818199</v>
      </c>
      <c r="AG10" s="14">
        <v>0.20163783357423701</v>
      </c>
      <c r="AH10" s="14">
        <v>0.22393188601575201</v>
      </c>
      <c r="AI10" s="14">
        <v>0.221713442583514</v>
      </c>
      <c r="AJ10" s="14"/>
      <c r="AK10" s="14">
        <v>7.1814237950503207E-2</v>
      </c>
      <c r="AL10" s="14">
        <v>0.188119438336876</v>
      </c>
      <c r="AM10" s="14">
        <v>0.25454355780535698</v>
      </c>
      <c r="AN10" s="14">
        <v>0.21750986078544499</v>
      </c>
      <c r="AO10" s="14">
        <v>0.23956683251130001</v>
      </c>
      <c r="AP10" s="14"/>
      <c r="AQ10" s="14">
        <v>0.164518159083621</v>
      </c>
      <c r="AR10" s="14"/>
      <c r="AS10" s="14">
        <v>0.200174506711673</v>
      </c>
      <c r="AT10" s="14">
        <v>0.207978503157213</v>
      </c>
    </row>
    <row r="11" spans="2:46" x14ac:dyDescent="0.35">
      <c r="B11" s="15" t="s">
        <v>96</v>
      </c>
      <c r="C11" s="14">
        <v>0.33613203799635799</v>
      </c>
      <c r="D11" s="14">
        <v>0.32484687069972501</v>
      </c>
      <c r="E11" s="14">
        <v>0.34739110613936802</v>
      </c>
      <c r="F11" s="14"/>
      <c r="G11" s="14">
        <v>0.28763983125910397</v>
      </c>
      <c r="H11" s="14">
        <v>0.290363908492561</v>
      </c>
      <c r="I11" s="14">
        <v>0.34104274138701401</v>
      </c>
      <c r="J11" s="14">
        <v>0.36215723252013299</v>
      </c>
      <c r="K11" s="14">
        <v>0.31822509254933001</v>
      </c>
      <c r="L11" s="14">
        <v>0.392617265110976</v>
      </c>
      <c r="M11" s="14"/>
      <c r="N11" s="14">
        <v>0.34428162943711499</v>
      </c>
      <c r="O11" s="14">
        <v>0.325478117226083</v>
      </c>
      <c r="P11" s="14">
        <v>0.31821924540817598</v>
      </c>
      <c r="Q11" s="14">
        <v>0.3529431458708</v>
      </c>
      <c r="R11" s="14"/>
      <c r="S11" s="14">
        <v>0.30849943776277</v>
      </c>
      <c r="T11" s="14">
        <v>0.33103250953687602</v>
      </c>
      <c r="U11" s="14">
        <v>0.31421311254249401</v>
      </c>
      <c r="V11" s="14">
        <v>0.33521337226383902</v>
      </c>
      <c r="W11" s="14">
        <v>0.34305823921256601</v>
      </c>
      <c r="X11" s="14">
        <v>0.35748488346603802</v>
      </c>
      <c r="Y11" s="14">
        <v>0.41044462929323</v>
      </c>
      <c r="Z11" s="14">
        <v>0.28100159930083202</v>
      </c>
      <c r="AA11" s="14">
        <v>0.318343919079838</v>
      </c>
      <c r="AB11" s="14">
        <v>0.31938806665105901</v>
      </c>
      <c r="AC11" s="14">
        <v>0.35985207600025898</v>
      </c>
      <c r="AD11" s="14">
        <v>0.41881058020154599</v>
      </c>
      <c r="AE11" s="14"/>
      <c r="AF11" s="14">
        <v>0.42664558141160502</v>
      </c>
      <c r="AG11" s="14">
        <v>0.29699997661342897</v>
      </c>
      <c r="AH11" s="14">
        <v>0.29694612563539202</v>
      </c>
      <c r="AI11" s="14">
        <v>0.42494341263449498</v>
      </c>
      <c r="AJ11" s="14"/>
      <c r="AK11" s="14">
        <v>0.38049793824179401</v>
      </c>
      <c r="AL11" s="14">
        <v>0.30337185768833902</v>
      </c>
      <c r="AM11" s="14">
        <v>0.28046828173307198</v>
      </c>
      <c r="AN11" s="14">
        <v>0.41811144385249799</v>
      </c>
      <c r="AO11" s="14">
        <v>0.257478574281923</v>
      </c>
      <c r="AP11" s="14"/>
      <c r="AQ11" s="14">
        <v>0.32139031613285801</v>
      </c>
      <c r="AR11" s="14"/>
      <c r="AS11" s="14">
        <v>0.28835378645759302</v>
      </c>
      <c r="AT11" s="14">
        <v>0.31226845847349999</v>
      </c>
    </row>
    <row r="12" spans="2:46" x14ac:dyDescent="0.35">
      <c r="B12" s="15" t="s">
        <v>97</v>
      </c>
      <c r="C12" s="14">
        <v>0.135648255156816</v>
      </c>
      <c r="D12" s="14">
        <v>0.14653486660340401</v>
      </c>
      <c r="E12" s="14">
        <v>0.12554829426866601</v>
      </c>
      <c r="F12" s="14"/>
      <c r="G12" s="14">
        <v>0.118137945873883</v>
      </c>
      <c r="H12" s="14">
        <v>0.196411000689898</v>
      </c>
      <c r="I12" s="14">
        <v>0.106818438405511</v>
      </c>
      <c r="J12" s="14">
        <v>0.115901712844158</v>
      </c>
      <c r="K12" s="14">
        <v>0.123350827686559</v>
      </c>
      <c r="L12" s="14">
        <v>0.14567599400912901</v>
      </c>
      <c r="M12" s="14"/>
      <c r="N12" s="14">
        <v>0.16371123860598799</v>
      </c>
      <c r="O12" s="14">
        <v>0.13922164527522499</v>
      </c>
      <c r="P12" s="14">
        <v>0.125500811198654</v>
      </c>
      <c r="Q12" s="14">
        <v>0.112344225450492</v>
      </c>
      <c r="R12" s="14"/>
      <c r="S12" s="14">
        <v>0.17561639558365399</v>
      </c>
      <c r="T12" s="14">
        <v>0.12743331868310401</v>
      </c>
      <c r="U12" s="14">
        <v>0.112703413368959</v>
      </c>
      <c r="V12" s="14">
        <v>0.12098923039220701</v>
      </c>
      <c r="W12" s="14">
        <v>0.16999475825799801</v>
      </c>
      <c r="X12" s="14">
        <v>0.11797034956963499</v>
      </c>
      <c r="Y12" s="14">
        <v>0.10279982530467199</v>
      </c>
      <c r="Z12" s="14">
        <v>0.22028344278197401</v>
      </c>
      <c r="AA12" s="14">
        <v>0.13792566168776699</v>
      </c>
      <c r="AB12" s="14">
        <v>0.100225526340441</v>
      </c>
      <c r="AC12" s="14">
        <v>0.12909237847718799</v>
      </c>
      <c r="AD12" s="14">
        <v>0.146789963889115</v>
      </c>
      <c r="AE12" s="14"/>
      <c r="AF12" s="14">
        <v>0.27637213582366099</v>
      </c>
      <c r="AG12" s="14">
        <v>0.108957299238143</v>
      </c>
      <c r="AH12" s="14">
        <v>0.14732894689189899</v>
      </c>
      <c r="AI12" s="14">
        <v>0.109627453511907</v>
      </c>
      <c r="AJ12" s="14"/>
      <c r="AK12" s="14">
        <v>0.32668593231492898</v>
      </c>
      <c r="AL12" s="14">
        <v>0.13171656406128401</v>
      </c>
      <c r="AM12" s="14">
        <v>0.123304569443212</v>
      </c>
      <c r="AN12" s="14">
        <v>9.2841714522864605E-2</v>
      </c>
      <c r="AO12" s="14">
        <v>7.0848160630570894E-2</v>
      </c>
      <c r="AP12" s="14"/>
      <c r="AQ12" s="14">
        <v>0.19222229446382</v>
      </c>
      <c r="AR12" s="14"/>
      <c r="AS12" s="14">
        <v>0.13800743475917601</v>
      </c>
      <c r="AT12" s="14">
        <v>6.2526099913463806E-2</v>
      </c>
    </row>
    <row r="13" spans="2:46" x14ac:dyDescent="0.35">
      <c r="B13" s="15" t="s">
        <v>98</v>
      </c>
      <c r="C13" s="14">
        <v>4.1101099380225797E-2</v>
      </c>
      <c r="D13" s="14">
        <v>4.44351446451101E-2</v>
      </c>
      <c r="E13" s="14">
        <v>3.8006238155445501E-2</v>
      </c>
      <c r="F13" s="14"/>
      <c r="G13" s="14">
        <v>5.4158622589116003E-2</v>
      </c>
      <c r="H13" s="14">
        <v>4.2541685851913598E-2</v>
      </c>
      <c r="I13" s="14">
        <v>5.61254479733636E-2</v>
      </c>
      <c r="J13" s="14">
        <v>1.4912331345948099E-2</v>
      </c>
      <c r="K13" s="14">
        <v>4.9045080244678498E-2</v>
      </c>
      <c r="L13" s="14">
        <v>3.49499296298846E-2</v>
      </c>
      <c r="M13" s="14"/>
      <c r="N13" s="14">
        <v>6.3541537389361205E-2</v>
      </c>
      <c r="O13" s="14">
        <v>2.94846785340196E-2</v>
      </c>
      <c r="P13" s="14">
        <v>3.6908952850327602E-2</v>
      </c>
      <c r="Q13" s="14">
        <v>3.3152380527024301E-2</v>
      </c>
      <c r="R13" s="14"/>
      <c r="S13" s="14">
        <v>4.9624226641571498E-2</v>
      </c>
      <c r="T13" s="14">
        <v>5.30272292108026E-2</v>
      </c>
      <c r="U13" s="14">
        <v>2.2997988295484099E-2</v>
      </c>
      <c r="V13" s="14">
        <v>4.5680501186105199E-2</v>
      </c>
      <c r="W13" s="14">
        <v>2.77205588324561E-2</v>
      </c>
      <c r="X13" s="14">
        <v>4.92357073915047E-2</v>
      </c>
      <c r="Y13" s="14">
        <v>1.6747056184554399E-2</v>
      </c>
      <c r="Z13" s="14">
        <v>7.5134649614577997E-2</v>
      </c>
      <c r="AA13" s="14">
        <v>5.4720838384372403E-2</v>
      </c>
      <c r="AB13" s="14">
        <v>3.3865062529878497E-2</v>
      </c>
      <c r="AC13" s="14">
        <v>1.2635125722096199E-2</v>
      </c>
      <c r="AD13" s="14">
        <v>2.9853625348435501E-2</v>
      </c>
      <c r="AE13" s="14"/>
      <c r="AF13" s="14">
        <v>0.107437366670683</v>
      </c>
      <c r="AG13" s="14">
        <v>3.8398275804258197E-2</v>
      </c>
      <c r="AH13" s="14">
        <v>2.51403369882458E-2</v>
      </c>
      <c r="AI13" s="14">
        <v>2.4814438427653299E-2</v>
      </c>
      <c r="AJ13" s="14"/>
      <c r="AK13" s="14">
        <v>0.119618277326921</v>
      </c>
      <c r="AL13" s="14">
        <v>5.0151306069227901E-2</v>
      </c>
      <c r="AM13" s="14">
        <v>1.4920169856288501E-2</v>
      </c>
      <c r="AN13" s="14">
        <v>3.9269157324864898E-2</v>
      </c>
      <c r="AO13" s="14">
        <v>0</v>
      </c>
      <c r="AP13" s="14"/>
      <c r="AQ13" s="14">
        <v>8.1201360227772607E-2</v>
      </c>
      <c r="AR13" s="14"/>
      <c r="AS13" s="14">
        <v>5.4594875294352599E-2</v>
      </c>
      <c r="AT13" s="14">
        <v>1.5695298138761402E-2</v>
      </c>
    </row>
    <row r="14" spans="2:46" x14ac:dyDescent="0.35">
      <c r="B14" s="15" t="s">
        <v>99</v>
      </c>
      <c r="C14" s="23">
        <v>0.12426884254364801</v>
      </c>
      <c r="D14" s="23">
        <v>7.1010909525109994E-2</v>
      </c>
      <c r="E14" s="23">
        <v>0.17392562551746801</v>
      </c>
      <c r="F14" s="23"/>
      <c r="G14" s="23">
        <v>0.250128697467705</v>
      </c>
      <c r="H14" s="23">
        <v>0.13478610233973401</v>
      </c>
      <c r="I14" s="23">
        <v>0.17453326618525</v>
      </c>
      <c r="J14" s="23">
        <v>8.1950754335210499E-2</v>
      </c>
      <c r="K14" s="23">
        <v>7.0034407331798804E-2</v>
      </c>
      <c r="L14" s="23">
        <v>6.1867478786788298E-2</v>
      </c>
      <c r="M14" s="23"/>
      <c r="N14" s="23">
        <v>7.0054401708168304E-2</v>
      </c>
      <c r="O14" s="23">
        <v>0.121982672628588</v>
      </c>
      <c r="P14" s="23">
        <v>0.148500471431774</v>
      </c>
      <c r="Q14" s="23">
        <v>0.161763094779033</v>
      </c>
      <c r="R14" s="23"/>
      <c r="S14" s="23">
        <v>0.117988828771357</v>
      </c>
      <c r="T14" s="23">
        <v>0.102349839422582</v>
      </c>
      <c r="U14" s="23">
        <v>0.156358690903974</v>
      </c>
      <c r="V14" s="23">
        <v>0.15741250455314301</v>
      </c>
      <c r="W14" s="23">
        <v>0.13163481550748601</v>
      </c>
      <c r="X14" s="23">
        <v>0.11829370362793799</v>
      </c>
      <c r="Y14" s="23">
        <v>7.5132761772703296E-2</v>
      </c>
      <c r="Z14" s="23">
        <v>0.104183447578602</v>
      </c>
      <c r="AA14" s="23">
        <v>0.13139546964676399</v>
      </c>
      <c r="AB14" s="23">
        <v>0.16361614393534299</v>
      </c>
      <c r="AC14" s="23">
        <v>0.100129596716688</v>
      </c>
      <c r="AD14" s="23">
        <v>0.118382214243392</v>
      </c>
      <c r="AE14" s="23"/>
      <c r="AF14" s="23">
        <v>5.33216556426587E-2</v>
      </c>
      <c r="AG14" s="23">
        <v>9.1629647441424905E-2</v>
      </c>
      <c r="AH14" s="23">
        <v>0.112526634678315</v>
      </c>
      <c r="AI14" s="23">
        <v>6.5646786322183903E-2</v>
      </c>
      <c r="AJ14" s="23"/>
      <c r="AK14" s="23">
        <v>7.2017293995257997E-2</v>
      </c>
      <c r="AL14" s="23">
        <v>8.2194191236181699E-2</v>
      </c>
      <c r="AM14" s="23">
        <v>8.1511476558584095E-2</v>
      </c>
      <c r="AN14" s="23">
        <v>8.3885823538586299E-2</v>
      </c>
      <c r="AO14" s="23">
        <v>0.148127367268896</v>
      </c>
      <c r="AP14" s="23"/>
      <c r="AQ14" s="23">
        <v>6.9463838280377499E-2</v>
      </c>
      <c r="AR14" s="23"/>
      <c r="AS14" s="23">
        <v>6.84883424685786E-2</v>
      </c>
      <c r="AT14" s="23">
        <v>0.109453316939638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AT19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102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94</v>
      </c>
      <c r="C9" s="14">
        <v>0.243042815505773</v>
      </c>
      <c r="D9" s="14">
        <v>0.23913593028641</v>
      </c>
      <c r="E9" s="14">
        <v>0.247810124912278</v>
      </c>
      <c r="F9" s="14"/>
      <c r="G9" s="14">
        <v>0.25344460225640397</v>
      </c>
      <c r="H9" s="14">
        <v>0.16914577717856</v>
      </c>
      <c r="I9" s="14">
        <v>0.20391073985473401</v>
      </c>
      <c r="J9" s="14">
        <v>0.28996367001101098</v>
      </c>
      <c r="K9" s="14">
        <v>0.32189194655282299</v>
      </c>
      <c r="L9" s="14">
        <v>0.23677369349980601</v>
      </c>
      <c r="M9" s="14"/>
      <c r="N9" s="14">
        <v>0.26478738127274798</v>
      </c>
      <c r="O9" s="14">
        <v>0.27586580409565598</v>
      </c>
      <c r="P9" s="14">
        <v>0.208443354672424</v>
      </c>
      <c r="Q9" s="14">
        <v>0.219143862212757</v>
      </c>
      <c r="R9" s="14"/>
      <c r="S9" s="14">
        <v>0.21588954498747501</v>
      </c>
      <c r="T9" s="14">
        <v>0.31248374263022299</v>
      </c>
      <c r="U9" s="14">
        <v>0.25643610452191001</v>
      </c>
      <c r="V9" s="14">
        <v>0.213962346388262</v>
      </c>
      <c r="W9" s="14">
        <v>0.19558332036225801</v>
      </c>
      <c r="X9" s="14">
        <v>0.18996055171198001</v>
      </c>
      <c r="Y9" s="14">
        <v>0.28477144435010199</v>
      </c>
      <c r="Z9" s="14">
        <v>0.21563704474759199</v>
      </c>
      <c r="AA9" s="14">
        <v>0.194524133866326</v>
      </c>
      <c r="AB9" s="14">
        <v>0.340717129479714</v>
      </c>
      <c r="AC9" s="14">
        <v>0.23703667494734901</v>
      </c>
      <c r="AD9" s="14">
        <v>0.20954945092421101</v>
      </c>
      <c r="AE9" s="14"/>
      <c r="AF9" s="14">
        <v>0.10813507263740001</v>
      </c>
      <c r="AG9" s="14">
        <v>0.34797504233526</v>
      </c>
      <c r="AH9" s="14">
        <v>0.37267630322567802</v>
      </c>
      <c r="AI9" s="14">
        <v>1.5298382031071801E-2</v>
      </c>
      <c r="AJ9" s="14"/>
      <c r="AK9" s="14">
        <v>0.12642989620098899</v>
      </c>
      <c r="AL9" s="14">
        <v>0.36217497066224302</v>
      </c>
      <c r="AM9" s="14">
        <v>0.41974685624909602</v>
      </c>
      <c r="AN9" s="14">
        <v>1.2758288958480499E-2</v>
      </c>
      <c r="AO9" s="14">
        <v>0.49648892909780401</v>
      </c>
      <c r="AP9" s="14"/>
      <c r="AQ9" s="14">
        <v>2.2103246648741401E-2</v>
      </c>
      <c r="AR9" s="14"/>
      <c r="AS9" s="14">
        <v>0.35878435542466502</v>
      </c>
      <c r="AT9" s="14">
        <v>0.332790681464811</v>
      </c>
    </row>
    <row r="10" spans="2:46" x14ac:dyDescent="0.35">
      <c r="B10" s="15" t="s">
        <v>95</v>
      </c>
      <c r="C10" s="14">
        <v>0.14160255147466599</v>
      </c>
      <c r="D10" s="14">
        <v>0.11516443673586201</v>
      </c>
      <c r="E10" s="14">
        <v>0.164992641723712</v>
      </c>
      <c r="F10" s="14"/>
      <c r="G10" s="14">
        <v>0.15460816055853399</v>
      </c>
      <c r="H10" s="14">
        <v>0.15590061062142899</v>
      </c>
      <c r="I10" s="14">
        <v>0.12812891085672301</v>
      </c>
      <c r="J10" s="14">
        <v>0.14044419620915999</v>
      </c>
      <c r="K10" s="14">
        <v>0.104750180528321</v>
      </c>
      <c r="L10" s="14">
        <v>0.158030643217872</v>
      </c>
      <c r="M10" s="14"/>
      <c r="N10" s="14">
        <v>0.14221448297912401</v>
      </c>
      <c r="O10" s="14">
        <v>0.182176063985863</v>
      </c>
      <c r="P10" s="14">
        <v>0.10390948822618699</v>
      </c>
      <c r="Q10" s="14">
        <v>0.13383957265478799</v>
      </c>
      <c r="R10" s="14"/>
      <c r="S10" s="14">
        <v>0.14027511125963499</v>
      </c>
      <c r="T10" s="14">
        <v>0.117108308326343</v>
      </c>
      <c r="U10" s="14">
        <v>0.14197076785783999</v>
      </c>
      <c r="V10" s="14">
        <v>0.18341621649926201</v>
      </c>
      <c r="W10" s="14">
        <v>0.152667986189822</v>
      </c>
      <c r="X10" s="14">
        <v>0.10131680636427499</v>
      </c>
      <c r="Y10" s="14">
        <v>0.13652956835823499</v>
      </c>
      <c r="Z10" s="14">
        <v>0.11757043072795099</v>
      </c>
      <c r="AA10" s="14">
        <v>0.15978484905199999</v>
      </c>
      <c r="AB10" s="14">
        <v>0.14472442048926501</v>
      </c>
      <c r="AC10" s="14">
        <v>0.162283357535073</v>
      </c>
      <c r="AD10" s="14">
        <v>0.15791047187568599</v>
      </c>
      <c r="AE10" s="14"/>
      <c r="AF10" s="14">
        <v>0.151902932869383</v>
      </c>
      <c r="AG10" s="14">
        <v>0.16274143414278799</v>
      </c>
      <c r="AH10" s="14">
        <v>0.179609450760747</v>
      </c>
      <c r="AI10" s="14">
        <v>4.3838937617704903E-2</v>
      </c>
      <c r="AJ10" s="14"/>
      <c r="AK10" s="14">
        <v>0.183791378982019</v>
      </c>
      <c r="AL10" s="14">
        <v>0.16746796352302901</v>
      </c>
      <c r="AM10" s="14">
        <v>0.202100893426713</v>
      </c>
      <c r="AN10" s="14">
        <v>3.1391272230242198E-2</v>
      </c>
      <c r="AO10" s="14">
        <v>0.19914597576166301</v>
      </c>
      <c r="AP10" s="14"/>
      <c r="AQ10" s="14">
        <v>7.26799349785031E-2</v>
      </c>
      <c r="AR10" s="14"/>
      <c r="AS10" s="14">
        <v>0.14901506557202601</v>
      </c>
      <c r="AT10" s="14">
        <v>0.173377807624438</v>
      </c>
    </row>
    <row r="11" spans="2:46" x14ac:dyDescent="0.35">
      <c r="B11" s="15" t="s">
        <v>96</v>
      </c>
      <c r="C11" s="14">
        <v>0.21074982518773699</v>
      </c>
      <c r="D11" s="14">
        <v>0.18900576288912599</v>
      </c>
      <c r="E11" s="14">
        <v>0.23280952998896401</v>
      </c>
      <c r="F11" s="14"/>
      <c r="G11" s="14">
        <v>0.219805201881107</v>
      </c>
      <c r="H11" s="14">
        <v>0.26543034241092001</v>
      </c>
      <c r="I11" s="14">
        <v>0.24327110993560899</v>
      </c>
      <c r="J11" s="14">
        <v>0.153619404902199</v>
      </c>
      <c r="K11" s="14">
        <v>0.16943865261910099</v>
      </c>
      <c r="L11" s="14">
        <v>0.20806902168190999</v>
      </c>
      <c r="M11" s="14"/>
      <c r="N11" s="14">
        <v>0.215656354400309</v>
      </c>
      <c r="O11" s="14">
        <v>0.221850309621165</v>
      </c>
      <c r="P11" s="14">
        <v>0.20151631400405201</v>
      </c>
      <c r="Q11" s="14">
        <v>0.200848662512153</v>
      </c>
      <c r="R11" s="14"/>
      <c r="S11" s="14">
        <v>0.27554175566466599</v>
      </c>
      <c r="T11" s="14">
        <v>0.15914841628016799</v>
      </c>
      <c r="U11" s="14">
        <v>0.182172185634976</v>
      </c>
      <c r="V11" s="14">
        <v>0.20037942750212701</v>
      </c>
      <c r="W11" s="14">
        <v>0.18325783653076999</v>
      </c>
      <c r="X11" s="14">
        <v>0.25118819531667702</v>
      </c>
      <c r="Y11" s="14">
        <v>0.17526285290239399</v>
      </c>
      <c r="Z11" s="14">
        <v>0.266223689399741</v>
      </c>
      <c r="AA11" s="14">
        <v>0.201618829746087</v>
      </c>
      <c r="AB11" s="14">
        <v>0.191179261904696</v>
      </c>
      <c r="AC11" s="14">
        <v>0.18206958556453101</v>
      </c>
      <c r="AD11" s="14">
        <v>0.34205319115920302</v>
      </c>
      <c r="AE11" s="14"/>
      <c r="AF11" s="14">
        <v>0.30792324301913199</v>
      </c>
      <c r="AG11" s="14">
        <v>0.178846722402286</v>
      </c>
      <c r="AH11" s="14">
        <v>0.21387037208802301</v>
      </c>
      <c r="AI11" s="14">
        <v>0.143913475562953</v>
      </c>
      <c r="AJ11" s="14"/>
      <c r="AK11" s="14">
        <v>0.35404063857049201</v>
      </c>
      <c r="AL11" s="14">
        <v>0.189984854344774</v>
      </c>
      <c r="AM11" s="14">
        <v>0.18119564037724201</v>
      </c>
      <c r="AN11" s="14">
        <v>0.13162392926535599</v>
      </c>
      <c r="AO11" s="14">
        <v>0.17318150787564901</v>
      </c>
      <c r="AP11" s="14"/>
      <c r="AQ11" s="14">
        <v>0.19478157457032999</v>
      </c>
      <c r="AR11" s="14"/>
      <c r="AS11" s="14">
        <v>0.17490220281531399</v>
      </c>
      <c r="AT11" s="14">
        <v>0.187806652137748</v>
      </c>
    </row>
    <row r="12" spans="2:46" x14ac:dyDescent="0.35">
      <c r="B12" s="15" t="s">
        <v>97</v>
      </c>
      <c r="C12" s="14">
        <v>0.23565837210347501</v>
      </c>
      <c r="D12" s="14">
        <v>0.27043310213919403</v>
      </c>
      <c r="E12" s="14">
        <v>0.202622229595977</v>
      </c>
      <c r="F12" s="14"/>
      <c r="G12" s="14">
        <v>0.18806191384570101</v>
      </c>
      <c r="H12" s="14">
        <v>0.25359467239260503</v>
      </c>
      <c r="I12" s="14">
        <v>0.23712808144970399</v>
      </c>
      <c r="J12" s="14">
        <v>0.25262385096384798</v>
      </c>
      <c r="K12" s="14">
        <v>0.22036969520195801</v>
      </c>
      <c r="L12" s="14">
        <v>0.24810706962607501</v>
      </c>
      <c r="M12" s="14"/>
      <c r="N12" s="14">
        <v>0.24547278991501301</v>
      </c>
      <c r="O12" s="14">
        <v>0.188854270450071</v>
      </c>
      <c r="P12" s="14">
        <v>0.273441766250761</v>
      </c>
      <c r="Q12" s="14">
        <v>0.23988061096467</v>
      </c>
      <c r="R12" s="14"/>
      <c r="S12" s="14">
        <v>0.24152182754299101</v>
      </c>
      <c r="T12" s="14">
        <v>0.25653031070851701</v>
      </c>
      <c r="U12" s="14">
        <v>0.21576055478174799</v>
      </c>
      <c r="V12" s="14">
        <v>0.19197195028820299</v>
      </c>
      <c r="W12" s="14">
        <v>0.27446736845425801</v>
      </c>
      <c r="X12" s="14">
        <v>0.25223765837108802</v>
      </c>
      <c r="Y12" s="14">
        <v>0.22106513411203599</v>
      </c>
      <c r="Z12" s="14">
        <v>0.271869802914666</v>
      </c>
      <c r="AA12" s="14">
        <v>0.27054591805961198</v>
      </c>
      <c r="AB12" s="14">
        <v>0.20159775249849901</v>
      </c>
      <c r="AC12" s="14">
        <v>0.22628714755822599</v>
      </c>
      <c r="AD12" s="14">
        <v>0.143351296956272</v>
      </c>
      <c r="AE12" s="14"/>
      <c r="AF12" s="14">
        <v>0.29818074056170502</v>
      </c>
      <c r="AG12" s="14">
        <v>0.21188248151799199</v>
      </c>
      <c r="AH12" s="14">
        <v>0.15112908978793599</v>
      </c>
      <c r="AI12" s="14">
        <v>0.376534609875814</v>
      </c>
      <c r="AJ12" s="14"/>
      <c r="AK12" s="14">
        <v>0.249871230870434</v>
      </c>
      <c r="AL12" s="14">
        <v>0.19260075436582</v>
      </c>
      <c r="AM12" s="14">
        <v>0.16439969324142101</v>
      </c>
      <c r="AN12" s="14">
        <v>0.438167889711648</v>
      </c>
      <c r="AO12" s="14">
        <v>8.4383188352856603E-2</v>
      </c>
      <c r="AP12" s="14"/>
      <c r="AQ12" s="14">
        <v>0.49029442053882</v>
      </c>
      <c r="AR12" s="14"/>
      <c r="AS12" s="14">
        <v>0.23030809826679</v>
      </c>
      <c r="AT12" s="14">
        <v>0.191833450995891</v>
      </c>
    </row>
    <row r="13" spans="2:46" x14ac:dyDescent="0.35">
      <c r="B13" s="15" t="s">
        <v>98</v>
      </c>
      <c r="C13" s="14">
        <v>0.113174765083719</v>
      </c>
      <c r="D13" s="14">
        <v>0.15357375959094099</v>
      </c>
      <c r="E13" s="14">
        <v>7.4166458214291298E-2</v>
      </c>
      <c r="F13" s="14"/>
      <c r="G13" s="14">
        <v>8.5833159943090806E-2</v>
      </c>
      <c r="H13" s="14">
        <v>8.83854425966005E-2</v>
      </c>
      <c r="I13" s="14">
        <v>0.11642941393905</v>
      </c>
      <c r="J13" s="14">
        <v>0.115136506214363</v>
      </c>
      <c r="K13" s="14">
        <v>0.162221043164651</v>
      </c>
      <c r="L13" s="14">
        <v>0.114285840299941</v>
      </c>
      <c r="M13" s="14"/>
      <c r="N13" s="14">
        <v>8.5959597605572299E-2</v>
      </c>
      <c r="O13" s="14">
        <v>8.4128665820367196E-2</v>
      </c>
      <c r="P13" s="14">
        <v>0.15637422301495599</v>
      </c>
      <c r="Q13" s="14">
        <v>0.13246662333321799</v>
      </c>
      <c r="R13" s="14"/>
      <c r="S13" s="14">
        <v>6.8284851545006103E-2</v>
      </c>
      <c r="T13" s="14">
        <v>0.109317939017491</v>
      </c>
      <c r="U13" s="14">
        <v>0.14017437394693599</v>
      </c>
      <c r="V13" s="14">
        <v>0.14052874968155399</v>
      </c>
      <c r="W13" s="14">
        <v>0.135092915520139</v>
      </c>
      <c r="X13" s="14">
        <v>0.15672265351897399</v>
      </c>
      <c r="Y13" s="14">
        <v>0.123767485535523</v>
      </c>
      <c r="Z13" s="14">
        <v>5.1742026207624303E-2</v>
      </c>
      <c r="AA13" s="14">
        <v>0.125963703868853</v>
      </c>
      <c r="AB13" s="14">
        <v>5.83034198356965E-2</v>
      </c>
      <c r="AC13" s="14">
        <v>0.144614702363661</v>
      </c>
      <c r="AD13" s="14">
        <v>0.122707985287098</v>
      </c>
      <c r="AE13" s="14"/>
      <c r="AF13" s="14">
        <v>0.12086138166369299</v>
      </c>
      <c r="AG13" s="14">
        <v>5.4597189003957797E-2</v>
      </c>
      <c r="AH13" s="14">
        <v>3.5231165585735497E-2</v>
      </c>
      <c r="AI13" s="14">
        <v>0.41693584789210902</v>
      </c>
      <c r="AJ13" s="14"/>
      <c r="AK13" s="14">
        <v>5.1194673136979799E-2</v>
      </c>
      <c r="AL13" s="14">
        <v>4.42387195131487E-2</v>
      </c>
      <c r="AM13" s="14">
        <v>1.34718345534295E-2</v>
      </c>
      <c r="AN13" s="14">
        <v>0.373737251229875</v>
      </c>
      <c r="AO13" s="14">
        <v>1.7980144631783899E-2</v>
      </c>
      <c r="AP13" s="14"/>
      <c r="AQ13" s="14">
        <v>0.18376127353826699</v>
      </c>
      <c r="AR13" s="14"/>
      <c r="AS13" s="14">
        <v>4.2212591874221703E-2</v>
      </c>
      <c r="AT13" s="14">
        <v>7.6680087196384097E-2</v>
      </c>
    </row>
    <row r="14" spans="2:46" x14ac:dyDescent="0.35">
      <c r="B14" s="15" t="s">
        <v>99</v>
      </c>
      <c r="C14" s="23">
        <v>5.5771670644631101E-2</v>
      </c>
      <c r="D14" s="23">
        <v>3.26870083584666E-2</v>
      </c>
      <c r="E14" s="23">
        <v>7.7599015564778495E-2</v>
      </c>
      <c r="F14" s="23"/>
      <c r="G14" s="23">
        <v>9.82469615151636E-2</v>
      </c>
      <c r="H14" s="23">
        <v>6.7543154799885902E-2</v>
      </c>
      <c r="I14" s="23">
        <v>7.1131743964178901E-2</v>
      </c>
      <c r="J14" s="23">
        <v>4.8212371699417597E-2</v>
      </c>
      <c r="K14" s="23">
        <v>2.1328481933146501E-2</v>
      </c>
      <c r="L14" s="23">
        <v>3.47337316743953E-2</v>
      </c>
      <c r="M14" s="23"/>
      <c r="N14" s="23">
        <v>4.5909393827234697E-2</v>
      </c>
      <c r="O14" s="23">
        <v>4.7124886026878199E-2</v>
      </c>
      <c r="P14" s="23">
        <v>5.6314853831620298E-2</v>
      </c>
      <c r="Q14" s="23">
        <v>7.3820668322414199E-2</v>
      </c>
      <c r="R14" s="23"/>
      <c r="S14" s="23">
        <v>5.8486909000227197E-2</v>
      </c>
      <c r="T14" s="23">
        <v>4.5411283037258297E-2</v>
      </c>
      <c r="U14" s="23">
        <v>6.3486013256590298E-2</v>
      </c>
      <c r="V14" s="23">
        <v>6.9741309640591706E-2</v>
      </c>
      <c r="W14" s="23">
        <v>5.8930572942753501E-2</v>
      </c>
      <c r="X14" s="23">
        <v>4.85741347170058E-2</v>
      </c>
      <c r="Y14" s="23">
        <v>5.8603514741709203E-2</v>
      </c>
      <c r="Z14" s="23">
        <v>7.6957006002425402E-2</v>
      </c>
      <c r="AA14" s="23">
        <v>4.7562565407122899E-2</v>
      </c>
      <c r="AB14" s="23">
        <v>6.3478015792129097E-2</v>
      </c>
      <c r="AC14" s="23">
        <v>4.7708532031160399E-2</v>
      </c>
      <c r="AD14" s="23">
        <v>2.4427603797531498E-2</v>
      </c>
      <c r="AE14" s="23"/>
      <c r="AF14" s="23">
        <v>1.2996629248687599E-2</v>
      </c>
      <c r="AG14" s="23">
        <v>4.3957130597716103E-2</v>
      </c>
      <c r="AH14" s="23">
        <v>4.74836185518819E-2</v>
      </c>
      <c r="AI14" s="23">
        <v>3.4787470203471601E-3</v>
      </c>
      <c r="AJ14" s="23"/>
      <c r="AK14" s="23">
        <v>3.4672182239087003E-2</v>
      </c>
      <c r="AL14" s="23">
        <v>4.3532737590984701E-2</v>
      </c>
      <c r="AM14" s="23">
        <v>1.90850821520984E-2</v>
      </c>
      <c r="AN14" s="23">
        <v>1.2321368604398799E-2</v>
      </c>
      <c r="AO14" s="23">
        <v>2.8820254280243599E-2</v>
      </c>
      <c r="AP14" s="23"/>
      <c r="AQ14" s="23">
        <v>3.6379549725339001E-2</v>
      </c>
      <c r="AR14" s="23"/>
      <c r="AS14" s="23">
        <v>4.4777686046982797E-2</v>
      </c>
      <c r="AT14" s="23">
        <v>3.7511320580728098E-2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AT19"/>
  <sheetViews>
    <sheetView showGridLines="0" topLeftCell="A4" workbookViewId="0">
      <pane xSplit="2" topLeftCell="AD1" activePane="topRight" state="frozen"/>
      <selection pane="topRight" activeCell="AG12" sqref="AG12:AG13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108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103</v>
      </c>
      <c r="C9" s="14">
        <v>5.0251140819069499E-2</v>
      </c>
      <c r="D9" s="14">
        <v>6.3104555052185193E-2</v>
      </c>
      <c r="E9" s="14">
        <v>3.7895983523848299E-2</v>
      </c>
      <c r="F9" s="14"/>
      <c r="G9" s="14">
        <v>6.2345910993168503E-2</v>
      </c>
      <c r="H9" s="14">
        <v>6.3630625488292195E-2</v>
      </c>
      <c r="I9" s="14">
        <v>4.1050193741314703E-2</v>
      </c>
      <c r="J9" s="14">
        <v>5.8359574091400301E-2</v>
      </c>
      <c r="K9" s="14">
        <v>4.35838169600372E-2</v>
      </c>
      <c r="L9" s="14">
        <v>3.6679357865337998E-2</v>
      </c>
      <c r="M9" s="14"/>
      <c r="N9" s="14">
        <v>5.1930214613508302E-2</v>
      </c>
      <c r="O9" s="14">
        <v>5.4219406837406399E-2</v>
      </c>
      <c r="P9" s="14">
        <v>4.7686012332290799E-2</v>
      </c>
      <c r="Q9" s="14">
        <v>4.7256395876323597E-2</v>
      </c>
      <c r="R9" s="14"/>
      <c r="S9" s="14">
        <v>5.7003527487459502E-2</v>
      </c>
      <c r="T9" s="14">
        <v>4.81771173286051E-2</v>
      </c>
      <c r="U9" s="14">
        <v>4.6009592605734499E-2</v>
      </c>
      <c r="V9" s="14">
        <v>4.0719057836484898E-2</v>
      </c>
      <c r="W9" s="14">
        <v>5.2871741270653E-2</v>
      </c>
      <c r="X9" s="14">
        <v>4.8470996278867397E-2</v>
      </c>
      <c r="Y9" s="14">
        <v>7.0665031962571706E-2</v>
      </c>
      <c r="Z9" s="14">
        <v>3.9601521753694899E-2</v>
      </c>
      <c r="AA9" s="14">
        <v>6.56925795730222E-2</v>
      </c>
      <c r="AB9" s="14">
        <v>5.7770063885961898E-2</v>
      </c>
      <c r="AC9" s="14">
        <v>1.8923059207665901E-2</v>
      </c>
      <c r="AD9" s="14">
        <v>0</v>
      </c>
      <c r="AE9" s="14"/>
      <c r="AF9" s="14">
        <v>3.3143436991506001E-2</v>
      </c>
      <c r="AG9" s="14">
        <v>9.5789946587205604E-2</v>
      </c>
      <c r="AH9" s="14">
        <v>4.1500843410592E-2</v>
      </c>
      <c r="AI9" s="14">
        <v>3.9635827164226201E-2</v>
      </c>
      <c r="AJ9" s="14"/>
      <c r="AK9" s="14">
        <v>3.12197249020876E-2</v>
      </c>
      <c r="AL9" s="14">
        <v>0.13108156506916999</v>
      </c>
      <c r="AM9" s="14">
        <v>2.4299246123796001E-2</v>
      </c>
      <c r="AN9" s="14">
        <v>2.5232413118090699E-2</v>
      </c>
      <c r="AO9" s="14">
        <v>3.4823127542822997E-2</v>
      </c>
      <c r="AP9" s="14"/>
      <c r="AQ9" s="14">
        <v>0.105546200295978</v>
      </c>
      <c r="AR9" s="14"/>
      <c r="AS9" s="14">
        <v>0.144022721609187</v>
      </c>
      <c r="AT9" s="14">
        <v>2.71374098431948E-2</v>
      </c>
    </row>
    <row r="10" spans="2:46" x14ac:dyDescent="0.35">
      <c r="B10" s="15" t="s">
        <v>104</v>
      </c>
      <c r="C10" s="14">
        <v>0.18211139853794001</v>
      </c>
      <c r="D10" s="14">
        <v>0.18067784876951901</v>
      </c>
      <c r="E10" s="14">
        <v>0.184224693552834</v>
      </c>
      <c r="F10" s="14"/>
      <c r="G10" s="14">
        <v>0.15733890083388299</v>
      </c>
      <c r="H10" s="14">
        <v>0.26663801616654598</v>
      </c>
      <c r="I10" s="14">
        <v>0.19483952544070801</v>
      </c>
      <c r="J10" s="14">
        <v>0.182592751051111</v>
      </c>
      <c r="K10" s="14">
        <v>0.16961754092556999</v>
      </c>
      <c r="L10" s="14">
        <v>0.127516043839391</v>
      </c>
      <c r="M10" s="14"/>
      <c r="N10" s="14">
        <v>0.223268610983235</v>
      </c>
      <c r="O10" s="14">
        <v>0.20876191649123499</v>
      </c>
      <c r="P10" s="14">
        <v>0.15202853220968299</v>
      </c>
      <c r="Q10" s="14">
        <v>0.138783242241658</v>
      </c>
      <c r="R10" s="14"/>
      <c r="S10" s="14">
        <v>0.23306826087648999</v>
      </c>
      <c r="T10" s="14">
        <v>0.18678085092952201</v>
      </c>
      <c r="U10" s="14">
        <v>0.187038674947687</v>
      </c>
      <c r="V10" s="14">
        <v>0.15719436572495399</v>
      </c>
      <c r="W10" s="14">
        <v>0.16173780030694701</v>
      </c>
      <c r="X10" s="14">
        <v>0.157887537599502</v>
      </c>
      <c r="Y10" s="14">
        <v>0.15603111643116799</v>
      </c>
      <c r="Z10" s="14">
        <v>0.12784812997953701</v>
      </c>
      <c r="AA10" s="14">
        <v>0.201447941104652</v>
      </c>
      <c r="AB10" s="14">
        <v>0.14801496170957801</v>
      </c>
      <c r="AC10" s="14">
        <v>0.17324778156228901</v>
      </c>
      <c r="AD10" s="14">
        <v>0.29357111023362897</v>
      </c>
      <c r="AE10" s="14"/>
      <c r="AF10" s="14">
        <v>9.3206232678612194E-2</v>
      </c>
      <c r="AG10" s="14">
        <v>0.33095408724518099</v>
      </c>
      <c r="AH10" s="14">
        <v>0.23603682410874599</v>
      </c>
      <c r="AI10" s="14">
        <v>4.61506575949912E-2</v>
      </c>
      <c r="AJ10" s="14"/>
      <c r="AK10" s="14">
        <v>0.12403689008343</v>
      </c>
      <c r="AL10" s="14">
        <v>0.43127437943387797</v>
      </c>
      <c r="AM10" s="14">
        <v>0.24995108545863701</v>
      </c>
      <c r="AN10" s="14">
        <v>4.3836085456169099E-2</v>
      </c>
      <c r="AO10" s="14">
        <v>0.13324369427654301</v>
      </c>
      <c r="AP10" s="14"/>
      <c r="AQ10" s="14">
        <v>0.26734038700158003</v>
      </c>
      <c r="AR10" s="14"/>
      <c r="AS10" s="14">
        <v>0.51131003163484601</v>
      </c>
      <c r="AT10" s="14">
        <v>7.2710925865905399E-2</v>
      </c>
    </row>
    <row r="11" spans="2:46" x14ac:dyDescent="0.35">
      <c r="B11" s="15" t="s">
        <v>105</v>
      </c>
      <c r="C11" s="14">
        <v>0.19335162615283399</v>
      </c>
      <c r="D11" s="14">
        <v>0.190626259130727</v>
      </c>
      <c r="E11" s="14">
        <v>0.19474665200035499</v>
      </c>
      <c r="F11" s="14"/>
      <c r="G11" s="14">
        <v>0.24344421537782299</v>
      </c>
      <c r="H11" s="14">
        <v>0.21565771059941399</v>
      </c>
      <c r="I11" s="14">
        <v>0.21499005680528599</v>
      </c>
      <c r="J11" s="14">
        <v>0.182075709897532</v>
      </c>
      <c r="K11" s="14">
        <v>0.176952348616983</v>
      </c>
      <c r="L11" s="14">
        <v>0.14441778140931399</v>
      </c>
      <c r="M11" s="14"/>
      <c r="N11" s="14">
        <v>0.17462079739813099</v>
      </c>
      <c r="O11" s="14">
        <v>0.20581219381357099</v>
      </c>
      <c r="P11" s="14">
        <v>0.200394322592054</v>
      </c>
      <c r="Q11" s="14">
        <v>0.19524532992282401</v>
      </c>
      <c r="R11" s="14"/>
      <c r="S11" s="14">
        <v>0.23025559360175499</v>
      </c>
      <c r="T11" s="14">
        <v>0.16629905066416201</v>
      </c>
      <c r="U11" s="14">
        <v>0.205686099051342</v>
      </c>
      <c r="V11" s="14">
        <v>0.17085854387188901</v>
      </c>
      <c r="W11" s="14">
        <v>0.17559246695070699</v>
      </c>
      <c r="X11" s="14">
        <v>0.20706070871232299</v>
      </c>
      <c r="Y11" s="14">
        <v>0.196651424454619</v>
      </c>
      <c r="Z11" s="14">
        <v>0.25711818060778102</v>
      </c>
      <c r="AA11" s="14">
        <v>0.16324223031316601</v>
      </c>
      <c r="AB11" s="14">
        <v>0.193192678730296</v>
      </c>
      <c r="AC11" s="14">
        <v>0.15023105906134199</v>
      </c>
      <c r="AD11" s="14">
        <v>0.26128329517668097</v>
      </c>
      <c r="AE11" s="14"/>
      <c r="AF11" s="14">
        <v>0.141181367337682</v>
      </c>
      <c r="AG11" s="14">
        <v>0.22689402725871</v>
      </c>
      <c r="AH11" s="14">
        <v>0.21705236528219299</v>
      </c>
      <c r="AI11" s="14">
        <v>6.4311420749694703E-2</v>
      </c>
      <c r="AJ11" s="14"/>
      <c r="AK11" s="14">
        <v>0.15023562025623299</v>
      </c>
      <c r="AL11" s="14">
        <v>0.256810276245379</v>
      </c>
      <c r="AM11" s="14">
        <v>0.20229871598456001</v>
      </c>
      <c r="AN11" s="14">
        <v>9.3418333535235903E-2</v>
      </c>
      <c r="AO11" s="14">
        <v>0.27417577163597701</v>
      </c>
      <c r="AP11" s="14"/>
      <c r="AQ11" s="14">
        <v>0.13306418717128199</v>
      </c>
      <c r="AR11" s="14"/>
      <c r="AS11" s="14">
        <v>0.22550887312163201</v>
      </c>
      <c r="AT11" s="14">
        <v>0.212210142019022</v>
      </c>
    </row>
    <row r="12" spans="2:46" x14ac:dyDescent="0.35">
      <c r="B12" s="15" t="s">
        <v>106</v>
      </c>
      <c r="C12" s="14">
        <v>0.22156684169938901</v>
      </c>
      <c r="D12" s="14">
        <v>0.21543824631282499</v>
      </c>
      <c r="E12" s="14">
        <v>0.22841963670166099</v>
      </c>
      <c r="F12" s="14"/>
      <c r="G12" s="14">
        <v>0.28715291923895903</v>
      </c>
      <c r="H12" s="14">
        <v>0.208431507241638</v>
      </c>
      <c r="I12" s="14">
        <v>0.22409373801022001</v>
      </c>
      <c r="J12" s="14">
        <v>0.195631551642556</v>
      </c>
      <c r="K12" s="14">
        <v>0.17360077468669199</v>
      </c>
      <c r="L12" s="14">
        <v>0.239887038314929</v>
      </c>
      <c r="M12" s="14"/>
      <c r="N12" s="14">
        <v>0.23683831680251</v>
      </c>
      <c r="O12" s="14">
        <v>0.223205341604646</v>
      </c>
      <c r="P12" s="14">
        <v>0.209685963131725</v>
      </c>
      <c r="Q12" s="14">
        <v>0.21486724282896699</v>
      </c>
      <c r="R12" s="14"/>
      <c r="S12" s="14">
        <v>0.220611825394503</v>
      </c>
      <c r="T12" s="14">
        <v>0.22816006399720401</v>
      </c>
      <c r="U12" s="14">
        <v>0.18394756600355699</v>
      </c>
      <c r="V12" s="14">
        <v>0.255678299018955</v>
      </c>
      <c r="W12" s="14">
        <v>0.252405359983429</v>
      </c>
      <c r="X12" s="14">
        <v>0.25084620511836098</v>
      </c>
      <c r="Y12" s="14">
        <v>0.19784323707316301</v>
      </c>
      <c r="Z12" s="14">
        <v>0.22689949345180699</v>
      </c>
      <c r="AA12" s="14">
        <v>0.19500401266713299</v>
      </c>
      <c r="AB12" s="14">
        <v>0.22949939426063201</v>
      </c>
      <c r="AC12" s="14">
        <v>0.249322134302291</v>
      </c>
      <c r="AD12" s="14">
        <v>0.120028880688456</v>
      </c>
      <c r="AE12" s="14"/>
      <c r="AF12" s="14">
        <v>0.26197530927225399</v>
      </c>
      <c r="AG12" s="14">
        <v>0.190583232749368</v>
      </c>
      <c r="AH12" s="14">
        <v>0.24388055270533601</v>
      </c>
      <c r="AI12" s="14">
        <v>0.16853823679600699</v>
      </c>
      <c r="AJ12" s="14"/>
      <c r="AK12" s="14">
        <v>0.27156882645278901</v>
      </c>
      <c r="AL12" s="14">
        <v>0.12723544773190301</v>
      </c>
      <c r="AM12" s="14">
        <v>0.26621325991343298</v>
      </c>
      <c r="AN12" s="14">
        <v>0.20243570163984401</v>
      </c>
      <c r="AO12" s="14">
        <v>0.29092041018124898</v>
      </c>
      <c r="AP12" s="14"/>
      <c r="AQ12" s="14">
        <v>0.17491472127431301</v>
      </c>
      <c r="AR12" s="14"/>
      <c r="AS12" s="14">
        <v>9.7094075131510693E-2</v>
      </c>
      <c r="AT12" s="14">
        <v>0.33276808529031099</v>
      </c>
    </row>
    <row r="13" spans="2:46" x14ac:dyDescent="0.35">
      <c r="B13" s="15" t="s">
        <v>107</v>
      </c>
      <c r="C13" s="14">
        <v>0.31382761990574198</v>
      </c>
      <c r="D13" s="14">
        <v>0.326800246424515</v>
      </c>
      <c r="E13" s="14">
        <v>0.30238852103469899</v>
      </c>
      <c r="F13" s="14"/>
      <c r="G13" s="14">
        <v>0.15001467441548899</v>
      </c>
      <c r="H13" s="14">
        <v>0.18520380571716899</v>
      </c>
      <c r="I13" s="14">
        <v>0.27895063940308101</v>
      </c>
      <c r="J13" s="14">
        <v>0.35240246943196901</v>
      </c>
      <c r="K13" s="14">
        <v>0.432995727406082</v>
      </c>
      <c r="L13" s="14">
        <v>0.44442374035269999</v>
      </c>
      <c r="M13" s="14"/>
      <c r="N13" s="14">
        <v>0.29952171240144998</v>
      </c>
      <c r="O13" s="14">
        <v>0.27867023538288399</v>
      </c>
      <c r="P13" s="14">
        <v>0.33142312073498797</v>
      </c>
      <c r="Q13" s="14">
        <v>0.348844323964491</v>
      </c>
      <c r="R13" s="14"/>
      <c r="S13" s="14">
        <v>0.21707495733433199</v>
      </c>
      <c r="T13" s="14">
        <v>0.34449769238821099</v>
      </c>
      <c r="U13" s="14">
        <v>0.31763526193346098</v>
      </c>
      <c r="V13" s="14">
        <v>0.34554406002917298</v>
      </c>
      <c r="W13" s="14">
        <v>0.32178412792116201</v>
      </c>
      <c r="X13" s="14">
        <v>0.29238780768321398</v>
      </c>
      <c r="Y13" s="14">
        <v>0.342789830079266</v>
      </c>
      <c r="Z13" s="14">
        <v>0.30926631748175998</v>
      </c>
      <c r="AA13" s="14">
        <v>0.34309198778866401</v>
      </c>
      <c r="AB13" s="14">
        <v>0.31398404675181701</v>
      </c>
      <c r="AC13" s="14">
        <v>0.385782583044257</v>
      </c>
      <c r="AD13" s="14">
        <v>0.27431871339212499</v>
      </c>
      <c r="AE13" s="14"/>
      <c r="AF13" s="14">
        <v>0.46321802638770099</v>
      </c>
      <c r="AG13" s="14">
        <v>0.14431427832357899</v>
      </c>
      <c r="AH13" s="14">
        <v>0.24400814722609199</v>
      </c>
      <c r="AI13" s="14">
        <v>0.67029141542931203</v>
      </c>
      <c r="AJ13" s="14"/>
      <c r="AK13" s="14">
        <v>0.40847372846734098</v>
      </c>
      <c r="AL13" s="14">
        <v>3.2155675603068902E-2</v>
      </c>
      <c r="AM13" s="14">
        <v>0.24766901254276799</v>
      </c>
      <c r="AN13" s="14">
        <v>0.624187500977606</v>
      </c>
      <c r="AO13" s="14">
        <v>0.23749482238243899</v>
      </c>
      <c r="AP13" s="14"/>
      <c r="AQ13" s="14">
        <v>0.31295583356865603</v>
      </c>
      <c r="AR13" s="14"/>
      <c r="AS13" s="14">
        <v>1.9487522453286301E-2</v>
      </c>
      <c r="AT13" s="14">
        <v>0.34405269747449302</v>
      </c>
    </row>
    <row r="14" spans="2:46" x14ac:dyDescent="0.35">
      <c r="B14" s="15" t="s">
        <v>71</v>
      </c>
      <c r="C14" s="23">
        <v>3.8891372885025803E-2</v>
      </c>
      <c r="D14" s="23">
        <v>2.3352844310228899E-2</v>
      </c>
      <c r="E14" s="23">
        <v>5.2324513186602202E-2</v>
      </c>
      <c r="F14" s="23"/>
      <c r="G14" s="23">
        <v>9.9703379140677104E-2</v>
      </c>
      <c r="H14" s="23">
        <v>6.04383347869418E-2</v>
      </c>
      <c r="I14" s="23">
        <v>4.6075846599391103E-2</v>
      </c>
      <c r="J14" s="23">
        <v>2.89379438854316E-2</v>
      </c>
      <c r="K14" s="23">
        <v>3.24979140463521E-3</v>
      </c>
      <c r="L14" s="23">
        <v>7.0760382183282598E-3</v>
      </c>
      <c r="M14" s="23"/>
      <c r="N14" s="23">
        <v>1.38203478011657E-2</v>
      </c>
      <c r="O14" s="23">
        <v>2.93309058702577E-2</v>
      </c>
      <c r="P14" s="23">
        <v>5.8782048999258402E-2</v>
      </c>
      <c r="Q14" s="23">
        <v>5.5003465165734997E-2</v>
      </c>
      <c r="R14" s="23"/>
      <c r="S14" s="23">
        <v>4.1985835305460302E-2</v>
      </c>
      <c r="T14" s="23">
        <v>2.6085224692295898E-2</v>
      </c>
      <c r="U14" s="23">
        <v>5.9682805458219003E-2</v>
      </c>
      <c r="V14" s="23">
        <v>3.0005673518544301E-2</v>
      </c>
      <c r="W14" s="23">
        <v>3.56085035671014E-2</v>
      </c>
      <c r="X14" s="23">
        <v>4.3346744607731899E-2</v>
      </c>
      <c r="Y14" s="23">
        <v>3.6019359999212602E-2</v>
      </c>
      <c r="Z14" s="23">
        <v>3.9266356725420698E-2</v>
      </c>
      <c r="AA14" s="23">
        <v>3.1521248553362698E-2</v>
      </c>
      <c r="AB14" s="23">
        <v>5.7538854661714801E-2</v>
      </c>
      <c r="AC14" s="23">
        <v>2.2493382822155301E-2</v>
      </c>
      <c r="AD14" s="23">
        <v>5.0798000509108501E-2</v>
      </c>
      <c r="AE14" s="23"/>
      <c r="AF14" s="23">
        <v>7.2756273322455997E-3</v>
      </c>
      <c r="AG14" s="23">
        <v>1.14644278359569E-2</v>
      </c>
      <c r="AH14" s="23">
        <v>1.7521267267041101E-2</v>
      </c>
      <c r="AI14" s="23">
        <v>1.10724422657689E-2</v>
      </c>
      <c r="AJ14" s="23"/>
      <c r="AK14" s="23">
        <v>1.446520983812E-2</v>
      </c>
      <c r="AL14" s="23">
        <v>2.1442655916600498E-2</v>
      </c>
      <c r="AM14" s="23">
        <v>9.56867997680645E-3</v>
      </c>
      <c r="AN14" s="23">
        <v>1.0889965273054299E-2</v>
      </c>
      <c r="AO14" s="23">
        <v>2.9342173980969499E-2</v>
      </c>
      <c r="AP14" s="23"/>
      <c r="AQ14" s="23">
        <v>6.1786706881901002E-3</v>
      </c>
      <c r="AR14" s="23"/>
      <c r="AS14" s="23">
        <v>2.5767760495371498E-3</v>
      </c>
      <c r="AT14" s="23">
        <v>1.11207395070739E-2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78"/>
  <sheetViews>
    <sheetView showGridLines="0" topLeftCell="A8" workbookViewId="0">
      <selection activeCell="D21" sqref="D21"/>
    </sheetView>
  </sheetViews>
  <sheetFormatPr defaultColWidth="10.90625" defaultRowHeight="14.5" x14ac:dyDescent="0.35"/>
  <cols>
    <col min="4" max="4" width="100.7265625" customWidth="1"/>
    <col min="5" max="5" width="20.7265625" customWidth="1"/>
  </cols>
  <sheetData>
    <row r="2" spans="3:6" ht="40" customHeight="1" x14ac:dyDescent="0.35">
      <c r="D2" s="1" t="s">
        <v>11</v>
      </c>
    </row>
    <row r="6" spans="3:6" x14ac:dyDescent="0.35">
      <c r="D6" s="8" t="str">
        <f>HYPERLINK("#'Full Results'!A1", "Full Results")</f>
        <v>Full Results</v>
      </c>
    </row>
    <row r="8" spans="3:6" x14ac:dyDescent="0.35">
      <c r="D8" s="6" t="s">
        <v>12</v>
      </c>
      <c r="E8" s="6" t="s">
        <v>13</v>
      </c>
      <c r="F8" s="6" t="s">
        <v>14</v>
      </c>
    </row>
    <row r="9" spans="3:6" x14ac:dyDescent="0.35">
      <c r="C9">
        <v>1</v>
      </c>
      <c r="D9" s="8" t="str">
        <f>HYPERLINK("#'Table 1'!A1", "Grid Summary: Do you have a favourable or unfavourable view of these political parties?")</f>
        <v>Grid Summary: Do you have a favourable or unfavourable view of these political parties?</v>
      </c>
      <c r="E9" s="7"/>
      <c r="F9" t="s">
        <v>78</v>
      </c>
    </row>
    <row r="10" spans="3:6" x14ac:dyDescent="0.35">
      <c r="C10">
        <v>2</v>
      </c>
      <c r="D10" s="8" t="str">
        <f>HYPERLINK("#'Table 2'!A1", "Do you have a favourable or unfavourable view of these political parties?: Conservative Party")</f>
        <v>Do you have a favourable or unfavourable view of these political parties?: Conservative Party</v>
      </c>
      <c r="E10" s="21" t="str">
        <f>HYPERLINK("#'Full Results'!A11", "11")</f>
        <v>11</v>
      </c>
      <c r="F10" t="s">
        <v>78</v>
      </c>
    </row>
    <row r="11" spans="3:6" x14ac:dyDescent="0.35">
      <c r="C11">
        <v>3</v>
      </c>
      <c r="D11" s="8" t="str">
        <f>HYPERLINK("#'Table 3'!A1", "Do you have a favourable or unfavourable view of these political parties?: Labour Party")</f>
        <v>Do you have a favourable or unfavourable view of these political parties?: Labour Party</v>
      </c>
      <c r="E11" s="21" t="str">
        <f>HYPERLINK("#'Full Results'!A23", "23")</f>
        <v>23</v>
      </c>
      <c r="F11" t="s">
        <v>78</v>
      </c>
    </row>
    <row r="12" spans="3:6" x14ac:dyDescent="0.35">
      <c r="C12">
        <v>4</v>
      </c>
      <c r="D12" s="8" t="str">
        <f>HYPERLINK("#'Table 4'!A1", "Do you have a favourable or unfavourable view of these political parties?: Liberal Democrats")</f>
        <v>Do you have a favourable or unfavourable view of these political parties?: Liberal Democrats</v>
      </c>
      <c r="E12" s="21" t="str">
        <f>HYPERLINK("#'Full Results'!A35", "35")</f>
        <v>35</v>
      </c>
      <c r="F12" t="s">
        <v>78</v>
      </c>
    </row>
    <row r="13" spans="3:6" x14ac:dyDescent="0.35">
      <c r="C13">
        <v>5</v>
      </c>
      <c r="D13" s="8" t="str">
        <f>HYPERLINK("#'Table 5'!A1", "Do you have a favourable or unfavourable view of these political parties?: Reform UK")</f>
        <v>Do you have a favourable or unfavourable view of these political parties?: Reform UK</v>
      </c>
      <c r="E13" s="21" t="str">
        <f>HYPERLINK("#'Full Results'!A47", "47")</f>
        <v>47</v>
      </c>
      <c r="F13" t="s">
        <v>78</v>
      </c>
    </row>
    <row r="14" spans="3:6" x14ac:dyDescent="0.35">
      <c r="C14">
        <v>6</v>
      </c>
      <c r="D14" s="8" t="str">
        <f>HYPERLINK("#'Table 6'!A1", "Do you have a favourable or unfavourable view of these political parties?: Green Party")</f>
        <v>Do you have a favourable or unfavourable view of these political parties?: Green Party</v>
      </c>
      <c r="E14" s="21" t="str">
        <f>HYPERLINK("#'Full Results'!A59", "59")</f>
        <v>59</v>
      </c>
      <c r="F14" t="s">
        <v>78</v>
      </c>
    </row>
    <row r="15" spans="3:6" x14ac:dyDescent="0.35">
      <c r="C15">
        <v>7</v>
      </c>
      <c r="D15" s="8" t="str">
        <f>HYPERLINK("#'Table 7'!A1", "Do you have a favourable or unfavourable view of these political parties?: Scottish National Party")</f>
        <v>Do you have a favourable or unfavourable view of these political parties?: Scottish National Party</v>
      </c>
      <c r="E15" s="21" t="str">
        <f>HYPERLINK("#'Full Results'!A71", "71")</f>
        <v>71</v>
      </c>
      <c r="F15" t="s">
        <v>78</v>
      </c>
    </row>
    <row r="16" spans="3:6" x14ac:dyDescent="0.35">
      <c r="C16">
        <v>8</v>
      </c>
      <c r="D16" s="8" t="str">
        <f>HYPERLINK("#'Table 8'!A1", "Grid Summary: Do you have a favourable or unfavourable view of these political leaders?")</f>
        <v>Grid Summary: Do you have a favourable or unfavourable view of these political leaders?</v>
      </c>
      <c r="E16" s="7"/>
      <c r="F16" t="s">
        <v>78</v>
      </c>
    </row>
    <row r="17" spans="3:6" x14ac:dyDescent="0.35">
      <c r="C17">
        <v>9</v>
      </c>
      <c r="D17" s="8" t="str">
        <f>HYPERLINK("#'Table 9'!A1", "Do you have a favourable or unfavourable view of these political leaders?: Keir Starmer")</f>
        <v>Do you have a favourable or unfavourable view of these political leaders?: Keir Starmer</v>
      </c>
      <c r="E17" s="21" t="str">
        <f>HYPERLINK("#'Full Results'!A83", "83")</f>
        <v>83</v>
      </c>
      <c r="F17" t="s">
        <v>78</v>
      </c>
    </row>
    <row r="18" spans="3:6" x14ac:dyDescent="0.35">
      <c r="C18">
        <v>10</v>
      </c>
      <c r="D18" s="8" t="str">
        <f>HYPERLINK("#'Table 10'!A1", "Do you have a favourable or unfavourable view of these political leaders?: Ed Davey")</f>
        <v>Do you have a favourable or unfavourable view of these political leaders?: Ed Davey</v>
      </c>
      <c r="E18" s="21" t="str">
        <f>HYPERLINK("#'Full Results'!A95", "95")</f>
        <v>95</v>
      </c>
      <c r="F18" t="s">
        <v>78</v>
      </c>
    </row>
    <row r="19" spans="3:6" x14ac:dyDescent="0.35">
      <c r="C19">
        <v>11</v>
      </c>
      <c r="D19" s="8" t="str">
        <f>HYPERLINK("#'Table 11'!A1", "Do you have a favourable or unfavourable view of these political leaders?: Nigel Farage")</f>
        <v>Do you have a favourable or unfavourable view of these political leaders?: Nigel Farage</v>
      </c>
      <c r="E19" s="21" t="str">
        <f>HYPERLINK("#'Full Results'!A107", "107")</f>
        <v>107</v>
      </c>
      <c r="F19" t="s">
        <v>78</v>
      </c>
    </row>
    <row r="20" spans="3:6" x14ac:dyDescent="0.35">
      <c r="C20">
        <v>12</v>
      </c>
      <c r="D20" s="8" t="str">
        <f>HYPERLINK("#'Table 12'!A1", "Do you have a favourable or unfavourable view of these political leaders?: Kemi Badenoch")</f>
        <v>Do you have a favourable or unfavourable view of these political leaders?: Kemi Badenoch</v>
      </c>
      <c r="E20" s="21" t="str">
        <f>HYPERLINK("#'Full Results'!A119", "119")</f>
        <v>119</v>
      </c>
      <c r="F20" t="s">
        <v>78</v>
      </c>
    </row>
    <row r="21" spans="3:6" x14ac:dyDescent="0.35">
      <c r="C21">
        <v>13</v>
      </c>
      <c r="D21" s="8" t="str">
        <f>HYPERLINK("#'Table 13'!A1", " Would you say that Keir Starmer is a good leader or a bad leader?")</f>
        <v xml:space="preserve"> Would you say that Keir Starmer is a good leader or a bad leader?</v>
      </c>
      <c r="E21" s="21" t="str">
        <f>HYPERLINK("#'Full Results'!A131", "131")</f>
        <v>131</v>
      </c>
      <c r="F21" t="s">
        <v>78</v>
      </c>
    </row>
    <row r="22" spans="3:6" x14ac:dyDescent="0.35">
      <c r="C22">
        <v>14</v>
      </c>
      <c r="D22" s="8" t="str">
        <f>HYPERLINK("#'Table 14'!A1", " Would you say that Kemi Badenoch is a good leader or a bad leader?")</f>
        <v xml:space="preserve"> Would you say that Kemi Badenoch is a good leader or a bad leader?</v>
      </c>
      <c r="E22" s="21" t="str">
        <f>HYPERLINK("#'Full Results'!A140", "140")</f>
        <v>140</v>
      </c>
      <c r="F22" t="s">
        <v>78</v>
      </c>
    </row>
    <row r="23" spans="3:6" x14ac:dyDescent="0.35">
      <c r="C23">
        <v>15</v>
      </c>
      <c r="D23" s="8" t="str">
        <f>HYPERLINK("#'Table 15'!A1", " Would you say that Nigel Farage is a good leader or a bad leader?")</f>
        <v xml:space="preserve"> Would you say that Nigel Farage is a good leader or a bad leader?</v>
      </c>
      <c r="E23" s="21" t="str">
        <f>HYPERLINK("#'Full Results'!A149", "149")</f>
        <v>149</v>
      </c>
      <c r="F23" t="s">
        <v>78</v>
      </c>
    </row>
    <row r="24" spans="3:6" x14ac:dyDescent="0.35">
      <c r="C24">
        <v>16</v>
      </c>
      <c r="D24" s="8" t="str">
        <f>HYPERLINK("#'Table 16'!A1", " How well or badly do you think Keir Starmer has performed as Prime Minister since the last election?")</f>
        <v xml:space="preserve"> How well or badly do you think Keir Starmer has performed as Prime Minister since the last election?</v>
      </c>
      <c r="E24" s="21" t="str">
        <f>HYPERLINK("#'Full Results'!A158", "158")</f>
        <v>158</v>
      </c>
      <c r="F24" t="s">
        <v>78</v>
      </c>
    </row>
    <row r="25" spans="3:6" x14ac:dyDescent="0.35">
      <c r="C25">
        <v>17</v>
      </c>
      <c r="D25" s="8" t="str">
        <f>HYPERLINK("#'Table 17'!A1", " Which of the following come closest to your view on Keir Starmer and the Labour Party?")</f>
        <v xml:space="preserve"> Which of the following come closest to your view on Keir Starmer and the Labour Party?</v>
      </c>
      <c r="E25" s="21" t="str">
        <f>HYPERLINK("#'Full Results'!A167", "167")</f>
        <v>167</v>
      </c>
      <c r="F25" t="s">
        <v>78</v>
      </c>
    </row>
    <row r="26" spans="3:6" x14ac:dyDescent="0.35">
      <c r="C26">
        <v>18</v>
      </c>
      <c r="D26" s="8" t="str">
        <f>HYPERLINK("#'Table 18'!A1", " Do you like Keir Starmer?")</f>
        <v xml:space="preserve"> Do you like Keir Starmer?</v>
      </c>
      <c r="E26" s="21" t="str">
        <f>HYPERLINK("#'Full Results'!A175", "175")</f>
        <v>175</v>
      </c>
      <c r="F26" t="s">
        <v>78</v>
      </c>
    </row>
    <row r="27" spans="3:6" x14ac:dyDescent="0.35">
      <c r="C27">
        <v>19</v>
      </c>
      <c r="D27" s="8" t="str">
        <f>HYPERLINK("#'Table 19'!A1", " Does Keir Starmer have the same sort of background as you?")</f>
        <v xml:space="preserve"> Does Keir Starmer have the same sort of background as you?</v>
      </c>
      <c r="E27" s="21" t="str">
        <f>HYPERLINK("#'Full Results'!A183", "183")</f>
        <v>183</v>
      </c>
      <c r="F27" t="s">
        <v>78</v>
      </c>
    </row>
    <row r="28" spans="3:6" x14ac:dyDescent="0.35">
      <c r="C28">
        <v>20</v>
      </c>
      <c r="D28" s="8" t="str">
        <f>HYPERLINK("#'Table 20'!A1", " How easy do you find it to relate to Keir Starmer?")</f>
        <v xml:space="preserve"> How easy do you find it to relate to Keir Starmer?</v>
      </c>
      <c r="E28" s="21" t="str">
        <f>HYPERLINK("#'Full Results'!A191", "191")</f>
        <v>191</v>
      </c>
      <c r="F28" t="s">
        <v>78</v>
      </c>
    </row>
    <row r="29" spans="3:6" x14ac:dyDescent="0.35">
      <c r="C29">
        <v>21</v>
      </c>
      <c r="D29" s="8" t="str">
        <f>HYPERLINK("#'Table 21'!A1", " Does Keir Starmer represent people like you?")</f>
        <v xml:space="preserve"> Does Keir Starmer represent people like you?</v>
      </c>
      <c r="E29" s="21" t="str">
        <f>HYPERLINK("#'Full Results'!A200", "200")</f>
        <v>200</v>
      </c>
      <c r="F29" t="s">
        <v>78</v>
      </c>
    </row>
    <row r="30" spans="3:6" x14ac:dyDescent="0.35">
      <c r="C30">
        <v>22</v>
      </c>
      <c r="D30" s="8" t="str">
        <f>HYPERLINK("#'Table 22'!A1", " Do you trust Keir Starmer?")</f>
        <v xml:space="preserve"> Do you trust Keir Starmer?</v>
      </c>
      <c r="E30" s="21" t="str">
        <f>HYPERLINK("#'Full Results'!A208", "208")</f>
        <v>208</v>
      </c>
      <c r="F30" t="s">
        <v>78</v>
      </c>
    </row>
    <row r="31" spans="3:6" x14ac:dyDescent="0.35">
      <c r="C31">
        <v>23</v>
      </c>
      <c r="D31" s="8" t="str">
        <f>HYPERLINK("#'Table 23'!A1", " Do you think Keir Starmer is someone who keeps his promises?")</f>
        <v xml:space="preserve"> Do you think Keir Starmer is someone who keeps his promises?</v>
      </c>
      <c r="E31" s="21" t="str">
        <f>HYPERLINK("#'Full Results'!A216", "216")</f>
        <v>216</v>
      </c>
      <c r="F31" t="s">
        <v>78</v>
      </c>
    </row>
    <row r="32" spans="3:6" x14ac:dyDescent="0.35">
      <c r="C32">
        <v>24</v>
      </c>
      <c r="D32" s="8" t="str">
        <f>HYPERLINK("#'Table 24'!A1", " Which of the following comes closest to your view?")</f>
        <v xml:space="preserve"> Which of the following comes closest to your view?</v>
      </c>
      <c r="E32" s="21" t="str">
        <f>HYPERLINK("#'Full Results'!A222", "222")</f>
        <v>222</v>
      </c>
      <c r="F32" t="s">
        <v>78</v>
      </c>
    </row>
    <row r="33" spans="3:6" x14ac:dyDescent="0.35">
      <c r="C33">
        <v>25</v>
      </c>
      <c r="D33" s="8" t="str">
        <f>HYPERLINK("#'Table 25'!A1", " Which of the following comes closest to your view?")</f>
        <v xml:space="preserve"> Which of the following comes closest to your view?</v>
      </c>
      <c r="E33" s="21" t="str">
        <f>HYPERLINK("#'Full Results'!A228", "228")</f>
        <v>228</v>
      </c>
      <c r="F33" t="s">
        <v>78</v>
      </c>
    </row>
    <row r="34" spans="3:6" x14ac:dyDescent="0.35">
      <c r="C34">
        <v>26</v>
      </c>
      <c r="D34" s="8" t="str">
        <f>HYPERLINK("#'Table 26'!A1", "Grid Summary: How would you rate Keir Starmer along these traits and characteristics?")</f>
        <v>Grid Summary: How would you rate Keir Starmer along these traits and characteristics?</v>
      </c>
      <c r="E34" s="7"/>
      <c r="F34" t="s">
        <v>78</v>
      </c>
    </row>
    <row r="35" spans="3:6" x14ac:dyDescent="0.35">
      <c r="C35">
        <v>27</v>
      </c>
      <c r="D35" s="8" t="str">
        <f>HYPERLINK("#'Table 27'!A1", "How would you rate Keir Starmer along these traits and characteristics?: Cold|Warm")</f>
        <v>How would you rate Keir Starmer along these traits and characteristics?: Cold|Warm</v>
      </c>
      <c r="E35" s="21" t="str">
        <f>HYPERLINK("#'Full Results'!A236", "236")</f>
        <v>236</v>
      </c>
      <c r="F35" t="s">
        <v>78</v>
      </c>
    </row>
    <row r="36" spans="3:6" x14ac:dyDescent="0.35">
      <c r="C36">
        <v>28</v>
      </c>
      <c r="D36" s="8" t="str">
        <f>HYPERLINK("#'Table 28'!A1", "How would you rate Keir Starmer along these traits and characteristics?: Uncaring|Caring")</f>
        <v>How would you rate Keir Starmer along these traits and characteristics?: Uncaring|Caring</v>
      </c>
      <c r="E36" s="21" t="str">
        <f>HYPERLINK("#'Full Results'!A246", "246")</f>
        <v>246</v>
      </c>
      <c r="F36" t="s">
        <v>78</v>
      </c>
    </row>
    <row r="37" spans="3:6" x14ac:dyDescent="0.35">
      <c r="C37">
        <v>29</v>
      </c>
      <c r="D37" s="8" t="str">
        <f>HYPERLINK("#'Table 29'!A1", "How would you rate Keir Starmer along these traits and characteristics?: Incompetent|Competent")</f>
        <v>How would you rate Keir Starmer along these traits and characteristics?: Incompetent|Competent</v>
      </c>
      <c r="E37" s="21" t="str">
        <f>HYPERLINK("#'Full Results'!A256", "256")</f>
        <v>256</v>
      </c>
      <c r="F37" t="s">
        <v>78</v>
      </c>
    </row>
    <row r="38" spans="3:6" x14ac:dyDescent="0.35">
      <c r="C38">
        <v>30</v>
      </c>
      <c r="D38" s="8" t="str">
        <f>HYPERLINK("#'Table 30'!A1", "How would you rate Keir Starmer along these traits and characteristics?: Young|Old")</f>
        <v>How would you rate Keir Starmer along these traits and characteristics?: Young|Old</v>
      </c>
      <c r="E38" s="21" t="str">
        <f>HYPERLINK("#'Full Results'!A266", "266")</f>
        <v>266</v>
      </c>
      <c r="F38" t="s">
        <v>78</v>
      </c>
    </row>
    <row r="39" spans="3:6" x14ac:dyDescent="0.35">
      <c r="C39">
        <v>31</v>
      </c>
      <c r="D39" s="8" t="str">
        <f>HYPERLINK("#'Table 31'!A1", "How would you rate Keir Starmer along these traits and characteristics?: Dumb|Smart")</f>
        <v>How would you rate Keir Starmer along these traits and characteristics?: Dumb|Smart</v>
      </c>
      <c r="E39" s="21" t="str">
        <f>HYPERLINK("#'Full Results'!A276", "276")</f>
        <v>276</v>
      </c>
      <c r="F39" t="s">
        <v>78</v>
      </c>
    </row>
    <row r="40" spans="3:6" x14ac:dyDescent="0.35">
      <c r="C40">
        <v>32</v>
      </c>
      <c r="D40" s="8" t="str">
        <f>HYPERLINK("#'Table 32'!A1", "How would you rate Keir Starmer along these traits and characteristics?: Weak|Strong")</f>
        <v>How would you rate Keir Starmer along these traits and characteristics?: Weak|Strong</v>
      </c>
      <c r="E40" s="21" t="str">
        <f>HYPERLINK("#'Full Results'!A286", "286")</f>
        <v>286</v>
      </c>
      <c r="F40" t="s">
        <v>78</v>
      </c>
    </row>
    <row r="41" spans="3:6" x14ac:dyDescent="0.35">
      <c r="C41">
        <v>33</v>
      </c>
      <c r="D41" s="8" t="str">
        <f>HYPERLINK("#'Table 33'!A1", "How would you rate Keir Starmer along these traits and characteristics?: Unattractive|Attractive")</f>
        <v>How would you rate Keir Starmer along these traits and characteristics?: Unattractive|Attractive</v>
      </c>
      <c r="E41" s="21" t="str">
        <f>HYPERLINK("#'Full Results'!A296", "296")</f>
        <v>296</v>
      </c>
      <c r="F41" t="s">
        <v>78</v>
      </c>
    </row>
    <row r="42" spans="3:6" x14ac:dyDescent="0.35">
      <c r="C42">
        <v>34</v>
      </c>
      <c r="D42" s="8" t="str">
        <f>HYPERLINK("#'Table 34'!A1", "How would you rate Keir Starmer along these traits and characteristics?: Conservative|Progressive")</f>
        <v>How would you rate Keir Starmer along these traits and characteristics?: Conservative|Progressive</v>
      </c>
      <c r="E42" s="21" t="str">
        <f>HYPERLINK("#'Full Results'!A306", "306")</f>
        <v>306</v>
      </c>
      <c r="F42" t="s">
        <v>78</v>
      </c>
    </row>
    <row r="43" spans="3:6" x14ac:dyDescent="0.35">
      <c r="C43">
        <v>35</v>
      </c>
      <c r="D43" s="8" t="str">
        <f>HYPERLINK("#'Table 35'!A1", "How would you rate Keir Starmer along these traits and characteristics?: Unconventional|Traditional")</f>
        <v>How would you rate Keir Starmer along these traits and characteristics?: Unconventional|Traditional</v>
      </c>
      <c r="E43" s="21" t="str">
        <f>HYPERLINK("#'Full Results'!A316", "316")</f>
        <v>316</v>
      </c>
      <c r="F43" t="s">
        <v>78</v>
      </c>
    </row>
    <row r="44" spans="3:6" x14ac:dyDescent="0.35">
      <c r="C44">
        <v>36</v>
      </c>
      <c r="D44" s="8" t="str">
        <f>HYPERLINK("#'Table 36'!A1", "How would you rate Keir Starmer along these traits and characteristics?: Uninspiring|Inspiring")</f>
        <v>How would you rate Keir Starmer along these traits and characteristics?: Uninspiring|Inspiring</v>
      </c>
      <c r="E44" s="21" t="str">
        <f>HYPERLINK("#'Full Results'!A326", "326")</f>
        <v>326</v>
      </c>
      <c r="F44" t="s">
        <v>78</v>
      </c>
    </row>
    <row r="45" spans="3:6" x14ac:dyDescent="0.35">
      <c r="C45">
        <v>37</v>
      </c>
      <c r="D45" s="8" t="str">
        <f>HYPERLINK("#'Table 37'!A1", "How would you rate Keir Starmer along these traits and characteristics?: Weird|Normal")</f>
        <v>How would you rate Keir Starmer along these traits and characteristics?: Weird|Normal</v>
      </c>
      <c r="E45" s="21" t="str">
        <f>HYPERLINK("#'Full Results'!A336", "336")</f>
        <v>336</v>
      </c>
      <c r="F45" t="s">
        <v>78</v>
      </c>
    </row>
    <row r="46" spans="3:6" x14ac:dyDescent="0.35">
      <c r="C46">
        <v>38</v>
      </c>
      <c r="D46" s="8" t="str">
        <f>HYPERLINK("#'Table 38'!A1", "How would you rate Keir Starmer along these traits and characteristics?: Dishonest|Honest")</f>
        <v>How would you rate Keir Starmer along these traits and characteristics?: Dishonest|Honest</v>
      </c>
      <c r="E46" s="21" t="str">
        <f>HYPERLINK("#'Full Results'!A346", "346")</f>
        <v>346</v>
      </c>
      <c r="F46" t="s">
        <v>78</v>
      </c>
    </row>
    <row r="47" spans="3:6" x14ac:dyDescent="0.35">
      <c r="C47">
        <v>39</v>
      </c>
      <c r="D47" s="8" t="str">
        <f>HYPERLINK("#'Table 39'!A1", "How would you rate Keir Starmer along these traits and characteristics?: Untrustworthy|Trustworthy")</f>
        <v>How would you rate Keir Starmer along these traits and characteristics?: Untrustworthy|Trustworthy</v>
      </c>
      <c r="E47" s="21" t="str">
        <f>HYPERLINK("#'Full Results'!A356", "356")</f>
        <v>356</v>
      </c>
      <c r="F47" t="s">
        <v>78</v>
      </c>
    </row>
    <row r="48" spans="3:6" x14ac:dyDescent="0.35">
      <c r="C48">
        <v>40</v>
      </c>
      <c r="D48" s="8" t="str">
        <f>HYPERLINK("#'Table 40'!A1", "How would you rate Keir Starmer along these traits and characteristics?: Moderate|Radical")</f>
        <v>How would you rate Keir Starmer along these traits and characteristics?: Moderate|Radical</v>
      </c>
      <c r="E48" s="21" t="str">
        <f>HYPERLINK("#'Full Results'!A366", "366")</f>
        <v>366</v>
      </c>
      <c r="F48" t="s">
        <v>78</v>
      </c>
    </row>
    <row r="49" spans="3:6" x14ac:dyDescent="0.35">
      <c r="C49">
        <v>41</v>
      </c>
      <c r="D49" s="8" t="str">
        <f>HYPERLINK("#'Table 41'!A1", "How would you rate Keir Starmer along these traits and characteristics?: Left-wing|Right-wing")</f>
        <v>How would you rate Keir Starmer along these traits and characteristics?: Left-wing|Right-wing</v>
      </c>
      <c r="E49" s="21" t="str">
        <f>HYPERLINK("#'Full Results'!A376", "376")</f>
        <v>376</v>
      </c>
      <c r="F49" t="s">
        <v>78</v>
      </c>
    </row>
    <row r="50" spans="3:6" x14ac:dyDescent="0.35">
      <c r="C50">
        <v>42</v>
      </c>
      <c r="D50" s="8" t="str">
        <f>HYPERLINK("#'Table 42'!A1", "How would you rate Keir Starmer along these traits and characteristics?: Centrist|Extreme")</f>
        <v>How would you rate Keir Starmer along these traits and characteristics?: Centrist|Extreme</v>
      </c>
      <c r="E50" s="21" t="str">
        <f>HYPERLINK("#'Full Results'!A386", "386")</f>
        <v>386</v>
      </c>
      <c r="F50" t="s">
        <v>78</v>
      </c>
    </row>
    <row r="51" spans="3:6" x14ac:dyDescent="0.35">
      <c r="C51">
        <v>43</v>
      </c>
      <c r="D51" s="8" t="str">
        <f>HYPERLINK("#'Table 43'!A1", "How would you rate Keir Starmer along these traits and characteristics?: Dull|Fun")</f>
        <v>How would you rate Keir Starmer along these traits and characteristics?: Dull|Fun</v>
      </c>
      <c r="E51" s="21" t="str">
        <f>HYPERLINK("#'Full Results'!A396", "396")</f>
        <v>396</v>
      </c>
      <c r="F51" t="s">
        <v>78</v>
      </c>
    </row>
    <row r="52" spans="3:6" x14ac:dyDescent="0.35">
      <c r="C52">
        <v>44</v>
      </c>
      <c r="D52" s="8" t="str">
        <f>HYPERLINK("#'Table 44'!A1", "How would you rate Keir Starmer along these traits and characteristics?: Mean|Kind")</f>
        <v>How would you rate Keir Starmer along these traits and characteristics?: Mean|Kind</v>
      </c>
      <c r="E52" s="21" t="str">
        <f>HYPERLINK("#'Full Results'!A406", "406")</f>
        <v>406</v>
      </c>
      <c r="F52" t="s">
        <v>78</v>
      </c>
    </row>
    <row r="53" spans="3:6" x14ac:dyDescent="0.35">
      <c r="C53">
        <v>45</v>
      </c>
      <c r="D53" s="8" t="str">
        <f>HYPERLINK("#'Table 45'!A1", "How would you rate Keir Starmer along these traits and characteristics?: Humourless|Good-humoured")</f>
        <v>How would you rate Keir Starmer along these traits and characteristics?: Humourless|Good-humoured</v>
      </c>
      <c r="E53" s="21" t="str">
        <f>HYPERLINK("#'Full Results'!A416", "416")</f>
        <v>416</v>
      </c>
      <c r="F53" t="s">
        <v>78</v>
      </c>
    </row>
    <row r="54" spans="3:6" x14ac:dyDescent="0.35">
      <c r="C54">
        <v>46</v>
      </c>
      <c r="D54" s="8" t="str">
        <f>HYPERLINK("#'Table 46'!A1", "How would you rate Keir Starmer along these traits and characteristics?: Wishy-washy|Firm")</f>
        <v>How would you rate Keir Starmer along these traits and characteristics?: Wishy-washy|Firm</v>
      </c>
      <c r="E54" s="21" t="str">
        <f>HYPERLINK("#'Full Results'!A426", "426")</f>
        <v>426</v>
      </c>
      <c r="F54" t="s">
        <v>78</v>
      </c>
    </row>
    <row r="55" spans="3:6" x14ac:dyDescent="0.35">
      <c r="C55">
        <v>47</v>
      </c>
      <c r="D55" s="8" t="str">
        <f>HYPERLINK("#'Table 47'!A1", "How would you rate Keir Starmer along these traits and characteristics?: Lazy|Hard-working")</f>
        <v>How would you rate Keir Starmer along these traits and characteristics?: Lazy|Hard-working</v>
      </c>
      <c r="E55" s="21" t="str">
        <f>HYPERLINK("#'Full Results'!A436", "436")</f>
        <v>436</v>
      </c>
      <c r="F55" t="s">
        <v>78</v>
      </c>
    </row>
    <row r="56" spans="3:6" x14ac:dyDescent="0.35">
      <c r="C56">
        <v>48</v>
      </c>
      <c r="D56" s="8" t="str">
        <f>HYPERLINK("#'Table 48'!A1", "How would you rate Keir Starmer along these traits and characteristics?: Boring|Interesting")</f>
        <v>How would you rate Keir Starmer along these traits and characteristics?: Boring|Interesting</v>
      </c>
      <c r="E56" s="21" t="str">
        <f>HYPERLINK("#'Full Results'!A446", "446")</f>
        <v>446</v>
      </c>
      <c r="F56" t="s">
        <v>78</v>
      </c>
    </row>
    <row r="57" spans="3:6" x14ac:dyDescent="0.35">
      <c r="C57">
        <v>49</v>
      </c>
      <c r="D57" s="8" t="str">
        <f>HYPERLINK("#'Table 49'!A1", "How would you rate Keir Starmer along these traits and characteristics?: Stupid|Clever")</f>
        <v>How would you rate Keir Starmer along these traits and characteristics?: Stupid|Clever</v>
      </c>
      <c r="E57" s="21" t="str">
        <f>HYPERLINK("#'Full Results'!A456", "456")</f>
        <v>456</v>
      </c>
      <c r="F57" t="s">
        <v>78</v>
      </c>
    </row>
    <row r="58" spans="3:6" x14ac:dyDescent="0.35">
      <c r="C58">
        <v>50</v>
      </c>
      <c r="D58" s="8" t="str">
        <f>HYPERLINK("#'Table 50'!A1", " Based on what you know, which of the following best describes Keir Starmer?")</f>
        <v xml:space="preserve"> Based on what you know, which of the following best describes Keir Starmer?</v>
      </c>
      <c r="E58" s="21" t="str">
        <f>HYPERLINK("#'Full Results'!A466", "466")</f>
        <v>466</v>
      </c>
      <c r="F58" t="s">
        <v>78</v>
      </c>
    </row>
    <row r="59" spans="3:6" x14ac:dyDescent="0.35">
      <c r="C59">
        <v>51</v>
      </c>
      <c r="D59" s="8" t="str">
        <f>HYPERLINK("#'Table 51'!A1", " Based on what you know, which of the following best describes Keir Starmer?")</f>
        <v xml:space="preserve"> Based on what you know, which of the following best describes Keir Starmer?</v>
      </c>
      <c r="E59" s="21" t="str">
        <f>HYPERLINK("#'Full Results'!A471", "471")</f>
        <v>471</v>
      </c>
      <c r="F59" t="s">
        <v>78</v>
      </c>
    </row>
    <row r="60" spans="3:6" x14ac:dyDescent="0.35">
      <c r="C60">
        <v>52</v>
      </c>
      <c r="D60" s="8" t="str">
        <f>HYPERLINK("#'Table 52'!A1", " Based on what you know, which of the following best describes Keir Starmer?")</f>
        <v xml:space="preserve"> Based on what you know, which of the following best describes Keir Starmer?</v>
      </c>
      <c r="E60" s="21" t="str">
        <f>HYPERLINK("#'Full Results'!A476", "476")</f>
        <v>476</v>
      </c>
      <c r="F60" t="s">
        <v>78</v>
      </c>
    </row>
    <row r="61" spans="3:6" x14ac:dyDescent="0.35">
      <c r="C61">
        <v>53</v>
      </c>
      <c r="D61" s="8" t="str">
        <f>HYPERLINK("#'Table 53'!A1", " Based on what you know, which of the following best describes Keir Starmer?")</f>
        <v xml:space="preserve"> Based on what you know, which of the following best describes Keir Starmer?</v>
      </c>
      <c r="E61" s="21" t="str">
        <f>HYPERLINK("#'Full Results'!A482", "482")</f>
        <v>482</v>
      </c>
      <c r="F61" t="s">
        <v>78</v>
      </c>
    </row>
    <row r="62" spans="3:6" x14ac:dyDescent="0.35">
      <c r="C62">
        <v>54</v>
      </c>
      <c r="D62" s="8" t="str">
        <f>HYPERLINK("#'Table 54'!A1", " Based on what you know, which of the following best describes Keir Starmer?")</f>
        <v xml:space="preserve"> Based on what you know, which of the following best describes Keir Starmer?</v>
      </c>
      <c r="E62" s="21" t="str">
        <f>HYPERLINK("#'Full Results'!A487", "487")</f>
        <v>487</v>
      </c>
      <c r="F62" t="s">
        <v>78</v>
      </c>
    </row>
    <row r="63" spans="3:6" x14ac:dyDescent="0.35">
      <c r="C63">
        <v>55</v>
      </c>
      <c r="D63" s="8" t="str">
        <f>HYPERLINK("#'Table 55'!A1", " Which of the following do you think Keir Starmer worries more about the opinions of?")</f>
        <v xml:space="preserve"> Which of the following do you think Keir Starmer worries more about the opinions of?</v>
      </c>
      <c r="E63" s="21" t="str">
        <f>HYPERLINK("#'Full Results'!A493", "493")</f>
        <v>493</v>
      </c>
      <c r="F63" t="s">
        <v>78</v>
      </c>
    </row>
    <row r="64" spans="3:6" x14ac:dyDescent="0.35">
      <c r="C64">
        <v>56</v>
      </c>
      <c r="D64" s="8" t="str">
        <f>HYPERLINK("#'Table 56'!A1", " Which of the following do you think Keir Starmer worries more about the opinions of?")</f>
        <v xml:space="preserve"> Which of the following do you think Keir Starmer worries more about the opinions of?</v>
      </c>
      <c r="E64" s="21" t="str">
        <f>HYPERLINK("#'Full Results'!A500", "500")</f>
        <v>500</v>
      </c>
      <c r="F64" t="s">
        <v>78</v>
      </c>
    </row>
    <row r="65" spans="3:6" x14ac:dyDescent="0.35">
      <c r="C65">
        <v>57</v>
      </c>
      <c r="D65" s="8" t="str">
        <f>HYPERLINK("#'Table 57'!A1", " Which of the following do you think Keir Starmer worries more about the opinions of?")</f>
        <v xml:space="preserve"> Which of the following do you think Keir Starmer worries more about the opinions of?</v>
      </c>
      <c r="E65" s="21" t="str">
        <f>HYPERLINK("#'Full Results'!A508", "508")</f>
        <v>508</v>
      </c>
      <c r="F65" t="s">
        <v>78</v>
      </c>
    </row>
    <row r="66" spans="3:6" x14ac:dyDescent="0.35">
      <c r="C66">
        <v>58</v>
      </c>
      <c r="D66" s="8" t="str">
        <f>HYPERLINK("#'Table 58'!A1", " Which of the following do you think Keir Starmer worries more about the opinions of?")</f>
        <v xml:space="preserve"> Which of the following do you think Keir Starmer worries more about the opinions of?</v>
      </c>
      <c r="E66" s="21" t="str">
        <f>HYPERLINK("#'Full Results'!A515", "515")</f>
        <v>515</v>
      </c>
      <c r="F66" t="s">
        <v>78</v>
      </c>
    </row>
    <row r="67" spans="3:6" x14ac:dyDescent="0.35">
      <c r="C67">
        <v>59</v>
      </c>
      <c r="D67" s="8" t="str">
        <f>HYPERLINK("#'Table 59'!A1", "Grid Summary: Do you agree or disagree with the following about Keir Starmer?")</f>
        <v>Grid Summary: Do you agree or disagree with the following about Keir Starmer?</v>
      </c>
      <c r="E67" s="7"/>
      <c r="F67" t="s">
        <v>78</v>
      </c>
    </row>
    <row r="68" spans="3:6" x14ac:dyDescent="0.35">
      <c r="C68">
        <v>60</v>
      </c>
      <c r="D68" s="8" t="str">
        <f>HYPERLINK("#'Table 60'!A1", "Do you agree or disagree with the following about Keir Starmer?: I feel sorry for Keir Starmer")</f>
        <v>Do you agree or disagree with the following about Keir Starmer?: I feel sorry for Keir Starmer</v>
      </c>
      <c r="E68" s="21" t="str">
        <f>HYPERLINK("#'Full Results'!A522", "522")</f>
        <v>522</v>
      </c>
      <c r="F68" t="s">
        <v>78</v>
      </c>
    </row>
    <row r="69" spans="3:6" x14ac:dyDescent="0.35">
      <c r="C69">
        <v>61</v>
      </c>
      <c r="D69" s="8" t="str">
        <f>HYPERLINK("#'Table 61'!A1", "Do you agree or disagree with the following about Keir Starmer?: Keir Starmer deserves to be in the important job he is in")</f>
        <v>Do you agree or disagree with the following about Keir Starmer?: Keir Starmer deserves to be in the important job he is in</v>
      </c>
      <c r="E69" s="21" t="str">
        <f>HYPERLINK("#'Full Results'!A534", "534")</f>
        <v>534</v>
      </c>
      <c r="F69" t="s">
        <v>78</v>
      </c>
    </row>
    <row r="70" spans="3:6" x14ac:dyDescent="0.35">
      <c r="C70">
        <v>62</v>
      </c>
      <c r="D70" s="8" t="str">
        <f>HYPERLINK("#'Table 62'!A1", "Do you agree or disagree with the following about Keir Starmer?: I would enjoy spending time with Keir Starmer")</f>
        <v>Do you agree or disagree with the following about Keir Starmer?: I would enjoy spending time with Keir Starmer</v>
      </c>
      <c r="E70" s="21" t="str">
        <f>HYPERLINK("#'Full Results'!A546", "546")</f>
        <v>546</v>
      </c>
      <c r="F70" t="s">
        <v>78</v>
      </c>
    </row>
    <row r="71" spans="3:6" x14ac:dyDescent="0.35">
      <c r="C71">
        <v>63</v>
      </c>
      <c r="D71" s="8" t="str">
        <f>HYPERLINK("#'Table 63'!A1", "Do you agree or disagree with the following about Keir Starmer?: I expect the people around Keir Starmer look up to him")</f>
        <v>Do you agree or disagree with the following about Keir Starmer?: I expect the people around Keir Starmer look up to him</v>
      </c>
      <c r="E71" s="21" t="str">
        <f>HYPERLINK("#'Full Results'!A558", "558")</f>
        <v>558</v>
      </c>
      <c r="F71" t="s">
        <v>78</v>
      </c>
    </row>
    <row r="72" spans="3:6" x14ac:dyDescent="0.35">
      <c r="C72">
        <v>64</v>
      </c>
      <c r="D72" s="8" t="str">
        <f>HYPERLINK("#'Table 64'!A1", " If Keir Starmer was not in the Labour Party, which party do you think he would be in?")</f>
        <v xml:space="preserve"> If Keir Starmer was not in the Labour Party, which party do you think he would be in?</v>
      </c>
      <c r="E72" s="21" t="str">
        <f>HYPERLINK("#'Full Results'!A570", "570")</f>
        <v>570</v>
      </c>
      <c r="F72" t="s">
        <v>78</v>
      </c>
    </row>
    <row r="73" spans="3:6" x14ac:dyDescent="0.35">
      <c r="C73">
        <v>65</v>
      </c>
      <c r="D73" s="8" t="str">
        <f>HYPERLINK("#'Table 65'!A1", "In the Labour Party's election manifesto, they made a number of pledges. Which of the following pledges do you think Keir Starmer has made progress on so far?Select any that apply.")</f>
        <v>In the Labour Party's election manifesto, they made a number of pledges. Which of the following pledges do you think Keir Starmer has made progress on so far?Select any that apply.</v>
      </c>
      <c r="E73" s="21" t="str">
        <f>HYPERLINK("#'Full Results'!A579", "579")</f>
        <v>579</v>
      </c>
      <c r="F73" t="s">
        <v>78</v>
      </c>
    </row>
    <row r="74" spans="3:6" x14ac:dyDescent="0.35">
      <c r="C74">
        <v>66</v>
      </c>
      <c r="D74" s="8" t="str">
        <f>HYPERLINK("#'Table 66'!A1", "Thinking about those policy areas that have been in the news a lot in recent times, which of the following policy areas do you think Keir Starmer has made MOST progress on as Prime Minister?Select up to three of the following")</f>
        <v>Thinking about those policy areas that have been in the news a lot in recent times, which of the following policy areas do you think Keir Starmer has made MOST progress on as Prime Minister?Select up to three of the following</v>
      </c>
      <c r="E74" s="21" t="str">
        <f>HYPERLINK("#'Full Results'!A599", "599")</f>
        <v>599</v>
      </c>
      <c r="F74" t="s">
        <v>78</v>
      </c>
    </row>
    <row r="75" spans="3:6" x14ac:dyDescent="0.35">
      <c r="C75">
        <v>67</v>
      </c>
      <c r="D75" s="8" t="str">
        <f>HYPERLINK("#'Table 67'!A1", "And which of the following policy areas do you think Keir Starmer has made LEAST progress on as Prime Minister?Select up to three of the following")</f>
        <v>And which of the following policy areas do you think Keir Starmer has made LEAST progress on as Prime Minister?Select up to three of the following</v>
      </c>
      <c r="E75" s="21" t="str">
        <f>HYPERLINK("#'Full Results'!A613", "613")</f>
        <v>613</v>
      </c>
      <c r="F75" t="s">
        <v>78</v>
      </c>
    </row>
    <row r="76" spans="3:6" x14ac:dyDescent="0.35">
      <c r="C76">
        <v>68</v>
      </c>
      <c r="D76" s="8" t="str">
        <f>HYPERLINK("#'Table 68'!A1", " Which of the following leaders do you think would make the best Prime Minister?")</f>
        <v xml:space="preserve"> Which of the following leaders do you think would make the best Prime Minister?</v>
      </c>
      <c r="E76" s="21" t="str">
        <f>HYPERLINK("#'Full Results'!A626", "626")</f>
        <v>626</v>
      </c>
      <c r="F76" t="s">
        <v>78</v>
      </c>
    </row>
    <row r="77" spans="3:6" x14ac:dyDescent="0.35">
      <c r="C77">
        <v>69</v>
      </c>
      <c r="D77" s="8" t="str">
        <f>HYPERLINK("#'Table 69'!A1", " Do you think Keir Starmer will remain as Prime Minister up to the next General Election, currently expected in the summer of 2029?")</f>
        <v xml:space="preserve"> Do you think Keir Starmer will remain as Prime Minister up to the next General Election, currently expected in the summer of 2029?</v>
      </c>
      <c r="E77" s="21" t="str">
        <f>HYPERLINK("#'Full Results'!A635", "635")</f>
        <v>635</v>
      </c>
      <c r="F77" t="s">
        <v>78</v>
      </c>
    </row>
    <row r="78" spans="3:6" x14ac:dyDescent="0.35">
      <c r="C78">
        <v>70</v>
      </c>
      <c r="D78" s="8" t="str">
        <f>HYPERLINK("#'Table 70'!A1", "If you knew that Keir Starmer was going to be Prime Minister after the next election, how would that make you feel?")</f>
        <v>If you knew that Keir Starmer was going to be Prime Minister after the next election, how would that make you feel?</v>
      </c>
      <c r="E78" s="21" t="str">
        <f>HYPERLINK("#'Full Results'!A641", "641")</f>
        <v>641</v>
      </c>
      <c r="F78" t="s">
        <v>78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T18"/>
  <sheetViews>
    <sheetView showGridLines="0" topLeftCell="A5" workbookViewId="0">
      <pane xSplit="2" topLeftCell="AD1" activePane="topRight" state="frozen"/>
      <selection pane="topRight" activeCell="AH17" sqref="AH17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113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109</v>
      </c>
      <c r="C9" s="14">
        <v>0.19892377572453801</v>
      </c>
      <c r="D9" s="14">
        <v>0.216042634961149</v>
      </c>
      <c r="E9" s="14">
        <v>0.18298557544251601</v>
      </c>
      <c r="F9" s="14"/>
      <c r="G9" s="14">
        <v>0.188551781608054</v>
      </c>
      <c r="H9" s="14">
        <v>0.26043376944240698</v>
      </c>
      <c r="I9" s="14">
        <v>0.17737290896188199</v>
      </c>
      <c r="J9" s="14">
        <v>0.23517663101634501</v>
      </c>
      <c r="K9" s="14">
        <v>0.207329076773413</v>
      </c>
      <c r="L9" s="14">
        <v>0.138159148595632</v>
      </c>
      <c r="M9" s="14"/>
      <c r="N9" s="14">
        <v>0.23909306076940801</v>
      </c>
      <c r="O9" s="14">
        <v>0.24397787939915999</v>
      </c>
      <c r="P9" s="14">
        <v>0.16568788959421499</v>
      </c>
      <c r="Q9" s="14">
        <v>0.14050499503040001</v>
      </c>
      <c r="R9" s="14"/>
      <c r="S9" s="14">
        <v>0.273446944147061</v>
      </c>
      <c r="T9" s="14">
        <v>0.194894124686464</v>
      </c>
      <c r="U9" s="14">
        <v>0.20202381909863901</v>
      </c>
      <c r="V9" s="14">
        <v>0.22164441122578099</v>
      </c>
      <c r="W9" s="14">
        <v>0.203733098926414</v>
      </c>
      <c r="X9" s="14">
        <v>0.171988930355567</v>
      </c>
      <c r="Y9" s="14">
        <v>0.13818107063391699</v>
      </c>
      <c r="Z9" s="14">
        <v>0.126481360714298</v>
      </c>
      <c r="AA9" s="14">
        <v>0.20050616900666901</v>
      </c>
      <c r="AB9" s="14">
        <v>0.21225770432562999</v>
      </c>
      <c r="AC9" s="14">
        <v>0.12754148400110499</v>
      </c>
      <c r="AD9" s="14">
        <v>0.19395728756459399</v>
      </c>
      <c r="AE9" s="14"/>
      <c r="AF9" s="14">
        <v>4.0680882650573097E-2</v>
      </c>
      <c r="AG9" s="14">
        <v>0.45329445501433102</v>
      </c>
      <c r="AH9" s="14">
        <v>0.156197894866974</v>
      </c>
      <c r="AI9" s="14">
        <v>2.0896769550732299E-2</v>
      </c>
      <c r="AJ9" s="14"/>
      <c r="AK9" s="14">
        <v>5.5694220881330102E-2</v>
      </c>
      <c r="AL9" s="14">
        <v>0.640434142836392</v>
      </c>
      <c r="AM9" s="14">
        <v>0.168188877158334</v>
      </c>
      <c r="AN9" s="14">
        <v>2.2142320802847299E-2</v>
      </c>
      <c r="AO9" s="14">
        <v>7.2579334059338793E-2</v>
      </c>
      <c r="AP9" s="14"/>
      <c r="AQ9" s="14">
        <v>0.39382588956045</v>
      </c>
      <c r="AR9" s="14"/>
      <c r="AS9" s="14">
        <v>0.75305674889935303</v>
      </c>
      <c r="AT9" s="14">
        <v>1.8634915347612701E-2</v>
      </c>
    </row>
    <row r="10" spans="2:46" ht="29" x14ac:dyDescent="0.35">
      <c r="B10" s="15" t="s">
        <v>110</v>
      </c>
      <c r="C10" s="14">
        <v>8.2248609474223494E-2</v>
      </c>
      <c r="D10" s="14">
        <v>8.3394976674124099E-2</v>
      </c>
      <c r="E10" s="14">
        <v>8.1451306939143098E-2</v>
      </c>
      <c r="F10" s="14"/>
      <c r="G10" s="14">
        <v>8.4185261524760899E-2</v>
      </c>
      <c r="H10" s="14">
        <v>0.101487981874906</v>
      </c>
      <c r="I10" s="14">
        <v>0.12748893124078101</v>
      </c>
      <c r="J10" s="14">
        <v>5.04093827932292E-2</v>
      </c>
      <c r="K10" s="14">
        <v>7.3718080066989405E-2</v>
      </c>
      <c r="L10" s="14">
        <v>6.0147804470411702E-2</v>
      </c>
      <c r="M10" s="14"/>
      <c r="N10" s="14">
        <v>9.4437547216779993E-2</v>
      </c>
      <c r="O10" s="14">
        <v>7.5295376199549902E-2</v>
      </c>
      <c r="P10" s="14">
        <v>8.56520942741303E-2</v>
      </c>
      <c r="Q10" s="14">
        <v>7.25240400605449E-2</v>
      </c>
      <c r="R10" s="14"/>
      <c r="S10" s="14">
        <v>0.110251011346799</v>
      </c>
      <c r="T10" s="14">
        <v>9.08774572972227E-2</v>
      </c>
      <c r="U10" s="14">
        <v>5.9000685739491798E-2</v>
      </c>
      <c r="V10" s="14">
        <v>3.0225193864866499E-2</v>
      </c>
      <c r="W10" s="14">
        <v>9.30984612651925E-2</v>
      </c>
      <c r="X10" s="14">
        <v>8.3944425804568804E-2</v>
      </c>
      <c r="Y10" s="14">
        <v>6.6071697084743003E-2</v>
      </c>
      <c r="Z10" s="14">
        <v>0.15363204225410601</v>
      </c>
      <c r="AA10" s="14">
        <v>0.103972795461017</v>
      </c>
      <c r="AB10" s="14">
        <v>4.3119692346813898E-2</v>
      </c>
      <c r="AC10" s="14">
        <v>6.3403640880004095E-2</v>
      </c>
      <c r="AD10" s="14">
        <v>0.11903073556487501</v>
      </c>
      <c r="AE10" s="14"/>
      <c r="AF10" s="14">
        <v>0.12140048487671599</v>
      </c>
      <c r="AG10" s="14">
        <v>6.3327644335932104E-2</v>
      </c>
      <c r="AH10" s="14">
        <v>0.210518817336769</v>
      </c>
      <c r="AI10" s="14">
        <v>3.7723078894744799E-2</v>
      </c>
      <c r="AJ10" s="14"/>
      <c r="AK10" s="14">
        <v>0.14419847469693201</v>
      </c>
      <c r="AL10" s="14">
        <v>7.1514790129189904E-2</v>
      </c>
      <c r="AM10" s="14">
        <v>0.17449465808596601</v>
      </c>
      <c r="AN10" s="14">
        <v>3.99380855302073E-2</v>
      </c>
      <c r="AO10" s="14">
        <v>8.0484900766858505E-2</v>
      </c>
      <c r="AP10" s="14"/>
      <c r="AQ10" s="14">
        <v>7.8693720868598493E-2</v>
      </c>
      <c r="AR10" s="14"/>
      <c r="AS10" s="14">
        <v>9.9402447383431597E-2</v>
      </c>
      <c r="AT10" s="14">
        <v>7.8937427400495308E-3</v>
      </c>
    </row>
    <row r="11" spans="2:46" ht="29" x14ac:dyDescent="0.35">
      <c r="B11" s="15" t="s">
        <v>111</v>
      </c>
      <c r="C11" s="14">
        <v>0.18471413806298301</v>
      </c>
      <c r="D11" s="14">
        <v>0.188724172430113</v>
      </c>
      <c r="E11" s="14">
        <v>0.17949787411092599</v>
      </c>
      <c r="F11" s="14"/>
      <c r="G11" s="14">
        <v>0.318038844577544</v>
      </c>
      <c r="H11" s="14">
        <v>0.21783704783518501</v>
      </c>
      <c r="I11" s="14">
        <v>0.19616873331978599</v>
      </c>
      <c r="J11" s="14">
        <v>0.14989108805407</v>
      </c>
      <c r="K11" s="14">
        <v>0.13746829381275599</v>
      </c>
      <c r="L11" s="14">
        <v>0.119701286502767</v>
      </c>
      <c r="M11" s="14"/>
      <c r="N11" s="14">
        <v>0.16212820898448599</v>
      </c>
      <c r="O11" s="14">
        <v>0.185859160780808</v>
      </c>
      <c r="P11" s="14">
        <v>0.193889562315888</v>
      </c>
      <c r="Q11" s="14">
        <v>0.20248277716048599</v>
      </c>
      <c r="R11" s="14"/>
      <c r="S11" s="14">
        <v>0.222563731278934</v>
      </c>
      <c r="T11" s="14">
        <v>0.128361075219946</v>
      </c>
      <c r="U11" s="14">
        <v>0.17689502265285001</v>
      </c>
      <c r="V11" s="14">
        <v>0.17643223978234299</v>
      </c>
      <c r="W11" s="14">
        <v>0.14318758028992601</v>
      </c>
      <c r="X11" s="14">
        <v>0.18448109199868101</v>
      </c>
      <c r="Y11" s="14">
        <v>0.222612742547348</v>
      </c>
      <c r="Z11" s="14">
        <v>0.231991913321688</v>
      </c>
      <c r="AA11" s="14">
        <v>0.226243510858578</v>
      </c>
      <c r="AB11" s="14">
        <v>0.16992574009346301</v>
      </c>
      <c r="AC11" s="14">
        <v>0.16034762057898899</v>
      </c>
      <c r="AD11" s="14">
        <v>0.16415415236392</v>
      </c>
      <c r="AE11" s="14"/>
      <c r="AF11" s="14">
        <v>6.6619655977406295E-2</v>
      </c>
      <c r="AG11" s="31">
        <v>0.28236515436739801</v>
      </c>
      <c r="AH11" s="14">
        <v>0.102238192166407</v>
      </c>
      <c r="AI11" s="14">
        <v>9.43935589402084E-2</v>
      </c>
      <c r="AJ11" s="14"/>
      <c r="AK11" s="14">
        <v>0.101986020677206</v>
      </c>
      <c r="AL11" s="14">
        <v>0.22495254866015699</v>
      </c>
      <c r="AM11" s="14">
        <v>0.181875370964971</v>
      </c>
      <c r="AN11" s="14">
        <v>0.119623079724636</v>
      </c>
      <c r="AO11" s="14">
        <v>0.342803667558852</v>
      </c>
      <c r="AP11" s="14"/>
      <c r="AQ11" s="14">
        <v>0.19886410216185199</v>
      </c>
      <c r="AR11" s="14"/>
      <c r="AS11" s="14">
        <v>9.5409601690598006E-2</v>
      </c>
      <c r="AT11" s="14">
        <v>0.57748074852684395</v>
      </c>
    </row>
    <row r="12" spans="2:46" ht="29" x14ac:dyDescent="0.35">
      <c r="B12" s="15" t="s">
        <v>112</v>
      </c>
      <c r="C12" s="14">
        <v>0.44148632616044498</v>
      </c>
      <c r="D12" s="14">
        <v>0.44628595185647602</v>
      </c>
      <c r="E12" s="14">
        <v>0.43852863153361199</v>
      </c>
      <c r="F12" s="14"/>
      <c r="G12" s="14">
        <v>0.272925675086439</v>
      </c>
      <c r="H12" s="14">
        <v>0.30782851901631098</v>
      </c>
      <c r="I12" s="14">
        <v>0.38092885769794899</v>
      </c>
      <c r="J12" s="14">
        <v>0.46253320411947302</v>
      </c>
      <c r="K12" s="14">
        <v>0.52194921501193903</v>
      </c>
      <c r="L12" s="14">
        <v>0.64057525315927799</v>
      </c>
      <c r="M12" s="14"/>
      <c r="N12" s="14">
        <v>0.42871717815570098</v>
      </c>
      <c r="O12" s="14">
        <v>0.41649119604014101</v>
      </c>
      <c r="P12" s="14">
        <v>0.45225611123602499</v>
      </c>
      <c r="Q12" s="14">
        <v>0.472120889745409</v>
      </c>
      <c r="R12" s="14"/>
      <c r="S12" s="14">
        <v>0.30126242476562498</v>
      </c>
      <c r="T12" s="14">
        <v>0.50957265300874199</v>
      </c>
      <c r="U12" s="14">
        <v>0.46778409847703101</v>
      </c>
      <c r="V12" s="14">
        <v>0.482265568340558</v>
      </c>
      <c r="W12" s="14">
        <v>0.42053956398933001</v>
      </c>
      <c r="X12" s="14">
        <v>0.44925804785439799</v>
      </c>
      <c r="Y12" s="14">
        <v>0.49760411127594001</v>
      </c>
      <c r="Z12" s="14">
        <v>0.42355180637579498</v>
      </c>
      <c r="AA12" s="14">
        <v>0.39083991148457298</v>
      </c>
      <c r="AB12" s="14">
        <v>0.45070317493166301</v>
      </c>
      <c r="AC12" s="14">
        <v>0.59997906694175596</v>
      </c>
      <c r="AD12" s="14">
        <v>0.40134517621071603</v>
      </c>
      <c r="AE12" s="14"/>
      <c r="AF12" s="14">
        <v>0.73864723047518799</v>
      </c>
      <c r="AG12" s="31">
        <v>0.138995444167683</v>
      </c>
      <c r="AH12" s="14">
        <v>0.40697256393034698</v>
      </c>
      <c r="AI12" s="14">
        <v>0.82502105881426302</v>
      </c>
      <c r="AJ12" s="14"/>
      <c r="AK12" s="14">
        <v>0.65946127313349201</v>
      </c>
      <c r="AL12" s="14">
        <v>2.9610494064830399E-2</v>
      </c>
      <c r="AM12" s="14">
        <v>0.40166742402688499</v>
      </c>
      <c r="AN12" s="14">
        <v>0.77763237017463005</v>
      </c>
      <c r="AO12" s="14">
        <v>0.398562436130381</v>
      </c>
      <c r="AP12" s="14"/>
      <c r="AQ12" s="14">
        <v>0.26316777068143099</v>
      </c>
      <c r="AR12" s="14"/>
      <c r="AS12" s="14">
        <v>1.28201164095888E-2</v>
      </c>
      <c r="AT12" s="14">
        <v>0.340504813001335</v>
      </c>
    </row>
    <row r="13" spans="2:46" x14ac:dyDescent="0.35">
      <c r="B13" s="15" t="s">
        <v>71</v>
      </c>
      <c r="C13" s="23">
        <v>9.2627150577811193E-2</v>
      </c>
      <c r="D13" s="23">
        <v>6.5552264078138398E-2</v>
      </c>
      <c r="E13" s="23">
        <v>0.117536611973803</v>
      </c>
      <c r="F13" s="23"/>
      <c r="G13" s="23">
        <v>0.13629843720320201</v>
      </c>
      <c r="H13" s="23">
        <v>0.11241268183119101</v>
      </c>
      <c r="I13" s="23">
        <v>0.11804056877960201</v>
      </c>
      <c r="J13" s="23">
        <v>0.101989694016884</v>
      </c>
      <c r="K13" s="23">
        <v>5.95353343349019E-2</v>
      </c>
      <c r="L13" s="23">
        <v>4.1416507271911603E-2</v>
      </c>
      <c r="M13" s="23"/>
      <c r="N13" s="23">
        <v>7.5624004873625E-2</v>
      </c>
      <c r="O13" s="23">
        <v>7.8376387580341905E-2</v>
      </c>
      <c r="P13" s="23">
        <v>0.102514342579741</v>
      </c>
      <c r="Q13" s="23">
        <v>0.11236729800316</v>
      </c>
      <c r="R13" s="23"/>
      <c r="S13" s="23">
        <v>9.2475888461580696E-2</v>
      </c>
      <c r="T13" s="23">
        <v>7.6294689787625394E-2</v>
      </c>
      <c r="U13" s="23">
        <v>9.4296374031987401E-2</v>
      </c>
      <c r="V13" s="23">
        <v>8.9432586786451496E-2</v>
      </c>
      <c r="W13" s="23">
        <v>0.139441295529138</v>
      </c>
      <c r="X13" s="23">
        <v>0.11032750398678499</v>
      </c>
      <c r="Y13" s="23">
        <v>7.5530378458051994E-2</v>
      </c>
      <c r="Z13" s="23">
        <v>6.43428773341128E-2</v>
      </c>
      <c r="AA13" s="23">
        <v>7.8437613189163299E-2</v>
      </c>
      <c r="AB13" s="23">
        <v>0.123993688302431</v>
      </c>
      <c r="AC13" s="23">
        <v>4.8728187598146698E-2</v>
      </c>
      <c r="AD13" s="23">
        <v>0.121512648295895</v>
      </c>
      <c r="AE13" s="23"/>
      <c r="AF13" s="23">
        <v>3.2651746020116099E-2</v>
      </c>
      <c r="AG13" s="23">
        <v>6.2017302114656399E-2</v>
      </c>
      <c r="AH13" s="23">
        <v>0.124072531699503</v>
      </c>
      <c r="AI13" s="23">
        <v>2.1965533800051701E-2</v>
      </c>
      <c r="AJ13" s="23"/>
      <c r="AK13" s="23">
        <v>3.8660010611039498E-2</v>
      </c>
      <c r="AL13" s="23">
        <v>3.3488024309430202E-2</v>
      </c>
      <c r="AM13" s="23">
        <v>7.3773669763843697E-2</v>
      </c>
      <c r="AN13" s="23">
        <v>4.0664143767679899E-2</v>
      </c>
      <c r="AO13" s="23">
        <v>0.10556966148457</v>
      </c>
      <c r="AP13" s="23"/>
      <c r="AQ13" s="23">
        <v>6.5448516727668396E-2</v>
      </c>
      <c r="AR13" s="23"/>
      <c r="AS13" s="23">
        <v>3.93110856170285E-2</v>
      </c>
      <c r="AT13" s="23">
        <v>5.5485780384159203E-2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118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114</v>
      </c>
      <c r="C9" s="14">
        <v>0.34869198147254299</v>
      </c>
      <c r="D9" s="14">
        <v>0.36258915050987101</v>
      </c>
      <c r="E9" s="14">
        <v>0.33648659054086699</v>
      </c>
      <c r="F9" s="14"/>
      <c r="G9" s="14">
        <v>0.206029625841192</v>
      </c>
      <c r="H9" s="14">
        <v>0.23349506955494301</v>
      </c>
      <c r="I9" s="14">
        <v>0.33991183024082899</v>
      </c>
      <c r="J9" s="14">
        <v>0.36751547820169</v>
      </c>
      <c r="K9" s="14">
        <v>0.425418842895255</v>
      </c>
      <c r="L9" s="14">
        <v>0.47769641455189998</v>
      </c>
      <c r="M9" s="14"/>
      <c r="N9" s="14">
        <v>0.31697949042033402</v>
      </c>
      <c r="O9" s="14">
        <v>0.32017010531895201</v>
      </c>
      <c r="P9" s="14">
        <v>0.39939085971657101</v>
      </c>
      <c r="Q9" s="14">
        <v>0.36698668947629798</v>
      </c>
      <c r="R9" s="14"/>
      <c r="S9" s="14">
        <v>0.240551612776535</v>
      </c>
      <c r="T9" s="14">
        <v>0.39439957058346398</v>
      </c>
      <c r="U9" s="14">
        <v>0.31243744540580198</v>
      </c>
      <c r="V9" s="14">
        <v>0.37822777105453198</v>
      </c>
      <c r="W9" s="14">
        <v>0.37611385405279202</v>
      </c>
      <c r="X9" s="14">
        <v>0.33215500926212499</v>
      </c>
      <c r="Y9" s="14">
        <v>0.41284297253811097</v>
      </c>
      <c r="Z9" s="14">
        <v>0.31025902785640103</v>
      </c>
      <c r="AA9" s="14">
        <v>0.36020772545832702</v>
      </c>
      <c r="AB9" s="14">
        <v>0.34223515922270498</v>
      </c>
      <c r="AC9" s="14">
        <v>0.46250905653908803</v>
      </c>
      <c r="AD9" s="14">
        <v>0.316998218263638</v>
      </c>
      <c r="AE9" s="14"/>
      <c r="AF9" s="14">
        <v>0.51917617324930299</v>
      </c>
      <c r="AG9" s="14">
        <v>0.147393602891631</v>
      </c>
      <c r="AH9" s="14">
        <v>0.23432843791864899</v>
      </c>
      <c r="AI9" s="14">
        <v>0.73183336873056204</v>
      </c>
      <c r="AJ9" s="14"/>
      <c r="AK9" s="14">
        <v>0.45519882565383901</v>
      </c>
      <c r="AL9" s="14">
        <v>3.34886535461595E-2</v>
      </c>
      <c r="AM9" s="14">
        <v>0.24321278520708001</v>
      </c>
      <c r="AN9" s="14">
        <v>0.68223383201723897</v>
      </c>
      <c r="AO9" s="14">
        <v>0.30571010462048398</v>
      </c>
      <c r="AP9" s="14"/>
      <c r="AQ9" s="14">
        <v>0.28706508919687002</v>
      </c>
      <c r="AR9" s="14"/>
      <c r="AS9" s="14">
        <v>0</v>
      </c>
      <c r="AT9" s="14">
        <v>0.38194728741846701</v>
      </c>
    </row>
    <row r="10" spans="2:46" x14ac:dyDescent="0.35">
      <c r="B10" s="15" t="s">
        <v>115</v>
      </c>
      <c r="C10" s="14">
        <v>0.27115010276211199</v>
      </c>
      <c r="D10" s="14">
        <v>0.25198532483154701</v>
      </c>
      <c r="E10" s="14">
        <v>0.28890378318274501</v>
      </c>
      <c r="F10" s="14"/>
      <c r="G10" s="14">
        <v>0.37261726576092902</v>
      </c>
      <c r="H10" s="14">
        <v>0.27477745705809498</v>
      </c>
      <c r="I10" s="14">
        <v>0.24849394055509</v>
      </c>
      <c r="J10" s="14">
        <v>0.25325631564107698</v>
      </c>
      <c r="K10" s="14">
        <v>0.23489854434750701</v>
      </c>
      <c r="L10" s="14">
        <v>0.257951504409826</v>
      </c>
      <c r="M10" s="14"/>
      <c r="N10" s="14">
        <v>0.26373845902420101</v>
      </c>
      <c r="O10" s="14">
        <v>0.27850532522558202</v>
      </c>
      <c r="P10" s="14">
        <v>0.2448014608388</v>
      </c>
      <c r="Q10" s="14">
        <v>0.298497435481127</v>
      </c>
      <c r="R10" s="14"/>
      <c r="S10" s="14">
        <v>0.253933231502317</v>
      </c>
      <c r="T10" s="14">
        <v>0.23938380458450001</v>
      </c>
      <c r="U10" s="14">
        <v>0.30029015172382301</v>
      </c>
      <c r="V10" s="14">
        <v>0.28140986684226998</v>
      </c>
      <c r="W10" s="14">
        <v>0.208911447205406</v>
      </c>
      <c r="X10" s="14">
        <v>0.31671011568956098</v>
      </c>
      <c r="Y10" s="14">
        <v>0.28590733383265299</v>
      </c>
      <c r="Z10" s="14">
        <v>0.344811779745747</v>
      </c>
      <c r="AA10" s="14">
        <v>0.24176928017372701</v>
      </c>
      <c r="AB10" s="14">
        <v>0.28678090872119699</v>
      </c>
      <c r="AC10" s="14">
        <v>0.27888662126601599</v>
      </c>
      <c r="AD10" s="14">
        <v>0.29836207002522203</v>
      </c>
      <c r="AE10" s="14"/>
      <c r="AF10" s="14">
        <v>0.26907092294079898</v>
      </c>
      <c r="AG10" s="14">
        <v>0.23850677589583399</v>
      </c>
      <c r="AH10" s="14">
        <v>0.30222460976771698</v>
      </c>
      <c r="AI10" s="14">
        <v>0.180761942773007</v>
      </c>
      <c r="AJ10" s="14"/>
      <c r="AK10" s="14">
        <v>0.29353553803117399</v>
      </c>
      <c r="AL10" s="14">
        <v>0.16548289999365201</v>
      </c>
      <c r="AM10" s="14">
        <v>0.32474110115323002</v>
      </c>
      <c r="AN10" s="14">
        <v>0.20693513192385299</v>
      </c>
      <c r="AO10" s="14">
        <v>0.42801056181171698</v>
      </c>
      <c r="AP10" s="14"/>
      <c r="AQ10" s="14">
        <v>0.14307700290858599</v>
      </c>
      <c r="AR10" s="14"/>
      <c r="AS10" s="14">
        <v>0</v>
      </c>
      <c r="AT10" s="14">
        <v>0.61805271258153305</v>
      </c>
    </row>
    <row r="11" spans="2:46" x14ac:dyDescent="0.35">
      <c r="B11" s="15" t="s">
        <v>116</v>
      </c>
      <c r="C11" s="14">
        <v>0.25419843342072401</v>
      </c>
      <c r="D11" s="14">
        <v>0.25769657768894599</v>
      </c>
      <c r="E11" s="14">
        <v>0.25177806086325</v>
      </c>
      <c r="F11" s="14"/>
      <c r="G11" s="14">
        <v>0.25626651985675802</v>
      </c>
      <c r="H11" s="14">
        <v>0.28835258307247003</v>
      </c>
      <c r="I11" s="14">
        <v>0.29776726876991</v>
      </c>
      <c r="J11" s="14">
        <v>0.246603440637502</v>
      </c>
      <c r="K11" s="14">
        <v>0.234543462161167</v>
      </c>
      <c r="L11" s="14">
        <v>0.20900725799450801</v>
      </c>
      <c r="M11" s="14"/>
      <c r="N11" s="14">
        <v>0.27688862420697502</v>
      </c>
      <c r="O11" s="14">
        <v>0.292391911680771</v>
      </c>
      <c r="P11" s="14">
        <v>0.224716569196485</v>
      </c>
      <c r="Q11" s="14">
        <v>0.21547747616684501</v>
      </c>
      <c r="R11" s="14"/>
      <c r="S11" s="14">
        <v>0.31217039685806203</v>
      </c>
      <c r="T11" s="14">
        <v>0.260769706259944</v>
      </c>
      <c r="U11" s="14">
        <v>0.23932785609557</v>
      </c>
      <c r="V11" s="14">
        <v>0.25291597544119099</v>
      </c>
      <c r="W11" s="14">
        <v>0.26640321424299901</v>
      </c>
      <c r="X11" s="14">
        <v>0.21372571853130901</v>
      </c>
      <c r="Y11" s="14">
        <v>0.20987829461961699</v>
      </c>
      <c r="Z11" s="14">
        <v>0.26849307106766601</v>
      </c>
      <c r="AA11" s="14">
        <v>0.255227254804893</v>
      </c>
      <c r="AB11" s="14">
        <v>0.232159800902388</v>
      </c>
      <c r="AC11" s="14">
        <v>0.20476922811987799</v>
      </c>
      <c r="AD11" s="14">
        <v>0.33536529888157102</v>
      </c>
      <c r="AE11" s="14"/>
      <c r="AF11" s="14">
        <v>0.162635502774264</v>
      </c>
      <c r="AG11" s="14">
        <v>0.41175929568858499</v>
      </c>
      <c r="AH11" s="14">
        <v>0.354914386796498</v>
      </c>
      <c r="AI11" s="14">
        <v>5.2844377182912898E-2</v>
      </c>
      <c r="AJ11" s="14"/>
      <c r="AK11" s="14">
        <v>0.191167750297978</v>
      </c>
      <c r="AL11" s="14">
        <v>0.51580929271744702</v>
      </c>
      <c r="AM11" s="14">
        <v>0.36683017514206501</v>
      </c>
      <c r="AN11" s="14">
        <v>8.6734832314218593E-2</v>
      </c>
      <c r="AO11" s="14">
        <v>0.20687997496670699</v>
      </c>
      <c r="AP11" s="14"/>
      <c r="AQ11" s="14">
        <v>0.34055784595205402</v>
      </c>
      <c r="AR11" s="14"/>
      <c r="AS11" s="14">
        <v>0.69508152557985803</v>
      </c>
      <c r="AT11" s="14">
        <v>0</v>
      </c>
    </row>
    <row r="12" spans="2:46" x14ac:dyDescent="0.35">
      <c r="B12" s="15" t="s">
        <v>117</v>
      </c>
      <c r="C12" s="14">
        <v>8.0665250903594901E-2</v>
      </c>
      <c r="D12" s="14">
        <v>9.9603016955931101E-2</v>
      </c>
      <c r="E12" s="14">
        <v>6.2487558111439398E-2</v>
      </c>
      <c r="F12" s="14"/>
      <c r="G12" s="14">
        <v>9.4596188910128401E-2</v>
      </c>
      <c r="H12" s="14">
        <v>0.132747111486755</v>
      </c>
      <c r="I12" s="14">
        <v>6.6275027252390595E-2</v>
      </c>
      <c r="J12" s="14">
        <v>8.5916736573685398E-2</v>
      </c>
      <c r="K12" s="14">
        <v>7.2376023341690202E-2</v>
      </c>
      <c r="L12" s="14">
        <v>4.2010721683130303E-2</v>
      </c>
      <c r="M12" s="14"/>
      <c r="N12" s="14">
        <v>0.11244631000936001</v>
      </c>
      <c r="O12" s="14">
        <v>7.3065579967519695E-2</v>
      </c>
      <c r="P12" s="14">
        <v>7.75911048080654E-2</v>
      </c>
      <c r="Q12" s="14">
        <v>5.7977485167026201E-2</v>
      </c>
      <c r="R12" s="14"/>
      <c r="S12" s="14">
        <v>0.13876504675950299</v>
      </c>
      <c r="T12" s="14">
        <v>7.1409041150440306E-2</v>
      </c>
      <c r="U12" s="14">
        <v>8.7430235806704296E-2</v>
      </c>
      <c r="V12" s="14">
        <v>4.6719260395453002E-2</v>
      </c>
      <c r="W12" s="14">
        <v>7.9844249056768596E-2</v>
      </c>
      <c r="X12" s="14">
        <v>9.4526670991899098E-2</v>
      </c>
      <c r="Y12" s="14">
        <v>6.1444860461166102E-2</v>
      </c>
      <c r="Z12" s="14">
        <v>3.71697646047656E-2</v>
      </c>
      <c r="AA12" s="14">
        <v>0.106593656315721</v>
      </c>
      <c r="AB12" s="14">
        <v>6.9982232096974795E-2</v>
      </c>
      <c r="AC12" s="14">
        <v>2.96439338331865E-2</v>
      </c>
      <c r="AD12" s="14">
        <v>2.5701924523362701E-2</v>
      </c>
      <c r="AE12" s="14"/>
      <c r="AF12" s="14">
        <v>3.2599551754519999E-2</v>
      </c>
      <c r="AG12" s="14">
        <v>0.18063063345689601</v>
      </c>
      <c r="AH12" s="14">
        <v>7.2769073273767207E-2</v>
      </c>
      <c r="AI12" s="14">
        <v>2.06106263140537E-2</v>
      </c>
      <c r="AJ12" s="14"/>
      <c r="AK12" s="14">
        <v>4.6707796969363002E-2</v>
      </c>
      <c r="AL12" s="14">
        <v>0.26117555039379697</v>
      </c>
      <c r="AM12" s="14">
        <v>4.5361018275368203E-2</v>
      </c>
      <c r="AN12" s="14">
        <v>1.3981808789884601E-2</v>
      </c>
      <c r="AO12" s="14">
        <v>3.1210105618550001E-2</v>
      </c>
      <c r="AP12" s="14"/>
      <c r="AQ12" s="14">
        <v>0.218236654851931</v>
      </c>
      <c r="AR12" s="14"/>
      <c r="AS12" s="14">
        <v>0.30491847442014203</v>
      </c>
      <c r="AT12" s="14">
        <v>0</v>
      </c>
    </row>
    <row r="13" spans="2:46" x14ac:dyDescent="0.35">
      <c r="B13" s="15" t="s">
        <v>71</v>
      </c>
      <c r="C13" s="23">
        <v>4.5294231441026303E-2</v>
      </c>
      <c r="D13" s="23">
        <v>2.8125930013705398E-2</v>
      </c>
      <c r="E13" s="23">
        <v>6.0344007301698997E-2</v>
      </c>
      <c r="F13" s="23"/>
      <c r="G13" s="23">
        <v>7.0490399630992004E-2</v>
      </c>
      <c r="H13" s="23">
        <v>7.0627778827736395E-2</v>
      </c>
      <c r="I13" s="23">
        <v>4.7551933181780102E-2</v>
      </c>
      <c r="J13" s="23">
        <v>4.6708028946045803E-2</v>
      </c>
      <c r="K13" s="23">
        <v>3.2763127254381498E-2</v>
      </c>
      <c r="L13" s="23">
        <v>1.3334101360635999E-2</v>
      </c>
      <c r="M13" s="23"/>
      <c r="N13" s="23">
        <v>2.9947116339128901E-2</v>
      </c>
      <c r="O13" s="23">
        <v>3.5867077807174901E-2</v>
      </c>
      <c r="P13" s="23">
        <v>5.35000054400777E-2</v>
      </c>
      <c r="Q13" s="23">
        <v>6.1060913708704E-2</v>
      </c>
      <c r="R13" s="23"/>
      <c r="S13" s="23">
        <v>5.4579712103582902E-2</v>
      </c>
      <c r="T13" s="23">
        <v>3.4037877421651597E-2</v>
      </c>
      <c r="U13" s="23">
        <v>6.05143109681004E-2</v>
      </c>
      <c r="V13" s="23">
        <v>4.07271262665534E-2</v>
      </c>
      <c r="W13" s="23">
        <v>6.8727235442033505E-2</v>
      </c>
      <c r="X13" s="23">
        <v>4.2882485525105297E-2</v>
      </c>
      <c r="Y13" s="23">
        <v>2.99265385484534E-2</v>
      </c>
      <c r="Z13" s="23">
        <v>3.9266356725420698E-2</v>
      </c>
      <c r="AA13" s="23">
        <v>3.6202083247332699E-2</v>
      </c>
      <c r="AB13" s="23">
        <v>6.8841899056734795E-2</v>
      </c>
      <c r="AC13" s="23">
        <v>2.4191160241830701E-2</v>
      </c>
      <c r="AD13" s="23">
        <v>2.3572488306206601E-2</v>
      </c>
      <c r="AE13" s="23"/>
      <c r="AF13" s="23">
        <v>1.6517849281113599E-2</v>
      </c>
      <c r="AG13" s="23">
        <v>2.17096920670534E-2</v>
      </c>
      <c r="AH13" s="23">
        <v>3.5763492243368999E-2</v>
      </c>
      <c r="AI13" s="23">
        <v>1.39496849994637E-2</v>
      </c>
      <c r="AJ13" s="23"/>
      <c r="AK13" s="23">
        <v>1.33900890476465E-2</v>
      </c>
      <c r="AL13" s="23">
        <v>2.4043603348943801E-2</v>
      </c>
      <c r="AM13" s="23">
        <v>1.9854920222256701E-2</v>
      </c>
      <c r="AN13" s="23">
        <v>1.0114394954805201E-2</v>
      </c>
      <c r="AO13" s="23">
        <v>2.8189252982542701E-2</v>
      </c>
      <c r="AP13" s="23"/>
      <c r="AQ13" s="23">
        <v>1.1063407090558801E-2</v>
      </c>
      <c r="AR13" s="23"/>
      <c r="AS13" s="23">
        <v>0</v>
      </c>
      <c r="AT13" s="23">
        <v>0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123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119</v>
      </c>
      <c r="C9" s="14">
        <v>2.45941879383531E-2</v>
      </c>
      <c r="D9" s="14">
        <v>2.8044312824540101E-2</v>
      </c>
      <c r="E9" s="14">
        <v>2.13213087173082E-2</v>
      </c>
      <c r="F9" s="14"/>
      <c r="G9" s="14">
        <v>3.88794499315116E-2</v>
      </c>
      <c r="H9" s="14">
        <v>2.0658343918657701E-2</v>
      </c>
      <c r="I9" s="14">
        <v>2.14590001055582E-2</v>
      </c>
      <c r="J9" s="14">
        <v>2.0422965215426799E-2</v>
      </c>
      <c r="K9" s="14">
        <v>2.0901417019001299E-2</v>
      </c>
      <c r="L9" s="14">
        <v>2.6703258886617801E-2</v>
      </c>
      <c r="M9" s="14"/>
      <c r="N9" s="14">
        <v>3.7510704733685798E-2</v>
      </c>
      <c r="O9" s="14">
        <v>2.31298298633443E-2</v>
      </c>
      <c r="P9" s="14">
        <v>1.7247943915752101E-2</v>
      </c>
      <c r="Q9" s="14">
        <v>1.7028361525136801E-2</v>
      </c>
      <c r="R9" s="14"/>
      <c r="S9" s="14">
        <v>2.6454301151509301E-2</v>
      </c>
      <c r="T9" s="14">
        <v>3.8992756340586E-2</v>
      </c>
      <c r="U9" s="14">
        <v>5.6418572030235798E-3</v>
      </c>
      <c r="V9" s="14">
        <v>1.8074740558576802E-2</v>
      </c>
      <c r="W9" s="14">
        <v>1.9467058085615802E-2</v>
      </c>
      <c r="X9" s="14">
        <v>2.11973946672189E-2</v>
      </c>
      <c r="Y9" s="14">
        <v>4.0430761012434598E-2</v>
      </c>
      <c r="Z9" s="14">
        <v>1.35884993570489E-2</v>
      </c>
      <c r="AA9" s="14">
        <v>2.82831362405166E-2</v>
      </c>
      <c r="AB9" s="14">
        <v>2.2504875090752802E-2</v>
      </c>
      <c r="AC9" s="14">
        <v>3.1253819105520601E-2</v>
      </c>
      <c r="AD9" s="14">
        <v>0</v>
      </c>
      <c r="AE9" s="14"/>
      <c r="AF9" s="14">
        <v>1.97570355299952E-2</v>
      </c>
      <c r="AG9" s="14">
        <v>3.4146109310681801E-2</v>
      </c>
      <c r="AH9" s="14">
        <v>4.7130323383203103E-2</v>
      </c>
      <c r="AI9" s="14">
        <v>2.05120601183367E-2</v>
      </c>
      <c r="AJ9" s="14"/>
      <c r="AK9" s="14">
        <v>2.2321263180978899E-2</v>
      </c>
      <c r="AL9" s="14">
        <v>5.9724199697701597E-2</v>
      </c>
      <c r="AM9" s="14">
        <v>2.3219564388777099E-2</v>
      </c>
      <c r="AN9" s="14">
        <v>1.2795615858712899E-2</v>
      </c>
      <c r="AO9" s="14">
        <v>1.69901805105435E-2</v>
      </c>
      <c r="AP9" s="14"/>
      <c r="AQ9" s="14">
        <v>2.94837185273291E-2</v>
      </c>
      <c r="AR9" s="14"/>
      <c r="AS9" s="14">
        <v>5.0334487755596999E-2</v>
      </c>
      <c r="AT9" s="14">
        <v>1.12165364780672E-2</v>
      </c>
    </row>
    <row r="10" spans="2:46" ht="29" x14ac:dyDescent="0.35">
      <c r="B10" s="15" t="s">
        <v>120</v>
      </c>
      <c r="C10" s="14">
        <v>0.12766076027861201</v>
      </c>
      <c r="D10" s="14">
        <v>0.133792198712718</v>
      </c>
      <c r="E10" s="14">
        <v>0.121227499753172</v>
      </c>
      <c r="F10" s="14"/>
      <c r="G10" s="14">
        <v>0.116606104210061</v>
      </c>
      <c r="H10" s="14">
        <v>9.7480024868852697E-2</v>
      </c>
      <c r="I10" s="14">
        <v>0.122515584800169</v>
      </c>
      <c r="J10" s="14">
        <v>0.119140693650893</v>
      </c>
      <c r="K10" s="14">
        <v>0.139322255821209</v>
      </c>
      <c r="L10" s="14">
        <v>0.16285096722762299</v>
      </c>
      <c r="M10" s="14"/>
      <c r="N10" s="14">
        <v>0.204172530483512</v>
      </c>
      <c r="O10" s="14">
        <v>0.119964492495422</v>
      </c>
      <c r="P10" s="14">
        <v>8.6091217679878304E-2</v>
      </c>
      <c r="Q10" s="14">
        <v>9.1165456600501807E-2</v>
      </c>
      <c r="R10" s="14"/>
      <c r="S10" s="14">
        <v>0.127311002642263</v>
      </c>
      <c r="T10" s="14">
        <v>0.14864081806027599</v>
      </c>
      <c r="U10" s="14">
        <v>0.15546396907405</v>
      </c>
      <c r="V10" s="14">
        <v>0.13372605178387001</v>
      </c>
      <c r="W10" s="14">
        <v>9.6932103091622396E-2</v>
      </c>
      <c r="X10" s="14">
        <v>0.10566337137277799</v>
      </c>
      <c r="Y10" s="14">
        <v>0.12817366688249399</v>
      </c>
      <c r="Z10" s="14">
        <v>5.0869588912003202E-2</v>
      </c>
      <c r="AA10" s="14">
        <v>0.12534082082325201</v>
      </c>
      <c r="AB10" s="14">
        <v>0.15035757272804501</v>
      </c>
      <c r="AC10" s="14">
        <v>0.13126086010033999</v>
      </c>
      <c r="AD10" s="14">
        <v>0.118926080902064</v>
      </c>
      <c r="AE10" s="14"/>
      <c r="AF10" s="14">
        <v>0.125589465505478</v>
      </c>
      <c r="AG10" s="14">
        <v>0.17481211046340001</v>
      </c>
      <c r="AH10" s="14">
        <v>0.132606308357133</v>
      </c>
      <c r="AI10" s="14">
        <v>7.8247278469451301E-2</v>
      </c>
      <c r="AJ10" s="14"/>
      <c r="AK10" s="14">
        <v>0.123380134622521</v>
      </c>
      <c r="AL10" s="14">
        <v>0.19015073385143799</v>
      </c>
      <c r="AM10" s="14">
        <v>0.136973059686955</v>
      </c>
      <c r="AN10" s="14">
        <v>9.4646317221773593E-2</v>
      </c>
      <c r="AO10" s="14">
        <v>0.14308160610618401</v>
      </c>
      <c r="AP10" s="14"/>
      <c r="AQ10" s="14">
        <v>0.10926753858192299</v>
      </c>
      <c r="AR10" s="14"/>
      <c r="AS10" s="14">
        <v>0.22897230867714799</v>
      </c>
      <c r="AT10" s="14">
        <v>0.10150604379541101</v>
      </c>
    </row>
    <row r="11" spans="2:46" ht="29" x14ac:dyDescent="0.35">
      <c r="B11" s="15" t="s">
        <v>121</v>
      </c>
      <c r="C11" s="14">
        <v>0.25287612849205299</v>
      </c>
      <c r="D11" s="14">
        <v>0.27415950772334702</v>
      </c>
      <c r="E11" s="14">
        <v>0.233082407615537</v>
      </c>
      <c r="F11" s="14"/>
      <c r="G11" s="14">
        <v>0.281511564569846</v>
      </c>
      <c r="H11" s="14">
        <v>0.287362703112996</v>
      </c>
      <c r="I11" s="14">
        <v>0.27554247517775698</v>
      </c>
      <c r="J11" s="14">
        <v>0.18931129511973599</v>
      </c>
      <c r="K11" s="14">
        <v>0.23615819838671201</v>
      </c>
      <c r="L11" s="14">
        <v>0.250250197276846</v>
      </c>
      <c r="M11" s="14"/>
      <c r="N11" s="14">
        <v>0.30002559223153702</v>
      </c>
      <c r="O11" s="14">
        <v>0.27436831715439902</v>
      </c>
      <c r="P11" s="14">
        <v>0.22688693151516701</v>
      </c>
      <c r="Q11" s="14">
        <v>0.20187301397822599</v>
      </c>
      <c r="R11" s="14"/>
      <c r="S11" s="14">
        <v>0.28116138876998897</v>
      </c>
      <c r="T11" s="14">
        <v>0.272691584648517</v>
      </c>
      <c r="U11" s="14">
        <v>0.21345756277368899</v>
      </c>
      <c r="V11" s="14">
        <v>0.28187190031086501</v>
      </c>
      <c r="W11" s="14">
        <v>0.25455896811204298</v>
      </c>
      <c r="X11" s="14">
        <v>0.27918292845869802</v>
      </c>
      <c r="Y11" s="14">
        <v>0.206129473429607</v>
      </c>
      <c r="Z11" s="14">
        <v>0.30019985971473501</v>
      </c>
      <c r="AA11" s="14">
        <v>0.226979480282157</v>
      </c>
      <c r="AB11" s="14">
        <v>0.20612632997166699</v>
      </c>
      <c r="AC11" s="14">
        <v>0.24091095324742401</v>
      </c>
      <c r="AD11" s="14">
        <v>0.28685890104751099</v>
      </c>
      <c r="AE11" s="14"/>
      <c r="AF11" s="14">
        <v>0.26622854968360599</v>
      </c>
      <c r="AG11" s="14">
        <v>0.299431117894014</v>
      </c>
      <c r="AH11" s="14">
        <v>0.34964303045068101</v>
      </c>
      <c r="AI11" s="14">
        <v>0.195977356627661</v>
      </c>
      <c r="AJ11" s="14"/>
      <c r="AK11" s="14">
        <v>0.25759976039693699</v>
      </c>
      <c r="AL11" s="14">
        <v>0.33723389172185803</v>
      </c>
      <c r="AM11" s="14">
        <v>0.35647462930946999</v>
      </c>
      <c r="AN11" s="14">
        <v>0.19799813906045899</v>
      </c>
      <c r="AO11" s="14">
        <v>0.22132192646884499</v>
      </c>
      <c r="AP11" s="14"/>
      <c r="AQ11" s="14">
        <v>0.31710731929693098</v>
      </c>
      <c r="AR11" s="14"/>
      <c r="AS11" s="14">
        <v>0.35089641860142101</v>
      </c>
      <c r="AT11" s="14">
        <v>0.23011460843694101</v>
      </c>
    </row>
    <row r="12" spans="2:46" ht="29" x14ac:dyDescent="0.35">
      <c r="B12" s="15" t="s">
        <v>122</v>
      </c>
      <c r="C12" s="14">
        <v>0.42857624875440398</v>
      </c>
      <c r="D12" s="14">
        <v>0.45066696326363898</v>
      </c>
      <c r="E12" s="14">
        <v>0.40868237282806102</v>
      </c>
      <c r="F12" s="14"/>
      <c r="G12" s="14">
        <v>0.31258211813374798</v>
      </c>
      <c r="H12" s="14">
        <v>0.43170505716304503</v>
      </c>
      <c r="I12" s="14">
        <v>0.43539596320597701</v>
      </c>
      <c r="J12" s="14">
        <v>0.49991730633709203</v>
      </c>
      <c r="K12" s="14">
        <v>0.467677278238739</v>
      </c>
      <c r="L12" s="14">
        <v>0.41344921828019898</v>
      </c>
      <c r="M12" s="14"/>
      <c r="N12" s="14">
        <v>0.30642845339313302</v>
      </c>
      <c r="O12" s="14">
        <v>0.42803289575383802</v>
      </c>
      <c r="P12" s="14">
        <v>0.51943701766166495</v>
      </c>
      <c r="Q12" s="14">
        <v>0.48543601415020898</v>
      </c>
      <c r="R12" s="14"/>
      <c r="S12" s="14">
        <v>0.38897315518368503</v>
      </c>
      <c r="T12" s="14">
        <v>0.410342568494652</v>
      </c>
      <c r="U12" s="14">
        <v>0.43060842203712102</v>
      </c>
      <c r="V12" s="14">
        <v>0.38676570200971699</v>
      </c>
      <c r="W12" s="14">
        <v>0.41987611346472298</v>
      </c>
      <c r="X12" s="14">
        <v>0.44110546397594802</v>
      </c>
      <c r="Y12" s="14">
        <v>0.45348215153427501</v>
      </c>
      <c r="Z12" s="14">
        <v>0.49497729226686799</v>
      </c>
      <c r="AA12" s="14">
        <v>0.466709631194278</v>
      </c>
      <c r="AB12" s="14">
        <v>0.44710409651127198</v>
      </c>
      <c r="AC12" s="14">
        <v>0.44082728837110302</v>
      </c>
      <c r="AD12" s="14">
        <v>0.42433286782604601</v>
      </c>
      <c r="AE12" s="14"/>
      <c r="AF12" s="14">
        <v>0.43305757533502698</v>
      </c>
      <c r="AG12" s="14">
        <v>0.368772224690604</v>
      </c>
      <c r="AH12" s="14">
        <v>0.30177010078417299</v>
      </c>
      <c r="AI12" s="14">
        <v>0.58958102354157105</v>
      </c>
      <c r="AJ12" s="14"/>
      <c r="AK12" s="14">
        <v>0.41815484814028903</v>
      </c>
      <c r="AL12" s="14">
        <v>0.27782762278740902</v>
      </c>
      <c r="AM12" s="14">
        <v>0.36342730744646601</v>
      </c>
      <c r="AN12" s="14">
        <v>0.59395018681514899</v>
      </c>
      <c r="AO12" s="14">
        <v>0.42881582255078698</v>
      </c>
      <c r="AP12" s="14"/>
      <c r="AQ12" s="14">
        <v>0.499013838564898</v>
      </c>
      <c r="AR12" s="14"/>
      <c r="AS12" s="14">
        <v>0.28485328266732901</v>
      </c>
      <c r="AT12" s="14">
        <v>0.51499880394799502</v>
      </c>
    </row>
    <row r="13" spans="2:46" x14ac:dyDescent="0.35">
      <c r="B13" s="15" t="s">
        <v>71</v>
      </c>
      <c r="C13" s="23">
        <v>0.16629267453657801</v>
      </c>
      <c r="D13" s="23">
        <v>0.113337017475756</v>
      </c>
      <c r="E13" s="23">
        <v>0.21568641108592099</v>
      </c>
      <c r="F13" s="23"/>
      <c r="G13" s="23">
        <v>0.25042076315483303</v>
      </c>
      <c r="H13" s="23">
        <v>0.16279387093644801</v>
      </c>
      <c r="I13" s="23">
        <v>0.145086976710539</v>
      </c>
      <c r="J13" s="23">
        <v>0.17120773967685299</v>
      </c>
      <c r="K13" s="23">
        <v>0.13594085053433899</v>
      </c>
      <c r="L13" s="23">
        <v>0.14674635832871399</v>
      </c>
      <c r="M13" s="23"/>
      <c r="N13" s="23">
        <v>0.15186271915813199</v>
      </c>
      <c r="O13" s="23">
        <v>0.154504464732997</v>
      </c>
      <c r="P13" s="23">
        <v>0.15033688922753799</v>
      </c>
      <c r="Q13" s="23">
        <v>0.204497153745926</v>
      </c>
      <c r="R13" s="23"/>
      <c r="S13" s="23">
        <v>0.17610015225255399</v>
      </c>
      <c r="T13" s="23">
        <v>0.12933227245596901</v>
      </c>
      <c r="U13" s="23">
        <v>0.19482818891211701</v>
      </c>
      <c r="V13" s="23">
        <v>0.17956160533697199</v>
      </c>
      <c r="W13" s="23">
        <v>0.20916575724599501</v>
      </c>
      <c r="X13" s="23">
        <v>0.152850841525357</v>
      </c>
      <c r="Y13" s="23">
        <v>0.17178394714119</v>
      </c>
      <c r="Z13" s="23">
        <v>0.14036475974934401</v>
      </c>
      <c r="AA13" s="23">
        <v>0.152686931459797</v>
      </c>
      <c r="AB13" s="23">
        <v>0.173907125698263</v>
      </c>
      <c r="AC13" s="23">
        <v>0.15574707917561201</v>
      </c>
      <c r="AD13" s="23">
        <v>0.169882150224379</v>
      </c>
      <c r="AE13" s="23"/>
      <c r="AF13" s="23">
        <v>0.15536737394589301</v>
      </c>
      <c r="AG13" s="23">
        <v>0.12283843764129999</v>
      </c>
      <c r="AH13" s="23">
        <v>0.16885023702481</v>
      </c>
      <c r="AI13" s="23">
        <v>0.11568228124298</v>
      </c>
      <c r="AJ13" s="23"/>
      <c r="AK13" s="23">
        <v>0.17854399365927301</v>
      </c>
      <c r="AL13" s="23">
        <v>0.135063551941593</v>
      </c>
      <c r="AM13" s="23">
        <v>0.119905439168332</v>
      </c>
      <c r="AN13" s="23">
        <v>0.10060974104390601</v>
      </c>
      <c r="AO13" s="23">
        <v>0.18979046436364</v>
      </c>
      <c r="AP13" s="23"/>
      <c r="AQ13" s="23">
        <v>4.5127585028918303E-2</v>
      </c>
      <c r="AR13" s="23"/>
      <c r="AS13" s="23">
        <v>8.4943502298505197E-2</v>
      </c>
      <c r="AT13" s="23">
        <v>0.14216400734158599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AT19"/>
  <sheetViews>
    <sheetView showGridLines="0" workbookViewId="0">
      <pane xSplit="2" topLeftCell="C1" activePane="topRight" state="frozen"/>
      <selection pane="topRight" activeCell="B19" sqref="B19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124</v>
      </c>
      <c r="C9" s="14">
        <v>0.32114404502702298</v>
      </c>
      <c r="D9" s="14">
        <v>0.32972313100704498</v>
      </c>
      <c r="E9" s="14">
        <v>0.31402411724755303</v>
      </c>
      <c r="F9" s="14"/>
      <c r="G9" s="14">
        <v>0.19849310037318099</v>
      </c>
      <c r="H9" s="14">
        <v>0.26073370676429702</v>
      </c>
      <c r="I9" s="14">
        <v>0.31183792100614799</v>
      </c>
      <c r="J9" s="14">
        <v>0.34272537578218898</v>
      </c>
      <c r="K9" s="14">
        <v>0.40023118071854902</v>
      </c>
      <c r="L9" s="14">
        <v>0.38881244008174198</v>
      </c>
      <c r="M9" s="14"/>
      <c r="N9" s="14">
        <v>0.27160888525565002</v>
      </c>
      <c r="O9" s="14">
        <v>0.28501258477366997</v>
      </c>
      <c r="P9" s="14">
        <v>0.372622348652692</v>
      </c>
      <c r="Q9" s="14">
        <v>0.36768161291525803</v>
      </c>
      <c r="R9" s="14"/>
      <c r="S9" s="14">
        <v>0.22451466315966601</v>
      </c>
      <c r="T9" s="14">
        <v>0.32790221719595197</v>
      </c>
      <c r="U9" s="14">
        <v>0.31537973595377899</v>
      </c>
      <c r="V9" s="14">
        <v>0.33120526020508401</v>
      </c>
      <c r="W9" s="14">
        <v>0.32723380022815102</v>
      </c>
      <c r="X9" s="14">
        <v>0.35998062273295001</v>
      </c>
      <c r="Y9" s="14">
        <v>0.35949206868415101</v>
      </c>
      <c r="Z9" s="14">
        <v>0.29000079099030601</v>
      </c>
      <c r="AA9" s="14">
        <v>0.35743575804512501</v>
      </c>
      <c r="AB9" s="14">
        <v>0.32004252821516399</v>
      </c>
      <c r="AC9" s="14">
        <v>0.40354050709338002</v>
      </c>
      <c r="AD9" s="14">
        <v>0.269923653113814</v>
      </c>
      <c r="AE9" s="14"/>
      <c r="AF9" s="14">
        <v>0.43283588057260902</v>
      </c>
      <c r="AG9" s="14">
        <v>0.151843051968551</v>
      </c>
      <c r="AH9" s="14">
        <v>0.218934284035433</v>
      </c>
      <c r="AI9" s="14">
        <v>0.63734921000766498</v>
      </c>
      <c r="AJ9" s="14"/>
      <c r="AK9" s="14">
        <v>0.38602724855859899</v>
      </c>
      <c r="AL9" s="14">
        <v>5.6169854220652002E-2</v>
      </c>
      <c r="AM9" s="14">
        <v>0.24282509365489</v>
      </c>
      <c r="AN9" s="14">
        <v>0.58720512962058402</v>
      </c>
      <c r="AO9" s="14">
        <v>0.31922922431115502</v>
      </c>
      <c r="AP9" s="14"/>
      <c r="AQ9" s="14">
        <v>0.24380774445654499</v>
      </c>
      <c r="AR9" s="14"/>
      <c r="AS9" s="14">
        <v>1.26776570920871E-2</v>
      </c>
      <c r="AT9" s="14">
        <v>0.36986638880484302</v>
      </c>
    </row>
    <row r="10" spans="2:46" x14ac:dyDescent="0.35">
      <c r="B10" s="15" t="s">
        <v>125</v>
      </c>
      <c r="C10" s="14">
        <v>0.232317314720563</v>
      </c>
      <c r="D10" s="14">
        <v>0.241912933270026</v>
      </c>
      <c r="E10" s="14">
        <v>0.22277859405227601</v>
      </c>
      <c r="F10" s="14"/>
      <c r="G10" s="14">
        <v>0.25811840862015001</v>
      </c>
      <c r="H10" s="14">
        <v>0.20448207865519399</v>
      </c>
      <c r="I10" s="14">
        <v>0.24913158727099199</v>
      </c>
      <c r="J10" s="14">
        <v>0.229099528335064</v>
      </c>
      <c r="K10" s="14">
        <v>0.16816804541935901</v>
      </c>
      <c r="L10" s="14">
        <v>0.26993458045437202</v>
      </c>
      <c r="M10" s="14"/>
      <c r="N10" s="14">
        <v>0.234072501737634</v>
      </c>
      <c r="O10" s="14">
        <v>0.23460266600796001</v>
      </c>
      <c r="P10" s="14">
        <v>0.22407045025921499</v>
      </c>
      <c r="Q10" s="14">
        <v>0.23645643631034999</v>
      </c>
      <c r="R10" s="14"/>
      <c r="S10" s="14">
        <v>0.22380616053909999</v>
      </c>
      <c r="T10" s="14">
        <v>0.235876146085536</v>
      </c>
      <c r="U10" s="14">
        <v>0.25708935217701601</v>
      </c>
      <c r="V10" s="14">
        <v>0.206105455791114</v>
      </c>
      <c r="W10" s="14">
        <v>0.23807897831106101</v>
      </c>
      <c r="X10" s="14">
        <v>0.242990048347765</v>
      </c>
      <c r="Y10" s="14">
        <v>0.215156607778931</v>
      </c>
      <c r="Z10" s="14">
        <v>0.206401036807767</v>
      </c>
      <c r="AA10" s="14">
        <v>0.213663207153901</v>
      </c>
      <c r="AB10" s="14">
        <v>0.256709799614742</v>
      </c>
      <c r="AC10" s="14">
        <v>0.25015332024074499</v>
      </c>
      <c r="AD10" s="14">
        <v>0.26927608529595798</v>
      </c>
      <c r="AE10" s="14"/>
      <c r="AF10" s="14">
        <v>0.25977354632323402</v>
      </c>
      <c r="AG10" s="14">
        <v>0.19124375002944399</v>
      </c>
      <c r="AH10" s="14">
        <v>0.25862266508930798</v>
      </c>
      <c r="AI10" s="14">
        <v>0.20707600586100999</v>
      </c>
      <c r="AJ10" s="14"/>
      <c r="AK10" s="14">
        <v>0.262029946476311</v>
      </c>
      <c r="AL10" s="14">
        <v>0.127593445223875</v>
      </c>
      <c r="AM10" s="14">
        <v>0.29158406063708397</v>
      </c>
      <c r="AN10" s="14">
        <v>0.24601771282582399</v>
      </c>
      <c r="AO10" s="14">
        <v>0.29504584450084598</v>
      </c>
      <c r="AP10" s="14"/>
      <c r="AQ10" s="14">
        <v>0.20862350141126601</v>
      </c>
      <c r="AR10" s="14"/>
      <c r="AS10" s="14">
        <v>8.6089121269463401E-2</v>
      </c>
      <c r="AT10" s="14">
        <v>0.36342390235815197</v>
      </c>
    </row>
    <row r="11" spans="2:46" x14ac:dyDescent="0.35">
      <c r="B11" s="15" t="s">
        <v>126</v>
      </c>
      <c r="C11" s="14">
        <v>0.23037504366063299</v>
      </c>
      <c r="D11" s="14">
        <v>0.21522154516999201</v>
      </c>
      <c r="E11" s="14">
        <v>0.24607560974558501</v>
      </c>
      <c r="F11" s="14"/>
      <c r="G11" s="14">
        <v>0.29561131644763</v>
      </c>
      <c r="H11" s="14">
        <v>0.258342103655399</v>
      </c>
      <c r="I11" s="14">
        <v>0.21112928911023299</v>
      </c>
      <c r="J11" s="14">
        <v>0.20239072292760199</v>
      </c>
      <c r="K11" s="14">
        <v>0.237895450607121</v>
      </c>
      <c r="L11" s="14">
        <v>0.197464749023057</v>
      </c>
      <c r="M11" s="14"/>
      <c r="N11" s="14">
        <v>0.256827488177508</v>
      </c>
      <c r="O11" s="14">
        <v>0.23716048207576801</v>
      </c>
      <c r="P11" s="14">
        <v>0.18879355652429899</v>
      </c>
      <c r="Q11" s="14">
        <v>0.226535770352567</v>
      </c>
      <c r="R11" s="14"/>
      <c r="S11" s="14">
        <v>0.269359345871651</v>
      </c>
      <c r="T11" s="14">
        <v>0.24088163544302801</v>
      </c>
      <c r="U11" s="14">
        <v>0.20427223330871799</v>
      </c>
      <c r="V11" s="14">
        <v>0.26487055191473602</v>
      </c>
      <c r="W11" s="14">
        <v>0.20478338691610701</v>
      </c>
      <c r="X11" s="14">
        <v>0.21344991518866199</v>
      </c>
      <c r="Y11" s="14">
        <v>0.23510623020549901</v>
      </c>
      <c r="Z11" s="14">
        <v>0.32583924110143803</v>
      </c>
      <c r="AA11" s="14">
        <v>0.20389146153806001</v>
      </c>
      <c r="AB11" s="14">
        <v>0.180223911718005</v>
      </c>
      <c r="AC11" s="14">
        <v>0.19520434938624501</v>
      </c>
      <c r="AD11" s="14">
        <v>0.245190698029399</v>
      </c>
      <c r="AE11" s="14"/>
      <c r="AF11" s="14">
        <v>0.20070566573724699</v>
      </c>
      <c r="AG11" s="14">
        <v>0.30071680882621699</v>
      </c>
      <c r="AH11" s="14">
        <v>0.27137638832740102</v>
      </c>
      <c r="AI11" s="14">
        <v>0.110561200368712</v>
      </c>
      <c r="AJ11" s="14"/>
      <c r="AK11" s="14">
        <v>0.22546812171404701</v>
      </c>
      <c r="AL11" s="14">
        <v>0.34868135846600201</v>
      </c>
      <c r="AM11" s="14">
        <v>0.25233981002257999</v>
      </c>
      <c r="AN11" s="14">
        <v>0.11341405598073601</v>
      </c>
      <c r="AO11" s="14">
        <v>0.28525889572945501</v>
      </c>
      <c r="AP11" s="14"/>
      <c r="AQ11" s="14">
        <v>0.21177621347718201</v>
      </c>
      <c r="AR11" s="14"/>
      <c r="AS11" s="14">
        <v>0.34925155273014202</v>
      </c>
      <c r="AT11" s="14">
        <v>0.21317126782909099</v>
      </c>
    </row>
    <row r="12" spans="2:46" x14ac:dyDescent="0.35">
      <c r="B12" s="15" t="s">
        <v>127</v>
      </c>
      <c r="C12" s="14">
        <v>0.12784583307549899</v>
      </c>
      <c r="D12" s="14">
        <v>0.13839202392235</v>
      </c>
      <c r="E12" s="14">
        <v>0.11710207168527299</v>
      </c>
      <c r="F12" s="14"/>
      <c r="G12" s="14">
        <v>9.9371808071995402E-2</v>
      </c>
      <c r="H12" s="14">
        <v>0.15798098998007001</v>
      </c>
      <c r="I12" s="14">
        <v>0.14101326543163401</v>
      </c>
      <c r="J12" s="14">
        <v>0.14636391229687001</v>
      </c>
      <c r="K12" s="14">
        <v>0.123981859027157</v>
      </c>
      <c r="L12" s="14">
        <v>9.9138442144165007E-2</v>
      </c>
      <c r="M12" s="14"/>
      <c r="N12" s="14">
        <v>0.16390437993819801</v>
      </c>
      <c r="O12" s="14">
        <v>0.14882583407552499</v>
      </c>
      <c r="P12" s="14">
        <v>0.115333762409246</v>
      </c>
      <c r="Q12" s="14">
        <v>7.9719271589403506E-2</v>
      </c>
      <c r="R12" s="14"/>
      <c r="S12" s="14">
        <v>0.17210661002491601</v>
      </c>
      <c r="T12" s="14">
        <v>0.100493687079306</v>
      </c>
      <c r="U12" s="14">
        <v>0.12865628083906899</v>
      </c>
      <c r="V12" s="14">
        <v>0.111453874381705</v>
      </c>
      <c r="W12" s="14">
        <v>0.13614353327676701</v>
      </c>
      <c r="X12" s="14">
        <v>0.10320041960206</v>
      </c>
      <c r="Y12" s="14">
        <v>9.0092078437283798E-2</v>
      </c>
      <c r="Z12" s="14">
        <v>0.125553511401471</v>
      </c>
      <c r="AA12" s="14">
        <v>0.16471640428116199</v>
      </c>
      <c r="AB12" s="14">
        <v>0.131320308740384</v>
      </c>
      <c r="AC12" s="14">
        <v>0.11811781143257501</v>
      </c>
      <c r="AD12" s="14">
        <v>0.11642538428575699</v>
      </c>
      <c r="AE12" s="14"/>
      <c r="AF12" s="14">
        <v>6.3706163312654496E-2</v>
      </c>
      <c r="AG12" s="14">
        <v>0.25581605155765702</v>
      </c>
      <c r="AH12" s="14">
        <v>0.14375052627499199</v>
      </c>
      <c r="AI12" s="14">
        <v>2.11555134870712E-2</v>
      </c>
      <c r="AJ12" s="14"/>
      <c r="AK12" s="14">
        <v>7.9960977596084198E-2</v>
      </c>
      <c r="AL12" s="14">
        <v>0.31588069743431801</v>
      </c>
      <c r="AM12" s="14">
        <v>0.16492358337940199</v>
      </c>
      <c r="AN12" s="14">
        <v>3.46947591029294E-2</v>
      </c>
      <c r="AO12" s="14">
        <v>6.12946361272729E-2</v>
      </c>
      <c r="AP12" s="14"/>
      <c r="AQ12" s="14">
        <v>0.240742891223785</v>
      </c>
      <c r="AR12" s="14"/>
      <c r="AS12" s="14">
        <v>0.411590846869403</v>
      </c>
      <c r="AT12" s="14">
        <v>3.1079987486532599E-2</v>
      </c>
    </row>
    <row r="13" spans="2:46" x14ac:dyDescent="0.35">
      <c r="B13" s="15" t="s">
        <v>128</v>
      </c>
      <c r="C13" s="14">
        <v>3.68704600891702E-2</v>
      </c>
      <c r="D13" s="14">
        <v>4.1457167529271498E-2</v>
      </c>
      <c r="E13" s="14">
        <v>3.2535739645183401E-2</v>
      </c>
      <c r="F13" s="14"/>
      <c r="G13" s="14">
        <v>3.8996791600701602E-2</v>
      </c>
      <c r="H13" s="14">
        <v>4.8742501761887297E-2</v>
      </c>
      <c r="I13" s="14">
        <v>3.6540122262097401E-2</v>
      </c>
      <c r="J13" s="14">
        <v>3.8274699355728303E-2</v>
      </c>
      <c r="K13" s="14">
        <v>3.8683891503103703E-2</v>
      </c>
      <c r="L13" s="14">
        <v>2.3695376681863198E-2</v>
      </c>
      <c r="M13" s="14"/>
      <c r="N13" s="14">
        <v>4.38433935371354E-2</v>
      </c>
      <c r="O13" s="14">
        <v>3.3134620757606398E-2</v>
      </c>
      <c r="P13" s="14">
        <v>3.9756068382305498E-2</v>
      </c>
      <c r="Q13" s="14">
        <v>3.1178809646553101E-2</v>
      </c>
      <c r="R13" s="14"/>
      <c r="S13" s="14">
        <v>6.0134865844076103E-2</v>
      </c>
      <c r="T13" s="14">
        <v>4.62021675715205E-2</v>
      </c>
      <c r="U13" s="14">
        <v>2.9812515942220601E-2</v>
      </c>
      <c r="V13" s="14">
        <v>2.8932802069388901E-2</v>
      </c>
      <c r="W13" s="14">
        <v>3.26858881185524E-2</v>
      </c>
      <c r="X13" s="14">
        <v>3.1600661928632999E-2</v>
      </c>
      <c r="Y13" s="14">
        <v>2.32723390614691E-2</v>
      </c>
      <c r="Z13" s="14">
        <v>2.5693277412396898E-2</v>
      </c>
      <c r="AA13" s="14">
        <v>3.4418303284118497E-2</v>
      </c>
      <c r="AB13" s="14">
        <v>4.2675364189927199E-2</v>
      </c>
      <c r="AC13" s="14">
        <v>2.0800557844233299E-2</v>
      </c>
      <c r="AD13" s="14">
        <v>2.5701924523362701E-2</v>
      </c>
      <c r="AE13" s="14"/>
      <c r="AF13" s="14">
        <v>1.8511774129381899E-2</v>
      </c>
      <c r="AG13" s="14">
        <v>7.3756257661534902E-2</v>
      </c>
      <c r="AH13" s="14">
        <v>7.2311331848453897E-2</v>
      </c>
      <c r="AI13" s="14">
        <v>7.1056398987402796E-3</v>
      </c>
      <c r="AJ13" s="14"/>
      <c r="AK13" s="14">
        <v>1.80919575354733E-2</v>
      </c>
      <c r="AL13" s="14">
        <v>0.12039320136103</v>
      </c>
      <c r="AM13" s="14">
        <v>3.4110323655676601E-2</v>
      </c>
      <c r="AN13" s="14">
        <v>6.1333972802177202E-3</v>
      </c>
      <c r="AO13" s="14">
        <v>0</v>
      </c>
      <c r="AP13" s="14"/>
      <c r="AQ13" s="14">
        <v>8.4255185548869599E-2</v>
      </c>
      <c r="AR13" s="14"/>
      <c r="AS13" s="14">
        <v>0.122106355969286</v>
      </c>
      <c r="AT13" s="14">
        <v>0</v>
      </c>
    </row>
    <row r="14" spans="2:46" x14ac:dyDescent="0.35">
      <c r="B14" s="15" t="s">
        <v>129</v>
      </c>
      <c r="C14" s="23">
        <v>5.1447303427111402E-2</v>
      </c>
      <c r="D14" s="23">
        <v>3.3293199101315597E-2</v>
      </c>
      <c r="E14" s="23">
        <v>6.7483867624129806E-2</v>
      </c>
      <c r="F14" s="23"/>
      <c r="G14" s="23">
        <v>0.10940857488634199</v>
      </c>
      <c r="H14" s="23">
        <v>6.9718619183152697E-2</v>
      </c>
      <c r="I14" s="23">
        <v>5.0347814918896901E-2</v>
      </c>
      <c r="J14" s="23">
        <v>4.1145761302545998E-2</v>
      </c>
      <c r="K14" s="23">
        <v>3.1039572724710099E-2</v>
      </c>
      <c r="L14" s="23">
        <v>2.0954411614800501E-2</v>
      </c>
      <c r="M14" s="23"/>
      <c r="N14" s="23">
        <v>2.9743351353874799E-2</v>
      </c>
      <c r="O14" s="23">
        <v>6.1263812309470603E-2</v>
      </c>
      <c r="P14" s="23">
        <v>5.94238137722417E-2</v>
      </c>
      <c r="Q14" s="23">
        <v>5.8428099185868401E-2</v>
      </c>
      <c r="R14" s="23"/>
      <c r="S14" s="23">
        <v>5.0078354560590697E-2</v>
      </c>
      <c r="T14" s="23">
        <v>4.8644146624657901E-2</v>
      </c>
      <c r="U14" s="23">
        <v>6.47898817791977E-2</v>
      </c>
      <c r="V14" s="23">
        <v>5.7432055637972899E-2</v>
      </c>
      <c r="W14" s="23">
        <v>6.10744131493626E-2</v>
      </c>
      <c r="X14" s="23">
        <v>4.8778332199929997E-2</v>
      </c>
      <c r="Y14" s="23">
        <v>7.6880675832665807E-2</v>
      </c>
      <c r="Z14" s="23">
        <v>2.6512142286622398E-2</v>
      </c>
      <c r="AA14" s="23">
        <v>2.5874865697632601E-2</v>
      </c>
      <c r="AB14" s="23">
        <v>6.9028087521777498E-2</v>
      </c>
      <c r="AC14" s="23">
        <v>1.21834540028216E-2</v>
      </c>
      <c r="AD14" s="23">
        <v>7.3482254751708803E-2</v>
      </c>
      <c r="AE14" s="23"/>
      <c r="AF14" s="23">
        <v>2.4466969924873998E-2</v>
      </c>
      <c r="AG14" s="23">
        <v>2.6624079956596401E-2</v>
      </c>
      <c r="AH14" s="23">
        <v>3.5004804424412103E-2</v>
      </c>
      <c r="AI14" s="23">
        <v>1.6752430376801301E-2</v>
      </c>
      <c r="AJ14" s="23"/>
      <c r="AK14" s="23">
        <v>2.84217481194859E-2</v>
      </c>
      <c r="AL14" s="23">
        <v>3.1281443294123197E-2</v>
      </c>
      <c r="AM14" s="23">
        <v>1.42171286503675E-2</v>
      </c>
      <c r="AN14" s="23">
        <v>1.25349451897084E-2</v>
      </c>
      <c r="AO14" s="23">
        <v>3.9171399331270201E-2</v>
      </c>
      <c r="AP14" s="23"/>
      <c r="AQ14" s="23">
        <v>1.0794463882353E-2</v>
      </c>
      <c r="AR14" s="23"/>
      <c r="AS14" s="23">
        <v>1.8284466069619001E-2</v>
      </c>
      <c r="AT14" s="23">
        <v>2.2458453521382499E-2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114</v>
      </c>
      <c r="C9" s="14">
        <v>0.37089380495961899</v>
      </c>
      <c r="D9" s="14">
        <v>0.383607878916359</v>
      </c>
      <c r="E9" s="14">
        <v>0.35993073378239898</v>
      </c>
      <c r="F9" s="14"/>
      <c r="G9" s="14">
        <v>0.226761125090891</v>
      </c>
      <c r="H9" s="14">
        <v>0.27460624034564801</v>
      </c>
      <c r="I9" s="14">
        <v>0.34849047332167798</v>
      </c>
      <c r="J9" s="14">
        <v>0.407822575915056</v>
      </c>
      <c r="K9" s="14">
        <v>0.44982683534862999</v>
      </c>
      <c r="L9" s="14">
        <v>0.48035740031469099</v>
      </c>
      <c r="M9" s="14"/>
      <c r="N9" s="14">
        <v>0.31521321386926399</v>
      </c>
      <c r="O9" s="14">
        <v>0.33931698383610098</v>
      </c>
      <c r="P9" s="14">
        <v>0.40690684710094499</v>
      </c>
      <c r="Q9" s="14">
        <v>0.43174948465824298</v>
      </c>
      <c r="R9" s="14"/>
      <c r="S9" s="14">
        <v>0.27771994854727</v>
      </c>
      <c r="T9" s="14">
        <v>0.38975207721733302</v>
      </c>
      <c r="U9" s="14">
        <v>0.35816520864524998</v>
      </c>
      <c r="V9" s="14">
        <v>0.36378162004209902</v>
      </c>
      <c r="W9" s="14">
        <v>0.35865401160006899</v>
      </c>
      <c r="X9" s="14">
        <v>0.36830078189558602</v>
      </c>
      <c r="Y9" s="14">
        <v>0.432272506216973</v>
      </c>
      <c r="Z9" s="14">
        <v>0.35796783937430299</v>
      </c>
      <c r="AA9" s="14">
        <v>0.39343601121133698</v>
      </c>
      <c r="AB9" s="14">
        <v>0.38690687392062001</v>
      </c>
      <c r="AC9" s="14">
        <v>0.49018027267054698</v>
      </c>
      <c r="AD9" s="14">
        <v>0.33973062817440502</v>
      </c>
      <c r="AE9" s="14"/>
      <c r="AF9" s="14">
        <v>0.49409211975966699</v>
      </c>
      <c r="AG9" s="14">
        <v>0.180071791678348</v>
      </c>
      <c r="AH9" s="14">
        <v>0.25717946118537999</v>
      </c>
      <c r="AI9" s="14">
        <v>0.69743246066116604</v>
      </c>
      <c r="AJ9" s="14"/>
      <c r="AK9" s="14">
        <v>0.44676628595248402</v>
      </c>
      <c r="AL9" s="14">
        <v>7.6360319081403297E-2</v>
      </c>
      <c r="AM9" s="14">
        <v>0.288281926130321</v>
      </c>
      <c r="AN9" s="14">
        <v>0.64355408200948305</v>
      </c>
      <c r="AO9" s="14">
        <v>0.35366526104610302</v>
      </c>
      <c r="AP9" s="14"/>
      <c r="AQ9" s="14">
        <v>0.26131586993136602</v>
      </c>
      <c r="AR9" s="14"/>
      <c r="AS9" s="14">
        <v>2.2652891658235998E-2</v>
      </c>
      <c r="AT9" s="14">
        <v>0.43185354551250399</v>
      </c>
    </row>
    <row r="10" spans="2:46" x14ac:dyDescent="0.35">
      <c r="B10" s="15" t="s">
        <v>115</v>
      </c>
      <c r="C10" s="14">
        <v>0.28875779165639798</v>
      </c>
      <c r="D10" s="14">
        <v>0.26485972903712601</v>
      </c>
      <c r="E10" s="14">
        <v>0.31120273294888301</v>
      </c>
      <c r="F10" s="14"/>
      <c r="G10" s="14">
        <v>0.35343893157964101</v>
      </c>
      <c r="H10" s="14">
        <v>0.28081883417738301</v>
      </c>
      <c r="I10" s="14">
        <v>0.265013216521988</v>
      </c>
      <c r="J10" s="14">
        <v>0.26171162532884701</v>
      </c>
      <c r="K10" s="14">
        <v>0.28286177783636501</v>
      </c>
      <c r="L10" s="14">
        <v>0.29737587507873797</v>
      </c>
      <c r="M10" s="14"/>
      <c r="N10" s="14">
        <v>0.302749729954576</v>
      </c>
      <c r="O10" s="14">
        <v>0.29797426202204702</v>
      </c>
      <c r="P10" s="14">
        <v>0.297440442261108</v>
      </c>
      <c r="Q10" s="14">
        <v>0.25829327968570898</v>
      </c>
      <c r="R10" s="14"/>
      <c r="S10" s="14">
        <v>0.234072254705361</v>
      </c>
      <c r="T10" s="14">
        <v>0.30174481796053798</v>
      </c>
      <c r="U10" s="14">
        <v>0.35283538086071897</v>
      </c>
      <c r="V10" s="14">
        <v>0.33812203206062003</v>
      </c>
      <c r="W10" s="14">
        <v>0.243740362341475</v>
      </c>
      <c r="X10" s="14">
        <v>0.309239818125224</v>
      </c>
      <c r="Y10" s="14">
        <v>0.31400735063574597</v>
      </c>
      <c r="Z10" s="14">
        <v>0.33354569651704102</v>
      </c>
      <c r="AA10" s="14">
        <v>0.25359689517984102</v>
      </c>
      <c r="AB10" s="14">
        <v>0.281905402579403</v>
      </c>
      <c r="AC10" s="14">
        <v>0.27955964369641301</v>
      </c>
      <c r="AD10" s="14">
        <v>0.249037863214919</v>
      </c>
      <c r="AE10" s="14"/>
      <c r="AF10" s="14">
        <v>0.34529665998616299</v>
      </c>
      <c r="AG10" s="14">
        <v>0.26134391078660502</v>
      </c>
      <c r="AH10" s="14">
        <v>0.36543358302226397</v>
      </c>
      <c r="AI10" s="14">
        <v>0.208628530713627</v>
      </c>
      <c r="AJ10" s="14"/>
      <c r="AK10" s="14">
        <v>0.33866810738063402</v>
      </c>
      <c r="AL10" s="14">
        <v>0.18908644964188701</v>
      </c>
      <c r="AM10" s="14">
        <v>0.36031856663666201</v>
      </c>
      <c r="AN10" s="14">
        <v>0.26676689722701002</v>
      </c>
      <c r="AO10" s="14">
        <v>0.37548192289140397</v>
      </c>
      <c r="AP10" s="14"/>
      <c r="AQ10" s="14">
        <v>0.24145066179170699</v>
      </c>
      <c r="AR10" s="14"/>
      <c r="AS10" s="14">
        <v>0.15141328722896299</v>
      </c>
      <c r="AT10" s="14">
        <v>0.44118061653156299</v>
      </c>
    </row>
    <row r="11" spans="2:46" x14ac:dyDescent="0.35">
      <c r="B11" s="15" t="s">
        <v>116</v>
      </c>
      <c r="C11" s="14">
        <v>0.21792078301366899</v>
      </c>
      <c r="D11" s="14">
        <v>0.23919015351789899</v>
      </c>
      <c r="E11" s="14">
        <v>0.198003816156093</v>
      </c>
      <c r="F11" s="14"/>
      <c r="G11" s="14">
        <v>0.206745920515543</v>
      </c>
      <c r="H11" s="14">
        <v>0.28225629497807497</v>
      </c>
      <c r="I11" s="14">
        <v>0.26684854601119401</v>
      </c>
      <c r="J11" s="14">
        <v>0.20088385838810499</v>
      </c>
      <c r="K11" s="14">
        <v>0.19043943128329999</v>
      </c>
      <c r="L11" s="14">
        <v>0.16559379562353599</v>
      </c>
      <c r="M11" s="14"/>
      <c r="N11" s="14">
        <v>0.27224302316501597</v>
      </c>
      <c r="O11" s="14">
        <v>0.23673824554676201</v>
      </c>
      <c r="P11" s="14">
        <v>0.167669094735862</v>
      </c>
      <c r="Q11" s="14">
        <v>0.18266373598742899</v>
      </c>
      <c r="R11" s="14"/>
      <c r="S11" s="14">
        <v>0.322015186960392</v>
      </c>
      <c r="T11" s="14">
        <v>0.18371990015841799</v>
      </c>
      <c r="U11" s="14">
        <v>0.16918624489442199</v>
      </c>
      <c r="V11" s="14">
        <v>0.20466535977133599</v>
      </c>
      <c r="W11" s="14">
        <v>0.24308656366891601</v>
      </c>
      <c r="X11" s="14">
        <v>0.21623105404266199</v>
      </c>
      <c r="Y11" s="14">
        <v>0.17517196300194601</v>
      </c>
      <c r="Z11" s="14">
        <v>0.218205690747795</v>
      </c>
      <c r="AA11" s="14">
        <v>0.23763183025204199</v>
      </c>
      <c r="AB11" s="14">
        <v>0.172583721080176</v>
      </c>
      <c r="AC11" s="14">
        <v>0.17661890600195199</v>
      </c>
      <c r="AD11" s="14">
        <v>0.243398772942617</v>
      </c>
      <c r="AE11" s="14"/>
      <c r="AF11" s="14">
        <v>0.10647948938999199</v>
      </c>
      <c r="AG11" s="14">
        <v>0.39538174275551702</v>
      </c>
      <c r="AH11" s="14">
        <v>0.247475554268062</v>
      </c>
      <c r="AI11" s="14">
        <v>5.3518217655297899E-2</v>
      </c>
      <c r="AJ11" s="14"/>
      <c r="AK11" s="14">
        <v>0.14262961182059899</v>
      </c>
      <c r="AL11" s="14">
        <v>0.50254591178834296</v>
      </c>
      <c r="AM11" s="14">
        <v>0.27648087531544302</v>
      </c>
      <c r="AN11" s="14">
        <v>5.6228585032760799E-2</v>
      </c>
      <c r="AO11" s="14">
        <v>0.21201827137943899</v>
      </c>
      <c r="AP11" s="14"/>
      <c r="AQ11" s="14">
        <v>0.34747725104892702</v>
      </c>
      <c r="AR11" s="14"/>
      <c r="AS11" s="14">
        <v>0.60145249181764904</v>
      </c>
      <c r="AT11" s="14">
        <v>8.3192419917462804E-2</v>
      </c>
    </row>
    <row r="12" spans="2:46" x14ac:dyDescent="0.35">
      <c r="B12" s="15" t="s">
        <v>117</v>
      </c>
      <c r="C12" s="14">
        <v>6.4130444333193204E-2</v>
      </c>
      <c r="D12" s="14">
        <v>7.6378977516968205E-2</v>
      </c>
      <c r="E12" s="14">
        <v>5.2420351197990302E-2</v>
      </c>
      <c r="F12" s="14"/>
      <c r="G12" s="14">
        <v>8.1538251081478302E-2</v>
      </c>
      <c r="H12" s="14">
        <v>9.6578699858709802E-2</v>
      </c>
      <c r="I12" s="14">
        <v>6.6454919273831001E-2</v>
      </c>
      <c r="J12" s="14">
        <v>6.5048292999146995E-2</v>
      </c>
      <c r="K12" s="14">
        <v>4.7486267861405501E-2</v>
      </c>
      <c r="L12" s="14">
        <v>3.4694610645945499E-2</v>
      </c>
      <c r="M12" s="14"/>
      <c r="N12" s="14">
        <v>7.6953188816334894E-2</v>
      </c>
      <c r="O12" s="14">
        <v>6.79874771710441E-2</v>
      </c>
      <c r="P12" s="14">
        <v>6.1388084478212902E-2</v>
      </c>
      <c r="Q12" s="14">
        <v>4.9526662177611903E-2</v>
      </c>
      <c r="R12" s="14"/>
      <c r="S12" s="14">
        <v>9.7792639500106596E-2</v>
      </c>
      <c r="T12" s="14">
        <v>8.3108946717068394E-2</v>
      </c>
      <c r="U12" s="14">
        <v>5.7622639153644198E-2</v>
      </c>
      <c r="V12" s="14">
        <v>4.0830138889704999E-2</v>
      </c>
      <c r="W12" s="14">
        <v>6.45151606743503E-2</v>
      </c>
      <c r="X12" s="14">
        <v>4.5377327117605198E-2</v>
      </c>
      <c r="Y12" s="14">
        <v>5.5964872768806198E-2</v>
      </c>
      <c r="Z12" s="14">
        <v>3.9068476115523297E-2</v>
      </c>
      <c r="AA12" s="14">
        <v>7.1081572136783899E-2</v>
      </c>
      <c r="AB12" s="14">
        <v>7.3268114605089002E-2</v>
      </c>
      <c r="AC12" s="14">
        <v>3.0742497015034499E-2</v>
      </c>
      <c r="AD12" s="14">
        <v>2.5701924523362701E-2</v>
      </c>
      <c r="AE12" s="14"/>
      <c r="AF12" s="14">
        <v>3.1967319781915499E-2</v>
      </c>
      <c r="AG12" s="14">
        <v>0.13015711810217101</v>
      </c>
      <c r="AH12" s="14">
        <v>7.7267651191195594E-2</v>
      </c>
      <c r="AI12" s="14">
        <v>1.47154324722276E-2</v>
      </c>
      <c r="AJ12" s="14"/>
      <c r="AK12" s="14">
        <v>4.0487892414725599E-2</v>
      </c>
      <c r="AL12" s="14">
        <v>0.19846419489688999</v>
      </c>
      <c r="AM12" s="14">
        <v>5.04682746828767E-2</v>
      </c>
      <c r="AN12" s="14">
        <v>1.4589183402739601E-2</v>
      </c>
      <c r="AO12" s="14">
        <v>1.20457683506723E-2</v>
      </c>
      <c r="AP12" s="14"/>
      <c r="AQ12" s="14">
        <v>0.135811301061948</v>
      </c>
      <c r="AR12" s="14"/>
      <c r="AS12" s="14">
        <v>0.20934087166670101</v>
      </c>
      <c r="AT12" s="14">
        <v>1.5925597138802001E-2</v>
      </c>
    </row>
    <row r="13" spans="2:46" x14ac:dyDescent="0.35">
      <c r="B13" s="15" t="s">
        <v>131</v>
      </c>
      <c r="C13" s="23">
        <v>5.8297176037120702E-2</v>
      </c>
      <c r="D13" s="23">
        <v>3.59632610116477E-2</v>
      </c>
      <c r="E13" s="23">
        <v>7.8442365914634396E-2</v>
      </c>
      <c r="F13" s="23"/>
      <c r="G13" s="23">
        <v>0.131515771732447</v>
      </c>
      <c r="H13" s="23">
        <v>6.5739930640184893E-2</v>
      </c>
      <c r="I13" s="23">
        <v>5.31928448713095E-2</v>
      </c>
      <c r="J13" s="23">
        <v>6.4533647368844593E-2</v>
      </c>
      <c r="K13" s="23">
        <v>2.9385687670300899E-2</v>
      </c>
      <c r="L13" s="23">
        <v>2.1978318337089599E-2</v>
      </c>
      <c r="M13" s="23"/>
      <c r="N13" s="23">
        <v>3.2840844194809198E-2</v>
      </c>
      <c r="O13" s="23">
        <v>5.79830314240459E-2</v>
      </c>
      <c r="P13" s="23">
        <v>6.6595531423872104E-2</v>
      </c>
      <c r="Q13" s="23">
        <v>7.7766837491007504E-2</v>
      </c>
      <c r="R13" s="23"/>
      <c r="S13" s="23">
        <v>6.8399970286870504E-2</v>
      </c>
      <c r="T13" s="23">
        <v>4.1674257946642299E-2</v>
      </c>
      <c r="U13" s="23">
        <v>6.2190526445965802E-2</v>
      </c>
      <c r="V13" s="23">
        <v>5.26008492362397E-2</v>
      </c>
      <c r="W13" s="23">
        <v>9.0003901715189696E-2</v>
      </c>
      <c r="X13" s="23">
        <v>6.0851018818923297E-2</v>
      </c>
      <c r="Y13" s="23">
        <v>2.25833073765285E-2</v>
      </c>
      <c r="Z13" s="23">
        <v>5.12122972453379E-2</v>
      </c>
      <c r="AA13" s="23">
        <v>4.4253691219996699E-2</v>
      </c>
      <c r="AB13" s="23">
        <v>8.5335887814712394E-2</v>
      </c>
      <c r="AC13" s="23">
        <v>2.2898680616053699E-2</v>
      </c>
      <c r="AD13" s="23">
        <v>0.142130811144696</v>
      </c>
      <c r="AE13" s="23"/>
      <c r="AF13" s="23">
        <v>2.2164411082263E-2</v>
      </c>
      <c r="AG13" s="23">
        <v>3.3045436677359999E-2</v>
      </c>
      <c r="AH13" s="23">
        <v>5.26437503330986E-2</v>
      </c>
      <c r="AI13" s="23">
        <v>2.5705358497681501E-2</v>
      </c>
      <c r="AJ13" s="23"/>
      <c r="AK13" s="23">
        <v>3.1448102431557601E-2</v>
      </c>
      <c r="AL13" s="23">
        <v>3.3543124591476299E-2</v>
      </c>
      <c r="AM13" s="23">
        <v>2.4450357234697202E-2</v>
      </c>
      <c r="AN13" s="23">
        <v>1.8861252328006301E-2</v>
      </c>
      <c r="AO13" s="23">
        <v>4.67887763323813E-2</v>
      </c>
      <c r="AP13" s="23"/>
      <c r="AQ13" s="23">
        <v>1.3944916166052399E-2</v>
      </c>
      <c r="AR13" s="23"/>
      <c r="AS13" s="23">
        <v>1.51404576284506E-2</v>
      </c>
      <c r="AT13" s="23">
        <v>2.7847820899667801E-2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114</v>
      </c>
      <c r="C9" s="14">
        <v>0.37164103418289302</v>
      </c>
      <c r="D9" s="14">
        <v>0.38533676550775697</v>
      </c>
      <c r="E9" s="14">
        <v>0.35972225267299301</v>
      </c>
      <c r="F9" s="14"/>
      <c r="G9" s="14">
        <v>0.23493801381026699</v>
      </c>
      <c r="H9" s="14">
        <v>0.26579429802800397</v>
      </c>
      <c r="I9" s="14">
        <v>0.34542499933444898</v>
      </c>
      <c r="J9" s="14">
        <v>0.42568386303874001</v>
      </c>
      <c r="K9" s="14">
        <v>0.44672907329941403</v>
      </c>
      <c r="L9" s="14">
        <v>0.47570095463554901</v>
      </c>
      <c r="M9" s="14"/>
      <c r="N9" s="14">
        <v>0.326132222540848</v>
      </c>
      <c r="O9" s="14">
        <v>0.33219892860600603</v>
      </c>
      <c r="P9" s="14">
        <v>0.41888218319058901</v>
      </c>
      <c r="Q9" s="14">
        <v>0.41962483236544701</v>
      </c>
      <c r="R9" s="14"/>
      <c r="S9" s="14">
        <v>0.264392271978937</v>
      </c>
      <c r="T9" s="14">
        <v>0.40221577481299298</v>
      </c>
      <c r="U9" s="14">
        <v>0.36633945410808999</v>
      </c>
      <c r="V9" s="14">
        <v>0.37707626190414301</v>
      </c>
      <c r="W9" s="14">
        <v>0.38500316772533899</v>
      </c>
      <c r="X9" s="14">
        <v>0.378901053238621</v>
      </c>
      <c r="Y9" s="14">
        <v>0.432728639560511</v>
      </c>
      <c r="Z9" s="14">
        <v>0.37109772198687901</v>
      </c>
      <c r="AA9" s="14">
        <v>0.386254257890074</v>
      </c>
      <c r="AB9" s="14">
        <v>0.36424926304269001</v>
      </c>
      <c r="AC9" s="14">
        <v>0.47328123033963898</v>
      </c>
      <c r="AD9" s="14">
        <v>0.32175753443576699</v>
      </c>
      <c r="AE9" s="14"/>
      <c r="AF9" s="14">
        <v>0.51938614477578704</v>
      </c>
      <c r="AG9" s="14">
        <v>0.172941222911558</v>
      </c>
      <c r="AH9" s="14">
        <v>0.240181986109444</v>
      </c>
      <c r="AI9" s="14">
        <v>0.75337018686969504</v>
      </c>
      <c r="AJ9" s="14"/>
      <c r="AK9" s="14">
        <v>0.44731475677073201</v>
      </c>
      <c r="AL9" s="14">
        <v>5.1538303128512701E-2</v>
      </c>
      <c r="AM9" s="14">
        <v>0.271941839891857</v>
      </c>
      <c r="AN9" s="14">
        <v>0.70161487566638203</v>
      </c>
      <c r="AO9" s="14">
        <v>0.32944947820584702</v>
      </c>
      <c r="AP9" s="14"/>
      <c r="AQ9" s="14">
        <v>0.31538380503434399</v>
      </c>
      <c r="AR9" s="14"/>
      <c r="AS9" s="14">
        <v>9.9988149767106307E-3</v>
      </c>
      <c r="AT9" s="14">
        <v>0.43280088540143902</v>
      </c>
    </row>
    <row r="10" spans="2:46" x14ac:dyDescent="0.35">
      <c r="B10" s="15" t="s">
        <v>115</v>
      </c>
      <c r="C10" s="14">
        <v>0.25798270666262302</v>
      </c>
      <c r="D10" s="14">
        <v>0.230772946223431</v>
      </c>
      <c r="E10" s="14">
        <v>0.28258222882941197</v>
      </c>
      <c r="F10" s="14"/>
      <c r="G10" s="14">
        <v>0.35683489301535298</v>
      </c>
      <c r="H10" s="14">
        <v>0.27363315424211798</v>
      </c>
      <c r="I10" s="14">
        <v>0.26594111908909002</v>
      </c>
      <c r="J10" s="14">
        <v>0.20567485252371601</v>
      </c>
      <c r="K10" s="14">
        <v>0.20220845884618599</v>
      </c>
      <c r="L10" s="14">
        <v>0.25299014312273999</v>
      </c>
      <c r="M10" s="14"/>
      <c r="N10" s="14">
        <v>0.25979206466571098</v>
      </c>
      <c r="O10" s="14">
        <v>0.26827399729198398</v>
      </c>
      <c r="P10" s="14">
        <v>0.246936047385963</v>
      </c>
      <c r="Q10" s="14">
        <v>0.25471882410957603</v>
      </c>
      <c r="R10" s="14"/>
      <c r="S10" s="14">
        <v>0.25497661047261799</v>
      </c>
      <c r="T10" s="14">
        <v>0.26172812721153299</v>
      </c>
      <c r="U10" s="14">
        <v>0.27036106582469899</v>
      </c>
      <c r="V10" s="14">
        <v>0.26726158099898401</v>
      </c>
      <c r="W10" s="14">
        <v>0.21265290666812101</v>
      </c>
      <c r="X10" s="14">
        <v>0.279622971825436</v>
      </c>
      <c r="Y10" s="14">
        <v>0.27613220184326298</v>
      </c>
      <c r="Z10" s="14">
        <v>0.28276856656177501</v>
      </c>
      <c r="AA10" s="14">
        <v>0.23144167445262101</v>
      </c>
      <c r="AB10" s="14">
        <v>0.27359210954965801</v>
      </c>
      <c r="AC10" s="14">
        <v>0.24673918296793901</v>
      </c>
      <c r="AD10" s="14">
        <v>0.22294503686608699</v>
      </c>
      <c r="AE10" s="14"/>
      <c r="AF10" s="14">
        <v>0.29180173575867002</v>
      </c>
      <c r="AG10" s="14">
        <v>0.223720893600686</v>
      </c>
      <c r="AH10" s="14">
        <v>0.29130581940594202</v>
      </c>
      <c r="AI10" s="14">
        <v>0.164881587058858</v>
      </c>
      <c r="AJ10" s="14"/>
      <c r="AK10" s="14">
        <v>0.32063704858424702</v>
      </c>
      <c r="AL10" s="14">
        <v>0.14614940738814</v>
      </c>
      <c r="AM10" s="14">
        <v>0.29501711147174298</v>
      </c>
      <c r="AN10" s="14">
        <v>0.218363978452049</v>
      </c>
      <c r="AO10" s="14">
        <v>0.36951793429063001</v>
      </c>
      <c r="AP10" s="14"/>
      <c r="AQ10" s="14">
        <v>0.17276442660751401</v>
      </c>
      <c r="AR10" s="14"/>
      <c r="AS10" s="14">
        <v>8.7536398201119997E-2</v>
      </c>
      <c r="AT10" s="14">
        <v>0.42938396837958998</v>
      </c>
    </row>
    <row r="11" spans="2:46" x14ac:dyDescent="0.35">
      <c r="B11" s="15" t="s">
        <v>116</v>
      </c>
      <c r="C11" s="14">
        <v>0.24778732282317201</v>
      </c>
      <c r="D11" s="14">
        <v>0.26653086738853199</v>
      </c>
      <c r="E11" s="14">
        <v>0.230453943378926</v>
      </c>
      <c r="F11" s="14"/>
      <c r="G11" s="14">
        <v>0.248952062138419</v>
      </c>
      <c r="H11" s="14">
        <v>0.29616219990579901</v>
      </c>
      <c r="I11" s="14">
        <v>0.26775415212217102</v>
      </c>
      <c r="J11" s="14">
        <v>0.23632533976206699</v>
      </c>
      <c r="K11" s="14">
        <v>0.24492129174439101</v>
      </c>
      <c r="L11" s="14">
        <v>0.20265594230634301</v>
      </c>
      <c r="M11" s="14"/>
      <c r="N11" s="14">
        <v>0.28940499417891602</v>
      </c>
      <c r="O11" s="14">
        <v>0.272076200753325</v>
      </c>
      <c r="P11" s="14">
        <v>0.20733525159025501</v>
      </c>
      <c r="Q11" s="14">
        <v>0.21437395611693399</v>
      </c>
      <c r="R11" s="14"/>
      <c r="S11" s="14">
        <v>0.30346044661753402</v>
      </c>
      <c r="T11" s="14">
        <v>0.20430834824362801</v>
      </c>
      <c r="U11" s="14">
        <v>0.25214564685422503</v>
      </c>
      <c r="V11" s="14">
        <v>0.231438196099715</v>
      </c>
      <c r="W11" s="14">
        <v>0.26826869341791498</v>
      </c>
      <c r="X11" s="14">
        <v>0.222091358317137</v>
      </c>
      <c r="Y11" s="14">
        <v>0.22608585570197201</v>
      </c>
      <c r="Z11" s="14">
        <v>0.26842973910430801</v>
      </c>
      <c r="AA11" s="14">
        <v>0.27170420706092502</v>
      </c>
      <c r="AB11" s="14">
        <v>0.23646751735257099</v>
      </c>
      <c r="AC11" s="14">
        <v>0.20670561146233099</v>
      </c>
      <c r="AD11" s="14">
        <v>0.288481762327643</v>
      </c>
      <c r="AE11" s="14"/>
      <c r="AF11" s="14">
        <v>0.14297883514622001</v>
      </c>
      <c r="AG11" s="14">
        <v>0.410562876875395</v>
      </c>
      <c r="AH11" s="14">
        <v>0.373941553289238</v>
      </c>
      <c r="AI11" s="14">
        <v>7.4933666047734299E-2</v>
      </c>
      <c r="AJ11" s="14"/>
      <c r="AK11" s="14">
        <v>0.16693445607574101</v>
      </c>
      <c r="AL11" s="14">
        <v>0.53046525222505603</v>
      </c>
      <c r="AM11" s="14">
        <v>0.37764213405046998</v>
      </c>
      <c r="AN11" s="14">
        <v>6.3727679416314104E-2</v>
      </c>
      <c r="AO11" s="14">
        <v>0.22843572534039999</v>
      </c>
      <c r="AP11" s="14"/>
      <c r="AQ11" s="14">
        <v>0.31319552531521999</v>
      </c>
      <c r="AR11" s="14"/>
      <c r="AS11" s="14">
        <v>0.60398350592960903</v>
      </c>
      <c r="AT11" s="14">
        <v>0.122011251941813</v>
      </c>
    </row>
    <row r="12" spans="2:46" x14ac:dyDescent="0.35">
      <c r="B12" s="15" t="s">
        <v>117</v>
      </c>
      <c r="C12" s="14">
        <v>6.9074000973690194E-2</v>
      </c>
      <c r="D12" s="14">
        <v>8.4053124040597907E-2</v>
      </c>
      <c r="E12" s="14">
        <v>5.4716715460728302E-2</v>
      </c>
      <c r="F12" s="14"/>
      <c r="G12" s="14">
        <v>5.9307096935830202E-2</v>
      </c>
      <c r="H12" s="14">
        <v>9.7453605860236506E-2</v>
      </c>
      <c r="I12" s="14">
        <v>7.1593615816033199E-2</v>
      </c>
      <c r="J12" s="14">
        <v>8.1419369476544198E-2</v>
      </c>
      <c r="K12" s="14">
        <v>6.3699019148031596E-2</v>
      </c>
      <c r="L12" s="14">
        <v>4.4021586502098101E-2</v>
      </c>
      <c r="M12" s="14"/>
      <c r="N12" s="14">
        <v>9.2225968252627896E-2</v>
      </c>
      <c r="O12" s="14">
        <v>6.8065500970744194E-2</v>
      </c>
      <c r="P12" s="14">
        <v>6.6637105652768494E-2</v>
      </c>
      <c r="Q12" s="14">
        <v>4.8146952203325898E-2</v>
      </c>
      <c r="R12" s="14"/>
      <c r="S12" s="14">
        <v>0.113420323071035</v>
      </c>
      <c r="T12" s="14">
        <v>8.9859322909066494E-2</v>
      </c>
      <c r="U12" s="14">
        <v>5.2262417183342E-2</v>
      </c>
      <c r="V12" s="14">
        <v>6.5273180592009594E-2</v>
      </c>
      <c r="W12" s="14">
        <v>5.9554221892777898E-2</v>
      </c>
      <c r="X12" s="14">
        <v>6.4446202929904495E-2</v>
      </c>
      <c r="Y12" s="14">
        <v>3.0615269955438201E-2</v>
      </c>
      <c r="Z12" s="14">
        <v>3.8437615621617197E-2</v>
      </c>
      <c r="AA12" s="14">
        <v>6.7342310551095394E-2</v>
      </c>
      <c r="AB12" s="14">
        <v>6.9282772910175996E-2</v>
      </c>
      <c r="AC12" s="14">
        <v>6.2027283819013797E-2</v>
      </c>
      <c r="AD12" s="14">
        <v>2.5701924523362701E-2</v>
      </c>
      <c r="AE12" s="14"/>
      <c r="AF12" s="14">
        <v>1.8355002896245701E-2</v>
      </c>
      <c r="AG12" s="14">
        <v>0.16692692957406099</v>
      </c>
      <c r="AH12" s="14">
        <v>5.93513177312152E-2</v>
      </c>
      <c r="AI12" s="14">
        <v>0</v>
      </c>
      <c r="AJ12" s="14"/>
      <c r="AK12" s="14">
        <v>3.4791512345479302E-2</v>
      </c>
      <c r="AL12" s="14">
        <v>0.239819496604497</v>
      </c>
      <c r="AM12" s="14">
        <v>2.88520065806303E-2</v>
      </c>
      <c r="AN12" s="14">
        <v>6.2222719369427002E-3</v>
      </c>
      <c r="AO12" s="14">
        <v>6.6844223720946899E-3</v>
      </c>
      <c r="AP12" s="14"/>
      <c r="AQ12" s="14">
        <v>0.17317946110070701</v>
      </c>
      <c r="AR12" s="14"/>
      <c r="AS12" s="14">
        <v>0.27368609663381399</v>
      </c>
      <c r="AT12" s="14">
        <v>8.7493049138347798E-3</v>
      </c>
    </row>
    <row r="13" spans="2:46" x14ac:dyDescent="0.35">
      <c r="B13" s="15" t="s">
        <v>131</v>
      </c>
      <c r="C13" s="23">
        <v>5.3514935357621501E-2</v>
      </c>
      <c r="D13" s="23">
        <v>3.33062968396826E-2</v>
      </c>
      <c r="E13" s="23">
        <v>7.2524859657940699E-2</v>
      </c>
      <c r="F13" s="23"/>
      <c r="G13" s="23">
        <v>9.9967934100131106E-2</v>
      </c>
      <c r="H13" s="23">
        <v>6.69567419638427E-2</v>
      </c>
      <c r="I13" s="23">
        <v>4.9286113638257398E-2</v>
      </c>
      <c r="J13" s="23">
        <v>5.0896575198933001E-2</v>
      </c>
      <c r="K13" s="23">
        <v>4.2442156961976701E-2</v>
      </c>
      <c r="L13" s="23">
        <v>2.4631373433270699E-2</v>
      </c>
      <c r="M13" s="23"/>
      <c r="N13" s="23">
        <v>3.2444750361897402E-2</v>
      </c>
      <c r="O13" s="23">
        <v>5.93853723779409E-2</v>
      </c>
      <c r="P13" s="23">
        <v>6.0209412180424499E-2</v>
      </c>
      <c r="Q13" s="23">
        <v>6.3135435204717094E-2</v>
      </c>
      <c r="R13" s="23"/>
      <c r="S13" s="23">
        <v>6.3750347859876003E-2</v>
      </c>
      <c r="T13" s="23">
        <v>4.1888426822780198E-2</v>
      </c>
      <c r="U13" s="23">
        <v>5.8891416029643699E-2</v>
      </c>
      <c r="V13" s="23">
        <v>5.8950780405148E-2</v>
      </c>
      <c r="W13" s="23">
        <v>7.4521010295846499E-2</v>
      </c>
      <c r="X13" s="23">
        <v>5.4938413688901698E-2</v>
      </c>
      <c r="Y13" s="23">
        <v>3.4438032938815401E-2</v>
      </c>
      <c r="Z13" s="23">
        <v>3.9266356725420698E-2</v>
      </c>
      <c r="AA13" s="23">
        <v>4.3257550045285698E-2</v>
      </c>
      <c r="AB13" s="23">
        <v>5.6408337144905701E-2</v>
      </c>
      <c r="AC13" s="23">
        <v>1.12466914110776E-2</v>
      </c>
      <c r="AD13" s="23">
        <v>0.14111374184714101</v>
      </c>
      <c r="AE13" s="23"/>
      <c r="AF13" s="23">
        <v>2.7478281423077001E-2</v>
      </c>
      <c r="AG13" s="23">
        <v>2.58480770383001E-2</v>
      </c>
      <c r="AH13" s="23">
        <v>3.5219323464160401E-2</v>
      </c>
      <c r="AI13" s="23">
        <v>6.8145600237123896E-3</v>
      </c>
      <c r="AJ13" s="23"/>
      <c r="AK13" s="23">
        <v>3.03222262238006E-2</v>
      </c>
      <c r="AL13" s="23">
        <v>3.2027540653794699E-2</v>
      </c>
      <c r="AM13" s="23">
        <v>2.65469080052999E-2</v>
      </c>
      <c r="AN13" s="23">
        <v>1.0071194528311799E-2</v>
      </c>
      <c r="AO13" s="23">
        <v>6.5912439791028496E-2</v>
      </c>
      <c r="AP13" s="23"/>
      <c r="AQ13" s="23">
        <v>2.54767819422155E-2</v>
      </c>
      <c r="AR13" s="23"/>
      <c r="AS13" s="23">
        <v>2.4795184258746699E-2</v>
      </c>
      <c r="AT13" s="23">
        <v>7.0545893633233497E-3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AT16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134</v>
      </c>
      <c r="C9" s="14">
        <v>0.232347792787746</v>
      </c>
      <c r="D9" s="14">
        <v>0.26391314742648098</v>
      </c>
      <c r="E9" s="14">
        <v>0.20135464892112001</v>
      </c>
      <c r="F9" s="14"/>
      <c r="G9" s="14">
        <v>0.22126884956869999</v>
      </c>
      <c r="H9" s="14">
        <v>0.32680245212351999</v>
      </c>
      <c r="I9" s="14">
        <v>0.24281082136638499</v>
      </c>
      <c r="J9" s="14">
        <v>0.24112557191943201</v>
      </c>
      <c r="K9" s="14">
        <v>0.206669994200087</v>
      </c>
      <c r="L9" s="14">
        <v>0.164520047616387</v>
      </c>
      <c r="M9" s="14"/>
      <c r="N9" s="14">
        <v>0.28389344757104601</v>
      </c>
      <c r="O9" s="14">
        <v>0.25891625557988102</v>
      </c>
      <c r="P9" s="14">
        <v>0.196589448941446</v>
      </c>
      <c r="Q9" s="14">
        <v>0.18354684748644901</v>
      </c>
      <c r="R9" s="14"/>
      <c r="S9" s="14">
        <v>0.31802070983104003</v>
      </c>
      <c r="T9" s="14">
        <v>0.233982781685285</v>
      </c>
      <c r="U9" s="14">
        <v>0.228924820107094</v>
      </c>
      <c r="V9" s="14">
        <v>0.222455541739325</v>
      </c>
      <c r="W9" s="14">
        <v>0.23557143328225599</v>
      </c>
      <c r="X9" s="14">
        <v>0.219846151023839</v>
      </c>
      <c r="Y9" s="14">
        <v>0.172525114894507</v>
      </c>
      <c r="Z9" s="14">
        <v>0.17985038675428899</v>
      </c>
      <c r="AA9" s="14">
        <v>0.262672842737951</v>
      </c>
      <c r="AB9" s="14">
        <v>0.212160395096921</v>
      </c>
      <c r="AC9" s="14">
        <v>0.16126980072970501</v>
      </c>
      <c r="AD9" s="14">
        <v>0.192458664709941</v>
      </c>
      <c r="AE9" s="14"/>
      <c r="AF9" s="14">
        <v>0.12502821571336001</v>
      </c>
      <c r="AG9" s="14">
        <v>0.45048160870515003</v>
      </c>
      <c r="AH9" s="14">
        <v>0.27746485909919599</v>
      </c>
      <c r="AI9" s="14">
        <v>3.6642651505410302E-2</v>
      </c>
      <c r="AJ9" s="14"/>
      <c r="AK9" s="14">
        <v>0.139063946021076</v>
      </c>
      <c r="AL9" s="14">
        <v>0.60639207636589698</v>
      </c>
      <c r="AM9" s="14">
        <v>0.29439070624946601</v>
      </c>
      <c r="AN9" s="14">
        <v>4.8987515939980499E-2</v>
      </c>
      <c r="AO9" s="14">
        <v>0.13697015458904499</v>
      </c>
      <c r="AP9" s="14"/>
      <c r="AQ9" s="14">
        <v>0.43132443243879198</v>
      </c>
      <c r="AR9" s="14"/>
      <c r="AS9" s="14">
        <v>0.70700588182250301</v>
      </c>
      <c r="AT9" s="14">
        <v>7.4955100911449399E-2</v>
      </c>
    </row>
    <row r="10" spans="2:46" ht="43.5" x14ac:dyDescent="0.35">
      <c r="B10" s="15" t="s">
        <v>135</v>
      </c>
      <c r="C10" s="14">
        <v>0.59498875333162904</v>
      </c>
      <c r="D10" s="14">
        <v>0.59199805208388001</v>
      </c>
      <c r="E10" s="14">
        <v>0.59929432246516801</v>
      </c>
      <c r="F10" s="14"/>
      <c r="G10" s="14">
        <v>0.53757150958237798</v>
      </c>
      <c r="H10" s="14">
        <v>0.49921053214378702</v>
      </c>
      <c r="I10" s="14">
        <v>0.57167533165475404</v>
      </c>
      <c r="J10" s="14">
        <v>0.58030164531518802</v>
      </c>
      <c r="K10" s="14">
        <v>0.65494670006482303</v>
      </c>
      <c r="L10" s="14">
        <v>0.70172748354757897</v>
      </c>
      <c r="M10" s="14"/>
      <c r="N10" s="14">
        <v>0.55906250262953905</v>
      </c>
      <c r="O10" s="14">
        <v>0.57246253651637702</v>
      </c>
      <c r="P10" s="14">
        <v>0.62743471446038201</v>
      </c>
      <c r="Q10" s="14">
        <v>0.62720462966950097</v>
      </c>
      <c r="R10" s="14"/>
      <c r="S10" s="14">
        <v>0.47201183445205802</v>
      </c>
      <c r="T10" s="14">
        <v>0.63139341282800598</v>
      </c>
      <c r="U10" s="14">
        <v>0.57433624299028996</v>
      </c>
      <c r="V10" s="14">
        <v>0.61653622875319702</v>
      </c>
      <c r="W10" s="14">
        <v>0.56682586685700698</v>
      </c>
      <c r="X10" s="14">
        <v>0.60506089413541997</v>
      </c>
      <c r="Y10" s="14">
        <v>0.67874159862433103</v>
      </c>
      <c r="Z10" s="14">
        <v>0.70659872434340398</v>
      </c>
      <c r="AA10" s="14">
        <v>0.59121740712980897</v>
      </c>
      <c r="AB10" s="14">
        <v>0.565764119711613</v>
      </c>
      <c r="AC10" s="14">
        <v>0.76098370857608999</v>
      </c>
      <c r="AD10" s="14">
        <v>0.48959981240182998</v>
      </c>
      <c r="AE10" s="14"/>
      <c r="AF10" s="14">
        <v>0.76943952974664698</v>
      </c>
      <c r="AG10" s="14">
        <v>0.37908276741166302</v>
      </c>
      <c r="AH10" s="14">
        <v>0.52212526790006597</v>
      </c>
      <c r="AI10" s="14">
        <v>0.89653148209545697</v>
      </c>
      <c r="AJ10" s="14"/>
      <c r="AK10" s="14">
        <v>0.73770823527184703</v>
      </c>
      <c r="AL10" s="14">
        <v>0.184207458026484</v>
      </c>
      <c r="AM10" s="14">
        <v>0.545466390117057</v>
      </c>
      <c r="AN10" s="14">
        <v>0.89377937419755005</v>
      </c>
      <c r="AO10" s="14">
        <v>0.64216296855657795</v>
      </c>
      <c r="AP10" s="14"/>
      <c r="AQ10" s="14">
        <v>0.44826464730353199</v>
      </c>
      <c r="AR10" s="14"/>
      <c r="AS10" s="14">
        <v>0.10803488593523</v>
      </c>
      <c r="AT10" s="14">
        <v>0.80443983927356599</v>
      </c>
    </row>
    <row r="11" spans="2:46" x14ac:dyDescent="0.35">
      <c r="B11" s="15" t="s">
        <v>131</v>
      </c>
      <c r="C11" s="23">
        <v>0.17266345388062501</v>
      </c>
      <c r="D11" s="23">
        <v>0.14408880048963901</v>
      </c>
      <c r="E11" s="23">
        <v>0.19935102861371201</v>
      </c>
      <c r="F11" s="23"/>
      <c r="G11" s="23">
        <v>0.241159640848922</v>
      </c>
      <c r="H11" s="23">
        <v>0.17398701573269301</v>
      </c>
      <c r="I11" s="23">
        <v>0.185513846978861</v>
      </c>
      <c r="J11" s="23">
        <v>0.17857278276537999</v>
      </c>
      <c r="K11" s="23">
        <v>0.13838330573509</v>
      </c>
      <c r="L11" s="23">
        <v>0.13375246883603401</v>
      </c>
      <c r="M11" s="23"/>
      <c r="N11" s="23">
        <v>0.157044049799414</v>
      </c>
      <c r="O11" s="23">
        <v>0.16862120790374199</v>
      </c>
      <c r="P11" s="23">
        <v>0.17597583659817201</v>
      </c>
      <c r="Q11" s="23">
        <v>0.189248522844049</v>
      </c>
      <c r="R11" s="23"/>
      <c r="S11" s="23">
        <v>0.20996745571690201</v>
      </c>
      <c r="T11" s="23">
        <v>0.13462380548670899</v>
      </c>
      <c r="U11" s="23">
        <v>0.19673893690261601</v>
      </c>
      <c r="V11" s="23">
        <v>0.16100822950747701</v>
      </c>
      <c r="W11" s="23">
        <v>0.197602699860737</v>
      </c>
      <c r="X11" s="23">
        <v>0.175092954840741</v>
      </c>
      <c r="Y11" s="23">
        <v>0.14873328648116199</v>
      </c>
      <c r="Z11" s="23">
        <v>0.113550888902307</v>
      </c>
      <c r="AA11" s="23">
        <v>0.14610975013223901</v>
      </c>
      <c r="AB11" s="23">
        <v>0.222075485191466</v>
      </c>
      <c r="AC11" s="23">
        <v>7.7746490694204307E-2</v>
      </c>
      <c r="AD11" s="23">
        <v>0.31794152288822902</v>
      </c>
      <c r="AE11" s="23"/>
      <c r="AF11" s="23">
        <v>0.105532254539993</v>
      </c>
      <c r="AG11" s="23">
        <v>0.170435623883187</v>
      </c>
      <c r="AH11" s="23">
        <v>0.20040987300073901</v>
      </c>
      <c r="AI11" s="23">
        <v>6.6825866399132905E-2</v>
      </c>
      <c r="AJ11" s="23"/>
      <c r="AK11" s="23">
        <v>0.123227818707076</v>
      </c>
      <c r="AL11" s="23">
        <v>0.20940046560761999</v>
      </c>
      <c r="AM11" s="23">
        <v>0.160142903633477</v>
      </c>
      <c r="AN11" s="23">
        <v>5.7233109862469399E-2</v>
      </c>
      <c r="AO11" s="23">
        <v>0.220866876854377</v>
      </c>
      <c r="AP11" s="23"/>
      <c r="AQ11" s="23">
        <v>0.120410920257677</v>
      </c>
      <c r="AR11" s="23"/>
      <c r="AS11" s="23">
        <v>0.18495923224226701</v>
      </c>
      <c r="AT11" s="23">
        <v>0.120605059814985</v>
      </c>
    </row>
    <row r="12" spans="2:46" x14ac:dyDescent="0.35">
      <c r="B12" s="16"/>
    </row>
    <row r="13" spans="2:46" x14ac:dyDescent="0.35">
      <c r="B13" t="s">
        <v>76</v>
      </c>
    </row>
    <row r="14" spans="2:46" x14ac:dyDescent="0.35">
      <c r="B14" t="s">
        <v>77</v>
      </c>
    </row>
    <row r="16" spans="2:46" x14ac:dyDescent="0.35">
      <c r="B16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AT16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72.5" x14ac:dyDescent="0.35">
      <c r="B9" s="15" t="s">
        <v>137</v>
      </c>
      <c r="C9" s="14">
        <v>0.32026430121153598</v>
      </c>
      <c r="D9" s="14">
        <v>0.35202652331113599</v>
      </c>
      <c r="E9" s="14">
        <v>0.28955576437464398</v>
      </c>
      <c r="F9" s="14"/>
      <c r="G9" s="14">
        <v>0.28525901842962798</v>
      </c>
      <c r="H9" s="14">
        <v>0.38328550909924303</v>
      </c>
      <c r="I9" s="14">
        <v>0.29401561356607597</v>
      </c>
      <c r="J9" s="14">
        <v>0.34701604226149402</v>
      </c>
      <c r="K9" s="14">
        <v>0.35880229809640501</v>
      </c>
      <c r="L9" s="14">
        <v>0.26593984674591897</v>
      </c>
      <c r="M9" s="14"/>
      <c r="N9" s="14">
        <v>0.38040958549968701</v>
      </c>
      <c r="O9" s="14">
        <v>0.35094949617986398</v>
      </c>
      <c r="P9" s="14">
        <v>0.24990901994129799</v>
      </c>
      <c r="Q9" s="14">
        <v>0.28161378634275003</v>
      </c>
      <c r="R9" s="14"/>
      <c r="S9" s="14">
        <v>0.34654826785241699</v>
      </c>
      <c r="T9" s="14">
        <v>0.33177789106064698</v>
      </c>
      <c r="U9" s="14">
        <v>0.369994373826387</v>
      </c>
      <c r="V9" s="14">
        <v>0.29780810743726699</v>
      </c>
      <c r="W9" s="14">
        <v>0.30884627634860901</v>
      </c>
      <c r="X9" s="14">
        <v>0.28550277777941802</v>
      </c>
      <c r="Y9" s="14">
        <v>0.31299863788748999</v>
      </c>
      <c r="Z9" s="14">
        <v>0.36418546385275102</v>
      </c>
      <c r="AA9" s="14">
        <v>0.30858630207404297</v>
      </c>
      <c r="AB9" s="14">
        <v>0.31853195963022302</v>
      </c>
      <c r="AC9" s="14">
        <v>0.25082226894759002</v>
      </c>
      <c r="AD9" s="14">
        <v>0.33734679333578299</v>
      </c>
      <c r="AE9" s="14"/>
      <c r="AF9" s="14">
        <v>0.204012131811807</v>
      </c>
      <c r="AG9" s="14">
        <v>0.51367403884464002</v>
      </c>
      <c r="AH9" s="14">
        <v>0.43434892986389301</v>
      </c>
      <c r="AI9" s="14">
        <v>0.116256117921856</v>
      </c>
      <c r="AJ9" s="14"/>
      <c r="AK9" s="14">
        <v>0.22151164523703701</v>
      </c>
      <c r="AL9" s="14">
        <v>0.64666122515757596</v>
      </c>
      <c r="AM9" s="14">
        <v>0.41604016333871102</v>
      </c>
      <c r="AN9" s="14">
        <v>0.14368888172786801</v>
      </c>
      <c r="AO9" s="14">
        <v>0.227187756071034</v>
      </c>
      <c r="AP9" s="14"/>
      <c r="AQ9" s="14">
        <v>0.41899434508057298</v>
      </c>
      <c r="AR9" s="14"/>
      <c r="AS9" s="14">
        <v>0.72386688973755797</v>
      </c>
      <c r="AT9" s="14">
        <v>0.19748220756584001</v>
      </c>
    </row>
    <row r="10" spans="2:46" ht="72.5" x14ac:dyDescent="0.35">
      <c r="B10" s="15" t="s">
        <v>138</v>
      </c>
      <c r="C10" s="14">
        <v>0.51945053444370304</v>
      </c>
      <c r="D10" s="14">
        <v>0.52410676037415804</v>
      </c>
      <c r="E10" s="14">
        <v>0.51693827627580502</v>
      </c>
      <c r="F10" s="14"/>
      <c r="G10" s="14">
        <v>0.49755431192840499</v>
      </c>
      <c r="H10" s="14">
        <v>0.46127046068795002</v>
      </c>
      <c r="I10" s="14">
        <v>0.53046382200167796</v>
      </c>
      <c r="J10" s="14">
        <v>0.50751154623493699</v>
      </c>
      <c r="K10" s="14">
        <v>0.50375720549621295</v>
      </c>
      <c r="L10" s="14">
        <v>0.59272759371922901</v>
      </c>
      <c r="M10" s="14"/>
      <c r="N10" s="14">
        <v>0.48544781564025202</v>
      </c>
      <c r="O10" s="14">
        <v>0.50495996551890399</v>
      </c>
      <c r="P10" s="14">
        <v>0.56731561750022197</v>
      </c>
      <c r="Q10" s="14">
        <v>0.53048172410830197</v>
      </c>
      <c r="R10" s="14"/>
      <c r="S10" s="14">
        <v>0.46774148801320697</v>
      </c>
      <c r="T10" s="14">
        <v>0.53663678923245295</v>
      </c>
      <c r="U10" s="14">
        <v>0.48776173709797899</v>
      </c>
      <c r="V10" s="14">
        <v>0.515322588792686</v>
      </c>
      <c r="W10" s="14">
        <v>0.51378899530597699</v>
      </c>
      <c r="X10" s="14">
        <v>0.51513768070613697</v>
      </c>
      <c r="Y10" s="14">
        <v>0.54346040809054197</v>
      </c>
      <c r="Z10" s="14">
        <v>0.51641004328766205</v>
      </c>
      <c r="AA10" s="14">
        <v>0.53784793161280098</v>
      </c>
      <c r="AB10" s="14">
        <v>0.50307040044248097</v>
      </c>
      <c r="AC10" s="14">
        <v>0.61606138438842795</v>
      </c>
      <c r="AD10" s="14">
        <v>0.56990267468544797</v>
      </c>
      <c r="AE10" s="14"/>
      <c r="AF10" s="14">
        <v>0.69084706453784805</v>
      </c>
      <c r="AG10" s="14">
        <v>0.34354230522471801</v>
      </c>
      <c r="AH10" s="14">
        <v>0.40308797355512199</v>
      </c>
      <c r="AI10" s="14">
        <v>0.78080404884008203</v>
      </c>
      <c r="AJ10" s="14"/>
      <c r="AK10" s="14">
        <v>0.64736714965970399</v>
      </c>
      <c r="AL10" s="14">
        <v>0.22929905331393299</v>
      </c>
      <c r="AM10" s="14">
        <v>0.45894161901211999</v>
      </c>
      <c r="AN10" s="14">
        <v>0.76474382667895802</v>
      </c>
      <c r="AO10" s="14">
        <v>0.59802305760073704</v>
      </c>
      <c r="AP10" s="14"/>
      <c r="AQ10" s="14">
        <v>0.46005941163316999</v>
      </c>
      <c r="AR10" s="14"/>
      <c r="AS10" s="14">
        <v>0.16375264285299601</v>
      </c>
      <c r="AT10" s="14">
        <v>0.63183516988832</v>
      </c>
    </row>
    <row r="11" spans="2:46" x14ac:dyDescent="0.35">
      <c r="B11" s="15" t="s">
        <v>131</v>
      </c>
      <c r="C11" s="23">
        <v>0.16028516434476101</v>
      </c>
      <c r="D11" s="23">
        <v>0.123866716314706</v>
      </c>
      <c r="E11" s="23">
        <v>0.193505959349551</v>
      </c>
      <c r="F11" s="23"/>
      <c r="G11" s="23">
        <v>0.21718666964196701</v>
      </c>
      <c r="H11" s="23">
        <v>0.15544403021280701</v>
      </c>
      <c r="I11" s="23">
        <v>0.17552056443224601</v>
      </c>
      <c r="J11" s="23">
        <v>0.14547241150356899</v>
      </c>
      <c r="K11" s="23">
        <v>0.13744049640738301</v>
      </c>
      <c r="L11" s="23">
        <v>0.14133255953485099</v>
      </c>
      <c r="M11" s="23"/>
      <c r="N11" s="23">
        <v>0.134142598860061</v>
      </c>
      <c r="O11" s="23">
        <v>0.144090538301232</v>
      </c>
      <c r="P11" s="23">
        <v>0.18277536255847901</v>
      </c>
      <c r="Q11" s="23">
        <v>0.18790448954894801</v>
      </c>
      <c r="R11" s="23"/>
      <c r="S11" s="23">
        <v>0.18571024413437601</v>
      </c>
      <c r="T11" s="23">
        <v>0.13158531970689899</v>
      </c>
      <c r="U11" s="23">
        <v>0.14224388907563401</v>
      </c>
      <c r="V11" s="23">
        <v>0.18686930377004701</v>
      </c>
      <c r="W11" s="23">
        <v>0.177364728345414</v>
      </c>
      <c r="X11" s="23">
        <v>0.19935954151444599</v>
      </c>
      <c r="Y11" s="23">
        <v>0.14354095402196801</v>
      </c>
      <c r="Z11" s="23">
        <v>0.119404492859586</v>
      </c>
      <c r="AA11" s="23">
        <v>0.15356576631315599</v>
      </c>
      <c r="AB11" s="23">
        <v>0.17839763992729599</v>
      </c>
      <c r="AC11" s="23">
        <v>0.133116346663982</v>
      </c>
      <c r="AD11" s="23">
        <v>9.2750531978768203E-2</v>
      </c>
      <c r="AE11" s="23"/>
      <c r="AF11" s="23">
        <v>0.105140803650345</v>
      </c>
      <c r="AG11" s="23">
        <v>0.14278365593064199</v>
      </c>
      <c r="AH11" s="23">
        <v>0.162563096580984</v>
      </c>
      <c r="AI11" s="23">
        <v>0.102939833238062</v>
      </c>
      <c r="AJ11" s="23"/>
      <c r="AK11" s="23">
        <v>0.131121205103258</v>
      </c>
      <c r="AL11" s="23">
        <v>0.12403972152849101</v>
      </c>
      <c r="AM11" s="23">
        <v>0.12501821764916901</v>
      </c>
      <c r="AN11" s="23">
        <v>9.1567291593174505E-2</v>
      </c>
      <c r="AO11" s="23">
        <v>0.17478918632822801</v>
      </c>
      <c r="AP11" s="23"/>
      <c r="AQ11" s="23">
        <v>0.120946243286257</v>
      </c>
      <c r="AR11" s="23"/>
      <c r="AS11" s="23">
        <v>0.112380467409446</v>
      </c>
      <c r="AT11" s="23">
        <v>0.17068262254583999</v>
      </c>
    </row>
    <row r="12" spans="2:46" x14ac:dyDescent="0.35">
      <c r="B12" s="16"/>
    </row>
    <row r="13" spans="2:46" x14ac:dyDescent="0.35">
      <c r="B13" t="s">
        <v>76</v>
      </c>
    </row>
    <row r="14" spans="2:46" x14ac:dyDescent="0.35">
      <c r="B14" t="s">
        <v>77</v>
      </c>
    </row>
    <row r="16" spans="2:46" x14ac:dyDescent="0.35">
      <c r="B16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139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140</v>
      </c>
      <c r="C9" s="14">
        <v>0.14838292453815899</v>
      </c>
      <c r="D9" s="14">
        <v>0.172824310615877</v>
      </c>
      <c r="E9" s="14">
        <v>0.125095934380272</v>
      </c>
      <c r="F9" s="14"/>
      <c r="G9" s="14">
        <v>0.13368277542325399</v>
      </c>
      <c r="H9" s="14">
        <v>0.18285984160579</v>
      </c>
      <c r="I9" s="14">
        <v>0.110256484167333</v>
      </c>
      <c r="J9" s="14">
        <v>0.17345001621964601</v>
      </c>
      <c r="K9" s="14">
        <v>0.150301628710552</v>
      </c>
      <c r="L9" s="14">
        <v>0.13945750865436499</v>
      </c>
      <c r="M9" s="14"/>
      <c r="N9" s="14">
        <v>0.16136090567112699</v>
      </c>
      <c r="O9" s="14">
        <v>0.129886162457093</v>
      </c>
      <c r="P9" s="14">
        <v>0.149418485303322</v>
      </c>
      <c r="Q9" s="14">
        <v>0.15474322407257499</v>
      </c>
      <c r="R9" s="14"/>
      <c r="S9" s="14">
        <v>0.176528687469271</v>
      </c>
      <c r="T9" s="14">
        <v>0.12796762818640001</v>
      </c>
      <c r="U9" s="14">
        <v>0.16682865883275499</v>
      </c>
      <c r="V9" s="14">
        <v>0.139544092808806</v>
      </c>
      <c r="W9" s="14">
        <v>0.137813194334094</v>
      </c>
      <c r="X9" s="14">
        <v>0.14706655859828099</v>
      </c>
      <c r="Y9" s="14">
        <v>0.13938090742255199</v>
      </c>
      <c r="Z9" s="14">
        <v>0.126766077975972</v>
      </c>
      <c r="AA9" s="14">
        <v>0.168756124107486</v>
      </c>
      <c r="AB9" s="14">
        <v>0.14677187785453299</v>
      </c>
      <c r="AC9" s="14">
        <v>0.128080796109172</v>
      </c>
      <c r="AD9" s="14">
        <v>0.12846907155745299</v>
      </c>
      <c r="AE9" s="14"/>
      <c r="AF9" s="14">
        <v>0.13416223804390601</v>
      </c>
      <c r="AG9" s="14">
        <v>0.212943901059748</v>
      </c>
      <c r="AH9" s="14">
        <v>0.12606966607537001</v>
      </c>
      <c r="AI9" s="14">
        <v>0.12941789614189</v>
      </c>
      <c r="AJ9" s="14"/>
      <c r="AK9" s="14">
        <v>0.123842300543286</v>
      </c>
      <c r="AL9" s="14">
        <v>0.28562559915910202</v>
      </c>
      <c r="AM9" s="14">
        <v>0.113956907469831</v>
      </c>
      <c r="AN9" s="14">
        <v>0.14013318804105099</v>
      </c>
      <c r="AO9" s="14">
        <v>9.4433717562553601E-2</v>
      </c>
      <c r="AP9" s="14"/>
      <c r="AQ9" s="14">
        <v>0.298720513819482</v>
      </c>
      <c r="AR9" s="14"/>
      <c r="AS9" s="14">
        <v>0.30943934181698701</v>
      </c>
      <c r="AT9" s="14">
        <v>7.6794823003478896E-2</v>
      </c>
    </row>
    <row r="10" spans="2:46" ht="29" x14ac:dyDescent="0.35">
      <c r="B10" s="15" t="s">
        <v>141</v>
      </c>
      <c r="C10" s="14">
        <v>0.266431829760364</v>
      </c>
      <c r="D10" s="14">
        <v>0.26922950763665299</v>
      </c>
      <c r="E10" s="14">
        <v>0.26271959485296797</v>
      </c>
      <c r="F10" s="14"/>
      <c r="G10" s="14">
        <v>0.31822651941408597</v>
      </c>
      <c r="H10" s="14">
        <v>0.31407337764040499</v>
      </c>
      <c r="I10" s="14">
        <v>0.28910906171120099</v>
      </c>
      <c r="J10" s="14">
        <v>0.26904981131101502</v>
      </c>
      <c r="K10" s="14">
        <v>0.24820373509926</v>
      </c>
      <c r="L10" s="14">
        <v>0.18483031109406101</v>
      </c>
      <c r="M10" s="14"/>
      <c r="N10" s="14">
        <v>0.27615818182698498</v>
      </c>
      <c r="O10" s="14">
        <v>0.32175474356863398</v>
      </c>
      <c r="P10" s="14">
        <v>0.24551011854131999</v>
      </c>
      <c r="Q10" s="14">
        <v>0.22039459748703899</v>
      </c>
      <c r="R10" s="14"/>
      <c r="S10" s="14">
        <v>0.29172790792217101</v>
      </c>
      <c r="T10" s="14">
        <v>0.27731161897273798</v>
      </c>
      <c r="U10" s="14">
        <v>0.205990422708488</v>
      </c>
      <c r="V10" s="14">
        <v>0.26887543884922499</v>
      </c>
      <c r="W10" s="14">
        <v>0.24902695322664201</v>
      </c>
      <c r="X10" s="14">
        <v>0.26438474011787499</v>
      </c>
      <c r="Y10" s="14">
        <v>0.238277045418642</v>
      </c>
      <c r="Z10" s="14">
        <v>0.297502023354071</v>
      </c>
      <c r="AA10" s="14">
        <v>0.26845043817334602</v>
      </c>
      <c r="AB10" s="14">
        <v>0.29683100929377398</v>
      </c>
      <c r="AC10" s="14">
        <v>0.18915200426001799</v>
      </c>
      <c r="AD10" s="14">
        <v>0.36513928712146698</v>
      </c>
      <c r="AE10" s="14"/>
      <c r="AF10" s="14">
        <v>0.18325821257091601</v>
      </c>
      <c r="AG10" s="14">
        <v>0.40312341248922601</v>
      </c>
      <c r="AH10" s="14">
        <v>0.32810747465833001</v>
      </c>
      <c r="AI10" s="14">
        <v>9.3797709046359506E-2</v>
      </c>
      <c r="AJ10" s="14"/>
      <c r="AK10" s="14">
        <v>0.223725223190894</v>
      </c>
      <c r="AL10" s="14">
        <v>0.48201413350771699</v>
      </c>
      <c r="AM10" s="14">
        <v>0.33160114736190099</v>
      </c>
      <c r="AN10" s="14">
        <v>0.13943809784819999</v>
      </c>
      <c r="AO10" s="14">
        <v>0.23903288587271601</v>
      </c>
      <c r="AP10" s="14"/>
      <c r="AQ10" s="14">
        <v>0.31107684450106099</v>
      </c>
      <c r="AR10" s="14"/>
      <c r="AS10" s="14">
        <v>0.53175606487979898</v>
      </c>
      <c r="AT10" s="14">
        <v>0.217238520237163</v>
      </c>
    </row>
    <row r="11" spans="2:46" ht="29" x14ac:dyDescent="0.35">
      <c r="B11" s="15" t="s">
        <v>142</v>
      </c>
      <c r="C11" s="14">
        <v>0.27759719665760102</v>
      </c>
      <c r="D11" s="14">
        <v>0.25249960210491901</v>
      </c>
      <c r="E11" s="14">
        <v>0.30319364573906199</v>
      </c>
      <c r="F11" s="14"/>
      <c r="G11" s="14">
        <v>0.29928529394098502</v>
      </c>
      <c r="H11" s="14">
        <v>0.259904356499912</v>
      </c>
      <c r="I11" s="14">
        <v>0.29367948241686098</v>
      </c>
      <c r="J11" s="14">
        <v>0.238310774929406</v>
      </c>
      <c r="K11" s="14">
        <v>0.25357071571775602</v>
      </c>
      <c r="L11" s="14">
        <v>0.31259994246400102</v>
      </c>
      <c r="M11" s="14"/>
      <c r="N11" s="14">
        <v>0.30438529438003398</v>
      </c>
      <c r="O11" s="14">
        <v>0.28387295249130401</v>
      </c>
      <c r="P11" s="14">
        <v>0.24445822214735899</v>
      </c>
      <c r="Q11" s="14">
        <v>0.26523687128061502</v>
      </c>
      <c r="R11" s="14"/>
      <c r="S11" s="14">
        <v>0.26594257079871497</v>
      </c>
      <c r="T11" s="14">
        <v>0.25532999307334697</v>
      </c>
      <c r="U11" s="14">
        <v>0.32214250239715703</v>
      </c>
      <c r="V11" s="14">
        <v>0.29631259840957602</v>
      </c>
      <c r="W11" s="14">
        <v>0.29749169053038199</v>
      </c>
      <c r="X11" s="14">
        <v>0.276914707926672</v>
      </c>
      <c r="Y11" s="14">
        <v>0.28861295869159598</v>
      </c>
      <c r="Z11" s="14">
        <v>0.25543205878120501</v>
      </c>
      <c r="AA11" s="14">
        <v>0.248680475493821</v>
      </c>
      <c r="AB11" s="14">
        <v>0.249926821072563</v>
      </c>
      <c r="AC11" s="14">
        <v>0.29690733141851799</v>
      </c>
      <c r="AD11" s="14">
        <v>0.36557338638126202</v>
      </c>
      <c r="AE11" s="14"/>
      <c r="AF11" s="14">
        <v>0.31182220197396399</v>
      </c>
      <c r="AG11" s="14">
        <v>0.22026994955201201</v>
      </c>
      <c r="AH11" s="14">
        <v>0.32489843822132902</v>
      </c>
      <c r="AI11" s="14">
        <v>0.23760516234934101</v>
      </c>
      <c r="AJ11" s="14"/>
      <c r="AK11" s="14">
        <v>0.31308168451446999</v>
      </c>
      <c r="AL11" s="14">
        <v>0.15986545828832899</v>
      </c>
      <c r="AM11" s="14">
        <v>0.334217869662504</v>
      </c>
      <c r="AN11" s="14">
        <v>0.24110394766816901</v>
      </c>
      <c r="AO11" s="14">
        <v>0.37912558117264</v>
      </c>
      <c r="AP11" s="14"/>
      <c r="AQ11" s="14">
        <v>0.201727663707579</v>
      </c>
      <c r="AR11" s="14"/>
      <c r="AS11" s="14">
        <v>0.13522320537919699</v>
      </c>
      <c r="AT11" s="14">
        <v>0.35138774451698501</v>
      </c>
    </row>
    <row r="12" spans="2:46" ht="29" x14ac:dyDescent="0.35">
      <c r="B12" s="15" t="s">
        <v>143</v>
      </c>
      <c r="C12" s="14">
        <v>0.23757735951404099</v>
      </c>
      <c r="D12" s="14">
        <v>0.25815027832947601</v>
      </c>
      <c r="E12" s="14">
        <v>0.21841751069979101</v>
      </c>
      <c r="F12" s="14"/>
      <c r="G12" s="14">
        <v>0.125613332628911</v>
      </c>
      <c r="H12" s="14">
        <v>0.164973657646629</v>
      </c>
      <c r="I12" s="14">
        <v>0.20569054618080301</v>
      </c>
      <c r="J12" s="14">
        <v>0.248792856586209</v>
      </c>
      <c r="K12" s="14">
        <v>0.30903966033191499</v>
      </c>
      <c r="L12" s="14">
        <v>0.33998067447409802</v>
      </c>
      <c r="M12" s="14"/>
      <c r="N12" s="14">
        <v>0.22121810935911199</v>
      </c>
      <c r="O12" s="14">
        <v>0.22085702549245001</v>
      </c>
      <c r="P12" s="14">
        <v>0.266670086220056</v>
      </c>
      <c r="Q12" s="14">
        <v>0.24633519327400399</v>
      </c>
      <c r="R12" s="14"/>
      <c r="S12" s="14">
        <v>0.171650068322697</v>
      </c>
      <c r="T12" s="14">
        <v>0.27096236120345801</v>
      </c>
      <c r="U12" s="14">
        <v>0.233385640824438</v>
      </c>
      <c r="V12" s="14">
        <v>0.24155763626677501</v>
      </c>
      <c r="W12" s="14">
        <v>0.25376032327358899</v>
      </c>
      <c r="X12" s="14">
        <v>0.23616847097259699</v>
      </c>
      <c r="Y12" s="14">
        <v>0.26868475614114401</v>
      </c>
      <c r="Z12" s="14">
        <v>0.29303021896493398</v>
      </c>
      <c r="AA12" s="14">
        <v>0.24703481002861799</v>
      </c>
      <c r="AB12" s="14">
        <v>0.21874080178420399</v>
      </c>
      <c r="AC12" s="14">
        <v>0.30685051639371702</v>
      </c>
      <c r="AD12" s="14">
        <v>0.116390651142286</v>
      </c>
      <c r="AE12" s="14"/>
      <c r="AF12" s="14">
        <v>0.34211674131585301</v>
      </c>
      <c r="AG12" s="14">
        <v>0.12063024637660399</v>
      </c>
      <c r="AH12" s="14">
        <v>0.16480224188422901</v>
      </c>
      <c r="AI12" s="14">
        <v>0.49234551123138498</v>
      </c>
      <c r="AJ12" s="14"/>
      <c r="AK12" s="14">
        <v>0.309959473184999</v>
      </c>
      <c r="AL12" s="14">
        <v>3.2763656309909801E-2</v>
      </c>
      <c r="AM12" s="14">
        <v>0.19473910597379401</v>
      </c>
      <c r="AN12" s="14">
        <v>0.436472017848962</v>
      </c>
      <c r="AO12" s="14">
        <v>0.21251015692107</v>
      </c>
      <c r="AP12" s="14"/>
      <c r="AQ12" s="14">
        <v>0.15841933014021201</v>
      </c>
      <c r="AR12" s="14"/>
      <c r="AS12" s="14">
        <v>4.6019858282148798E-3</v>
      </c>
      <c r="AT12" s="14">
        <v>0.30152960130476097</v>
      </c>
    </row>
    <row r="13" spans="2:46" x14ac:dyDescent="0.35">
      <c r="B13" s="15" t="s">
        <v>71</v>
      </c>
      <c r="C13" s="23">
        <v>7.0010689529835093E-2</v>
      </c>
      <c r="D13" s="23">
        <v>4.7296301313074801E-2</v>
      </c>
      <c r="E13" s="23">
        <v>9.0573314327906398E-2</v>
      </c>
      <c r="F13" s="23"/>
      <c r="G13" s="23">
        <v>0.123192078592765</v>
      </c>
      <c r="H13" s="23">
        <v>7.8188766607263899E-2</v>
      </c>
      <c r="I13" s="23">
        <v>0.10126442552380201</v>
      </c>
      <c r="J13" s="23">
        <v>7.0396540953722803E-2</v>
      </c>
      <c r="K13" s="23">
        <v>3.8884260140516998E-2</v>
      </c>
      <c r="L13" s="23">
        <v>2.3131563313476398E-2</v>
      </c>
      <c r="M13" s="23"/>
      <c r="N13" s="23">
        <v>3.6877508762741901E-2</v>
      </c>
      <c r="O13" s="23">
        <v>4.3629115990519697E-2</v>
      </c>
      <c r="P13" s="23">
        <v>9.39430877879429E-2</v>
      </c>
      <c r="Q13" s="23">
        <v>0.113290113885768</v>
      </c>
      <c r="R13" s="23"/>
      <c r="S13" s="23">
        <v>9.4150765487145599E-2</v>
      </c>
      <c r="T13" s="23">
        <v>6.8428398564057899E-2</v>
      </c>
      <c r="U13" s="23">
        <v>7.1652775237162597E-2</v>
      </c>
      <c r="V13" s="23">
        <v>5.3710233665616801E-2</v>
      </c>
      <c r="W13" s="23">
        <v>6.1907838635292999E-2</v>
      </c>
      <c r="X13" s="23">
        <v>7.5465522384574601E-2</v>
      </c>
      <c r="Y13" s="23">
        <v>6.5044332326067503E-2</v>
      </c>
      <c r="Z13" s="23">
        <v>2.7269620923817701E-2</v>
      </c>
      <c r="AA13" s="23">
        <v>6.7078152196728399E-2</v>
      </c>
      <c r="AB13" s="23">
        <v>8.7729489994925899E-2</v>
      </c>
      <c r="AC13" s="23">
        <v>7.9009351818574505E-2</v>
      </c>
      <c r="AD13" s="23">
        <v>2.4427603797531498E-2</v>
      </c>
      <c r="AE13" s="23"/>
      <c r="AF13" s="23">
        <v>2.86406060953605E-2</v>
      </c>
      <c r="AG13" s="23">
        <v>4.30324905224094E-2</v>
      </c>
      <c r="AH13" s="23">
        <v>5.61221791607424E-2</v>
      </c>
      <c r="AI13" s="23">
        <v>4.6833721231025E-2</v>
      </c>
      <c r="AJ13" s="23"/>
      <c r="AK13" s="23">
        <v>2.9391318566351202E-2</v>
      </c>
      <c r="AL13" s="23">
        <v>3.9731152734943098E-2</v>
      </c>
      <c r="AM13" s="23">
        <v>2.5484969531969E-2</v>
      </c>
      <c r="AN13" s="23">
        <v>4.28527485936172E-2</v>
      </c>
      <c r="AO13" s="23">
        <v>7.4897658471020104E-2</v>
      </c>
      <c r="AP13" s="23"/>
      <c r="AQ13" s="23">
        <v>3.00556478316663E-2</v>
      </c>
      <c r="AR13" s="23"/>
      <c r="AS13" s="23">
        <v>1.89794020958024E-2</v>
      </c>
      <c r="AT13" s="23">
        <v>5.30493109376124E-2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Z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26" width="20.7265625" customWidth="1"/>
  </cols>
  <sheetData>
    <row r="2" spans="2:26" ht="40" customHeight="1" x14ac:dyDescent="0.35">
      <c r="D2" s="29" t="s">
        <v>174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6" spans="2:26" ht="50" customHeight="1" x14ac:dyDescent="0.35">
      <c r="B6" s="17" t="s">
        <v>15</v>
      </c>
      <c r="C6" s="17" t="s">
        <v>144</v>
      </c>
      <c r="D6" s="17" t="s">
        <v>145</v>
      </c>
      <c r="E6" s="17" t="s">
        <v>146</v>
      </c>
      <c r="F6" s="17" t="s">
        <v>147</v>
      </c>
      <c r="G6" s="17" t="s">
        <v>148</v>
      </c>
      <c r="H6" s="17" t="s">
        <v>149</v>
      </c>
      <c r="I6" s="17" t="s">
        <v>150</v>
      </c>
      <c r="J6" s="17" t="s">
        <v>151</v>
      </c>
      <c r="K6" s="17" t="s">
        <v>152</v>
      </c>
      <c r="L6" s="17" t="s">
        <v>153</v>
      </c>
      <c r="M6" s="17" t="s">
        <v>154</v>
      </c>
      <c r="N6" s="17" t="s">
        <v>155</v>
      </c>
      <c r="O6" s="17" t="s">
        <v>156</v>
      </c>
      <c r="P6" s="17" t="s">
        <v>157</v>
      </c>
      <c r="Q6" s="17" t="s">
        <v>158</v>
      </c>
      <c r="R6" s="17" t="s">
        <v>159</v>
      </c>
      <c r="S6" s="17" t="s">
        <v>160</v>
      </c>
      <c r="T6" s="17" t="s">
        <v>161</v>
      </c>
      <c r="U6" s="17" t="s">
        <v>162</v>
      </c>
      <c r="V6" s="17" t="s">
        <v>163</v>
      </c>
      <c r="W6" s="17" t="s">
        <v>164</v>
      </c>
      <c r="X6" s="17" t="s">
        <v>165</v>
      </c>
      <c r="Y6" s="17" t="s">
        <v>166</v>
      </c>
    </row>
    <row r="7" spans="2:26" x14ac:dyDescent="0.35">
      <c r="B7" s="15" t="s">
        <v>167</v>
      </c>
      <c r="C7" s="14">
        <v>0.19446395034230399</v>
      </c>
      <c r="D7" s="14">
        <v>0.201828136317869</v>
      </c>
      <c r="E7" s="14">
        <v>0.215436488084153</v>
      </c>
      <c r="F7" s="14">
        <v>2.4203181327365701E-2</v>
      </c>
      <c r="G7" s="14">
        <v>0.12520485480028901</v>
      </c>
      <c r="H7" s="14">
        <v>0.20584109955067401</v>
      </c>
      <c r="I7" s="14">
        <v>0.18809551413707701</v>
      </c>
      <c r="J7" s="14">
        <v>7.6507702976622502E-2</v>
      </c>
      <c r="K7" s="14">
        <v>8.6332224860715401E-2</v>
      </c>
      <c r="L7" s="14">
        <v>0.25674637794377198</v>
      </c>
      <c r="M7" s="14">
        <v>0.124524820321309</v>
      </c>
      <c r="N7" s="14">
        <v>0.23127264953133</v>
      </c>
      <c r="O7" s="14">
        <v>0.27004662149525799</v>
      </c>
      <c r="P7" s="14">
        <v>8.3865317801290598E-2</v>
      </c>
      <c r="Q7" s="14">
        <v>0.13127447254348901</v>
      </c>
      <c r="R7" s="14">
        <v>7.3543026949266899E-2</v>
      </c>
      <c r="S7" s="14">
        <v>0.24142786417544701</v>
      </c>
      <c r="T7" s="14">
        <v>0.15275310629511299</v>
      </c>
      <c r="U7" s="14">
        <v>0.20874131424452899</v>
      </c>
      <c r="V7" s="14">
        <v>0.21939686570859601</v>
      </c>
      <c r="W7" s="14">
        <v>8.6401449985179804E-2</v>
      </c>
      <c r="X7" s="14">
        <v>0.235183648767503</v>
      </c>
      <c r="Y7" s="14">
        <v>0.12518358505909399</v>
      </c>
    </row>
    <row r="8" spans="2:26" x14ac:dyDescent="0.35">
      <c r="B8" s="15" t="s">
        <v>168</v>
      </c>
      <c r="C8" s="14">
        <v>0.14528845412483199</v>
      </c>
      <c r="D8" s="14">
        <v>0.13934888575340401</v>
      </c>
      <c r="E8" s="14">
        <v>0.12101994737616099</v>
      </c>
      <c r="F8" s="14">
        <v>3.6188439735167402E-2</v>
      </c>
      <c r="G8" s="14">
        <v>7.6551639699969407E-2</v>
      </c>
      <c r="H8" s="14">
        <v>0.14876405646930599</v>
      </c>
      <c r="I8" s="14">
        <v>0.14749863378064099</v>
      </c>
      <c r="J8" s="14">
        <v>0.100467847182173</v>
      </c>
      <c r="K8" s="14">
        <v>8.2546771356510396E-2</v>
      </c>
      <c r="L8" s="14">
        <v>0.17796142232843601</v>
      </c>
      <c r="M8" s="14">
        <v>0.10029263999807</v>
      </c>
      <c r="N8" s="14">
        <v>0.13611802618459301</v>
      </c>
      <c r="O8" s="14">
        <v>0.13607576386303399</v>
      </c>
      <c r="P8" s="14">
        <v>0.15602002156382999</v>
      </c>
      <c r="Q8" s="14">
        <v>0.13170093376363001</v>
      </c>
      <c r="R8" s="14">
        <v>0.128085003539709</v>
      </c>
      <c r="S8" s="14">
        <v>0.18596031552720599</v>
      </c>
      <c r="T8" s="14">
        <v>0.11501851372164</v>
      </c>
      <c r="U8" s="14">
        <v>0.16779967454761399</v>
      </c>
      <c r="V8" s="14">
        <v>0.165284024903428</v>
      </c>
      <c r="W8" s="14">
        <v>8.5681764329885404E-2</v>
      </c>
      <c r="X8" s="14">
        <v>0.172743254851001</v>
      </c>
      <c r="Y8" s="14">
        <v>7.1732157773013103E-2</v>
      </c>
    </row>
    <row r="9" spans="2:26" x14ac:dyDescent="0.35">
      <c r="B9" s="15" t="s">
        <v>169</v>
      </c>
      <c r="C9" s="14">
        <v>0.227812702830724</v>
      </c>
      <c r="D9" s="14">
        <v>0.18976649001639201</v>
      </c>
      <c r="E9" s="14">
        <v>0.17634225857449401</v>
      </c>
      <c r="F9" s="14">
        <v>0.132414184492676</v>
      </c>
      <c r="G9" s="14">
        <v>0.140768976148095</v>
      </c>
      <c r="H9" s="14">
        <v>0.200556185962456</v>
      </c>
      <c r="I9" s="14">
        <v>0.20377379856324701</v>
      </c>
      <c r="J9" s="14">
        <v>0.209899479258599</v>
      </c>
      <c r="K9" s="14">
        <v>0.153594676503159</v>
      </c>
      <c r="L9" s="14">
        <v>0.201893468135733</v>
      </c>
      <c r="M9" s="14">
        <v>0.166372675758996</v>
      </c>
      <c r="N9" s="14">
        <v>0.18552400561020699</v>
      </c>
      <c r="O9" s="14">
        <v>0.18141110894047299</v>
      </c>
      <c r="P9" s="14">
        <v>0.31157871218345301</v>
      </c>
      <c r="Q9" s="14">
        <v>0.25596255659108103</v>
      </c>
      <c r="R9" s="14">
        <v>0.29254922349838702</v>
      </c>
      <c r="S9" s="14">
        <v>0.245689208772368</v>
      </c>
      <c r="T9" s="14">
        <v>0.192279456923164</v>
      </c>
      <c r="U9" s="14">
        <v>0.225593626777018</v>
      </c>
      <c r="V9" s="14">
        <v>0.19185710210501</v>
      </c>
      <c r="W9" s="14">
        <v>0.15518760006816101</v>
      </c>
      <c r="X9" s="14">
        <v>0.224013301890161</v>
      </c>
      <c r="Y9" s="14">
        <v>0.137366625093608</v>
      </c>
    </row>
    <row r="10" spans="2:26" x14ac:dyDescent="0.35">
      <c r="B10" s="15" t="s">
        <v>170</v>
      </c>
      <c r="C10" s="14">
        <v>0.191218784457868</v>
      </c>
      <c r="D10" s="14">
        <v>0.18037080719266901</v>
      </c>
      <c r="E10" s="14">
        <v>0.18122665524015499</v>
      </c>
      <c r="F10" s="14">
        <v>0.345321147303432</v>
      </c>
      <c r="G10" s="14">
        <v>0.214346418888538</v>
      </c>
      <c r="H10" s="14">
        <v>0.18554634262365199</v>
      </c>
      <c r="I10" s="14">
        <v>0.27263246565154498</v>
      </c>
      <c r="J10" s="14">
        <v>0.29548467273478402</v>
      </c>
      <c r="K10" s="14">
        <v>0.26786901697948101</v>
      </c>
      <c r="L10" s="14">
        <v>0.154150606067677</v>
      </c>
      <c r="M10" s="14">
        <v>0.21761165837684501</v>
      </c>
      <c r="N10" s="14">
        <v>0.16770664193210499</v>
      </c>
      <c r="O10" s="14">
        <v>0.150892086781545</v>
      </c>
      <c r="P10" s="14">
        <v>0.23425436408907199</v>
      </c>
      <c r="Q10" s="14">
        <v>0.29909254729923801</v>
      </c>
      <c r="R10" s="14">
        <v>0.27588429198326397</v>
      </c>
      <c r="S10" s="14">
        <v>0.16163134377142399</v>
      </c>
      <c r="T10" s="14">
        <v>0.24660838608111799</v>
      </c>
      <c r="U10" s="14">
        <v>0.17126348791329399</v>
      </c>
      <c r="V10" s="14">
        <v>0.154355134254166</v>
      </c>
      <c r="W10" s="14">
        <v>0.251341028872343</v>
      </c>
      <c r="X10" s="14">
        <v>0.16319616677856799</v>
      </c>
      <c r="Y10" s="14">
        <v>0.220249560748495</v>
      </c>
    </row>
    <row r="11" spans="2:26" x14ac:dyDescent="0.35">
      <c r="B11" s="15" t="s">
        <v>171</v>
      </c>
      <c r="C11" s="14">
        <v>0.16440615021909899</v>
      </c>
      <c r="D11" s="14">
        <v>0.19217721864859</v>
      </c>
      <c r="E11" s="14">
        <v>0.18239733210831499</v>
      </c>
      <c r="F11" s="14">
        <v>0.30448794315935102</v>
      </c>
      <c r="G11" s="14">
        <v>0.26425524764797098</v>
      </c>
      <c r="H11" s="14">
        <v>0.16965733685332601</v>
      </c>
      <c r="I11" s="14">
        <v>0.123202939412788</v>
      </c>
      <c r="J11" s="14">
        <v>0.208732523050495</v>
      </c>
      <c r="K11" s="14">
        <v>0.26764378775828501</v>
      </c>
      <c r="L11" s="14">
        <v>0.137168472320118</v>
      </c>
      <c r="M11" s="14">
        <v>0.238785110855672</v>
      </c>
      <c r="N11" s="14">
        <v>0.17725427183697301</v>
      </c>
      <c r="O11" s="14">
        <v>0.167839208713744</v>
      </c>
      <c r="P11" s="14">
        <v>0.135316360363824</v>
      </c>
      <c r="Q11" s="14">
        <v>0.11439323085931</v>
      </c>
      <c r="R11" s="14">
        <v>0.126194891468701</v>
      </c>
      <c r="S11" s="14">
        <v>0.112057057178184</v>
      </c>
      <c r="T11" s="14">
        <v>0.19889206457012201</v>
      </c>
      <c r="U11" s="14">
        <v>0.15712462225436999</v>
      </c>
      <c r="V11" s="14">
        <v>0.178090418202215</v>
      </c>
      <c r="W11" s="14">
        <v>0.25015824505034401</v>
      </c>
      <c r="X11" s="14">
        <v>0.12916991806237399</v>
      </c>
      <c r="Y11" s="14">
        <v>0.263431481788306</v>
      </c>
    </row>
    <row r="12" spans="2:26" x14ac:dyDescent="0.35">
      <c r="B12" s="15" t="s">
        <v>172</v>
      </c>
      <c r="C12" s="14">
        <v>6.4279673784057703E-2</v>
      </c>
      <c r="D12" s="14">
        <v>8.2734948353725593E-2</v>
      </c>
      <c r="E12" s="14">
        <v>9.9161606103099306E-2</v>
      </c>
      <c r="F12" s="14">
        <v>0.12757506028634299</v>
      </c>
      <c r="G12" s="14">
        <v>0.14353662772617701</v>
      </c>
      <c r="H12" s="14">
        <v>7.3540182143947197E-2</v>
      </c>
      <c r="I12" s="14">
        <v>5.6788610518146002E-2</v>
      </c>
      <c r="J12" s="14">
        <v>8.9420971062467894E-2</v>
      </c>
      <c r="K12" s="14">
        <v>0.122479684152812</v>
      </c>
      <c r="L12" s="14">
        <v>5.9992820928886303E-2</v>
      </c>
      <c r="M12" s="14">
        <v>0.12569117988994699</v>
      </c>
      <c r="N12" s="14">
        <v>8.1162693573487002E-2</v>
      </c>
      <c r="O12" s="14">
        <v>7.6696412541081102E-2</v>
      </c>
      <c r="P12" s="14">
        <v>5.8245642258304302E-2</v>
      </c>
      <c r="Q12" s="14">
        <v>5.5298638057083703E-2</v>
      </c>
      <c r="R12" s="14">
        <v>7.9410230199439893E-2</v>
      </c>
      <c r="S12" s="14">
        <v>4.7791310150915998E-2</v>
      </c>
      <c r="T12" s="14">
        <v>8.0195803952575695E-2</v>
      </c>
      <c r="U12" s="14">
        <v>5.4944297030876901E-2</v>
      </c>
      <c r="V12" s="14">
        <v>7.5580546638493507E-2</v>
      </c>
      <c r="W12" s="14">
        <v>0.14255019212543199</v>
      </c>
      <c r="X12" s="14">
        <v>6.5607673425148297E-2</v>
      </c>
      <c r="Y12" s="14">
        <v>0.14150282437814801</v>
      </c>
    </row>
    <row r="13" spans="2:26" x14ac:dyDescent="0.35">
      <c r="B13" s="15" t="s">
        <v>173</v>
      </c>
      <c r="C13" s="14">
        <v>1.2530284241113999E-2</v>
      </c>
      <c r="D13" s="14">
        <v>1.3773513717350101E-2</v>
      </c>
      <c r="E13" s="14">
        <v>2.4415712513623199E-2</v>
      </c>
      <c r="F13" s="14">
        <v>2.9810043695664701E-2</v>
      </c>
      <c r="G13" s="14">
        <v>3.5336235088960902E-2</v>
      </c>
      <c r="H13" s="14">
        <v>1.6094796396639799E-2</v>
      </c>
      <c r="I13" s="14">
        <v>8.0080379365555492E-3</v>
      </c>
      <c r="J13" s="14">
        <v>1.9486803734857901E-2</v>
      </c>
      <c r="K13" s="14">
        <v>1.9533838389036801E-2</v>
      </c>
      <c r="L13" s="14">
        <v>1.20868322753773E-2</v>
      </c>
      <c r="M13" s="14">
        <v>2.6721914799161701E-2</v>
      </c>
      <c r="N13" s="14">
        <v>2.0961711331305598E-2</v>
      </c>
      <c r="O13" s="14">
        <v>1.7038797664866601E-2</v>
      </c>
      <c r="P13" s="14">
        <v>2.0719581740225399E-2</v>
      </c>
      <c r="Q13" s="14">
        <v>1.22776208861678E-2</v>
      </c>
      <c r="R13" s="14">
        <v>2.4333332361232099E-2</v>
      </c>
      <c r="S13" s="14">
        <v>5.4429004244552701E-3</v>
      </c>
      <c r="T13" s="14">
        <v>1.42526684562659E-2</v>
      </c>
      <c r="U13" s="14">
        <v>1.4532977232297699E-2</v>
      </c>
      <c r="V13" s="14">
        <v>1.5435908188091201E-2</v>
      </c>
      <c r="W13" s="14">
        <v>2.8679719568654699E-2</v>
      </c>
      <c r="X13" s="14">
        <v>1.00860362252448E-2</v>
      </c>
      <c r="Y13" s="14">
        <v>4.0533765159335503E-2</v>
      </c>
    </row>
    <row r="14" spans="2:26" x14ac:dyDescent="0.3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2:26" x14ac:dyDescent="0.35">
      <c r="B15" t="s">
        <v>76</v>
      </c>
    </row>
    <row r="16" spans="2:26" x14ac:dyDescent="0.35">
      <c r="B16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1">
    <mergeCell ref="D2:Z2"/>
  </mergeCell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T654"/>
  <sheetViews>
    <sheetView showGridLines="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0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5" t="s">
        <v>292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13"/>
      <c r="C5" s="13"/>
      <c r="D5" s="28" t="s">
        <v>53</v>
      </c>
      <c r="E5" s="28"/>
      <c r="F5" s="13"/>
      <c r="G5" s="28" t="s">
        <v>54</v>
      </c>
      <c r="H5" s="28"/>
      <c r="I5" s="28"/>
      <c r="J5" s="28"/>
      <c r="K5" s="28"/>
      <c r="L5" s="28"/>
      <c r="M5" s="13"/>
      <c r="N5" s="28" t="s">
        <v>55</v>
      </c>
      <c r="O5" s="28"/>
      <c r="P5" s="28"/>
      <c r="Q5" s="28"/>
      <c r="R5" s="13"/>
      <c r="S5" s="28" t="s">
        <v>56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3"/>
      <c r="AF5" s="28" t="s">
        <v>57</v>
      </c>
      <c r="AG5" s="28"/>
      <c r="AH5" s="28"/>
      <c r="AI5" s="28"/>
      <c r="AJ5" s="13"/>
      <c r="AK5" s="28" t="s">
        <v>58</v>
      </c>
      <c r="AL5" s="28"/>
      <c r="AM5" s="28"/>
      <c r="AN5" s="28"/>
      <c r="AO5" s="28"/>
      <c r="AP5" s="13"/>
      <c r="AQ5" s="28" t="s">
        <v>50</v>
      </c>
      <c r="AR5" s="13"/>
      <c r="AS5" s="28" t="s">
        <v>59</v>
      </c>
      <c r="AT5" s="28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2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2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11" spans="2:46" x14ac:dyDescent="0.35">
      <c r="B11" s="6" t="s">
        <v>79</v>
      </c>
    </row>
    <row r="12" spans="2:46" x14ac:dyDescent="0.35">
      <c r="B12" s="24" t="s">
        <v>78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2:46" x14ac:dyDescent="0.35">
      <c r="B13" t="s">
        <v>66</v>
      </c>
      <c r="C13" s="14">
        <v>0.303437250841811</v>
      </c>
      <c r="D13" s="14">
        <v>0.29846451986966499</v>
      </c>
      <c r="E13" s="14">
        <v>0.30852308156813402</v>
      </c>
      <c r="F13" s="14"/>
      <c r="G13" s="14">
        <v>0.28583934515759402</v>
      </c>
      <c r="H13" s="14">
        <v>0.25842545041917803</v>
      </c>
      <c r="I13" s="14">
        <v>0.28742821805539798</v>
      </c>
      <c r="J13" s="14">
        <v>0.37577825640464901</v>
      </c>
      <c r="K13" s="14">
        <v>0.35720635221499097</v>
      </c>
      <c r="L13" s="14">
        <v>0.26974620374358099</v>
      </c>
      <c r="M13" s="14"/>
      <c r="N13" s="14">
        <v>0.268884497380254</v>
      </c>
      <c r="O13" s="14">
        <v>0.33165473694452702</v>
      </c>
      <c r="P13" s="14">
        <v>0.31627920010494298</v>
      </c>
      <c r="Q13" s="14">
        <v>0.30239718838770901</v>
      </c>
      <c r="R13" s="14"/>
      <c r="S13" s="14">
        <v>0.24524126601093099</v>
      </c>
      <c r="T13" s="14">
        <v>0.28775115155303599</v>
      </c>
      <c r="U13" s="14">
        <v>0.32089674099361398</v>
      </c>
      <c r="V13" s="14">
        <v>0.28384511069412999</v>
      </c>
      <c r="W13" s="14">
        <v>0.22286941658557899</v>
      </c>
      <c r="X13" s="14">
        <v>0.29794226666852203</v>
      </c>
      <c r="Y13" s="14">
        <v>0.35546816439309498</v>
      </c>
      <c r="Z13" s="14">
        <v>0.29411337079368499</v>
      </c>
      <c r="AA13" s="14">
        <v>0.32121221158992602</v>
      </c>
      <c r="AB13" s="14">
        <v>0.43887672743823303</v>
      </c>
      <c r="AC13" s="14">
        <v>0.34328285311574203</v>
      </c>
      <c r="AD13" s="14">
        <v>0.19518231448670401</v>
      </c>
      <c r="AE13" s="14"/>
      <c r="AF13" s="14">
        <v>4.1262935445177902E-2</v>
      </c>
      <c r="AG13" s="14">
        <v>0.42641569823133502</v>
      </c>
      <c r="AH13" s="14">
        <v>0.33754316144767998</v>
      </c>
      <c r="AI13" s="14">
        <v>0.27485369666134701</v>
      </c>
      <c r="AJ13" s="14"/>
      <c r="AK13" s="14">
        <v>1.9856533578478702E-2</v>
      </c>
      <c r="AL13" s="14">
        <v>0.40351187486117601</v>
      </c>
      <c r="AM13" s="14">
        <v>0.36983175883616398</v>
      </c>
      <c r="AN13" s="14">
        <v>0.25731265541408699</v>
      </c>
      <c r="AO13" s="14">
        <v>0.544470547094559</v>
      </c>
      <c r="AP13" s="14"/>
      <c r="AQ13" s="14">
        <v>0.25040755294948402</v>
      </c>
      <c r="AR13" s="14"/>
      <c r="AS13" s="14">
        <v>0.41077634942225499</v>
      </c>
      <c r="AT13" s="14">
        <v>0.45199102915686001</v>
      </c>
    </row>
    <row r="14" spans="2:46" x14ac:dyDescent="0.35">
      <c r="B14" t="s">
        <v>67</v>
      </c>
      <c r="C14" s="14">
        <v>0.22401830112986701</v>
      </c>
      <c r="D14" s="14">
        <v>0.22933524572633601</v>
      </c>
      <c r="E14" s="14">
        <v>0.218625410201163</v>
      </c>
      <c r="F14" s="14"/>
      <c r="G14" s="14">
        <v>0.236384413586224</v>
      </c>
      <c r="H14" s="14">
        <v>0.197951451158597</v>
      </c>
      <c r="I14" s="14">
        <v>0.23020767371279099</v>
      </c>
      <c r="J14" s="14">
        <v>0.22157533312476099</v>
      </c>
      <c r="K14" s="14">
        <v>0.223333972365204</v>
      </c>
      <c r="L14" s="14">
        <v>0.23439946671321099</v>
      </c>
      <c r="M14" s="14"/>
      <c r="N14" s="14">
        <v>0.193677770349069</v>
      </c>
      <c r="O14" s="14">
        <v>0.25582425464348002</v>
      </c>
      <c r="P14" s="14">
        <v>0.209668971694523</v>
      </c>
      <c r="Q14" s="14">
        <v>0.239513630517875</v>
      </c>
      <c r="R14" s="14"/>
      <c r="S14" s="14">
        <v>0.195773892261213</v>
      </c>
      <c r="T14" s="14">
        <v>0.22810499348824301</v>
      </c>
      <c r="U14" s="14">
        <v>0.26090902518137299</v>
      </c>
      <c r="V14" s="14">
        <v>0.21052902428692499</v>
      </c>
      <c r="W14" s="14">
        <v>0.270203928656917</v>
      </c>
      <c r="X14" s="14">
        <v>0.23846402386877899</v>
      </c>
      <c r="Y14" s="14">
        <v>0.18496819344484999</v>
      </c>
      <c r="Z14" s="14">
        <v>0.255312059125542</v>
      </c>
      <c r="AA14" s="14">
        <v>0.1945823267106</v>
      </c>
      <c r="AB14" s="14">
        <v>0.179664969869789</v>
      </c>
      <c r="AC14" s="14">
        <v>0.271601186541576</v>
      </c>
      <c r="AD14" s="14">
        <v>0.35267088675922498</v>
      </c>
      <c r="AE14" s="14"/>
      <c r="AF14" s="14">
        <v>6.3832867632496196E-2</v>
      </c>
      <c r="AG14" s="14">
        <v>0.25164607310007098</v>
      </c>
      <c r="AH14" s="14">
        <v>0.291301684026821</v>
      </c>
      <c r="AI14" s="14">
        <v>0.31058269752773998</v>
      </c>
      <c r="AJ14" s="14"/>
      <c r="AK14" s="14">
        <v>1.9184907808662399E-2</v>
      </c>
      <c r="AL14" s="14">
        <v>0.25649295240181702</v>
      </c>
      <c r="AM14" s="14">
        <v>0.30819857357469399</v>
      </c>
      <c r="AN14" s="14">
        <v>0.29243387351611999</v>
      </c>
      <c r="AO14" s="14">
        <v>0.21153655522991099</v>
      </c>
      <c r="AP14" s="14"/>
      <c r="AQ14" s="14">
        <v>0.22180788297196699</v>
      </c>
      <c r="AR14" s="14"/>
      <c r="AS14" s="14">
        <v>0.23710095813054299</v>
      </c>
      <c r="AT14" s="14">
        <v>0.28056895805123</v>
      </c>
    </row>
    <row r="15" spans="2:46" x14ac:dyDescent="0.35">
      <c r="B15" t="s">
        <v>68</v>
      </c>
      <c r="C15" s="14">
        <v>0.20563497865115499</v>
      </c>
      <c r="D15" s="14">
        <v>0.206799866665243</v>
      </c>
      <c r="E15" s="14">
        <v>0.20530291560428601</v>
      </c>
      <c r="F15" s="14"/>
      <c r="G15" s="14">
        <v>0.18198588796703</v>
      </c>
      <c r="H15" s="14">
        <v>0.23898725425130499</v>
      </c>
      <c r="I15" s="14">
        <v>0.19936812790185299</v>
      </c>
      <c r="J15" s="14">
        <v>0.19755372458392201</v>
      </c>
      <c r="K15" s="14">
        <v>0.21220238600829899</v>
      </c>
      <c r="L15" s="14">
        <v>0.201507922036854</v>
      </c>
      <c r="M15" s="14"/>
      <c r="N15" s="14">
        <v>0.23155942984508299</v>
      </c>
      <c r="O15" s="14">
        <v>0.208507441229902</v>
      </c>
      <c r="P15" s="14">
        <v>0.17099025579725599</v>
      </c>
      <c r="Q15" s="14">
        <v>0.203925999241024</v>
      </c>
      <c r="R15" s="14"/>
      <c r="S15" s="14">
        <v>0.254692395883582</v>
      </c>
      <c r="T15" s="14">
        <v>0.19252721329821401</v>
      </c>
      <c r="U15" s="14">
        <v>0.15960131115930801</v>
      </c>
      <c r="V15" s="14">
        <v>0.221475974712143</v>
      </c>
      <c r="W15" s="14">
        <v>0.214465388529468</v>
      </c>
      <c r="X15" s="14">
        <v>0.16244631351970201</v>
      </c>
      <c r="Y15" s="14">
        <v>0.2438829620579</v>
      </c>
      <c r="Z15" s="14">
        <v>0.18070490195863601</v>
      </c>
      <c r="AA15" s="14">
        <v>0.25771140008187898</v>
      </c>
      <c r="AB15" s="14">
        <v>0.115326893510272</v>
      </c>
      <c r="AC15" s="14">
        <v>0.18530452700894201</v>
      </c>
      <c r="AD15" s="14">
        <v>0.26313856659794699</v>
      </c>
      <c r="AE15" s="14"/>
      <c r="AF15" s="14">
        <v>0.21493926113505599</v>
      </c>
      <c r="AG15" s="14">
        <v>0.16791537444257601</v>
      </c>
      <c r="AH15" s="14">
        <v>0.27478595148058599</v>
      </c>
      <c r="AI15" s="14">
        <v>0.22093909932866401</v>
      </c>
      <c r="AJ15" s="14"/>
      <c r="AK15" s="14">
        <v>0.13520690593977</v>
      </c>
      <c r="AL15" s="14">
        <v>0.165512138908466</v>
      </c>
      <c r="AM15" s="14">
        <v>0.23249180788599599</v>
      </c>
      <c r="AN15" s="14">
        <v>0.25217635647529302</v>
      </c>
      <c r="AO15" s="14">
        <v>0.18504692074995099</v>
      </c>
      <c r="AP15" s="14"/>
      <c r="AQ15" s="14">
        <v>0.23151005234847999</v>
      </c>
      <c r="AR15" s="14"/>
      <c r="AS15" s="14">
        <v>0.163485836894083</v>
      </c>
      <c r="AT15" s="14">
        <v>0.16966194744329599</v>
      </c>
    </row>
    <row r="16" spans="2:46" x14ac:dyDescent="0.35">
      <c r="B16" t="s">
        <v>69</v>
      </c>
      <c r="C16" s="14">
        <v>0.161973196793915</v>
      </c>
      <c r="D16" s="14">
        <v>0.16034360819520699</v>
      </c>
      <c r="E16" s="14">
        <v>0.164199048641926</v>
      </c>
      <c r="F16" s="14"/>
      <c r="G16" s="14">
        <v>0.138367735082498</v>
      </c>
      <c r="H16" s="14">
        <v>0.148883279188189</v>
      </c>
      <c r="I16" s="14">
        <v>0.165230221093883</v>
      </c>
      <c r="J16" s="14">
        <v>0.143039351879889</v>
      </c>
      <c r="K16" s="14">
        <v>0.14536822190103299</v>
      </c>
      <c r="L16" s="14">
        <v>0.21230860396555701</v>
      </c>
      <c r="M16" s="14"/>
      <c r="N16" s="14">
        <v>0.205026691191737</v>
      </c>
      <c r="O16" s="14">
        <v>0.12497930230144901</v>
      </c>
      <c r="P16" s="14">
        <v>0.16684528563769199</v>
      </c>
      <c r="Q16" s="14">
        <v>0.14784171854782599</v>
      </c>
      <c r="R16" s="14"/>
      <c r="S16" s="14">
        <v>0.171642389809047</v>
      </c>
      <c r="T16" s="14">
        <v>0.191776238671925</v>
      </c>
      <c r="U16" s="14">
        <v>0.14361902147081501</v>
      </c>
      <c r="V16" s="14">
        <v>0.20182742460794301</v>
      </c>
      <c r="W16" s="14">
        <v>0.19105918209380399</v>
      </c>
      <c r="X16" s="14">
        <v>0.18337281424006099</v>
      </c>
      <c r="Y16" s="14">
        <v>0.102541026814695</v>
      </c>
      <c r="Z16" s="14">
        <v>0.13931699451319399</v>
      </c>
      <c r="AA16" s="14">
        <v>0.157318119840408</v>
      </c>
      <c r="AB16" s="14">
        <v>0.14145880709970399</v>
      </c>
      <c r="AC16" s="14">
        <v>0.122422457066463</v>
      </c>
      <c r="AD16" s="14">
        <v>0.11892962048348101</v>
      </c>
      <c r="AE16" s="14"/>
      <c r="AF16" s="14">
        <v>0.414426729042636</v>
      </c>
      <c r="AG16" s="14">
        <v>9.7139649681001999E-2</v>
      </c>
      <c r="AH16" s="14">
        <v>6.6638746536928598E-2</v>
      </c>
      <c r="AI16" s="14">
        <v>0.157774539084093</v>
      </c>
      <c r="AJ16" s="14"/>
      <c r="AK16" s="14">
        <v>0.46856928950495902</v>
      </c>
      <c r="AL16" s="14">
        <v>0.107225869900733</v>
      </c>
      <c r="AM16" s="14">
        <v>7.0248018960578307E-2</v>
      </c>
      <c r="AN16" s="14">
        <v>0.16653139493105301</v>
      </c>
      <c r="AO16" s="14">
        <v>4.21282548119307E-2</v>
      </c>
      <c r="AP16" s="14"/>
      <c r="AQ16" s="14">
        <v>0.203022856407926</v>
      </c>
      <c r="AR16" s="14"/>
      <c r="AS16" s="14">
        <v>0.12796328021147699</v>
      </c>
      <c r="AT16" s="14">
        <v>5.1005221210011102E-2</v>
      </c>
    </row>
    <row r="17" spans="2:46" x14ac:dyDescent="0.35">
      <c r="B17" t="s">
        <v>70</v>
      </c>
      <c r="C17" s="14">
        <v>7.4821629037646803E-2</v>
      </c>
      <c r="D17" s="14">
        <v>8.3450231910477304E-2</v>
      </c>
      <c r="E17" s="14">
        <v>6.5742782824459403E-2</v>
      </c>
      <c r="F17" s="14"/>
      <c r="G17" s="14">
        <v>9.2647963265769295E-2</v>
      </c>
      <c r="H17" s="14">
        <v>9.9566003503067796E-2</v>
      </c>
      <c r="I17" s="14">
        <v>7.4577227216834893E-2</v>
      </c>
      <c r="J17" s="14">
        <v>4.4173229302308298E-2</v>
      </c>
      <c r="K17" s="14">
        <v>5.7156741458837798E-2</v>
      </c>
      <c r="L17" s="14">
        <v>7.9830840394689101E-2</v>
      </c>
      <c r="M17" s="14"/>
      <c r="N17" s="14">
        <v>9.3732573763692498E-2</v>
      </c>
      <c r="O17" s="14">
        <v>6.4570001805206001E-2</v>
      </c>
      <c r="P17" s="14">
        <v>8.6197557065337493E-2</v>
      </c>
      <c r="Q17" s="14">
        <v>5.40403877522867E-2</v>
      </c>
      <c r="R17" s="14"/>
      <c r="S17" s="14">
        <v>9.8474937148004496E-2</v>
      </c>
      <c r="T17" s="14">
        <v>8.3670403811885397E-2</v>
      </c>
      <c r="U17" s="14">
        <v>9.6805514748324994E-2</v>
      </c>
      <c r="V17" s="14">
        <v>6.4398794139554197E-2</v>
      </c>
      <c r="W17" s="14">
        <v>6.6485896165909497E-2</v>
      </c>
      <c r="X17" s="14">
        <v>7.0989802095880697E-2</v>
      </c>
      <c r="Y17" s="14">
        <v>5.9260978494873502E-2</v>
      </c>
      <c r="Z17" s="14">
        <v>0.118752544763691</v>
      </c>
      <c r="AA17" s="14">
        <v>5.5585804924162097E-2</v>
      </c>
      <c r="AB17" s="14">
        <v>7.2489806977881099E-2</v>
      </c>
      <c r="AC17" s="14">
        <v>5.4748775308625E-2</v>
      </c>
      <c r="AD17" s="14">
        <v>2.3544356544267502E-2</v>
      </c>
      <c r="AE17" s="14"/>
      <c r="AF17" s="14">
        <v>0.262750066996563</v>
      </c>
      <c r="AG17" s="14">
        <v>4.3277112193075201E-2</v>
      </c>
      <c r="AH17" s="14">
        <v>2.26995942358207E-2</v>
      </c>
      <c r="AI17" s="14">
        <v>2.8431978874308601E-2</v>
      </c>
      <c r="AJ17" s="14"/>
      <c r="AK17" s="14">
        <v>0.35105198852508501</v>
      </c>
      <c r="AL17" s="14">
        <v>4.7399916477110102E-2</v>
      </c>
      <c r="AM17" s="14">
        <v>1.92298407425672E-2</v>
      </c>
      <c r="AN17" s="14">
        <v>2.0364903714731802E-2</v>
      </c>
      <c r="AO17" s="14">
        <v>1.13010517599738E-2</v>
      </c>
      <c r="AP17" s="14"/>
      <c r="AQ17" s="14">
        <v>9.3251655322143995E-2</v>
      </c>
      <c r="AR17" s="14"/>
      <c r="AS17" s="14">
        <v>4.83031762648687E-2</v>
      </c>
      <c r="AT17" s="14">
        <v>3.7996327119708399E-2</v>
      </c>
    </row>
    <row r="18" spans="2:46" x14ac:dyDescent="0.35">
      <c r="B18" t="s">
        <v>71</v>
      </c>
      <c r="C18" s="14">
        <v>3.01146435456046E-2</v>
      </c>
      <c r="D18" s="14">
        <v>2.1606527633071901E-2</v>
      </c>
      <c r="E18" s="14">
        <v>3.7606761160032302E-2</v>
      </c>
      <c r="F18" s="14"/>
      <c r="G18" s="14">
        <v>6.4774654940884205E-2</v>
      </c>
      <c r="H18" s="14">
        <v>5.6186561479663798E-2</v>
      </c>
      <c r="I18" s="14">
        <v>4.3188532019239501E-2</v>
      </c>
      <c r="J18" s="14">
        <v>1.7880104704470701E-2</v>
      </c>
      <c r="K18" s="14">
        <v>4.7323260516346898E-3</v>
      </c>
      <c r="L18" s="14">
        <v>2.2069631461075E-3</v>
      </c>
      <c r="M18" s="14"/>
      <c r="N18" s="14">
        <v>7.1190374701643397E-3</v>
      </c>
      <c r="O18" s="14">
        <v>1.4464263075436299E-2</v>
      </c>
      <c r="P18" s="14">
        <v>5.0018729700248898E-2</v>
      </c>
      <c r="Q18" s="14">
        <v>5.2281075553279002E-2</v>
      </c>
      <c r="R18" s="14"/>
      <c r="S18" s="14">
        <v>3.41751188872228E-2</v>
      </c>
      <c r="T18" s="14">
        <v>1.6169999176696401E-2</v>
      </c>
      <c r="U18" s="14">
        <v>1.8168386446565699E-2</v>
      </c>
      <c r="V18" s="14">
        <v>1.7923671559305101E-2</v>
      </c>
      <c r="W18" s="14">
        <v>3.4916187968322701E-2</v>
      </c>
      <c r="X18" s="14">
        <v>4.6784779607055703E-2</v>
      </c>
      <c r="Y18" s="14">
        <v>5.38786747945861E-2</v>
      </c>
      <c r="Z18" s="14">
        <v>1.1800128845252399E-2</v>
      </c>
      <c r="AA18" s="14">
        <v>1.3590136853025001E-2</v>
      </c>
      <c r="AB18" s="14">
        <v>5.21827951041203E-2</v>
      </c>
      <c r="AC18" s="14">
        <v>2.2640200958652001E-2</v>
      </c>
      <c r="AD18" s="14">
        <v>4.65342551283765E-2</v>
      </c>
      <c r="AE18" s="14"/>
      <c r="AF18" s="14">
        <v>2.78813974807079E-3</v>
      </c>
      <c r="AG18" s="14">
        <v>1.3606092351940499E-2</v>
      </c>
      <c r="AH18" s="14">
        <v>7.0308622721636698E-3</v>
      </c>
      <c r="AI18" s="14">
        <v>7.4179885238470598E-3</v>
      </c>
      <c r="AJ18" s="14"/>
      <c r="AK18" s="14">
        <v>6.1303746430450201E-3</v>
      </c>
      <c r="AL18" s="14">
        <v>1.98572474506989E-2</v>
      </c>
      <c r="AM18" s="14">
        <v>0</v>
      </c>
      <c r="AN18" s="14">
        <v>1.1180815948715599E-2</v>
      </c>
      <c r="AO18" s="14">
        <v>5.5166703536741303E-3</v>
      </c>
      <c r="AP18" s="14"/>
      <c r="AQ18" s="14">
        <v>0</v>
      </c>
      <c r="AR18" s="14"/>
      <c r="AS18" s="14">
        <v>1.2370399076773401E-2</v>
      </c>
      <c r="AT18" s="14">
        <v>8.7765170188945398E-3</v>
      </c>
    </row>
    <row r="19" spans="2:46" x14ac:dyDescent="0.35">
      <c r="B19" t="s">
        <v>72</v>
      </c>
      <c r="C19" s="14">
        <v>0.52745555197167804</v>
      </c>
      <c r="D19" s="14">
        <v>0.52779976559600095</v>
      </c>
      <c r="E19" s="14">
        <v>0.52714849176929701</v>
      </c>
      <c r="F19" s="14"/>
      <c r="G19" s="14">
        <v>0.52222375874381799</v>
      </c>
      <c r="H19" s="14">
        <v>0.456376901577774</v>
      </c>
      <c r="I19" s="14">
        <v>0.51763589176818903</v>
      </c>
      <c r="J19" s="14">
        <v>0.59735358952940998</v>
      </c>
      <c r="K19" s="14">
        <v>0.580540324580196</v>
      </c>
      <c r="L19" s="14">
        <v>0.50414567045679204</v>
      </c>
      <c r="M19" s="14"/>
      <c r="N19" s="14">
        <v>0.46256226772932302</v>
      </c>
      <c r="O19" s="14">
        <v>0.58747899158800698</v>
      </c>
      <c r="P19" s="14">
        <v>0.52594817179946596</v>
      </c>
      <c r="Q19" s="14">
        <v>0.54191081890558401</v>
      </c>
      <c r="R19" s="14"/>
      <c r="S19" s="14">
        <v>0.44101515827214299</v>
      </c>
      <c r="T19" s="14">
        <v>0.51585614504127897</v>
      </c>
      <c r="U19" s="14">
        <v>0.58180576617498703</v>
      </c>
      <c r="V19" s="14">
        <v>0.49437413498105498</v>
      </c>
      <c r="W19" s="14">
        <v>0.49307334524249602</v>
      </c>
      <c r="X19" s="14">
        <v>0.53640629053730104</v>
      </c>
      <c r="Y19" s="14">
        <v>0.54043635783794497</v>
      </c>
      <c r="Z19" s="14">
        <v>0.54942542991922605</v>
      </c>
      <c r="AA19" s="14">
        <v>0.51579453830052602</v>
      </c>
      <c r="AB19" s="14">
        <v>0.618541697308022</v>
      </c>
      <c r="AC19" s="14">
        <v>0.61488403965731797</v>
      </c>
      <c r="AD19" s="14">
        <v>0.54785320124592796</v>
      </c>
      <c r="AE19" s="14"/>
      <c r="AF19" s="14">
        <v>0.10509580307767399</v>
      </c>
      <c r="AG19" s="14">
        <v>0.67806177133140699</v>
      </c>
      <c r="AH19" s="14">
        <v>0.62884484547450104</v>
      </c>
      <c r="AI19" s="14">
        <v>0.58543639418908699</v>
      </c>
      <c r="AJ19" s="14"/>
      <c r="AK19" s="14">
        <v>3.90414413871411E-2</v>
      </c>
      <c r="AL19" s="14">
        <v>0.66000482726299203</v>
      </c>
      <c r="AM19" s="14">
        <v>0.67803033241085897</v>
      </c>
      <c r="AN19" s="14">
        <v>0.54974652893020703</v>
      </c>
      <c r="AO19" s="14">
        <v>0.75600710232447099</v>
      </c>
      <c r="AP19" s="14"/>
      <c r="AQ19" s="14">
        <v>0.47221543592145099</v>
      </c>
      <c r="AR19" s="14"/>
      <c r="AS19" s="14">
        <v>0.64787730755279804</v>
      </c>
      <c r="AT19" s="14">
        <v>0.73255998720809001</v>
      </c>
    </row>
    <row r="20" spans="2:46" x14ac:dyDescent="0.35">
      <c r="B20" t="s">
        <v>73</v>
      </c>
      <c r="C20" s="14">
        <v>0.236794825831562</v>
      </c>
      <c r="D20" s="14">
        <v>0.243793840105685</v>
      </c>
      <c r="E20" s="14">
        <v>0.229941831466385</v>
      </c>
      <c r="F20" s="14"/>
      <c r="G20" s="14">
        <v>0.23101569834826799</v>
      </c>
      <c r="H20" s="14">
        <v>0.24844928269125599</v>
      </c>
      <c r="I20" s="14">
        <v>0.23980744831071801</v>
      </c>
      <c r="J20" s="14">
        <v>0.187212581182197</v>
      </c>
      <c r="K20" s="14">
        <v>0.202524963359871</v>
      </c>
      <c r="L20" s="14">
        <v>0.29213944436024603</v>
      </c>
      <c r="M20" s="14"/>
      <c r="N20" s="14">
        <v>0.29875926495542898</v>
      </c>
      <c r="O20" s="14">
        <v>0.18954930410665499</v>
      </c>
      <c r="P20" s="14">
        <v>0.25304284270303001</v>
      </c>
      <c r="Q20" s="14">
        <v>0.201882106300113</v>
      </c>
      <c r="R20" s="14"/>
      <c r="S20" s="14">
        <v>0.27011732695705198</v>
      </c>
      <c r="T20" s="14">
        <v>0.27544664248381101</v>
      </c>
      <c r="U20" s="14">
        <v>0.24042453621914001</v>
      </c>
      <c r="V20" s="14">
        <v>0.26622621874749702</v>
      </c>
      <c r="W20" s="14">
        <v>0.25754507825971401</v>
      </c>
      <c r="X20" s="14">
        <v>0.25436261633594198</v>
      </c>
      <c r="Y20" s="14">
        <v>0.16180200530956901</v>
      </c>
      <c r="Z20" s="14">
        <v>0.25806953927688497</v>
      </c>
      <c r="AA20" s="14">
        <v>0.21290392476457001</v>
      </c>
      <c r="AB20" s="14">
        <v>0.213948614077586</v>
      </c>
      <c r="AC20" s="14">
        <v>0.177171232375088</v>
      </c>
      <c r="AD20" s="14">
        <v>0.142473977027748</v>
      </c>
      <c r="AE20" s="14"/>
      <c r="AF20" s="14">
        <v>0.677176796039199</v>
      </c>
      <c r="AG20" s="14">
        <v>0.14041676187407701</v>
      </c>
      <c r="AH20" s="14">
        <v>8.9338340772749394E-2</v>
      </c>
      <c r="AI20" s="14">
        <v>0.18620651795840101</v>
      </c>
      <c r="AJ20" s="14"/>
      <c r="AK20" s="14">
        <v>0.81962127803004403</v>
      </c>
      <c r="AL20" s="14">
        <v>0.15462578637784299</v>
      </c>
      <c r="AM20" s="14">
        <v>8.9477859703145493E-2</v>
      </c>
      <c r="AN20" s="14">
        <v>0.186896298645784</v>
      </c>
      <c r="AO20" s="14">
        <v>5.3429306571904499E-2</v>
      </c>
      <c r="AP20" s="14"/>
      <c r="AQ20" s="14">
        <v>0.29627451173007002</v>
      </c>
      <c r="AR20" s="14"/>
      <c r="AS20" s="14">
        <v>0.17626645647634601</v>
      </c>
      <c r="AT20" s="14">
        <v>8.9001548329719501E-2</v>
      </c>
    </row>
    <row r="21" spans="2:46" x14ac:dyDescent="0.35">
      <c r="B21" t="s">
        <v>74</v>
      </c>
      <c r="C21" s="14">
        <v>0.29066072614011601</v>
      </c>
      <c r="D21" s="14">
        <v>0.284005925490316</v>
      </c>
      <c r="E21" s="14">
        <v>0.29720666030291198</v>
      </c>
      <c r="F21" s="14"/>
      <c r="G21" s="14">
        <v>0.29120806039555103</v>
      </c>
      <c r="H21" s="14">
        <v>0.20792761888651801</v>
      </c>
      <c r="I21" s="14">
        <v>0.27782844345747099</v>
      </c>
      <c r="J21" s="14">
        <v>0.41014100834721201</v>
      </c>
      <c r="K21" s="14">
        <v>0.37801536122032497</v>
      </c>
      <c r="L21" s="14">
        <v>0.21200622609654701</v>
      </c>
      <c r="M21" s="14"/>
      <c r="N21" s="14">
        <v>0.16380300277389401</v>
      </c>
      <c r="O21" s="14">
        <v>0.39792968748135199</v>
      </c>
      <c r="P21" s="14">
        <v>0.272905329096436</v>
      </c>
      <c r="Q21" s="14">
        <v>0.34002871260547102</v>
      </c>
      <c r="R21" s="14"/>
      <c r="S21" s="14">
        <v>0.17089783131509201</v>
      </c>
      <c r="T21" s="14">
        <v>0.24040950255746801</v>
      </c>
      <c r="U21" s="14">
        <v>0.34138122995584702</v>
      </c>
      <c r="V21" s="14">
        <v>0.22814791623355801</v>
      </c>
      <c r="W21" s="14">
        <v>0.23552826698278201</v>
      </c>
      <c r="X21" s="14">
        <v>0.28204367420135901</v>
      </c>
      <c r="Y21" s="14">
        <v>0.37863435252837602</v>
      </c>
      <c r="Z21" s="14">
        <v>0.29135589064234102</v>
      </c>
      <c r="AA21" s="14">
        <v>0.30289061353595598</v>
      </c>
      <c r="AB21" s="14">
        <v>0.40459308323043702</v>
      </c>
      <c r="AC21" s="14">
        <v>0.437712807282229</v>
      </c>
      <c r="AD21" s="14">
        <v>0.40537922421818001</v>
      </c>
      <c r="AE21" s="14"/>
      <c r="AF21" s="14">
        <v>-0.57208099296152504</v>
      </c>
      <c r="AG21" s="14">
        <v>0.53764500945732996</v>
      </c>
      <c r="AH21" s="14">
        <v>0.53950650470175099</v>
      </c>
      <c r="AI21" s="14">
        <v>0.39922987623068601</v>
      </c>
      <c r="AJ21" s="14"/>
      <c r="AK21" s="14">
        <v>-0.78057983664290298</v>
      </c>
      <c r="AL21" s="14">
        <v>0.50537904088514896</v>
      </c>
      <c r="AM21" s="14">
        <v>0.58855247270771305</v>
      </c>
      <c r="AN21" s="14">
        <v>0.36285023028442298</v>
      </c>
      <c r="AO21" s="14">
        <v>0.70257779575256596</v>
      </c>
      <c r="AP21" s="14"/>
      <c r="AQ21" s="14">
        <v>0.17594092419138099</v>
      </c>
      <c r="AR21" s="14"/>
      <c r="AS21" s="14">
        <v>0.47161085107645201</v>
      </c>
      <c r="AT21" s="14">
        <v>0.64355843887837005</v>
      </c>
    </row>
    <row r="22" spans="2:46" x14ac:dyDescent="0.3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2:46" x14ac:dyDescent="0.35">
      <c r="B23" s="6" t="s">
        <v>80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2:46" x14ac:dyDescent="0.35">
      <c r="B24" s="24" t="s">
        <v>78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2:46" x14ac:dyDescent="0.35">
      <c r="B25" t="s">
        <v>66</v>
      </c>
      <c r="C25" s="14">
        <v>0.308025740434063</v>
      </c>
      <c r="D25" s="14">
        <v>0.33895135977813701</v>
      </c>
      <c r="E25" s="14">
        <v>0.278073016290519</v>
      </c>
      <c r="F25" s="14"/>
      <c r="G25" s="14">
        <v>0.10279516709306399</v>
      </c>
      <c r="H25" s="14">
        <v>0.19300548891184599</v>
      </c>
      <c r="I25" s="14">
        <v>0.24879451850350801</v>
      </c>
      <c r="J25" s="14">
        <v>0.34200176890121597</v>
      </c>
      <c r="K25" s="14">
        <v>0.39552440987792398</v>
      </c>
      <c r="L25" s="14">
        <v>0.50006245081635203</v>
      </c>
      <c r="M25" s="14"/>
      <c r="N25" s="14">
        <v>0.29192183089899099</v>
      </c>
      <c r="O25" s="14">
        <v>0.25333495701668501</v>
      </c>
      <c r="P25" s="14">
        <v>0.34186449047815698</v>
      </c>
      <c r="Q25" s="14">
        <v>0.35302761858800602</v>
      </c>
      <c r="R25" s="14"/>
      <c r="S25" s="14">
        <v>0.19864831812584999</v>
      </c>
      <c r="T25" s="14">
        <v>0.365796477740783</v>
      </c>
      <c r="U25" s="14">
        <v>0.32000667349691297</v>
      </c>
      <c r="V25" s="14">
        <v>0.33712887129272801</v>
      </c>
      <c r="W25" s="14">
        <v>0.33193608885473302</v>
      </c>
      <c r="X25" s="14">
        <v>0.30641585506531099</v>
      </c>
      <c r="Y25" s="14">
        <v>0.32812660275000199</v>
      </c>
      <c r="Z25" s="14">
        <v>0.25685508035218801</v>
      </c>
      <c r="AA25" s="14">
        <v>0.35033234971832899</v>
      </c>
      <c r="AB25" s="14">
        <v>0.26005934239350198</v>
      </c>
      <c r="AC25" s="14">
        <v>0.396992090187124</v>
      </c>
      <c r="AD25" s="14">
        <v>0.25367895404733898</v>
      </c>
      <c r="AE25" s="14"/>
      <c r="AF25" s="14">
        <v>0.52872171503060394</v>
      </c>
      <c r="AG25" s="14">
        <v>9.7016143005434902E-2</v>
      </c>
      <c r="AH25" s="14">
        <v>0.20572655452616401</v>
      </c>
      <c r="AI25" s="14">
        <v>0.70867183046121196</v>
      </c>
      <c r="AJ25" s="14"/>
      <c r="AK25" s="14">
        <v>0.44483131138696003</v>
      </c>
      <c r="AL25" s="14">
        <v>1.57317803809509E-2</v>
      </c>
      <c r="AM25" s="14">
        <v>0.18577263462499499</v>
      </c>
      <c r="AN25" s="14">
        <v>0.64577350506352504</v>
      </c>
      <c r="AO25" s="14">
        <v>0.21592034690364001</v>
      </c>
      <c r="AP25" s="14"/>
      <c r="AQ25" s="14">
        <v>0.22001916796725601</v>
      </c>
      <c r="AR25" s="14"/>
      <c r="AS25" s="14">
        <v>1.8459458032310101E-2</v>
      </c>
      <c r="AT25" s="14">
        <v>0.22306520206091801</v>
      </c>
    </row>
    <row r="26" spans="2:46" x14ac:dyDescent="0.35">
      <c r="B26" t="s">
        <v>67</v>
      </c>
      <c r="C26" s="14">
        <v>0.18647178992740099</v>
      </c>
      <c r="D26" s="14">
        <v>0.166211591236328</v>
      </c>
      <c r="E26" s="14">
        <v>0.20604165189078999</v>
      </c>
      <c r="F26" s="14"/>
      <c r="G26" s="14">
        <v>0.171805287993441</v>
      </c>
      <c r="H26" s="14">
        <v>0.16226537082735201</v>
      </c>
      <c r="I26" s="14">
        <v>0.20367123004925899</v>
      </c>
      <c r="J26" s="14">
        <v>0.199794112953533</v>
      </c>
      <c r="K26" s="14">
        <v>0.17723645227882801</v>
      </c>
      <c r="L26" s="14">
        <v>0.19734729234744799</v>
      </c>
      <c r="M26" s="14"/>
      <c r="N26" s="14">
        <v>0.18353789799956</v>
      </c>
      <c r="O26" s="14">
        <v>0.20328965421648601</v>
      </c>
      <c r="P26" s="14">
        <v>0.171304643665111</v>
      </c>
      <c r="Q26" s="14">
        <v>0.186175130793408</v>
      </c>
      <c r="R26" s="14"/>
      <c r="S26" s="14">
        <v>0.116582116948105</v>
      </c>
      <c r="T26" s="14">
        <v>0.19901890557712801</v>
      </c>
      <c r="U26" s="14">
        <v>0.18335819635498499</v>
      </c>
      <c r="V26" s="14">
        <v>0.20247648922859901</v>
      </c>
      <c r="W26" s="14">
        <v>0.15689268369825299</v>
      </c>
      <c r="X26" s="14">
        <v>0.19587716030489699</v>
      </c>
      <c r="Y26" s="14">
        <v>0.197197716959328</v>
      </c>
      <c r="Z26" s="14">
        <v>0.25491432881139098</v>
      </c>
      <c r="AA26" s="14">
        <v>0.17141499152779899</v>
      </c>
      <c r="AB26" s="14">
        <v>0.225664909094759</v>
      </c>
      <c r="AC26" s="14">
        <v>0.23387051247226801</v>
      </c>
      <c r="AD26" s="14">
        <v>0.19742177568173999</v>
      </c>
      <c r="AE26" s="14"/>
      <c r="AF26" s="14">
        <v>0.25243167161399499</v>
      </c>
      <c r="AG26" s="14">
        <v>0.10910377971060201</v>
      </c>
      <c r="AH26" s="14">
        <v>0.28403727812033402</v>
      </c>
      <c r="AI26" s="14">
        <v>0.15303260604619401</v>
      </c>
      <c r="AJ26" s="14"/>
      <c r="AK26" s="14">
        <v>0.29107497568147001</v>
      </c>
      <c r="AL26" s="14">
        <v>1.43127913492757E-2</v>
      </c>
      <c r="AM26" s="14">
        <v>0.27911162243619297</v>
      </c>
      <c r="AN26" s="14">
        <v>0.18553830746303401</v>
      </c>
      <c r="AO26" s="14">
        <v>0.26012570443921001</v>
      </c>
      <c r="AP26" s="14"/>
      <c r="AQ26" s="14">
        <v>0.13436474091870701</v>
      </c>
      <c r="AR26" s="14"/>
      <c r="AS26" s="14">
        <v>2.5189229853485599E-2</v>
      </c>
      <c r="AT26" s="14">
        <v>0.23628932577713499</v>
      </c>
    </row>
    <row r="27" spans="2:46" x14ac:dyDescent="0.35">
      <c r="B27" t="s">
        <v>68</v>
      </c>
      <c r="C27" s="14">
        <v>0.15844774791090499</v>
      </c>
      <c r="D27" s="14">
        <v>0.145819503705228</v>
      </c>
      <c r="E27" s="14">
        <v>0.170322377175565</v>
      </c>
      <c r="F27" s="14"/>
      <c r="G27" s="14">
        <v>0.222979595065744</v>
      </c>
      <c r="H27" s="14">
        <v>0.146922805392315</v>
      </c>
      <c r="I27" s="14">
        <v>0.193065863878434</v>
      </c>
      <c r="J27" s="14">
        <v>0.15293191985297699</v>
      </c>
      <c r="K27" s="14">
        <v>0.158454706740152</v>
      </c>
      <c r="L27" s="14">
        <v>0.10111797461498399</v>
      </c>
      <c r="M27" s="14"/>
      <c r="N27" s="14">
        <v>0.16344840390677101</v>
      </c>
      <c r="O27" s="14">
        <v>0.15852926355236699</v>
      </c>
      <c r="P27" s="14">
        <v>0.16791713338099901</v>
      </c>
      <c r="Q27" s="14">
        <v>0.14277467375069999</v>
      </c>
      <c r="R27" s="14"/>
      <c r="S27" s="14">
        <v>0.19055694959563499</v>
      </c>
      <c r="T27" s="14">
        <v>0.15086243057809101</v>
      </c>
      <c r="U27" s="14">
        <v>0.18789716645756599</v>
      </c>
      <c r="V27" s="14">
        <v>0.14945897895766</v>
      </c>
      <c r="W27" s="14">
        <v>0.14124058133303599</v>
      </c>
      <c r="X27" s="14">
        <v>0.202760356808105</v>
      </c>
      <c r="Y27" s="14">
        <v>0.10179637452396401</v>
      </c>
      <c r="Z27" s="14">
        <v>0.14152991123064201</v>
      </c>
      <c r="AA27" s="14">
        <v>0.103413104074736</v>
      </c>
      <c r="AB27" s="14">
        <v>0.17656797058923901</v>
      </c>
      <c r="AC27" s="14">
        <v>0.13218238388529899</v>
      </c>
      <c r="AD27" s="14">
        <v>0.26096890653430899</v>
      </c>
      <c r="AE27" s="14"/>
      <c r="AF27" s="14">
        <v>0.110384459471997</v>
      </c>
      <c r="AG27" s="14">
        <v>0.13191119501753801</v>
      </c>
      <c r="AH27" s="14">
        <v>0.26251467433206599</v>
      </c>
      <c r="AI27" s="14">
        <v>6.79535532369753E-2</v>
      </c>
      <c r="AJ27" s="14"/>
      <c r="AK27" s="14">
        <v>0.12643525952537399</v>
      </c>
      <c r="AL27" s="14">
        <v>7.7559947701488594E-2</v>
      </c>
      <c r="AM27" s="14">
        <v>0.25165393016570398</v>
      </c>
      <c r="AN27" s="14">
        <v>8.7719737469728595E-2</v>
      </c>
      <c r="AO27" s="14">
        <v>0.27355445223112002</v>
      </c>
      <c r="AP27" s="14"/>
      <c r="AQ27" s="14">
        <v>8.0732120688911904E-2</v>
      </c>
      <c r="AR27" s="14"/>
      <c r="AS27" s="14">
        <v>7.04766204679452E-2</v>
      </c>
      <c r="AT27" s="14">
        <v>0.207474532165485</v>
      </c>
    </row>
    <row r="28" spans="2:46" x14ac:dyDescent="0.35">
      <c r="B28" t="s">
        <v>69</v>
      </c>
      <c r="C28" s="14">
        <v>0.20707415960058201</v>
      </c>
      <c r="D28" s="14">
        <v>0.211484185921575</v>
      </c>
      <c r="E28" s="14">
        <v>0.20357869473502099</v>
      </c>
      <c r="F28" s="14"/>
      <c r="G28" s="14">
        <v>0.27674601421924699</v>
      </c>
      <c r="H28" s="14">
        <v>0.26516366324777502</v>
      </c>
      <c r="I28" s="14">
        <v>0.22205843606318099</v>
      </c>
      <c r="J28" s="14">
        <v>0.18545471377789399</v>
      </c>
      <c r="K28" s="14">
        <v>0.17191874535003801</v>
      </c>
      <c r="L28" s="14">
        <v>0.14242947960431801</v>
      </c>
      <c r="M28" s="14"/>
      <c r="N28" s="14">
        <v>0.20193903150673001</v>
      </c>
      <c r="O28" s="14">
        <v>0.24337290934102901</v>
      </c>
      <c r="P28" s="14">
        <v>0.19504274975412</v>
      </c>
      <c r="Q28" s="14">
        <v>0.18423412615693399</v>
      </c>
      <c r="R28" s="14"/>
      <c r="S28" s="14">
        <v>0.27999222656881401</v>
      </c>
      <c r="T28" s="14">
        <v>0.16499881864572799</v>
      </c>
      <c r="U28" s="14">
        <v>0.19804577232118301</v>
      </c>
      <c r="V28" s="14">
        <v>0.17718871516679799</v>
      </c>
      <c r="W28" s="14">
        <v>0.20965306812607901</v>
      </c>
      <c r="X28" s="14">
        <v>0.17430891630643999</v>
      </c>
      <c r="Y28" s="14">
        <v>0.24200226687144</v>
      </c>
      <c r="Z28" s="14">
        <v>0.253863787842186</v>
      </c>
      <c r="AA28" s="14">
        <v>0.22945867842832199</v>
      </c>
      <c r="AB28" s="14">
        <v>0.183544683021446</v>
      </c>
      <c r="AC28" s="14">
        <v>0.12983705602144299</v>
      </c>
      <c r="AD28" s="14">
        <v>0.21688779199182301</v>
      </c>
      <c r="AE28" s="14"/>
      <c r="AF28" s="14">
        <v>6.3788236297515899E-2</v>
      </c>
      <c r="AG28" s="14">
        <v>0.39627899091152802</v>
      </c>
      <c r="AH28" s="14">
        <v>0.15011938900590399</v>
      </c>
      <c r="AI28" s="14">
        <v>4.92787953036831E-2</v>
      </c>
      <c r="AJ28" s="14"/>
      <c r="AK28" s="14">
        <v>9.2693020045102506E-2</v>
      </c>
      <c r="AL28" s="14">
        <v>0.49638618201958901</v>
      </c>
      <c r="AM28" s="14">
        <v>0.21891765856975101</v>
      </c>
      <c r="AN28" s="14">
        <v>5.1248220766534597E-2</v>
      </c>
      <c r="AO28" s="14">
        <v>0.21538858070426001</v>
      </c>
      <c r="AP28" s="14"/>
      <c r="AQ28" s="14">
        <v>0.253635039775295</v>
      </c>
      <c r="AR28" s="14"/>
      <c r="AS28" s="14">
        <v>0.49261111868042901</v>
      </c>
      <c r="AT28" s="14">
        <v>0.25547074195413899</v>
      </c>
    </row>
    <row r="29" spans="2:46" x14ac:dyDescent="0.35">
      <c r="B29" t="s">
        <v>70</v>
      </c>
      <c r="C29" s="14">
        <v>0.11207797801623599</v>
      </c>
      <c r="D29" s="14">
        <v>0.118437492861396</v>
      </c>
      <c r="E29" s="14">
        <v>0.106306623758851</v>
      </c>
      <c r="F29" s="14"/>
      <c r="G29" s="14">
        <v>0.16800466884925799</v>
      </c>
      <c r="H29" s="14">
        <v>0.17737519502311599</v>
      </c>
      <c r="I29" s="14">
        <v>0.101068584816309</v>
      </c>
      <c r="J29" s="14">
        <v>0.101868147548855</v>
      </c>
      <c r="K29" s="14">
        <v>8.8636837651640293E-2</v>
      </c>
      <c r="L29" s="14">
        <v>5.4702240790576402E-2</v>
      </c>
      <c r="M29" s="14"/>
      <c r="N29" s="14">
        <v>0.143062846346315</v>
      </c>
      <c r="O29" s="14">
        <v>0.12706019311399</v>
      </c>
      <c r="P29" s="14">
        <v>8.5914650376432394E-2</v>
      </c>
      <c r="Q29" s="14">
        <v>8.7500375708940106E-2</v>
      </c>
      <c r="R29" s="14"/>
      <c r="S29" s="14">
        <v>0.17286063143962699</v>
      </c>
      <c r="T29" s="14">
        <v>0.10365267708031201</v>
      </c>
      <c r="U29" s="14">
        <v>9.2523804922786501E-2</v>
      </c>
      <c r="V29" s="14">
        <v>0.11582327379491</v>
      </c>
      <c r="W29" s="14">
        <v>0.12562339020636201</v>
      </c>
      <c r="X29" s="14">
        <v>9.1594433178739498E-2</v>
      </c>
      <c r="Y29" s="14">
        <v>9.6156949547980597E-2</v>
      </c>
      <c r="Z29" s="14">
        <v>7.9706311674817107E-2</v>
      </c>
      <c r="AA29" s="14">
        <v>0.12321398090639001</v>
      </c>
      <c r="AB29" s="14">
        <v>0.113059873137519</v>
      </c>
      <c r="AC29" s="14">
        <v>8.4477756475213203E-2</v>
      </c>
      <c r="AD29" s="14">
        <v>2.4508316616412899E-2</v>
      </c>
      <c r="AE29" s="14"/>
      <c r="AF29" s="14">
        <v>3.4123578850959603E-2</v>
      </c>
      <c r="AG29" s="14">
        <v>0.25526131251886702</v>
      </c>
      <c r="AH29" s="14">
        <v>8.3865003469371494E-2</v>
      </c>
      <c r="AI29" s="14">
        <v>1.7654454362602E-2</v>
      </c>
      <c r="AJ29" s="14"/>
      <c r="AK29" s="14">
        <v>2.9883058916686401E-2</v>
      </c>
      <c r="AL29" s="14">
        <v>0.38695069021157602</v>
      </c>
      <c r="AM29" s="14">
        <v>5.9017753419343899E-2</v>
      </c>
      <c r="AN29" s="14">
        <v>2.57897733646303E-2</v>
      </c>
      <c r="AO29" s="14">
        <v>2.94942453680954E-2</v>
      </c>
      <c r="AP29" s="14"/>
      <c r="AQ29" s="14">
        <v>0.311248930649831</v>
      </c>
      <c r="AR29" s="14"/>
      <c r="AS29" s="14">
        <v>0.38340898784018101</v>
      </c>
      <c r="AT29" s="14">
        <v>6.9146056099692502E-2</v>
      </c>
    </row>
    <row r="30" spans="2:46" x14ac:dyDescent="0.35">
      <c r="B30" t="s">
        <v>71</v>
      </c>
      <c r="C30" s="14">
        <v>2.7902584110813498E-2</v>
      </c>
      <c r="D30" s="14">
        <v>1.9095866497336099E-2</v>
      </c>
      <c r="E30" s="14">
        <v>3.5677636149254101E-2</v>
      </c>
      <c r="F30" s="14"/>
      <c r="G30" s="14">
        <v>5.7669266779245498E-2</v>
      </c>
      <c r="H30" s="14">
        <v>5.5267476597596503E-2</v>
      </c>
      <c r="I30" s="14">
        <v>3.1341366689308502E-2</v>
      </c>
      <c r="J30" s="14">
        <v>1.79493369655262E-2</v>
      </c>
      <c r="K30" s="14">
        <v>8.2288481014185892E-3</v>
      </c>
      <c r="L30" s="14">
        <v>4.3405618263211102E-3</v>
      </c>
      <c r="M30" s="14"/>
      <c r="N30" s="14">
        <v>1.6089989341632301E-2</v>
      </c>
      <c r="O30" s="14">
        <v>1.4413022759443001E-2</v>
      </c>
      <c r="P30" s="14">
        <v>3.79563323451809E-2</v>
      </c>
      <c r="Q30" s="14">
        <v>4.6288075002011798E-2</v>
      </c>
      <c r="R30" s="14"/>
      <c r="S30" s="14">
        <v>4.1359757321969101E-2</v>
      </c>
      <c r="T30" s="14">
        <v>1.5670690377957999E-2</v>
      </c>
      <c r="U30" s="14">
        <v>1.8168386446565699E-2</v>
      </c>
      <c r="V30" s="14">
        <v>1.7923671559305101E-2</v>
      </c>
      <c r="W30" s="14">
        <v>3.4654187781536998E-2</v>
      </c>
      <c r="X30" s="14">
        <v>2.9043278336507598E-2</v>
      </c>
      <c r="Y30" s="14">
        <v>3.4720089347285099E-2</v>
      </c>
      <c r="Z30" s="14">
        <v>1.31305800887749E-2</v>
      </c>
      <c r="AA30" s="14">
        <v>2.2166895344423801E-2</v>
      </c>
      <c r="AB30" s="14">
        <v>4.1103221763535598E-2</v>
      </c>
      <c r="AC30" s="14">
        <v>2.2640200958652001E-2</v>
      </c>
      <c r="AD30" s="14">
        <v>4.65342551283765E-2</v>
      </c>
      <c r="AE30" s="14"/>
      <c r="AF30" s="14">
        <v>1.05503387349289E-2</v>
      </c>
      <c r="AG30" s="14">
        <v>1.0428578836029601E-2</v>
      </c>
      <c r="AH30" s="14">
        <v>1.37371005461592E-2</v>
      </c>
      <c r="AI30" s="14">
        <v>3.40876058933309E-3</v>
      </c>
      <c r="AJ30" s="14"/>
      <c r="AK30" s="14">
        <v>1.50823744444076E-2</v>
      </c>
      <c r="AL30" s="14">
        <v>9.0586083371201904E-3</v>
      </c>
      <c r="AM30" s="14">
        <v>5.5264007840127999E-3</v>
      </c>
      <c r="AN30" s="14">
        <v>3.9304558725469004E-3</v>
      </c>
      <c r="AO30" s="14">
        <v>5.5166703536741303E-3</v>
      </c>
      <c r="AP30" s="14"/>
      <c r="AQ30" s="14">
        <v>0</v>
      </c>
      <c r="AR30" s="14"/>
      <c r="AS30" s="14">
        <v>9.8545851256493892E-3</v>
      </c>
      <c r="AT30" s="14">
        <v>8.5541419426301505E-3</v>
      </c>
    </row>
    <row r="31" spans="2:46" x14ac:dyDescent="0.35">
      <c r="B31" t="s">
        <v>72</v>
      </c>
      <c r="C31" s="14">
        <v>0.49449753036146399</v>
      </c>
      <c r="D31" s="14">
        <v>0.50516295101446396</v>
      </c>
      <c r="E31" s="14">
        <v>0.48411466818130899</v>
      </c>
      <c r="F31" s="14"/>
      <c r="G31" s="14">
        <v>0.27460045508650499</v>
      </c>
      <c r="H31" s="14">
        <v>0.35527085973919798</v>
      </c>
      <c r="I31" s="14">
        <v>0.452465748552767</v>
      </c>
      <c r="J31" s="14">
        <v>0.54179588185474803</v>
      </c>
      <c r="K31" s="14">
        <v>0.57276086215675204</v>
      </c>
      <c r="L31" s="14">
        <v>0.6974097431638</v>
      </c>
      <c r="M31" s="14"/>
      <c r="N31" s="14">
        <v>0.47545972889855198</v>
      </c>
      <c r="O31" s="14">
        <v>0.456624611233171</v>
      </c>
      <c r="P31" s="14">
        <v>0.51316913414326704</v>
      </c>
      <c r="Q31" s="14">
        <v>0.53920274938141399</v>
      </c>
      <c r="R31" s="14"/>
      <c r="S31" s="14">
        <v>0.31523043507395399</v>
      </c>
      <c r="T31" s="14">
        <v>0.56481538331791104</v>
      </c>
      <c r="U31" s="14">
        <v>0.50336486985189799</v>
      </c>
      <c r="V31" s="14">
        <v>0.53960536052132702</v>
      </c>
      <c r="W31" s="14">
        <v>0.48882877255298601</v>
      </c>
      <c r="X31" s="14">
        <v>0.50229301537020798</v>
      </c>
      <c r="Y31" s="14">
        <v>0.52532431970933002</v>
      </c>
      <c r="Z31" s="14">
        <v>0.51176940916357905</v>
      </c>
      <c r="AA31" s="14">
        <v>0.52174734124612798</v>
      </c>
      <c r="AB31" s="14">
        <v>0.48572425148825998</v>
      </c>
      <c r="AC31" s="14">
        <v>0.63086260265939198</v>
      </c>
      <c r="AD31" s="14">
        <v>0.451100729729079</v>
      </c>
      <c r="AE31" s="14"/>
      <c r="AF31" s="14">
        <v>0.78115338664459899</v>
      </c>
      <c r="AG31" s="14">
        <v>0.20611992271603699</v>
      </c>
      <c r="AH31" s="14">
        <v>0.48976383264649898</v>
      </c>
      <c r="AI31" s="14">
        <v>0.86170443650740602</v>
      </c>
      <c r="AJ31" s="14"/>
      <c r="AK31" s="14">
        <v>0.73590628706842998</v>
      </c>
      <c r="AL31" s="14">
        <v>3.00445717302266E-2</v>
      </c>
      <c r="AM31" s="14">
        <v>0.46488425706118802</v>
      </c>
      <c r="AN31" s="14">
        <v>0.83131181252655995</v>
      </c>
      <c r="AO31" s="14">
        <v>0.47604605134285</v>
      </c>
      <c r="AP31" s="14"/>
      <c r="AQ31" s="14">
        <v>0.35438390888596299</v>
      </c>
      <c r="AR31" s="14"/>
      <c r="AS31" s="14">
        <v>4.3648687885795699E-2</v>
      </c>
      <c r="AT31" s="14">
        <v>0.45935452783805297</v>
      </c>
    </row>
    <row r="32" spans="2:46" x14ac:dyDescent="0.35">
      <c r="B32" t="s">
        <v>73</v>
      </c>
      <c r="C32" s="14">
        <v>0.31915213761681699</v>
      </c>
      <c r="D32" s="14">
        <v>0.32992167878297102</v>
      </c>
      <c r="E32" s="14">
        <v>0.30988531849387202</v>
      </c>
      <c r="F32" s="14"/>
      <c r="G32" s="14">
        <v>0.44475068306850601</v>
      </c>
      <c r="H32" s="14">
        <v>0.44253885827089001</v>
      </c>
      <c r="I32" s="14">
        <v>0.32312702087949002</v>
      </c>
      <c r="J32" s="14">
        <v>0.287322861326749</v>
      </c>
      <c r="K32" s="14">
        <v>0.26055558300167803</v>
      </c>
      <c r="L32" s="14">
        <v>0.19713172039489499</v>
      </c>
      <c r="M32" s="14"/>
      <c r="N32" s="14">
        <v>0.34500187785304498</v>
      </c>
      <c r="O32" s="14">
        <v>0.37043310245501898</v>
      </c>
      <c r="P32" s="14">
        <v>0.28095740013055298</v>
      </c>
      <c r="Q32" s="14">
        <v>0.271734501865874</v>
      </c>
      <c r="R32" s="14"/>
      <c r="S32" s="14">
        <v>0.45285285800844199</v>
      </c>
      <c r="T32" s="14">
        <v>0.26865149572604002</v>
      </c>
      <c r="U32" s="14">
        <v>0.29056957724396998</v>
      </c>
      <c r="V32" s="14">
        <v>0.29301198896170799</v>
      </c>
      <c r="W32" s="14">
        <v>0.33527645833244102</v>
      </c>
      <c r="X32" s="14">
        <v>0.26590334948517902</v>
      </c>
      <c r="Y32" s="14">
        <v>0.33815921641942098</v>
      </c>
      <c r="Z32" s="14">
        <v>0.333570099517003</v>
      </c>
      <c r="AA32" s="14">
        <v>0.35267265933471198</v>
      </c>
      <c r="AB32" s="14">
        <v>0.29660455615896503</v>
      </c>
      <c r="AC32" s="14">
        <v>0.21431481249665599</v>
      </c>
      <c r="AD32" s="14">
        <v>0.24139610860823599</v>
      </c>
      <c r="AE32" s="14"/>
      <c r="AF32" s="14">
        <v>9.7911815148475495E-2</v>
      </c>
      <c r="AG32" s="14">
        <v>0.65154030343039504</v>
      </c>
      <c r="AH32" s="14">
        <v>0.233984392475276</v>
      </c>
      <c r="AI32" s="14">
        <v>6.6933249666285194E-2</v>
      </c>
      <c r="AJ32" s="14"/>
      <c r="AK32" s="14">
        <v>0.122576078961789</v>
      </c>
      <c r="AL32" s="14">
        <v>0.88333687223116497</v>
      </c>
      <c r="AM32" s="14">
        <v>0.27793541198909499</v>
      </c>
      <c r="AN32" s="14">
        <v>7.7037994131164897E-2</v>
      </c>
      <c r="AO32" s="14">
        <v>0.24488282607235601</v>
      </c>
      <c r="AP32" s="14"/>
      <c r="AQ32" s="14">
        <v>0.56488397042512595</v>
      </c>
      <c r="AR32" s="14"/>
      <c r="AS32" s="14">
        <v>0.87602010652061002</v>
      </c>
      <c r="AT32" s="14">
        <v>0.32461679805383198</v>
      </c>
    </row>
    <row r="33" spans="2:46" x14ac:dyDescent="0.35">
      <c r="B33" t="s">
        <v>74</v>
      </c>
      <c r="C33" s="14">
        <v>0.175345392744646</v>
      </c>
      <c r="D33" s="14">
        <v>0.17524127223149299</v>
      </c>
      <c r="E33" s="14">
        <v>0.174229349687437</v>
      </c>
      <c r="F33" s="14"/>
      <c r="G33" s="14">
        <v>-0.170150227982</v>
      </c>
      <c r="H33" s="14">
        <v>-8.7267998531692301E-2</v>
      </c>
      <c r="I33" s="14">
        <v>0.129338727673277</v>
      </c>
      <c r="J33" s="14">
        <v>0.25447302052800003</v>
      </c>
      <c r="K33" s="14">
        <v>0.31220527915507401</v>
      </c>
      <c r="L33" s="14">
        <v>0.50027802276890498</v>
      </c>
      <c r="M33" s="14"/>
      <c r="N33" s="14">
        <v>0.130457851045507</v>
      </c>
      <c r="O33" s="14">
        <v>8.6191508778152098E-2</v>
      </c>
      <c r="P33" s="14">
        <v>0.232211734012715</v>
      </c>
      <c r="Q33" s="14">
        <v>0.26746824751553999</v>
      </c>
      <c r="R33" s="14"/>
      <c r="S33" s="14">
        <v>-0.13762242293448701</v>
      </c>
      <c r="T33" s="14">
        <v>0.29616388759187201</v>
      </c>
      <c r="U33" s="14">
        <v>0.21279529260792801</v>
      </c>
      <c r="V33" s="14">
        <v>0.24659337155961999</v>
      </c>
      <c r="W33" s="14">
        <v>0.15355231422054499</v>
      </c>
      <c r="X33" s="14">
        <v>0.23638966588502899</v>
      </c>
      <c r="Y33" s="14">
        <v>0.18716510328990901</v>
      </c>
      <c r="Z33" s="14">
        <v>0.17819930964657599</v>
      </c>
      <c r="AA33" s="14">
        <v>0.169074681911416</v>
      </c>
      <c r="AB33" s="14">
        <v>0.18911969532929501</v>
      </c>
      <c r="AC33" s="14">
        <v>0.41654779016273602</v>
      </c>
      <c r="AD33" s="14">
        <v>0.20970462112084401</v>
      </c>
      <c r="AE33" s="14"/>
      <c r="AF33" s="14">
        <v>0.68324157149612297</v>
      </c>
      <c r="AG33" s="14">
        <v>-0.44542038071435802</v>
      </c>
      <c r="AH33" s="14">
        <v>0.255779440171223</v>
      </c>
      <c r="AI33" s="14">
        <v>0.79477118684112102</v>
      </c>
      <c r="AJ33" s="14"/>
      <c r="AK33" s="14">
        <v>0.61333020810664096</v>
      </c>
      <c r="AL33" s="14">
        <v>-0.85329230050093796</v>
      </c>
      <c r="AM33" s="14">
        <v>0.186948845072093</v>
      </c>
      <c r="AN33" s="14">
        <v>0.75427381839539498</v>
      </c>
      <c r="AO33" s="14">
        <v>0.23116322527049399</v>
      </c>
      <c r="AP33" s="14"/>
      <c r="AQ33" s="14">
        <v>-0.21050006153916301</v>
      </c>
      <c r="AR33" s="14"/>
      <c r="AS33" s="14">
        <v>-0.83237141863481401</v>
      </c>
      <c r="AT33" s="14">
        <v>0.13473772978422099</v>
      </c>
    </row>
    <row r="34" spans="2:46" x14ac:dyDescent="0.3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2:46" x14ac:dyDescent="0.35">
      <c r="B35" s="6" t="s">
        <v>81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2:46" x14ac:dyDescent="0.35">
      <c r="B36" s="24" t="s">
        <v>78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2:46" x14ac:dyDescent="0.35">
      <c r="B37" t="s">
        <v>66</v>
      </c>
      <c r="C37" s="14">
        <v>0.14949017490765401</v>
      </c>
      <c r="D37" s="14">
        <v>0.18812938368166701</v>
      </c>
      <c r="E37" s="14">
        <v>0.111383734591102</v>
      </c>
      <c r="F37" s="14"/>
      <c r="G37" s="14">
        <v>6.1187356253429297E-2</v>
      </c>
      <c r="H37" s="14">
        <v>0.12526892697285999</v>
      </c>
      <c r="I37" s="14">
        <v>0.11920080811982001</v>
      </c>
      <c r="J37" s="14">
        <v>0.1720840301672</v>
      </c>
      <c r="K37" s="14">
        <v>0.20744571151288099</v>
      </c>
      <c r="L37" s="14">
        <v>0.19528847260195201</v>
      </c>
      <c r="M37" s="14"/>
      <c r="N37" s="14">
        <v>0.12925078181112501</v>
      </c>
      <c r="O37" s="14">
        <v>0.116509773154364</v>
      </c>
      <c r="P37" s="14">
        <v>0.17618577844620301</v>
      </c>
      <c r="Q37" s="14">
        <v>0.18052744466491999</v>
      </c>
      <c r="R37" s="14"/>
      <c r="S37" s="14">
        <v>0.110098150581997</v>
      </c>
      <c r="T37" s="14">
        <v>0.15643786125280101</v>
      </c>
      <c r="U37" s="14">
        <v>0.155893146126625</v>
      </c>
      <c r="V37" s="14">
        <v>0.15686700100133599</v>
      </c>
      <c r="W37" s="14">
        <v>0.193328401909407</v>
      </c>
      <c r="X37" s="14">
        <v>0.133506263476247</v>
      </c>
      <c r="Y37" s="14">
        <v>0.21020383810321</v>
      </c>
      <c r="Z37" s="14">
        <v>0.15746137025933801</v>
      </c>
      <c r="AA37" s="14">
        <v>0.118079576530527</v>
      </c>
      <c r="AB37" s="14">
        <v>0.13064070573394199</v>
      </c>
      <c r="AC37" s="14">
        <v>0.19972481528070299</v>
      </c>
      <c r="AD37" s="14">
        <v>0.12518499397553601</v>
      </c>
      <c r="AE37" s="14"/>
      <c r="AF37" s="14">
        <v>0.192929664242631</v>
      </c>
      <c r="AG37" s="14">
        <v>7.4220155518615397E-2</v>
      </c>
      <c r="AH37" s="14">
        <v>1.12027117393403E-2</v>
      </c>
      <c r="AI37" s="14">
        <v>0.37878113796263402</v>
      </c>
      <c r="AJ37" s="14"/>
      <c r="AK37" s="14">
        <v>0.15820865303873699</v>
      </c>
      <c r="AL37" s="14">
        <v>7.4060883612795905E-2</v>
      </c>
      <c r="AM37" s="14">
        <v>5.7016069239279703E-3</v>
      </c>
      <c r="AN37" s="14">
        <v>0.32877707817891799</v>
      </c>
      <c r="AO37" s="14">
        <v>7.4873329379429795E-2</v>
      </c>
      <c r="AP37" s="14"/>
      <c r="AQ37" s="14">
        <v>8.0360499783216494E-2</v>
      </c>
      <c r="AR37" s="14"/>
      <c r="AS37" s="14">
        <v>7.2049622897364704E-2</v>
      </c>
      <c r="AT37" s="14">
        <v>7.7784157002180401E-2</v>
      </c>
    </row>
    <row r="38" spans="2:46" x14ac:dyDescent="0.35">
      <c r="B38" t="s">
        <v>67</v>
      </c>
      <c r="C38" s="14">
        <v>0.158181075994065</v>
      </c>
      <c r="D38" s="14">
        <v>0.164596745675545</v>
      </c>
      <c r="E38" s="14">
        <v>0.15253547763699599</v>
      </c>
      <c r="F38" s="14"/>
      <c r="G38" s="14">
        <v>0.14767343566788699</v>
      </c>
      <c r="H38" s="14">
        <v>0.14394928825221701</v>
      </c>
      <c r="I38" s="14">
        <v>0.16309108606641101</v>
      </c>
      <c r="J38" s="14">
        <v>0.165577215234222</v>
      </c>
      <c r="K38" s="14">
        <v>0.18770346446119099</v>
      </c>
      <c r="L38" s="14">
        <v>0.14686481827419001</v>
      </c>
      <c r="M38" s="14"/>
      <c r="N38" s="14">
        <v>0.153300035480364</v>
      </c>
      <c r="O38" s="14">
        <v>0.16049971430353499</v>
      </c>
      <c r="P38" s="14">
        <v>0.17719562919548701</v>
      </c>
      <c r="Q38" s="14">
        <v>0.14650914969095</v>
      </c>
      <c r="R38" s="14"/>
      <c r="S38" s="14">
        <v>0.170303168146235</v>
      </c>
      <c r="T38" s="14">
        <v>0.12708690923068899</v>
      </c>
      <c r="U38" s="14">
        <v>0.14580769887578099</v>
      </c>
      <c r="V38" s="14">
        <v>0.14169340044044801</v>
      </c>
      <c r="W38" s="14">
        <v>0.106799321099007</v>
      </c>
      <c r="X38" s="14">
        <v>0.15260954343566199</v>
      </c>
      <c r="Y38" s="14">
        <v>0.17577112085553601</v>
      </c>
      <c r="Z38" s="14">
        <v>0.19324123364801801</v>
      </c>
      <c r="AA38" s="14">
        <v>0.186377355284323</v>
      </c>
      <c r="AB38" s="14">
        <v>0.16216010173579901</v>
      </c>
      <c r="AC38" s="14">
        <v>0.20343032409470899</v>
      </c>
      <c r="AD38" s="14">
        <v>0.17077666118536799</v>
      </c>
      <c r="AE38" s="14"/>
      <c r="AF38" s="14">
        <v>0.22099779431729699</v>
      </c>
      <c r="AG38" s="14">
        <v>0.14002289510674901</v>
      </c>
      <c r="AH38" s="14">
        <v>3.25668722224427E-2</v>
      </c>
      <c r="AI38" s="14">
        <v>0.22053290668026701</v>
      </c>
      <c r="AJ38" s="14"/>
      <c r="AK38" s="14">
        <v>0.19810872774781499</v>
      </c>
      <c r="AL38" s="14">
        <v>0.132978411775342</v>
      </c>
      <c r="AM38" s="14">
        <v>1.4490670856856999E-2</v>
      </c>
      <c r="AN38" s="14">
        <v>0.21173187532434001</v>
      </c>
      <c r="AO38" s="14">
        <v>0.15692998175525399</v>
      </c>
      <c r="AP38" s="14"/>
      <c r="AQ38" s="14">
        <v>0.1479025515539</v>
      </c>
      <c r="AR38" s="14"/>
      <c r="AS38" s="14">
        <v>0.121614204731281</v>
      </c>
      <c r="AT38" s="14">
        <v>0.17215887746182401</v>
      </c>
    </row>
    <row r="39" spans="2:46" x14ac:dyDescent="0.35">
      <c r="B39" t="s">
        <v>68</v>
      </c>
      <c r="C39" s="14">
        <v>0.34711511857265998</v>
      </c>
      <c r="D39" s="14">
        <v>0.33054828701864802</v>
      </c>
      <c r="E39" s="14">
        <v>0.36262934308884098</v>
      </c>
      <c r="F39" s="14"/>
      <c r="G39" s="14">
        <v>0.32944173637315499</v>
      </c>
      <c r="H39" s="14">
        <v>0.35488633861937102</v>
      </c>
      <c r="I39" s="14">
        <v>0.35160555663725801</v>
      </c>
      <c r="J39" s="14">
        <v>0.32923677566135701</v>
      </c>
      <c r="K39" s="14">
        <v>0.35046298645941598</v>
      </c>
      <c r="L39" s="14">
        <v>0.36121002493765397</v>
      </c>
      <c r="M39" s="14"/>
      <c r="N39" s="14">
        <v>0.34174462226068802</v>
      </c>
      <c r="O39" s="14">
        <v>0.399081495578469</v>
      </c>
      <c r="P39" s="14">
        <v>0.31866994336434401</v>
      </c>
      <c r="Q39" s="14">
        <v>0.32459293462814398</v>
      </c>
      <c r="R39" s="14"/>
      <c r="S39" s="14">
        <v>0.32454574896702598</v>
      </c>
      <c r="T39" s="14">
        <v>0.342338597987217</v>
      </c>
      <c r="U39" s="14">
        <v>0.34009961268247901</v>
      </c>
      <c r="V39" s="14">
        <v>0.362102159390853</v>
      </c>
      <c r="W39" s="14">
        <v>0.37573413333549799</v>
      </c>
      <c r="X39" s="14">
        <v>0.33159669272725301</v>
      </c>
      <c r="Y39" s="14">
        <v>0.35611054583351998</v>
      </c>
      <c r="Z39" s="14">
        <v>0.314650272248436</v>
      </c>
      <c r="AA39" s="14">
        <v>0.33876771750131501</v>
      </c>
      <c r="AB39" s="14">
        <v>0.39592829248313599</v>
      </c>
      <c r="AC39" s="14">
        <v>0.31397564300882702</v>
      </c>
      <c r="AD39" s="14">
        <v>0.38528983896486702</v>
      </c>
      <c r="AE39" s="14"/>
      <c r="AF39" s="14">
        <v>0.37480874551514298</v>
      </c>
      <c r="AG39" s="14">
        <v>0.38942012960893702</v>
      </c>
      <c r="AH39" s="14">
        <v>0.15383786816290501</v>
      </c>
      <c r="AI39" s="14">
        <v>0.25242042800349201</v>
      </c>
      <c r="AJ39" s="14"/>
      <c r="AK39" s="14">
        <v>0.41808153772196399</v>
      </c>
      <c r="AL39" s="14">
        <v>0.39590130623924402</v>
      </c>
      <c r="AM39" s="14">
        <v>6.03324259660711E-2</v>
      </c>
      <c r="AN39" s="14">
        <v>0.27323891285852903</v>
      </c>
      <c r="AO39" s="14">
        <v>0.46757163593017098</v>
      </c>
      <c r="AP39" s="14"/>
      <c r="AQ39" s="14">
        <v>0.37931178815818101</v>
      </c>
      <c r="AR39" s="14"/>
      <c r="AS39" s="14">
        <v>0.390395731762187</v>
      </c>
      <c r="AT39" s="14">
        <v>0.38006301265223802</v>
      </c>
    </row>
    <row r="40" spans="2:46" x14ac:dyDescent="0.35">
      <c r="B40" t="s">
        <v>69</v>
      </c>
      <c r="C40" s="14">
        <v>0.221169900494396</v>
      </c>
      <c r="D40" s="14">
        <v>0.209501146870786</v>
      </c>
      <c r="E40" s="14">
        <v>0.23343138133007499</v>
      </c>
      <c r="F40" s="14"/>
      <c r="G40" s="14">
        <v>0.24055772150819299</v>
      </c>
      <c r="H40" s="14">
        <v>0.20124828041467499</v>
      </c>
      <c r="I40" s="14">
        <v>0.23569204879609101</v>
      </c>
      <c r="J40" s="14">
        <v>0.231174511464911</v>
      </c>
      <c r="K40" s="14">
        <v>0.17462926482289101</v>
      </c>
      <c r="L40" s="14">
        <v>0.235866194685457</v>
      </c>
      <c r="M40" s="14"/>
      <c r="N40" s="14">
        <v>0.26404401164052799</v>
      </c>
      <c r="O40" s="14">
        <v>0.22113643756298099</v>
      </c>
      <c r="P40" s="14">
        <v>0.19091298217824201</v>
      </c>
      <c r="Q40" s="14">
        <v>0.202483182147082</v>
      </c>
      <c r="R40" s="14"/>
      <c r="S40" s="14">
        <v>0.259203743967649</v>
      </c>
      <c r="T40" s="14">
        <v>0.24879351150208701</v>
      </c>
      <c r="U40" s="14">
        <v>0.246155578564135</v>
      </c>
      <c r="V40" s="14">
        <v>0.25359755729917999</v>
      </c>
      <c r="W40" s="14">
        <v>0.19718843929069399</v>
      </c>
      <c r="X40" s="14">
        <v>0.200568180250395</v>
      </c>
      <c r="Y40" s="14">
        <v>0.15483438230482799</v>
      </c>
      <c r="Z40" s="14">
        <v>0.21242784534950199</v>
      </c>
      <c r="AA40" s="14">
        <v>0.19211638835865699</v>
      </c>
      <c r="AB40" s="14">
        <v>0.19080525534229001</v>
      </c>
      <c r="AC40" s="14">
        <v>0.215923367285106</v>
      </c>
      <c r="AD40" s="14">
        <v>0.27221425074585198</v>
      </c>
      <c r="AE40" s="14"/>
      <c r="AF40" s="14">
        <v>0.15716048955600101</v>
      </c>
      <c r="AG40" s="14">
        <v>0.28442321877816401</v>
      </c>
      <c r="AH40" s="14">
        <v>0.460363790017283</v>
      </c>
      <c r="AI40" s="14">
        <v>0.10211338867421101</v>
      </c>
      <c r="AJ40" s="14"/>
      <c r="AK40" s="14">
        <v>0.17107020899174399</v>
      </c>
      <c r="AL40" s="14">
        <v>0.29426242787478701</v>
      </c>
      <c r="AM40" s="14">
        <v>0.47717617487474701</v>
      </c>
      <c r="AN40" s="14">
        <v>0.142280038752435</v>
      </c>
      <c r="AO40" s="14">
        <v>0.23093156573168</v>
      </c>
      <c r="AP40" s="14"/>
      <c r="AQ40" s="14">
        <v>0.28288111644861003</v>
      </c>
      <c r="AR40" s="14"/>
      <c r="AS40" s="14">
        <v>0.30233750315406799</v>
      </c>
      <c r="AT40" s="14">
        <v>0.26931161739623899</v>
      </c>
    </row>
    <row r="41" spans="2:46" x14ac:dyDescent="0.35">
      <c r="B41" t="s">
        <v>70</v>
      </c>
      <c r="C41" s="14">
        <v>7.6079367831416597E-2</v>
      </c>
      <c r="D41" s="14">
        <v>7.2863974365430198E-2</v>
      </c>
      <c r="E41" s="14">
        <v>7.9517376042511106E-2</v>
      </c>
      <c r="F41" s="14"/>
      <c r="G41" s="14">
        <v>0.10959283792499799</v>
      </c>
      <c r="H41" s="14">
        <v>9.7289611147566804E-2</v>
      </c>
      <c r="I41" s="14">
        <v>7.6712852244364693E-2</v>
      </c>
      <c r="J41" s="14">
        <v>6.5055284786364201E-2</v>
      </c>
      <c r="K41" s="14">
        <v>6.8737122009238996E-2</v>
      </c>
      <c r="L41" s="14">
        <v>4.9870578748717198E-2</v>
      </c>
      <c r="M41" s="14"/>
      <c r="N41" s="14">
        <v>8.7052791552674993E-2</v>
      </c>
      <c r="O41" s="14">
        <v>7.3366967486035398E-2</v>
      </c>
      <c r="P41" s="14">
        <v>7.5460546273290005E-2</v>
      </c>
      <c r="Q41" s="14">
        <v>6.8619080312457906E-2</v>
      </c>
      <c r="R41" s="14"/>
      <c r="S41" s="14">
        <v>8.4318263393430196E-2</v>
      </c>
      <c r="T41" s="14">
        <v>9.5981820383597496E-2</v>
      </c>
      <c r="U41" s="14">
        <v>8.3288032448914806E-2</v>
      </c>
      <c r="V41" s="14">
        <v>4.55183080168216E-2</v>
      </c>
      <c r="W41" s="14">
        <v>5.9098225870859902E-2</v>
      </c>
      <c r="X41" s="14">
        <v>0.112744810953188</v>
      </c>
      <c r="Y41" s="14">
        <v>5.5786127206916301E-2</v>
      </c>
      <c r="Z41" s="14">
        <v>9.89435488719064E-2</v>
      </c>
      <c r="AA41" s="14">
        <v>0.10577970665176301</v>
      </c>
      <c r="AB41" s="14">
        <v>6.2626025969867993E-2</v>
      </c>
      <c r="AC41" s="14">
        <v>2.1441749251041101E-2</v>
      </c>
      <c r="AD41" s="14">
        <v>0</v>
      </c>
      <c r="AE41" s="14"/>
      <c r="AF41" s="14">
        <v>4.2571001581204401E-2</v>
      </c>
      <c r="AG41" s="14">
        <v>8.5679706334033504E-2</v>
      </c>
      <c r="AH41" s="14">
        <v>0.33499789558586601</v>
      </c>
      <c r="AI41" s="14">
        <v>2.0426634843220999E-2</v>
      </c>
      <c r="AJ41" s="14"/>
      <c r="AK41" s="14">
        <v>3.5756638847609601E-2</v>
      </c>
      <c r="AL41" s="14">
        <v>7.2511740666255306E-2</v>
      </c>
      <c r="AM41" s="14">
        <v>0.442299121378397</v>
      </c>
      <c r="AN41" s="14">
        <v>1.8208990052013999E-2</v>
      </c>
      <c r="AO41" s="14">
        <v>4.0724358972309901E-2</v>
      </c>
      <c r="AP41" s="14"/>
      <c r="AQ41" s="14">
        <v>9.7818467606231405E-2</v>
      </c>
      <c r="AR41" s="14"/>
      <c r="AS41" s="14">
        <v>9.3776545787604706E-2</v>
      </c>
      <c r="AT41" s="14">
        <v>7.0628442673258296E-2</v>
      </c>
    </row>
    <row r="42" spans="2:46" x14ac:dyDescent="0.35">
      <c r="B42" t="s">
        <v>71</v>
      </c>
      <c r="C42" s="14">
        <v>4.79643621998075E-2</v>
      </c>
      <c r="D42" s="14">
        <v>3.4360462387923701E-2</v>
      </c>
      <c r="E42" s="14">
        <v>6.0502687310475298E-2</v>
      </c>
      <c r="F42" s="14"/>
      <c r="G42" s="14">
        <v>0.111546912272337</v>
      </c>
      <c r="H42" s="14">
        <v>7.7357554593310202E-2</v>
      </c>
      <c r="I42" s="14">
        <v>5.3697648136054703E-2</v>
      </c>
      <c r="J42" s="14">
        <v>3.6872182685946199E-2</v>
      </c>
      <c r="K42" s="14">
        <v>1.1021450734381899E-2</v>
      </c>
      <c r="L42" s="14">
        <v>1.08999107520303E-2</v>
      </c>
      <c r="M42" s="14"/>
      <c r="N42" s="14">
        <v>2.46077572546201E-2</v>
      </c>
      <c r="O42" s="14">
        <v>2.94056119146156E-2</v>
      </c>
      <c r="P42" s="14">
        <v>6.1575120542433401E-2</v>
      </c>
      <c r="Q42" s="14">
        <v>7.7268208556446102E-2</v>
      </c>
      <c r="R42" s="14"/>
      <c r="S42" s="14">
        <v>5.1530924943662397E-2</v>
      </c>
      <c r="T42" s="14">
        <v>2.9361299643608701E-2</v>
      </c>
      <c r="U42" s="14">
        <v>2.8755931302065E-2</v>
      </c>
      <c r="V42" s="14">
        <v>4.0221573851360999E-2</v>
      </c>
      <c r="W42" s="14">
        <v>6.7851478494534601E-2</v>
      </c>
      <c r="X42" s="14">
        <v>6.8974509157255004E-2</v>
      </c>
      <c r="Y42" s="14">
        <v>4.7293985695989797E-2</v>
      </c>
      <c r="Z42" s="14">
        <v>2.3275729622798901E-2</v>
      </c>
      <c r="AA42" s="14">
        <v>5.8879255673415697E-2</v>
      </c>
      <c r="AB42" s="14">
        <v>5.7839618734965799E-2</v>
      </c>
      <c r="AC42" s="14">
        <v>4.5504101079613397E-2</v>
      </c>
      <c r="AD42" s="14">
        <v>4.65342551283765E-2</v>
      </c>
      <c r="AE42" s="14"/>
      <c r="AF42" s="14">
        <v>1.1532304787724001E-2</v>
      </c>
      <c r="AG42" s="14">
        <v>2.62338946535021E-2</v>
      </c>
      <c r="AH42" s="14">
        <v>7.0308622721636698E-3</v>
      </c>
      <c r="AI42" s="14">
        <v>2.5725503836174599E-2</v>
      </c>
      <c r="AJ42" s="14"/>
      <c r="AK42" s="14">
        <v>1.8774233652130701E-2</v>
      </c>
      <c r="AL42" s="14">
        <v>3.02852298315766E-2</v>
      </c>
      <c r="AM42" s="14">
        <v>0</v>
      </c>
      <c r="AN42" s="14">
        <v>2.5763104833764299E-2</v>
      </c>
      <c r="AO42" s="14">
        <v>2.89691282311547E-2</v>
      </c>
      <c r="AP42" s="14"/>
      <c r="AQ42" s="14">
        <v>1.17255764498614E-2</v>
      </c>
      <c r="AR42" s="14"/>
      <c r="AS42" s="14">
        <v>1.9826391667495499E-2</v>
      </c>
      <c r="AT42" s="14">
        <v>3.0053892814259402E-2</v>
      </c>
    </row>
    <row r="43" spans="2:46" x14ac:dyDescent="0.35">
      <c r="B43" t="s">
        <v>72</v>
      </c>
      <c r="C43" s="14">
        <v>0.30767125090171998</v>
      </c>
      <c r="D43" s="14">
        <v>0.35272612935721198</v>
      </c>
      <c r="E43" s="14">
        <v>0.263919212228097</v>
      </c>
      <c r="F43" s="14"/>
      <c r="G43" s="14">
        <v>0.20886079192131701</v>
      </c>
      <c r="H43" s="14">
        <v>0.269218215225077</v>
      </c>
      <c r="I43" s="14">
        <v>0.28229189418623202</v>
      </c>
      <c r="J43" s="14">
        <v>0.33766124540142201</v>
      </c>
      <c r="K43" s="14">
        <v>0.39514917597407301</v>
      </c>
      <c r="L43" s="14">
        <v>0.34215329087614199</v>
      </c>
      <c r="M43" s="14"/>
      <c r="N43" s="14">
        <v>0.28255081729149001</v>
      </c>
      <c r="O43" s="14">
        <v>0.277009487457899</v>
      </c>
      <c r="P43" s="14">
        <v>0.35338140764169002</v>
      </c>
      <c r="Q43" s="14">
        <v>0.32703659435587001</v>
      </c>
      <c r="R43" s="14"/>
      <c r="S43" s="14">
        <v>0.28040131872823199</v>
      </c>
      <c r="T43" s="14">
        <v>0.28352477048349001</v>
      </c>
      <c r="U43" s="14">
        <v>0.30170084500240602</v>
      </c>
      <c r="V43" s="14">
        <v>0.29856040144178397</v>
      </c>
      <c r="W43" s="14">
        <v>0.300127723008414</v>
      </c>
      <c r="X43" s="14">
        <v>0.28611580691190902</v>
      </c>
      <c r="Y43" s="14">
        <v>0.38597495895874601</v>
      </c>
      <c r="Z43" s="14">
        <v>0.35070260390735702</v>
      </c>
      <c r="AA43" s="14">
        <v>0.30445693181485001</v>
      </c>
      <c r="AB43" s="14">
        <v>0.29280080746974002</v>
      </c>
      <c r="AC43" s="14">
        <v>0.40315513937541297</v>
      </c>
      <c r="AD43" s="14">
        <v>0.295961655160904</v>
      </c>
      <c r="AE43" s="14"/>
      <c r="AF43" s="14">
        <v>0.41392745855992802</v>
      </c>
      <c r="AG43" s="14">
        <v>0.214243050625364</v>
      </c>
      <c r="AH43" s="14">
        <v>4.3769583961783001E-2</v>
      </c>
      <c r="AI43" s="14">
        <v>0.59931404464290094</v>
      </c>
      <c r="AJ43" s="14"/>
      <c r="AK43" s="14">
        <v>0.35631738078655201</v>
      </c>
      <c r="AL43" s="14">
        <v>0.20703929538813801</v>
      </c>
      <c r="AM43" s="14">
        <v>2.0192277780785001E-2</v>
      </c>
      <c r="AN43" s="14">
        <v>0.54050895350325801</v>
      </c>
      <c r="AO43" s="14">
        <v>0.231803311134684</v>
      </c>
      <c r="AP43" s="14"/>
      <c r="AQ43" s="14">
        <v>0.228263051337117</v>
      </c>
      <c r="AR43" s="14"/>
      <c r="AS43" s="14">
        <v>0.19366382762864501</v>
      </c>
      <c r="AT43" s="14">
        <v>0.24994303446400501</v>
      </c>
    </row>
    <row r="44" spans="2:46" x14ac:dyDescent="0.35">
      <c r="B44" t="s">
        <v>73</v>
      </c>
      <c r="C44" s="14">
        <v>0.297249268325813</v>
      </c>
      <c r="D44" s="14">
        <v>0.28236512123621599</v>
      </c>
      <c r="E44" s="14">
        <v>0.31294875737258598</v>
      </c>
      <c r="F44" s="14"/>
      <c r="G44" s="14">
        <v>0.35015055943319201</v>
      </c>
      <c r="H44" s="14">
        <v>0.29853789156224197</v>
      </c>
      <c r="I44" s="14">
        <v>0.31240490104045499</v>
      </c>
      <c r="J44" s="14">
        <v>0.29622979625127499</v>
      </c>
      <c r="K44" s="14">
        <v>0.24336638683212999</v>
      </c>
      <c r="L44" s="14">
        <v>0.28573677343417397</v>
      </c>
      <c r="M44" s="14"/>
      <c r="N44" s="14">
        <v>0.35109680319320302</v>
      </c>
      <c r="O44" s="14">
        <v>0.29450340504901601</v>
      </c>
      <c r="P44" s="14">
        <v>0.266373528451532</v>
      </c>
      <c r="Q44" s="14">
        <v>0.27110226245954</v>
      </c>
      <c r="R44" s="14"/>
      <c r="S44" s="14">
        <v>0.34352200736107902</v>
      </c>
      <c r="T44" s="14">
        <v>0.34477533188568499</v>
      </c>
      <c r="U44" s="14">
        <v>0.32944361101304998</v>
      </c>
      <c r="V44" s="14">
        <v>0.29911586531600198</v>
      </c>
      <c r="W44" s="14">
        <v>0.25628666516155302</v>
      </c>
      <c r="X44" s="14">
        <v>0.31331299120358302</v>
      </c>
      <c r="Y44" s="14">
        <v>0.21062050951174399</v>
      </c>
      <c r="Z44" s="14">
        <v>0.31137139422140903</v>
      </c>
      <c r="AA44" s="14">
        <v>0.29789609501041903</v>
      </c>
      <c r="AB44" s="14">
        <v>0.25343128131215797</v>
      </c>
      <c r="AC44" s="14">
        <v>0.237365116536147</v>
      </c>
      <c r="AD44" s="14">
        <v>0.27221425074585198</v>
      </c>
      <c r="AE44" s="14"/>
      <c r="AF44" s="14">
        <v>0.19973149113720501</v>
      </c>
      <c r="AG44" s="14">
        <v>0.370102925112197</v>
      </c>
      <c r="AH44" s="14">
        <v>0.79536168560314902</v>
      </c>
      <c r="AI44" s="14">
        <v>0.122540023517432</v>
      </c>
      <c r="AJ44" s="14"/>
      <c r="AK44" s="14">
        <v>0.20682684783935301</v>
      </c>
      <c r="AL44" s="14">
        <v>0.366774168541042</v>
      </c>
      <c r="AM44" s="14">
        <v>0.91947529625314395</v>
      </c>
      <c r="AN44" s="14">
        <v>0.16048902880444901</v>
      </c>
      <c r="AO44" s="14">
        <v>0.27165592470399003</v>
      </c>
      <c r="AP44" s="14"/>
      <c r="AQ44" s="14">
        <v>0.380699584054841</v>
      </c>
      <c r="AR44" s="14"/>
      <c r="AS44" s="14">
        <v>0.39611404894167201</v>
      </c>
      <c r="AT44" s="14">
        <v>0.33994006006949801</v>
      </c>
    </row>
    <row r="45" spans="2:46" x14ac:dyDescent="0.35">
      <c r="B45" t="s">
        <v>74</v>
      </c>
      <c r="C45" s="14">
        <v>1.0421982575906701E-2</v>
      </c>
      <c r="D45" s="14">
        <v>7.0361008120996105E-2</v>
      </c>
      <c r="E45" s="14">
        <v>-4.90295451444887E-2</v>
      </c>
      <c r="F45" s="14"/>
      <c r="G45" s="14">
        <v>-0.141289767511875</v>
      </c>
      <c r="H45" s="14">
        <v>-2.9319676337164102E-2</v>
      </c>
      <c r="I45" s="14">
        <v>-3.0113006854223901E-2</v>
      </c>
      <c r="J45" s="14">
        <v>4.14314491501468E-2</v>
      </c>
      <c r="K45" s="14">
        <v>0.15178278914194299</v>
      </c>
      <c r="L45" s="14">
        <v>5.6416517441967698E-2</v>
      </c>
      <c r="M45" s="14"/>
      <c r="N45" s="14">
        <v>-6.8545985901713097E-2</v>
      </c>
      <c r="O45" s="14">
        <v>-1.7493917591116601E-2</v>
      </c>
      <c r="P45" s="14">
        <v>8.7007879190158496E-2</v>
      </c>
      <c r="Q45" s="14">
        <v>5.5934331896329799E-2</v>
      </c>
      <c r="R45" s="14"/>
      <c r="S45" s="14">
        <v>-6.3120688632847102E-2</v>
      </c>
      <c r="T45" s="14">
        <v>-6.1250561402194398E-2</v>
      </c>
      <c r="U45" s="14">
        <v>-2.7742766010643499E-2</v>
      </c>
      <c r="V45" s="14">
        <v>-5.55463874217621E-4</v>
      </c>
      <c r="W45" s="14">
        <v>4.3841057846860501E-2</v>
      </c>
      <c r="X45" s="14">
        <v>-2.7197184291674399E-2</v>
      </c>
      <c r="Y45" s="14">
        <v>0.17535444944700199</v>
      </c>
      <c r="Z45" s="14">
        <v>3.9331209685947902E-2</v>
      </c>
      <c r="AA45" s="14">
        <v>6.56083680443054E-3</v>
      </c>
      <c r="AB45" s="14">
        <v>3.9369526157582303E-2</v>
      </c>
      <c r="AC45" s="14">
        <v>0.165790022839266</v>
      </c>
      <c r="AD45" s="14">
        <v>2.3747404415051899E-2</v>
      </c>
      <c r="AE45" s="14"/>
      <c r="AF45" s="14">
        <v>0.21419596742272201</v>
      </c>
      <c r="AG45" s="14">
        <v>-0.155859874486833</v>
      </c>
      <c r="AH45" s="14">
        <v>-0.75159210164136603</v>
      </c>
      <c r="AI45" s="14">
        <v>0.47677402112546902</v>
      </c>
      <c r="AJ45" s="14"/>
      <c r="AK45" s="14">
        <v>0.149490532947199</v>
      </c>
      <c r="AL45" s="14">
        <v>-0.15973487315290399</v>
      </c>
      <c r="AM45" s="14">
        <v>-0.89928301847235903</v>
      </c>
      <c r="AN45" s="14">
        <v>0.38001992469880902</v>
      </c>
      <c r="AO45" s="14">
        <v>-3.9852613569306201E-2</v>
      </c>
      <c r="AP45" s="14"/>
      <c r="AQ45" s="14">
        <v>-0.152436532717725</v>
      </c>
      <c r="AR45" s="14"/>
      <c r="AS45" s="14">
        <v>-0.20245022131302701</v>
      </c>
      <c r="AT45" s="14">
        <v>-8.9997025605492997E-2</v>
      </c>
    </row>
    <row r="46" spans="2:46" x14ac:dyDescent="0.35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2:46" x14ac:dyDescent="0.35">
      <c r="B47" s="6" t="s">
        <v>82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2:46" x14ac:dyDescent="0.35">
      <c r="B48" s="24" t="s">
        <v>78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spans="2:46" x14ac:dyDescent="0.35">
      <c r="B49" t="s">
        <v>66</v>
      </c>
      <c r="C49" s="14">
        <v>0.32237712317773798</v>
      </c>
      <c r="D49" s="14">
        <v>0.31692004967117399</v>
      </c>
      <c r="E49" s="14">
        <v>0.32693198100929499</v>
      </c>
      <c r="F49" s="14"/>
      <c r="G49" s="14">
        <v>0.338886590953065</v>
      </c>
      <c r="H49" s="14">
        <v>0.22418437588371901</v>
      </c>
      <c r="I49" s="14">
        <v>0.278255091545205</v>
      </c>
      <c r="J49" s="14">
        <v>0.36283092437376102</v>
      </c>
      <c r="K49" s="14">
        <v>0.394987756978671</v>
      </c>
      <c r="L49" s="14">
        <v>0.34533093614222798</v>
      </c>
      <c r="M49" s="14"/>
      <c r="N49" s="14">
        <v>0.34951534654174099</v>
      </c>
      <c r="O49" s="14">
        <v>0.38304555132673401</v>
      </c>
      <c r="P49" s="14">
        <v>0.25929894976204898</v>
      </c>
      <c r="Q49" s="14">
        <v>0.28981187984163498</v>
      </c>
      <c r="R49" s="14"/>
      <c r="S49" s="14">
        <v>0.26846875367025402</v>
      </c>
      <c r="T49" s="14">
        <v>0.39151816654017402</v>
      </c>
      <c r="U49" s="14">
        <v>0.373283199613545</v>
      </c>
      <c r="V49" s="14">
        <v>0.295469565506503</v>
      </c>
      <c r="W49" s="14">
        <v>0.29112809814306101</v>
      </c>
      <c r="X49" s="14">
        <v>0.25597544547992301</v>
      </c>
      <c r="Y49" s="14">
        <v>0.35280393741509702</v>
      </c>
      <c r="Z49" s="14">
        <v>0.289589249310023</v>
      </c>
      <c r="AA49" s="14">
        <v>0.27301666541259101</v>
      </c>
      <c r="AB49" s="14">
        <v>0.45290638116367998</v>
      </c>
      <c r="AC49" s="14">
        <v>0.31183525657963401</v>
      </c>
      <c r="AD49" s="14">
        <v>0.260164413281124</v>
      </c>
      <c r="AE49" s="14"/>
      <c r="AF49" s="14">
        <v>0.163034745067378</v>
      </c>
      <c r="AG49" s="14">
        <v>0.43885488516605298</v>
      </c>
      <c r="AH49" s="14">
        <v>0.51906864502276295</v>
      </c>
      <c r="AI49" s="14">
        <v>2.5161786883891799E-2</v>
      </c>
      <c r="AJ49" s="14"/>
      <c r="AK49" s="14">
        <v>0.195593477170449</v>
      </c>
      <c r="AL49" s="14">
        <v>0.479892114757207</v>
      </c>
      <c r="AM49" s="14">
        <v>0.56596928978063699</v>
      </c>
      <c r="AN49" s="14">
        <v>1.4473729311541301E-2</v>
      </c>
      <c r="AO49" s="14">
        <v>0.63957201553436305</v>
      </c>
      <c r="AP49" s="14"/>
      <c r="AQ49" s="14">
        <v>0</v>
      </c>
      <c r="AR49" s="14"/>
      <c r="AS49" s="14">
        <v>0.47786363791077402</v>
      </c>
      <c r="AT49" s="14">
        <v>0.38522436622543499</v>
      </c>
    </row>
    <row r="50" spans="2:46" x14ac:dyDescent="0.35">
      <c r="B50" t="s">
        <v>67</v>
      </c>
      <c r="C50" s="14">
        <v>0.117057220717756</v>
      </c>
      <c r="D50" s="14">
        <v>0.108777557366393</v>
      </c>
      <c r="E50" s="14">
        <v>0.124655583628429</v>
      </c>
      <c r="F50" s="14"/>
      <c r="G50" s="14">
        <v>0.105789281412232</v>
      </c>
      <c r="H50" s="14">
        <v>0.107342333985273</v>
      </c>
      <c r="I50" s="14">
        <v>9.9742469895257493E-2</v>
      </c>
      <c r="J50" s="14">
        <v>0.118844601290894</v>
      </c>
      <c r="K50" s="14">
        <v>0.112954796632442</v>
      </c>
      <c r="L50" s="14">
        <v>0.14787209193206699</v>
      </c>
      <c r="M50" s="14"/>
      <c r="N50" s="14">
        <v>0.13158000429164099</v>
      </c>
      <c r="O50" s="14">
        <v>0.12766016793325399</v>
      </c>
      <c r="P50" s="14">
        <v>0.110250029292022</v>
      </c>
      <c r="Q50" s="14">
        <v>9.7900411488999806E-2</v>
      </c>
      <c r="R50" s="14"/>
      <c r="S50" s="14">
        <v>0.13951534513081101</v>
      </c>
      <c r="T50" s="14">
        <v>0.11273805568367901</v>
      </c>
      <c r="U50" s="14">
        <v>0.111961605873495</v>
      </c>
      <c r="V50" s="14">
        <v>9.8473259445969297E-2</v>
      </c>
      <c r="W50" s="14">
        <v>0.11232837171771699</v>
      </c>
      <c r="X50" s="14">
        <v>8.8637435979871101E-2</v>
      </c>
      <c r="Y50" s="14">
        <v>0.109278650680909</v>
      </c>
      <c r="Z50" s="14">
        <v>7.46573627086667E-2</v>
      </c>
      <c r="AA50" s="14">
        <v>0.14180264844943399</v>
      </c>
      <c r="AB50" s="14">
        <v>0.105827650807942</v>
      </c>
      <c r="AC50" s="14">
        <v>0.13942770905677501</v>
      </c>
      <c r="AD50" s="14">
        <v>0.179576503586694</v>
      </c>
      <c r="AE50" s="14"/>
      <c r="AF50" s="14">
        <v>0.17295761958964101</v>
      </c>
      <c r="AG50" s="14">
        <v>0.12162029245346</v>
      </c>
      <c r="AH50" s="14">
        <v>0.19243408876294499</v>
      </c>
      <c r="AI50" s="14">
        <v>1.65720022873431E-2</v>
      </c>
      <c r="AJ50" s="14"/>
      <c r="AK50" s="14">
        <v>0.207679695793137</v>
      </c>
      <c r="AL50" s="14">
        <v>0.122394258008892</v>
      </c>
      <c r="AM50" s="14">
        <v>0.18635797162397699</v>
      </c>
      <c r="AN50" s="14">
        <v>1.04999953185901E-2</v>
      </c>
      <c r="AO50" s="14">
        <v>0.12096287065172399</v>
      </c>
      <c r="AP50" s="14"/>
      <c r="AQ50" s="14">
        <v>0</v>
      </c>
      <c r="AR50" s="14"/>
      <c r="AS50" s="14">
        <v>9.8295811877411293E-2</v>
      </c>
      <c r="AT50" s="14">
        <v>0.15243940111360599</v>
      </c>
    </row>
    <row r="51" spans="2:46" x14ac:dyDescent="0.35">
      <c r="B51" t="s">
        <v>68</v>
      </c>
      <c r="C51" s="14">
        <v>0.178364983786995</v>
      </c>
      <c r="D51" s="14">
        <v>0.16077562195537001</v>
      </c>
      <c r="E51" s="14">
        <v>0.196240559363352</v>
      </c>
      <c r="F51" s="14"/>
      <c r="G51" s="14">
        <v>0.18220971025937499</v>
      </c>
      <c r="H51" s="14">
        <v>0.23009790981481901</v>
      </c>
      <c r="I51" s="14">
        <v>0.19672472242667999</v>
      </c>
      <c r="J51" s="14">
        <v>0.14176908499038099</v>
      </c>
      <c r="K51" s="14">
        <v>0.12830295080674201</v>
      </c>
      <c r="L51" s="14">
        <v>0.18227056644400699</v>
      </c>
      <c r="M51" s="14"/>
      <c r="N51" s="14">
        <v>0.1604779970395</v>
      </c>
      <c r="O51" s="14">
        <v>0.18046288819866099</v>
      </c>
      <c r="P51" s="14">
        <v>0.17161621674472499</v>
      </c>
      <c r="Q51" s="14">
        <v>0.19596259706327701</v>
      </c>
      <c r="R51" s="14"/>
      <c r="S51" s="14">
        <v>0.20813114996263701</v>
      </c>
      <c r="T51" s="14">
        <v>0.144228659796864</v>
      </c>
      <c r="U51" s="14">
        <v>0.14624531482317599</v>
      </c>
      <c r="V51" s="14">
        <v>0.205505094947249</v>
      </c>
      <c r="W51" s="14">
        <v>0.16438118444675801</v>
      </c>
      <c r="X51" s="14">
        <v>0.20190100598924901</v>
      </c>
      <c r="Y51" s="14">
        <v>0.13706790500014099</v>
      </c>
      <c r="Z51" s="14">
        <v>0.25442079197210898</v>
      </c>
      <c r="AA51" s="14">
        <v>0.17105158220862099</v>
      </c>
      <c r="AB51" s="14">
        <v>0.16270637383564801</v>
      </c>
      <c r="AC51" s="14">
        <v>0.157481023833661</v>
      </c>
      <c r="AD51" s="14">
        <v>0.27045619115274</v>
      </c>
      <c r="AE51" s="14"/>
      <c r="AF51" s="14">
        <v>0.27047356732727001</v>
      </c>
      <c r="AG51" s="14">
        <v>0.16701503557365199</v>
      </c>
      <c r="AH51" s="14">
        <v>0.123142762953712</v>
      </c>
      <c r="AI51" s="14">
        <v>7.2258082830126497E-2</v>
      </c>
      <c r="AJ51" s="14"/>
      <c r="AK51" s="14">
        <v>0.32237596048283501</v>
      </c>
      <c r="AL51" s="14">
        <v>0.18353058622197499</v>
      </c>
      <c r="AM51" s="14">
        <v>0.11990820657759201</v>
      </c>
      <c r="AN51" s="14">
        <v>6.4725697454817196E-2</v>
      </c>
      <c r="AO51" s="14">
        <v>0.132672282966248</v>
      </c>
      <c r="AP51" s="14"/>
      <c r="AQ51" s="14">
        <v>0</v>
      </c>
      <c r="AR51" s="14"/>
      <c r="AS51" s="14">
        <v>0.17583125209787001</v>
      </c>
      <c r="AT51" s="14">
        <v>0.15546036544203101</v>
      </c>
    </row>
    <row r="52" spans="2:46" x14ac:dyDescent="0.35">
      <c r="B52" t="s">
        <v>69</v>
      </c>
      <c r="C52" s="14">
        <v>0.181777783447643</v>
      </c>
      <c r="D52" s="14">
        <v>0.19510240828793901</v>
      </c>
      <c r="E52" s="14">
        <v>0.169477678363781</v>
      </c>
      <c r="F52" s="14"/>
      <c r="G52" s="14">
        <v>0.18073717400055</v>
      </c>
      <c r="H52" s="14">
        <v>0.24897234534406601</v>
      </c>
      <c r="I52" s="14">
        <v>0.19019824957251899</v>
      </c>
      <c r="J52" s="14">
        <v>0.157501453255773</v>
      </c>
      <c r="K52" s="14">
        <v>0.14067214905220601</v>
      </c>
      <c r="L52" s="14">
        <v>0.16838633580352699</v>
      </c>
      <c r="M52" s="14"/>
      <c r="N52" s="14">
        <v>0.20366414367498001</v>
      </c>
      <c r="O52" s="14">
        <v>0.16488568335628001</v>
      </c>
      <c r="P52" s="14">
        <v>0.18013508667133199</v>
      </c>
      <c r="Q52" s="14">
        <v>0.17756317167658101</v>
      </c>
      <c r="R52" s="14"/>
      <c r="S52" s="14">
        <v>0.182902483110397</v>
      </c>
      <c r="T52" s="14">
        <v>0.187564490377788</v>
      </c>
      <c r="U52" s="14">
        <v>0.141621888683516</v>
      </c>
      <c r="V52" s="14">
        <v>0.13965821339916601</v>
      </c>
      <c r="W52" s="14">
        <v>0.23014011339308599</v>
      </c>
      <c r="X52" s="14">
        <v>0.24274948005253699</v>
      </c>
      <c r="Y52" s="14">
        <v>0.230122685304671</v>
      </c>
      <c r="Z52" s="14">
        <v>0.17922940517140001</v>
      </c>
      <c r="AA52" s="14">
        <v>0.217271116478816</v>
      </c>
      <c r="AB52" s="14">
        <v>0.123077974081574</v>
      </c>
      <c r="AC52" s="14">
        <v>0.118971096278254</v>
      </c>
      <c r="AD52" s="14">
        <v>0.115187542771966</v>
      </c>
      <c r="AE52" s="14"/>
      <c r="AF52" s="14">
        <v>0.244714221148984</v>
      </c>
      <c r="AG52" s="14">
        <v>0.158669231661207</v>
      </c>
      <c r="AH52" s="14">
        <v>0.10194380136952701</v>
      </c>
      <c r="AI52" s="14">
        <v>0.26967975287340801</v>
      </c>
      <c r="AJ52" s="14"/>
      <c r="AK52" s="14">
        <v>0.228606121139908</v>
      </c>
      <c r="AL52" s="14">
        <v>0.14495674044253001</v>
      </c>
      <c r="AM52" s="14">
        <v>9.1816242318666599E-2</v>
      </c>
      <c r="AN52" s="14">
        <v>0.33794684911092898</v>
      </c>
      <c r="AO52" s="14">
        <v>8.3805879225540697E-2</v>
      </c>
      <c r="AP52" s="14"/>
      <c r="AQ52" s="14">
        <v>0.64224898344462</v>
      </c>
      <c r="AR52" s="14"/>
      <c r="AS52" s="14">
        <v>0.17368495340619</v>
      </c>
      <c r="AT52" s="14">
        <v>0.14114641208179701</v>
      </c>
    </row>
    <row r="53" spans="2:46" x14ac:dyDescent="0.35">
      <c r="B53" t="s">
        <v>70</v>
      </c>
      <c r="C53" s="14">
        <v>0.15779603132230799</v>
      </c>
      <c r="D53" s="14">
        <v>0.19198802960931299</v>
      </c>
      <c r="E53" s="14">
        <v>0.12502395501348601</v>
      </c>
      <c r="F53" s="14"/>
      <c r="G53" s="14">
        <v>0.110156123088929</v>
      </c>
      <c r="H53" s="14">
        <v>0.12662607400554801</v>
      </c>
      <c r="I53" s="14">
        <v>0.182413539401416</v>
      </c>
      <c r="J53" s="14">
        <v>0.181270418547928</v>
      </c>
      <c r="K53" s="14">
        <v>0.20338768669711099</v>
      </c>
      <c r="L53" s="14">
        <v>0.14508669306903499</v>
      </c>
      <c r="M53" s="14"/>
      <c r="N53" s="14">
        <v>0.13552896362873801</v>
      </c>
      <c r="O53" s="14">
        <v>0.11270573318910999</v>
      </c>
      <c r="P53" s="14">
        <v>0.22163242230219099</v>
      </c>
      <c r="Q53" s="14">
        <v>0.17105087665979499</v>
      </c>
      <c r="R53" s="14"/>
      <c r="S53" s="14">
        <v>0.13821083354750499</v>
      </c>
      <c r="T53" s="14">
        <v>0.136173658716088</v>
      </c>
      <c r="U53" s="14">
        <v>0.202130923652627</v>
      </c>
      <c r="V53" s="14">
        <v>0.21406717716623699</v>
      </c>
      <c r="W53" s="14">
        <v>0.174265758460663</v>
      </c>
      <c r="X53" s="14">
        <v>0.159346475066341</v>
      </c>
      <c r="Y53" s="14">
        <v>0.13565957675870699</v>
      </c>
      <c r="Z53" s="14">
        <v>0.16721696729295399</v>
      </c>
      <c r="AA53" s="14">
        <v>0.16132461544260601</v>
      </c>
      <c r="AB53" s="14">
        <v>9.8211634353491895E-2</v>
      </c>
      <c r="AC53" s="14">
        <v>0.21619393276075199</v>
      </c>
      <c r="AD53" s="14">
        <v>0.12808109407909901</v>
      </c>
      <c r="AE53" s="14"/>
      <c r="AF53" s="14">
        <v>0.14319563274765801</v>
      </c>
      <c r="AG53" s="14">
        <v>8.83832911940335E-2</v>
      </c>
      <c r="AH53" s="14">
        <v>3.6739223298560303E-2</v>
      </c>
      <c r="AI53" s="14">
        <v>0.607943179060491</v>
      </c>
      <c r="AJ53" s="14"/>
      <c r="AK53" s="14">
        <v>3.6391256318766101E-2</v>
      </c>
      <c r="AL53" s="14">
        <v>3.8473739251533301E-2</v>
      </c>
      <c r="AM53" s="14">
        <v>2.4638046552190498E-2</v>
      </c>
      <c r="AN53" s="14">
        <v>0.56510559734776</v>
      </c>
      <c r="AO53" s="14">
        <v>1.7470281268451199E-2</v>
      </c>
      <c r="AP53" s="14"/>
      <c r="AQ53" s="14">
        <v>0.35775101655538</v>
      </c>
      <c r="AR53" s="14"/>
      <c r="AS53" s="14">
        <v>5.9356805727692599E-2</v>
      </c>
      <c r="AT53" s="14">
        <v>0.134229552499494</v>
      </c>
    </row>
    <row r="54" spans="2:46" x14ac:dyDescent="0.35">
      <c r="B54" t="s">
        <v>71</v>
      </c>
      <c r="C54" s="14">
        <v>4.2626857547559398E-2</v>
      </c>
      <c r="D54" s="14">
        <v>2.6436333109811201E-2</v>
      </c>
      <c r="E54" s="14">
        <v>5.7670242621657701E-2</v>
      </c>
      <c r="F54" s="14"/>
      <c r="G54" s="14">
        <v>8.22211202858497E-2</v>
      </c>
      <c r="H54" s="14">
        <v>6.2776960966574799E-2</v>
      </c>
      <c r="I54" s="14">
        <v>5.26659271589228E-2</v>
      </c>
      <c r="J54" s="14">
        <v>3.7783517541262399E-2</v>
      </c>
      <c r="K54" s="14">
        <v>1.9694659832828001E-2</v>
      </c>
      <c r="L54" s="14">
        <v>1.10533766091353E-2</v>
      </c>
      <c r="M54" s="14"/>
      <c r="N54" s="14">
        <v>1.9233544823400499E-2</v>
      </c>
      <c r="O54" s="14">
        <v>3.1239975995960699E-2</v>
      </c>
      <c r="P54" s="14">
        <v>5.7067295227681003E-2</v>
      </c>
      <c r="Q54" s="14">
        <v>6.7711063269713101E-2</v>
      </c>
      <c r="R54" s="14"/>
      <c r="S54" s="14">
        <v>6.2771434578397303E-2</v>
      </c>
      <c r="T54" s="14">
        <v>2.7776968885407899E-2</v>
      </c>
      <c r="U54" s="14">
        <v>2.4757067353640701E-2</v>
      </c>
      <c r="V54" s="14">
        <v>4.6826689534875801E-2</v>
      </c>
      <c r="W54" s="14">
        <v>2.7756473838714098E-2</v>
      </c>
      <c r="X54" s="14">
        <v>5.1390157432078698E-2</v>
      </c>
      <c r="Y54" s="14">
        <v>3.5067244840475999E-2</v>
      </c>
      <c r="Z54" s="14">
        <v>3.48862235448473E-2</v>
      </c>
      <c r="AA54" s="14">
        <v>3.5533372007932197E-2</v>
      </c>
      <c r="AB54" s="14">
        <v>5.7269985757665003E-2</v>
      </c>
      <c r="AC54" s="14">
        <v>5.6090981490923897E-2</v>
      </c>
      <c r="AD54" s="14">
        <v>4.65342551283765E-2</v>
      </c>
      <c r="AE54" s="14"/>
      <c r="AF54" s="14">
        <v>5.6242141190694902E-3</v>
      </c>
      <c r="AG54" s="14">
        <v>2.5457263951595401E-2</v>
      </c>
      <c r="AH54" s="14">
        <v>2.66714785924923E-2</v>
      </c>
      <c r="AI54" s="14">
        <v>8.3851960647396799E-3</v>
      </c>
      <c r="AJ54" s="14"/>
      <c r="AK54" s="14">
        <v>9.3534890949055396E-3</v>
      </c>
      <c r="AL54" s="14">
        <v>3.07525613178628E-2</v>
      </c>
      <c r="AM54" s="14">
        <v>1.1310243146936899E-2</v>
      </c>
      <c r="AN54" s="14">
        <v>7.2481314563618603E-3</v>
      </c>
      <c r="AO54" s="14">
        <v>5.5166703536741303E-3</v>
      </c>
      <c r="AP54" s="14"/>
      <c r="AQ54" s="14">
        <v>0</v>
      </c>
      <c r="AR54" s="14"/>
      <c r="AS54" s="14">
        <v>1.49675389800627E-2</v>
      </c>
      <c r="AT54" s="14">
        <v>3.1499902637635503E-2</v>
      </c>
    </row>
    <row r="55" spans="2:46" x14ac:dyDescent="0.35">
      <c r="B55" t="s">
        <v>72</v>
      </c>
      <c r="C55" s="14">
        <v>0.43943434389549402</v>
      </c>
      <c r="D55" s="14">
        <v>0.42569760703756698</v>
      </c>
      <c r="E55" s="14">
        <v>0.45158756463772398</v>
      </c>
      <c r="F55" s="14"/>
      <c r="G55" s="14">
        <v>0.44467587236529699</v>
      </c>
      <c r="H55" s="14">
        <v>0.33152670986899202</v>
      </c>
      <c r="I55" s="14">
        <v>0.37799756144046198</v>
      </c>
      <c r="J55" s="14">
        <v>0.48167552566465499</v>
      </c>
      <c r="K55" s="14">
        <v>0.50794255361111296</v>
      </c>
      <c r="L55" s="14">
        <v>0.493203028074295</v>
      </c>
      <c r="M55" s="14"/>
      <c r="N55" s="14">
        <v>0.48109535083338201</v>
      </c>
      <c r="O55" s="14">
        <v>0.51070571925998798</v>
      </c>
      <c r="P55" s="14">
        <v>0.36954897905407003</v>
      </c>
      <c r="Q55" s="14">
        <v>0.38771229133063401</v>
      </c>
      <c r="R55" s="14"/>
      <c r="S55" s="14">
        <v>0.40798409880106501</v>
      </c>
      <c r="T55" s="14">
        <v>0.50425622222385302</v>
      </c>
      <c r="U55" s="14">
        <v>0.48524480548704002</v>
      </c>
      <c r="V55" s="14">
        <v>0.39394282495247201</v>
      </c>
      <c r="W55" s="14">
        <v>0.40345646986077799</v>
      </c>
      <c r="X55" s="14">
        <v>0.34461288145979402</v>
      </c>
      <c r="Y55" s="14">
        <v>0.462082588096006</v>
      </c>
      <c r="Z55" s="14">
        <v>0.36424661201869002</v>
      </c>
      <c r="AA55" s="14">
        <v>0.41481931386202497</v>
      </c>
      <c r="AB55" s="14">
        <v>0.55873403197162197</v>
      </c>
      <c r="AC55" s="14">
        <v>0.451262965636409</v>
      </c>
      <c r="AD55" s="14">
        <v>0.43974091686781802</v>
      </c>
      <c r="AE55" s="14"/>
      <c r="AF55" s="14">
        <v>0.33599236465701898</v>
      </c>
      <c r="AG55" s="14">
        <v>0.56047517761951204</v>
      </c>
      <c r="AH55" s="14">
        <v>0.71150273378570805</v>
      </c>
      <c r="AI55" s="14">
        <v>4.1733789171234902E-2</v>
      </c>
      <c r="AJ55" s="14"/>
      <c r="AK55" s="14">
        <v>0.403273172963585</v>
      </c>
      <c r="AL55" s="14">
        <v>0.60228637276609898</v>
      </c>
      <c r="AM55" s="14">
        <v>0.75232726140461403</v>
      </c>
      <c r="AN55" s="14">
        <v>2.4973724630131401E-2</v>
      </c>
      <c r="AO55" s="14">
        <v>0.760534886186086</v>
      </c>
      <c r="AP55" s="14"/>
      <c r="AQ55" s="14">
        <v>0</v>
      </c>
      <c r="AR55" s="14"/>
      <c r="AS55" s="14">
        <v>0.57615944978818501</v>
      </c>
      <c r="AT55" s="14">
        <v>0.53766376733904098</v>
      </c>
    </row>
    <row r="56" spans="2:46" x14ac:dyDescent="0.35">
      <c r="B56" t="s">
        <v>73</v>
      </c>
      <c r="C56" s="14">
        <v>0.33957381476995202</v>
      </c>
      <c r="D56" s="14">
        <v>0.387090437897252</v>
      </c>
      <c r="E56" s="14">
        <v>0.29450163337726698</v>
      </c>
      <c r="F56" s="14"/>
      <c r="G56" s="14">
        <v>0.29089329708947897</v>
      </c>
      <c r="H56" s="14">
        <v>0.37559841934961402</v>
      </c>
      <c r="I56" s="14">
        <v>0.37261178897393499</v>
      </c>
      <c r="J56" s="14">
        <v>0.338771871803701</v>
      </c>
      <c r="K56" s="14">
        <v>0.34405983574931698</v>
      </c>
      <c r="L56" s="14">
        <v>0.31347302887256301</v>
      </c>
      <c r="M56" s="14"/>
      <c r="N56" s="14">
        <v>0.33919310730371799</v>
      </c>
      <c r="O56" s="14">
        <v>0.27759141654538999</v>
      </c>
      <c r="P56" s="14">
        <v>0.40176750897352298</v>
      </c>
      <c r="Q56" s="14">
        <v>0.34861404833637599</v>
      </c>
      <c r="R56" s="14"/>
      <c r="S56" s="14">
        <v>0.32111331665790199</v>
      </c>
      <c r="T56" s="14">
        <v>0.32373814909387499</v>
      </c>
      <c r="U56" s="14">
        <v>0.34375281233614402</v>
      </c>
      <c r="V56" s="14">
        <v>0.35372539056540298</v>
      </c>
      <c r="W56" s="14">
        <v>0.40440587185374899</v>
      </c>
      <c r="X56" s="14">
        <v>0.40209595511887802</v>
      </c>
      <c r="Y56" s="14">
        <v>0.36578226206337799</v>
      </c>
      <c r="Z56" s="14">
        <v>0.346446372464354</v>
      </c>
      <c r="AA56" s="14">
        <v>0.37859573192142199</v>
      </c>
      <c r="AB56" s="14">
        <v>0.22128960843506601</v>
      </c>
      <c r="AC56" s="14">
        <v>0.33516502903900602</v>
      </c>
      <c r="AD56" s="14">
        <v>0.24326863685106501</v>
      </c>
      <c r="AE56" s="14"/>
      <c r="AF56" s="14">
        <v>0.38790985389664201</v>
      </c>
      <c r="AG56" s="14">
        <v>0.24705252285523999</v>
      </c>
      <c r="AH56" s="14">
        <v>0.13868302466808799</v>
      </c>
      <c r="AI56" s="14">
        <v>0.87762293193389895</v>
      </c>
      <c r="AJ56" s="14"/>
      <c r="AK56" s="14">
        <v>0.26499737745867402</v>
      </c>
      <c r="AL56" s="14">
        <v>0.18343047969406401</v>
      </c>
      <c r="AM56" s="14">
        <v>0.116454288870857</v>
      </c>
      <c r="AN56" s="14">
        <v>0.90305244645868998</v>
      </c>
      <c r="AO56" s="14">
        <v>0.101276160493992</v>
      </c>
      <c r="AP56" s="14"/>
      <c r="AQ56" s="14">
        <v>1</v>
      </c>
      <c r="AR56" s="14"/>
      <c r="AS56" s="14">
        <v>0.233041759133882</v>
      </c>
      <c r="AT56" s="14">
        <v>0.27537596458129199</v>
      </c>
    </row>
    <row r="57" spans="2:46" x14ac:dyDescent="0.35">
      <c r="B57" t="s">
        <v>74</v>
      </c>
      <c r="C57" s="14">
        <v>9.9860529125542594E-2</v>
      </c>
      <c r="D57" s="14">
        <v>3.8607169140315402E-2</v>
      </c>
      <c r="E57" s="14">
        <v>0.157085931260457</v>
      </c>
      <c r="F57" s="14"/>
      <c r="G57" s="14">
        <v>0.15378257527581801</v>
      </c>
      <c r="H57" s="14">
        <v>-4.40717094806218E-2</v>
      </c>
      <c r="I57" s="14">
        <v>5.3857724665273797E-3</v>
      </c>
      <c r="J57" s="14">
        <v>0.14290365386095499</v>
      </c>
      <c r="K57" s="14">
        <v>0.16388271786179601</v>
      </c>
      <c r="L57" s="14">
        <v>0.17972999920173199</v>
      </c>
      <c r="M57" s="14"/>
      <c r="N57" s="14">
        <v>0.14190224352966399</v>
      </c>
      <c r="O57" s="14">
        <v>0.23311430271459799</v>
      </c>
      <c r="P57" s="14">
        <v>-3.22185299194531E-2</v>
      </c>
      <c r="Q57" s="14">
        <v>3.9098242994258597E-2</v>
      </c>
      <c r="R57" s="14"/>
      <c r="S57" s="14">
        <v>8.68707821431631E-2</v>
      </c>
      <c r="T57" s="14">
        <v>0.180518073129978</v>
      </c>
      <c r="U57" s="14">
        <v>0.141491993150897</v>
      </c>
      <c r="V57" s="14">
        <v>4.0217434387068901E-2</v>
      </c>
      <c r="W57" s="14">
        <v>-9.4940199297066695E-4</v>
      </c>
      <c r="X57" s="14">
        <v>-5.7483073659083797E-2</v>
      </c>
      <c r="Y57" s="14">
        <v>9.6300326032627906E-2</v>
      </c>
      <c r="Z57" s="14">
        <v>1.78002395543361E-2</v>
      </c>
      <c r="AA57" s="14">
        <v>3.6223581940603503E-2</v>
      </c>
      <c r="AB57" s="14">
        <v>0.33744442353655602</v>
      </c>
      <c r="AC57" s="14">
        <v>0.116097936597403</v>
      </c>
      <c r="AD57" s="14">
        <v>0.19647228001675299</v>
      </c>
      <c r="AE57" s="14"/>
      <c r="AF57" s="14">
        <v>-5.1917489239623103E-2</v>
      </c>
      <c r="AG57" s="14">
        <v>0.313422654764272</v>
      </c>
      <c r="AH57" s="14">
        <v>0.57281970911762004</v>
      </c>
      <c r="AI57" s="14">
        <v>-0.83588914276266402</v>
      </c>
      <c r="AJ57" s="14"/>
      <c r="AK57" s="14">
        <v>0.13827579550491101</v>
      </c>
      <c r="AL57" s="14">
        <v>0.41885589307203502</v>
      </c>
      <c r="AM57" s="14">
        <v>0.63587297253375696</v>
      </c>
      <c r="AN57" s="14">
        <v>-0.87807872182855795</v>
      </c>
      <c r="AO57" s="14">
        <v>0.65925872569209498</v>
      </c>
      <c r="AP57" s="14"/>
      <c r="AQ57" s="14">
        <v>-1</v>
      </c>
      <c r="AR57" s="14"/>
      <c r="AS57" s="14">
        <v>0.34311769065430298</v>
      </c>
      <c r="AT57" s="14">
        <v>0.26228780275774999</v>
      </c>
    </row>
    <row r="58" spans="2:46" x14ac:dyDescent="0.3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spans="2:46" x14ac:dyDescent="0.35">
      <c r="B59" s="6" t="s">
        <v>83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spans="2:46" x14ac:dyDescent="0.35">
      <c r="B60" s="24" t="s">
        <v>78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spans="2:46" x14ac:dyDescent="0.35">
      <c r="B61" t="s">
        <v>66</v>
      </c>
      <c r="C61" s="14">
        <v>0.17253634382439401</v>
      </c>
      <c r="D61" s="14">
        <v>0.223644528511005</v>
      </c>
      <c r="E61" s="14">
        <v>0.12330250852653001</v>
      </c>
      <c r="F61" s="14"/>
      <c r="G61" s="14">
        <v>7.5007493868023606E-2</v>
      </c>
      <c r="H61" s="14">
        <v>0.128161308184529</v>
      </c>
      <c r="I61" s="14">
        <v>0.12855796954673801</v>
      </c>
      <c r="J61" s="14">
        <v>0.187312072138343</v>
      </c>
      <c r="K61" s="14">
        <v>0.239104477075196</v>
      </c>
      <c r="L61" s="14">
        <v>0.25257891003605498</v>
      </c>
      <c r="M61" s="14"/>
      <c r="N61" s="14">
        <v>0.18357859527856901</v>
      </c>
      <c r="O61" s="14">
        <v>0.131048891438131</v>
      </c>
      <c r="P61" s="14">
        <v>0.204121218139072</v>
      </c>
      <c r="Q61" s="14">
        <v>0.17646691044858401</v>
      </c>
      <c r="R61" s="14"/>
      <c r="S61" s="14">
        <v>0.118396639546098</v>
      </c>
      <c r="T61" s="14">
        <v>0.17177568428658799</v>
      </c>
      <c r="U61" s="14">
        <v>0.18769787853191899</v>
      </c>
      <c r="V61" s="14">
        <v>0.149804851729677</v>
      </c>
      <c r="W61" s="14">
        <v>0.19441870369189601</v>
      </c>
      <c r="X61" s="14">
        <v>0.17809245636023199</v>
      </c>
      <c r="Y61" s="14">
        <v>0.19984304201706099</v>
      </c>
      <c r="Z61" s="14">
        <v>9.0611438239529898E-2</v>
      </c>
      <c r="AA61" s="14">
        <v>0.16967111758198899</v>
      </c>
      <c r="AB61" s="14">
        <v>0.238464121388855</v>
      </c>
      <c r="AC61" s="14">
        <v>0.226574017029742</v>
      </c>
      <c r="AD61" s="14">
        <v>0.147892763423047</v>
      </c>
      <c r="AE61" s="14"/>
      <c r="AF61" s="14">
        <v>0.285828287506523</v>
      </c>
      <c r="AG61" s="14">
        <v>9.6729461515310006E-2</v>
      </c>
      <c r="AH61" s="14">
        <v>4.7853862889912002E-2</v>
      </c>
      <c r="AI61" s="14">
        <v>0.42220390872117303</v>
      </c>
      <c r="AJ61" s="14"/>
      <c r="AK61" s="14">
        <v>0.22359481584579399</v>
      </c>
      <c r="AL61" s="14">
        <v>7.3964541735338202E-2</v>
      </c>
      <c r="AM61" s="14">
        <v>5.3814406631761701E-2</v>
      </c>
      <c r="AN61" s="14">
        <v>0.38342891984705701</v>
      </c>
      <c r="AO61" s="14">
        <v>1.2304325353977401E-2</v>
      </c>
      <c r="AP61" s="14"/>
      <c r="AQ61" s="14">
        <v>0.13132078434097399</v>
      </c>
      <c r="AR61" s="14"/>
      <c r="AS61" s="14">
        <v>7.4776615142326905E-2</v>
      </c>
      <c r="AT61" s="14">
        <v>0.128169344954223</v>
      </c>
    </row>
    <row r="62" spans="2:46" x14ac:dyDescent="0.35">
      <c r="B62" t="s">
        <v>67</v>
      </c>
      <c r="C62" s="14">
        <v>0.13980289371302501</v>
      </c>
      <c r="D62" s="14">
        <v>0.15556178596447101</v>
      </c>
      <c r="E62" s="14">
        <v>0.12496118215853699</v>
      </c>
      <c r="F62" s="14"/>
      <c r="G62" s="14">
        <v>0.10293506831103801</v>
      </c>
      <c r="H62" s="14">
        <v>0.12575087167669199</v>
      </c>
      <c r="I62" s="14">
        <v>0.13841638965129999</v>
      </c>
      <c r="J62" s="14">
        <v>0.15098112000484201</v>
      </c>
      <c r="K62" s="14">
        <v>0.138162036942689</v>
      </c>
      <c r="L62" s="14">
        <v>0.168963746289297</v>
      </c>
      <c r="M62" s="14"/>
      <c r="N62" s="14">
        <v>0.143064443059954</v>
      </c>
      <c r="O62" s="14">
        <v>0.13205204394307399</v>
      </c>
      <c r="P62" s="14">
        <v>0.142580962943051</v>
      </c>
      <c r="Q62" s="14">
        <v>0.13993721988216101</v>
      </c>
      <c r="R62" s="14"/>
      <c r="S62" s="14">
        <v>0.124202202432521</v>
      </c>
      <c r="T62" s="14">
        <v>0.17562268121999899</v>
      </c>
      <c r="U62" s="14">
        <v>0.16787496604361099</v>
      </c>
      <c r="V62" s="14">
        <v>0.13770047981748099</v>
      </c>
      <c r="W62" s="14">
        <v>0.14528261440413601</v>
      </c>
      <c r="X62" s="14">
        <v>0.102071466872897</v>
      </c>
      <c r="Y62" s="14">
        <v>0.11536248766653801</v>
      </c>
      <c r="Z62" s="14">
        <v>0.19178292247020101</v>
      </c>
      <c r="AA62" s="14">
        <v>0.131629666903608</v>
      </c>
      <c r="AB62" s="14">
        <v>0.139077807686252</v>
      </c>
      <c r="AC62" s="14">
        <v>0.14763283795839899</v>
      </c>
      <c r="AD62" s="14">
        <v>0.104205506025201</v>
      </c>
      <c r="AE62" s="14"/>
      <c r="AF62" s="14">
        <v>0.21929511868548601</v>
      </c>
      <c r="AG62" s="14">
        <v>0.117912221749888</v>
      </c>
      <c r="AH62" s="14">
        <v>0.156474931977441</v>
      </c>
      <c r="AI62" s="14">
        <v>0.17612789123981701</v>
      </c>
      <c r="AJ62" s="14"/>
      <c r="AK62" s="14">
        <v>0.206922400920627</v>
      </c>
      <c r="AL62" s="14">
        <v>0.116491625154516</v>
      </c>
      <c r="AM62" s="14">
        <v>0.145415894805691</v>
      </c>
      <c r="AN62" s="14">
        <v>0.18477115288606399</v>
      </c>
      <c r="AO62" s="14">
        <v>2.0880403674484498E-2</v>
      </c>
      <c r="AP62" s="14"/>
      <c r="AQ62" s="14">
        <v>0.121540043688005</v>
      </c>
      <c r="AR62" s="14"/>
      <c r="AS62" s="14">
        <v>0.136328304131138</v>
      </c>
      <c r="AT62" s="14">
        <v>9.6275384444703294E-2</v>
      </c>
    </row>
    <row r="63" spans="2:46" x14ac:dyDescent="0.35">
      <c r="B63" t="s">
        <v>68</v>
      </c>
      <c r="C63" s="14">
        <v>0.32435822047887902</v>
      </c>
      <c r="D63" s="14">
        <v>0.30118162388930098</v>
      </c>
      <c r="E63" s="14">
        <v>0.34826189038670702</v>
      </c>
      <c r="F63" s="14"/>
      <c r="G63" s="14">
        <v>0.25756677913133902</v>
      </c>
      <c r="H63" s="14">
        <v>0.32594724488528498</v>
      </c>
      <c r="I63" s="14">
        <v>0.34823593601233899</v>
      </c>
      <c r="J63" s="14">
        <v>0.33475359556130302</v>
      </c>
      <c r="K63" s="14">
        <v>0.30001121191662</v>
      </c>
      <c r="L63" s="14">
        <v>0.35613141039865798</v>
      </c>
      <c r="M63" s="14"/>
      <c r="N63" s="14">
        <v>0.33347611907879998</v>
      </c>
      <c r="O63" s="14">
        <v>0.34154166471748998</v>
      </c>
      <c r="P63" s="14">
        <v>0.30287423467592001</v>
      </c>
      <c r="Q63" s="14">
        <v>0.31398503007649697</v>
      </c>
      <c r="R63" s="14"/>
      <c r="S63" s="14">
        <v>0.32891102469669597</v>
      </c>
      <c r="T63" s="14">
        <v>0.30535409313908901</v>
      </c>
      <c r="U63" s="14">
        <v>0.28899415161095299</v>
      </c>
      <c r="V63" s="14">
        <v>0.35430249049532397</v>
      </c>
      <c r="W63" s="14">
        <v>0.268512393672792</v>
      </c>
      <c r="X63" s="14">
        <v>0.34006640014950101</v>
      </c>
      <c r="Y63" s="14">
        <v>0.36717556785671301</v>
      </c>
      <c r="Z63" s="14">
        <v>0.31156993080099399</v>
      </c>
      <c r="AA63" s="14">
        <v>0.33761384806182698</v>
      </c>
      <c r="AB63" s="14">
        <v>0.30892933410010898</v>
      </c>
      <c r="AC63" s="14">
        <v>0.33312083792510799</v>
      </c>
      <c r="AD63" s="14">
        <v>0.35851489764389699</v>
      </c>
      <c r="AE63" s="14"/>
      <c r="AF63" s="14">
        <v>0.31977393444225499</v>
      </c>
      <c r="AG63" s="14">
        <v>0.37375265833277199</v>
      </c>
      <c r="AH63" s="14">
        <v>0.356761011935183</v>
      </c>
      <c r="AI63" s="14">
        <v>0.258865966318997</v>
      </c>
      <c r="AJ63" s="14"/>
      <c r="AK63" s="14">
        <v>0.353420882929525</v>
      </c>
      <c r="AL63" s="14">
        <v>0.408031892157658</v>
      </c>
      <c r="AM63" s="14">
        <v>0.31462131777011498</v>
      </c>
      <c r="AN63" s="14">
        <v>0.26622472432430799</v>
      </c>
      <c r="AO63" s="14">
        <v>4.7312179523330403E-2</v>
      </c>
      <c r="AP63" s="14"/>
      <c r="AQ63" s="14">
        <v>0.31726225175791301</v>
      </c>
      <c r="AR63" s="14"/>
      <c r="AS63" s="14">
        <v>0.37875570812311798</v>
      </c>
      <c r="AT63" s="14">
        <v>0.35734974466293401</v>
      </c>
    </row>
    <row r="64" spans="2:46" x14ac:dyDescent="0.35">
      <c r="B64" t="s">
        <v>69</v>
      </c>
      <c r="C64" s="14">
        <v>0.23112939754672401</v>
      </c>
      <c r="D64" s="14">
        <v>0.211891201749456</v>
      </c>
      <c r="E64" s="14">
        <v>0.24891724863110701</v>
      </c>
      <c r="F64" s="14"/>
      <c r="G64" s="14">
        <v>0.31459814779929601</v>
      </c>
      <c r="H64" s="14">
        <v>0.232188187631094</v>
      </c>
      <c r="I64" s="14">
        <v>0.247446249555234</v>
      </c>
      <c r="J64" s="14">
        <v>0.226831372597911</v>
      </c>
      <c r="K64" s="14">
        <v>0.237626932060615</v>
      </c>
      <c r="L64" s="14">
        <v>0.16045361095459301</v>
      </c>
      <c r="M64" s="14"/>
      <c r="N64" s="14">
        <v>0.239288858499872</v>
      </c>
      <c r="O64" s="14">
        <v>0.26842292749299901</v>
      </c>
      <c r="P64" s="14">
        <v>0.20835223229141001</v>
      </c>
      <c r="Q64" s="14">
        <v>0.20464027444286301</v>
      </c>
      <c r="R64" s="14"/>
      <c r="S64" s="14">
        <v>0.289649364958186</v>
      </c>
      <c r="T64" s="14">
        <v>0.22611802198919301</v>
      </c>
      <c r="U64" s="14">
        <v>0.23239544548484301</v>
      </c>
      <c r="V64" s="14">
        <v>0.21659853073054999</v>
      </c>
      <c r="W64" s="14">
        <v>0.244342462150311</v>
      </c>
      <c r="X64" s="14">
        <v>0.21897970776772399</v>
      </c>
      <c r="Y64" s="14">
        <v>0.14887001846696499</v>
      </c>
      <c r="Z64" s="14">
        <v>0.24273771606664199</v>
      </c>
      <c r="AA64" s="14">
        <v>0.24456373523659999</v>
      </c>
      <c r="AB64" s="14">
        <v>0.21554353087024899</v>
      </c>
      <c r="AC64" s="14">
        <v>0.191778921300476</v>
      </c>
      <c r="AD64" s="14">
        <v>0.29276630731168701</v>
      </c>
      <c r="AE64" s="14"/>
      <c r="AF64" s="14">
        <v>0.140953568890064</v>
      </c>
      <c r="AG64" s="14">
        <v>0.29146070777521998</v>
      </c>
      <c r="AH64" s="14">
        <v>0.30999389469408301</v>
      </c>
      <c r="AI64" s="14">
        <v>8.8655624498005806E-2</v>
      </c>
      <c r="AJ64" s="14"/>
      <c r="AK64" s="14">
        <v>0.16391098888533701</v>
      </c>
      <c r="AL64" s="14">
        <v>0.292824862586886</v>
      </c>
      <c r="AM64" s="14">
        <v>0.34727984693812403</v>
      </c>
      <c r="AN64" s="14">
        <v>0.11301811860375501</v>
      </c>
      <c r="AO64" s="14">
        <v>0.44844105170951898</v>
      </c>
      <c r="AP64" s="14"/>
      <c r="AQ64" s="14">
        <v>0.33049026406294202</v>
      </c>
      <c r="AR64" s="14"/>
      <c r="AS64" s="14">
        <v>0.30455649277646002</v>
      </c>
      <c r="AT64" s="14">
        <v>0.27597384748500597</v>
      </c>
    </row>
    <row r="65" spans="2:46" x14ac:dyDescent="0.35">
      <c r="B65" t="s">
        <v>70</v>
      </c>
      <c r="C65" s="14">
        <v>8.2459918071680294E-2</v>
      </c>
      <c r="D65" s="14">
        <v>7.0874569676912497E-2</v>
      </c>
      <c r="E65" s="14">
        <v>9.3018449965018596E-2</v>
      </c>
      <c r="F65" s="14"/>
      <c r="G65" s="14">
        <v>0.16888888172592001</v>
      </c>
      <c r="H65" s="14">
        <v>0.100984182758554</v>
      </c>
      <c r="I65" s="14">
        <v>7.7672724356374706E-2</v>
      </c>
      <c r="J65" s="14">
        <v>6.2955635544946695E-2</v>
      </c>
      <c r="K65" s="14">
        <v>6.5941700473906698E-2</v>
      </c>
      <c r="L65" s="14">
        <v>4.0642685027695302E-2</v>
      </c>
      <c r="M65" s="14"/>
      <c r="N65" s="14">
        <v>7.8235073978111705E-2</v>
      </c>
      <c r="O65" s="14">
        <v>8.3339596931807203E-2</v>
      </c>
      <c r="P65" s="14">
        <v>8.1935740191342601E-2</v>
      </c>
      <c r="Q65" s="14">
        <v>8.7730332655735294E-2</v>
      </c>
      <c r="R65" s="14"/>
      <c r="S65" s="14">
        <v>8.74234296550193E-2</v>
      </c>
      <c r="T65" s="14">
        <v>8.3476982803672301E-2</v>
      </c>
      <c r="U65" s="14">
        <v>8.8364121507024898E-2</v>
      </c>
      <c r="V65" s="14">
        <v>0.10645748957321401</v>
      </c>
      <c r="W65" s="14">
        <v>7.4791735907587101E-2</v>
      </c>
      <c r="X65" s="14">
        <v>0.104082918571561</v>
      </c>
      <c r="Y65" s="14">
        <v>0.115396307646491</v>
      </c>
      <c r="Z65" s="14">
        <v>0.11362008510117801</v>
      </c>
      <c r="AA65" s="14">
        <v>5.9084647608211797E-2</v>
      </c>
      <c r="AB65" s="14">
        <v>4.0630564328992098E-2</v>
      </c>
      <c r="AC65" s="14">
        <v>5.34195081367623E-2</v>
      </c>
      <c r="AD65" s="14">
        <v>5.0086270467791898E-2</v>
      </c>
      <c r="AE65" s="14"/>
      <c r="AF65" s="14">
        <v>1.41752090409254E-2</v>
      </c>
      <c r="AG65" s="14">
        <v>9.5821068182963001E-2</v>
      </c>
      <c r="AH65" s="14">
        <v>9.9031143877365294E-2</v>
      </c>
      <c r="AI65" s="14">
        <v>2.9116347030251798E-2</v>
      </c>
      <c r="AJ65" s="14"/>
      <c r="AK65" s="14">
        <v>2.0169256914899999E-2</v>
      </c>
      <c r="AL65" s="14">
        <v>8.6102059070019901E-2</v>
      </c>
      <c r="AM65" s="14">
        <v>0.124580882883432</v>
      </c>
      <c r="AN65" s="14">
        <v>2.56889416457451E-2</v>
      </c>
      <c r="AO65" s="14">
        <v>0.47106203973868899</v>
      </c>
      <c r="AP65" s="14"/>
      <c r="AQ65" s="14">
        <v>8.7494006092439694E-2</v>
      </c>
      <c r="AR65" s="14"/>
      <c r="AS65" s="14">
        <v>9.3963670096284604E-2</v>
      </c>
      <c r="AT65" s="14">
        <v>0.10037889657795</v>
      </c>
    </row>
    <row r="66" spans="2:46" x14ac:dyDescent="0.35">
      <c r="B66" t="s">
        <v>71</v>
      </c>
      <c r="C66" s="14">
        <v>4.9713226365298097E-2</v>
      </c>
      <c r="D66" s="14">
        <v>3.6846290208853598E-2</v>
      </c>
      <c r="E66" s="14">
        <v>6.1538720332099499E-2</v>
      </c>
      <c r="F66" s="14"/>
      <c r="G66" s="14">
        <v>8.1003629164382696E-2</v>
      </c>
      <c r="H66" s="14">
        <v>8.6968204863846404E-2</v>
      </c>
      <c r="I66" s="14">
        <v>5.9670730878015901E-2</v>
      </c>
      <c r="J66" s="14">
        <v>3.7166204152655001E-2</v>
      </c>
      <c r="K66" s="14">
        <v>1.91536415309724E-2</v>
      </c>
      <c r="L66" s="14">
        <v>2.1229637293702398E-2</v>
      </c>
      <c r="M66" s="14"/>
      <c r="N66" s="14">
        <v>2.2356910104692498E-2</v>
      </c>
      <c r="O66" s="14">
        <v>4.3594875476498797E-2</v>
      </c>
      <c r="P66" s="14">
        <v>6.0135611759204302E-2</v>
      </c>
      <c r="Q66" s="14">
        <v>7.7240232494160094E-2</v>
      </c>
      <c r="R66" s="14"/>
      <c r="S66" s="14">
        <v>5.1417338711479597E-2</v>
      </c>
      <c r="T66" s="14">
        <v>3.7652536561457797E-2</v>
      </c>
      <c r="U66" s="14">
        <v>3.4673436821649299E-2</v>
      </c>
      <c r="V66" s="14">
        <v>3.5136157653753802E-2</v>
      </c>
      <c r="W66" s="14">
        <v>7.26520901732777E-2</v>
      </c>
      <c r="X66" s="14">
        <v>5.6707050278086001E-2</v>
      </c>
      <c r="Y66" s="14">
        <v>5.3352576346232701E-2</v>
      </c>
      <c r="Z66" s="14">
        <v>4.9677907321454301E-2</v>
      </c>
      <c r="AA66" s="14">
        <v>5.7436984607764099E-2</v>
      </c>
      <c r="AB66" s="14">
        <v>5.7354641625542997E-2</v>
      </c>
      <c r="AC66" s="14">
        <v>4.7473877649512101E-2</v>
      </c>
      <c r="AD66" s="14">
        <v>4.65342551283765E-2</v>
      </c>
      <c r="AE66" s="14"/>
      <c r="AF66" s="14">
        <v>1.9973881434746901E-2</v>
      </c>
      <c r="AG66" s="14">
        <v>2.4323882443847301E-2</v>
      </c>
      <c r="AH66" s="14">
        <v>2.9885154626016298E-2</v>
      </c>
      <c r="AI66" s="14">
        <v>2.5030262191755699E-2</v>
      </c>
      <c r="AJ66" s="14"/>
      <c r="AK66" s="14">
        <v>3.1981654503817902E-2</v>
      </c>
      <c r="AL66" s="14">
        <v>2.2585019295580998E-2</v>
      </c>
      <c r="AM66" s="14">
        <v>1.42876509708763E-2</v>
      </c>
      <c r="AN66" s="14">
        <v>2.6868142693071001E-2</v>
      </c>
      <c r="AO66" s="14">
        <v>0</v>
      </c>
      <c r="AP66" s="14"/>
      <c r="AQ66" s="14">
        <v>1.1892650057725799E-2</v>
      </c>
      <c r="AR66" s="14"/>
      <c r="AS66" s="14">
        <v>1.16192097306725E-2</v>
      </c>
      <c r="AT66" s="14">
        <v>4.1852781875183202E-2</v>
      </c>
    </row>
    <row r="67" spans="2:46" x14ac:dyDescent="0.35">
      <c r="B67" t="s">
        <v>72</v>
      </c>
      <c r="C67" s="14">
        <v>0.31233923753741799</v>
      </c>
      <c r="D67" s="14">
        <v>0.37920631447547698</v>
      </c>
      <c r="E67" s="14">
        <v>0.24826369068506701</v>
      </c>
      <c r="F67" s="14"/>
      <c r="G67" s="14">
        <v>0.17794256217906201</v>
      </c>
      <c r="H67" s="14">
        <v>0.253912179861221</v>
      </c>
      <c r="I67" s="14">
        <v>0.26697435919803703</v>
      </c>
      <c r="J67" s="14">
        <v>0.33829319214318498</v>
      </c>
      <c r="K67" s="14">
        <v>0.37726651401788602</v>
      </c>
      <c r="L67" s="14">
        <v>0.42154265632535098</v>
      </c>
      <c r="M67" s="14"/>
      <c r="N67" s="14">
        <v>0.32664303833852298</v>
      </c>
      <c r="O67" s="14">
        <v>0.26310093538120499</v>
      </c>
      <c r="P67" s="14">
        <v>0.34670218108212197</v>
      </c>
      <c r="Q67" s="14">
        <v>0.31640413033074499</v>
      </c>
      <c r="R67" s="14"/>
      <c r="S67" s="14">
        <v>0.242598841978619</v>
      </c>
      <c r="T67" s="14">
        <v>0.34739836550658698</v>
      </c>
      <c r="U67" s="14">
        <v>0.35557284457553001</v>
      </c>
      <c r="V67" s="14">
        <v>0.28750533154715802</v>
      </c>
      <c r="W67" s="14">
        <v>0.33970131809603199</v>
      </c>
      <c r="X67" s="14">
        <v>0.280163923233129</v>
      </c>
      <c r="Y67" s="14">
        <v>0.315205529683599</v>
      </c>
      <c r="Z67" s="14">
        <v>0.28239436070973101</v>
      </c>
      <c r="AA67" s="14">
        <v>0.301300784485597</v>
      </c>
      <c r="AB67" s="14">
        <v>0.37754192907510697</v>
      </c>
      <c r="AC67" s="14">
        <v>0.37420685498814099</v>
      </c>
      <c r="AD67" s="14">
        <v>0.25209826944824798</v>
      </c>
      <c r="AE67" s="14"/>
      <c r="AF67" s="14">
        <v>0.50512340619200902</v>
      </c>
      <c r="AG67" s="14">
        <v>0.214641683265198</v>
      </c>
      <c r="AH67" s="14">
        <v>0.204328794867353</v>
      </c>
      <c r="AI67" s="14">
        <v>0.59833179996098995</v>
      </c>
      <c r="AJ67" s="14"/>
      <c r="AK67" s="14">
        <v>0.43051721676642102</v>
      </c>
      <c r="AL67" s="14">
        <v>0.19045616688985501</v>
      </c>
      <c r="AM67" s="14">
        <v>0.19923030143745299</v>
      </c>
      <c r="AN67" s="14">
        <v>0.56820007273312101</v>
      </c>
      <c r="AO67" s="14">
        <v>3.3184729028461903E-2</v>
      </c>
      <c r="AP67" s="14"/>
      <c r="AQ67" s="14">
        <v>0.25286082802898002</v>
      </c>
      <c r="AR67" s="14"/>
      <c r="AS67" s="14">
        <v>0.211104919273465</v>
      </c>
      <c r="AT67" s="14">
        <v>0.22444472939892601</v>
      </c>
    </row>
    <row r="68" spans="2:46" x14ac:dyDescent="0.35">
      <c r="B68" t="s">
        <v>73</v>
      </c>
      <c r="C68" s="14">
        <v>0.31358931561840397</v>
      </c>
      <c r="D68" s="14">
        <v>0.282765771426368</v>
      </c>
      <c r="E68" s="14">
        <v>0.34193569859612599</v>
      </c>
      <c r="F68" s="14"/>
      <c r="G68" s="14">
        <v>0.48348702952521699</v>
      </c>
      <c r="H68" s="14">
        <v>0.33317237038964798</v>
      </c>
      <c r="I68" s="14">
        <v>0.32511897391160799</v>
      </c>
      <c r="J68" s="14">
        <v>0.28978700814285802</v>
      </c>
      <c r="K68" s="14">
        <v>0.30356863253452199</v>
      </c>
      <c r="L68" s="14">
        <v>0.20109629598228801</v>
      </c>
      <c r="M68" s="14"/>
      <c r="N68" s="14">
        <v>0.31752393247798399</v>
      </c>
      <c r="O68" s="14">
        <v>0.35176252442480699</v>
      </c>
      <c r="P68" s="14">
        <v>0.29028797248275301</v>
      </c>
      <c r="Q68" s="14">
        <v>0.29237060709859802</v>
      </c>
      <c r="R68" s="14"/>
      <c r="S68" s="14">
        <v>0.37707279461320498</v>
      </c>
      <c r="T68" s="14">
        <v>0.309595004792866</v>
      </c>
      <c r="U68" s="14">
        <v>0.32075956699186797</v>
      </c>
      <c r="V68" s="14">
        <v>0.32305602030376401</v>
      </c>
      <c r="W68" s="14">
        <v>0.319134198057898</v>
      </c>
      <c r="X68" s="14">
        <v>0.32306262633928401</v>
      </c>
      <c r="Y68" s="14">
        <v>0.26426632611345602</v>
      </c>
      <c r="Z68" s="14">
        <v>0.35635780116782101</v>
      </c>
      <c r="AA68" s="14">
        <v>0.30364838284481199</v>
      </c>
      <c r="AB68" s="14">
        <v>0.256174095199241</v>
      </c>
      <c r="AC68" s="14">
        <v>0.24519842943723799</v>
      </c>
      <c r="AD68" s="14">
        <v>0.34285257777947897</v>
      </c>
      <c r="AE68" s="14"/>
      <c r="AF68" s="14">
        <v>0.155128777930989</v>
      </c>
      <c r="AG68" s="14">
        <v>0.38728177595818303</v>
      </c>
      <c r="AH68" s="14">
        <v>0.40902503857144801</v>
      </c>
      <c r="AI68" s="14">
        <v>0.117771971528258</v>
      </c>
      <c r="AJ68" s="14"/>
      <c r="AK68" s="14">
        <v>0.18408024580023699</v>
      </c>
      <c r="AL68" s="14">
        <v>0.378926921656906</v>
      </c>
      <c r="AM68" s="14">
        <v>0.47186072982155602</v>
      </c>
      <c r="AN68" s="14">
        <v>0.1387070602495</v>
      </c>
      <c r="AO68" s="14">
        <v>0.91950309144820797</v>
      </c>
      <c r="AP68" s="14"/>
      <c r="AQ68" s="14">
        <v>0.41798427015538198</v>
      </c>
      <c r="AR68" s="14"/>
      <c r="AS68" s="14">
        <v>0.398520162872745</v>
      </c>
      <c r="AT68" s="14">
        <v>0.37635274406295699</v>
      </c>
    </row>
    <row r="69" spans="2:46" x14ac:dyDescent="0.35">
      <c r="B69" t="s">
        <v>74</v>
      </c>
      <c r="C69" s="14">
        <v>-1.2500780809858701E-3</v>
      </c>
      <c r="D69" s="14">
        <v>9.6440543049108707E-2</v>
      </c>
      <c r="E69" s="14">
        <v>-9.3672007911058605E-2</v>
      </c>
      <c r="F69" s="14"/>
      <c r="G69" s="14">
        <v>-0.30554446734615498</v>
      </c>
      <c r="H69" s="14">
        <v>-7.9260190528426394E-2</v>
      </c>
      <c r="I69" s="14">
        <v>-5.8144614713570901E-2</v>
      </c>
      <c r="J69" s="14">
        <v>4.8506184000326698E-2</v>
      </c>
      <c r="K69" s="14">
        <v>7.36978814833638E-2</v>
      </c>
      <c r="L69" s="14">
        <v>0.220446360343063</v>
      </c>
      <c r="M69" s="14"/>
      <c r="N69" s="14">
        <v>9.1191058605392099E-3</v>
      </c>
      <c r="O69" s="14">
        <v>-8.8661589043601496E-2</v>
      </c>
      <c r="P69" s="14">
        <v>5.6414208599369603E-2</v>
      </c>
      <c r="Q69" s="14">
        <v>2.4033523232146501E-2</v>
      </c>
      <c r="R69" s="14"/>
      <c r="S69" s="14">
        <v>-0.134473952634586</v>
      </c>
      <c r="T69" s="14">
        <v>3.7803360713721798E-2</v>
      </c>
      <c r="U69" s="14">
        <v>3.4813277583662497E-2</v>
      </c>
      <c r="V69" s="14">
        <v>-3.55506887566059E-2</v>
      </c>
      <c r="W69" s="14">
        <v>2.0567120038133799E-2</v>
      </c>
      <c r="X69" s="14">
        <v>-4.2898703106155303E-2</v>
      </c>
      <c r="Y69" s="14">
        <v>5.0939203570143199E-2</v>
      </c>
      <c r="Z69" s="14">
        <v>-7.3963440458089794E-2</v>
      </c>
      <c r="AA69" s="14">
        <v>-2.34759835921483E-3</v>
      </c>
      <c r="AB69" s="14">
        <v>0.121367833875866</v>
      </c>
      <c r="AC69" s="14">
        <v>0.129008425550903</v>
      </c>
      <c r="AD69" s="14">
        <v>-9.0754308331231298E-2</v>
      </c>
      <c r="AE69" s="14"/>
      <c r="AF69" s="14">
        <v>0.34999462826101901</v>
      </c>
      <c r="AG69" s="14">
        <v>-0.172640092692985</v>
      </c>
      <c r="AH69" s="14">
        <v>-0.204696243704095</v>
      </c>
      <c r="AI69" s="14">
        <v>0.48055982843273198</v>
      </c>
      <c r="AJ69" s="14"/>
      <c r="AK69" s="14">
        <v>0.246436970966184</v>
      </c>
      <c r="AL69" s="14">
        <v>-0.188470754767051</v>
      </c>
      <c r="AM69" s="14">
        <v>-0.27263042838410301</v>
      </c>
      <c r="AN69" s="14">
        <v>0.42949301248361998</v>
      </c>
      <c r="AO69" s="14">
        <v>-0.88631836241974604</v>
      </c>
      <c r="AP69" s="14"/>
      <c r="AQ69" s="14">
        <v>-0.16512344212640201</v>
      </c>
      <c r="AR69" s="14"/>
      <c r="AS69" s="14">
        <v>-0.18741524359928</v>
      </c>
      <c r="AT69" s="14">
        <v>-0.151908014664031</v>
      </c>
    </row>
    <row r="70" spans="2:46" x14ac:dyDescent="0.35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spans="2:46" x14ac:dyDescent="0.35">
      <c r="B71" s="6" t="s">
        <v>84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spans="2:46" x14ac:dyDescent="0.35">
      <c r="B72" s="24" t="s">
        <v>78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spans="2:46" x14ac:dyDescent="0.35">
      <c r="B73" t="s">
        <v>66</v>
      </c>
      <c r="C73" s="14">
        <v>0.20588822006691199</v>
      </c>
      <c r="D73" s="14">
        <v>0.27055115163386301</v>
      </c>
      <c r="E73" s="14">
        <v>0.14258923804370799</v>
      </c>
      <c r="F73" s="14"/>
      <c r="G73" s="14">
        <v>9.9839392689514E-2</v>
      </c>
      <c r="H73" s="14">
        <v>0.126009455661168</v>
      </c>
      <c r="I73" s="14">
        <v>0.14547824137572901</v>
      </c>
      <c r="J73" s="14">
        <v>0.23668196263155</v>
      </c>
      <c r="K73" s="14">
        <v>0.30109208736056098</v>
      </c>
      <c r="L73" s="14">
        <v>0.30154458159265701</v>
      </c>
      <c r="M73" s="14"/>
      <c r="N73" s="14">
        <v>0.20553943457518301</v>
      </c>
      <c r="O73" s="14">
        <v>0.19579414548583501</v>
      </c>
      <c r="P73" s="14">
        <v>0.21262743707967699</v>
      </c>
      <c r="Q73" s="14">
        <v>0.20989298279471699</v>
      </c>
      <c r="R73" s="14"/>
      <c r="S73" s="14">
        <v>0.148299082225861</v>
      </c>
      <c r="T73" s="14">
        <v>0.238296309483815</v>
      </c>
      <c r="U73" s="14">
        <v>0.21687051580137001</v>
      </c>
      <c r="V73" s="14">
        <v>0.19816485812093401</v>
      </c>
      <c r="W73" s="14">
        <v>0.188085006669022</v>
      </c>
      <c r="X73" s="14">
        <v>0.20310894001681301</v>
      </c>
      <c r="Y73" s="14">
        <v>0.25077710168686701</v>
      </c>
      <c r="Z73" s="14">
        <v>0.15653570111404799</v>
      </c>
      <c r="AA73" s="14">
        <v>0.172188558368183</v>
      </c>
      <c r="AB73" s="14">
        <v>0.26333312959919603</v>
      </c>
      <c r="AC73" s="14">
        <v>0.26462125164635297</v>
      </c>
      <c r="AD73" s="14">
        <v>0.17696453382548499</v>
      </c>
      <c r="AE73" s="14"/>
      <c r="AF73" s="14">
        <v>0.31389875670888501</v>
      </c>
      <c r="AG73" s="14">
        <v>0.136249051691647</v>
      </c>
      <c r="AH73" s="14">
        <v>0.15082454657784899</v>
      </c>
      <c r="AI73" s="14">
        <v>0.40827767604926302</v>
      </c>
      <c r="AJ73" s="14"/>
      <c r="AK73" s="14">
        <v>0.26545575937014998</v>
      </c>
      <c r="AL73" s="14">
        <v>0.106582347520636</v>
      </c>
      <c r="AM73" s="14">
        <v>0.14618064771353101</v>
      </c>
      <c r="AN73" s="14">
        <v>0.38058947055850401</v>
      </c>
      <c r="AO73" s="14">
        <v>7.3518695716960597E-2</v>
      </c>
      <c r="AP73" s="14"/>
      <c r="AQ73" s="14">
        <v>0.130640542014963</v>
      </c>
      <c r="AR73" s="14"/>
      <c r="AS73" s="14">
        <v>0.12086909647573101</v>
      </c>
      <c r="AT73" s="14">
        <v>0.15604521060016799</v>
      </c>
    </row>
    <row r="74" spans="2:46" x14ac:dyDescent="0.35">
      <c r="B74" t="s">
        <v>67</v>
      </c>
      <c r="C74" s="14">
        <v>0.18911125784308699</v>
      </c>
      <c r="D74" s="14">
        <v>0.20492783161884001</v>
      </c>
      <c r="E74" s="14">
        <v>0.17440636689005801</v>
      </c>
      <c r="F74" s="14"/>
      <c r="G74" s="14">
        <v>0.11633700009187201</v>
      </c>
      <c r="H74" s="14">
        <v>0.16221107525828499</v>
      </c>
      <c r="I74" s="14">
        <v>0.202359225075296</v>
      </c>
      <c r="J74" s="14">
        <v>0.201355732570968</v>
      </c>
      <c r="K74" s="14">
        <v>0.20327608319117499</v>
      </c>
      <c r="L74" s="14">
        <v>0.22924864388025001</v>
      </c>
      <c r="M74" s="14"/>
      <c r="N74" s="14">
        <v>0.21768353076433</v>
      </c>
      <c r="O74" s="14">
        <v>0.170633606613977</v>
      </c>
      <c r="P74" s="14">
        <v>0.21212193083772801</v>
      </c>
      <c r="Q74" s="14">
        <v>0.159768218420129</v>
      </c>
      <c r="R74" s="14"/>
      <c r="S74" s="14">
        <v>0.168489456307966</v>
      </c>
      <c r="T74" s="14">
        <v>0.21876633312067401</v>
      </c>
      <c r="U74" s="14">
        <v>0.21125759781568701</v>
      </c>
      <c r="V74" s="14">
        <v>0.17347894001370301</v>
      </c>
      <c r="W74" s="14">
        <v>0.20721487280262199</v>
      </c>
      <c r="X74" s="14">
        <v>0.153969659693419</v>
      </c>
      <c r="Y74" s="14">
        <v>0.14619863303605701</v>
      </c>
      <c r="Z74" s="14">
        <v>0.25830359783187401</v>
      </c>
      <c r="AA74" s="14">
        <v>0.20376602857008</v>
      </c>
      <c r="AB74" s="14">
        <v>0.183257175930918</v>
      </c>
      <c r="AC74" s="14">
        <v>0.17780061366283101</v>
      </c>
      <c r="AD74" s="14">
        <v>0.21270109689976699</v>
      </c>
      <c r="AE74" s="14"/>
      <c r="AF74" s="14">
        <v>0.232097259061015</v>
      </c>
      <c r="AG74" s="14">
        <v>0.18230014519950499</v>
      </c>
      <c r="AH74" s="14">
        <v>0.23354482454848999</v>
      </c>
      <c r="AI74" s="14">
        <v>0.22707034243639099</v>
      </c>
      <c r="AJ74" s="14"/>
      <c r="AK74" s="14">
        <v>0.229217090378174</v>
      </c>
      <c r="AL74" s="14">
        <v>0.18015899269145499</v>
      </c>
      <c r="AM74" s="14">
        <v>0.21320685300728701</v>
      </c>
      <c r="AN74" s="14">
        <v>0.216027102214606</v>
      </c>
      <c r="AO74" s="14">
        <v>0.14448955403394101</v>
      </c>
      <c r="AP74" s="14"/>
      <c r="AQ74" s="14">
        <v>0.15008216120162601</v>
      </c>
      <c r="AR74" s="14"/>
      <c r="AS74" s="14">
        <v>0.17310412019934199</v>
      </c>
      <c r="AT74" s="14">
        <v>0.20319853342958</v>
      </c>
    </row>
    <row r="75" spans="2:46" x14ac:dyDescent="0.35">
      <c r="B75" t="s">
        <v>68</v>
      </c>
      <c r="C75" s="14">
        <v>0.376957264738912</v>
      </c>
      <c r="D75" s="14">
        <v>0.33223744297626401</v>
      </c>
      <c r="E75" s="14">
        <v>0.42102685939630002</v>
      </c>
      <c r="F75" s="14"/>
      <c r="G75" s="14">
        <v>0.403463346454559</v>
      </c>
      <c r="H75" s="14">
        <v>0.412789621418088</v>
      </c>
      <c r="I75" s="14">
        <v>0.38439359840423698</v>
      </c>
      <c r="J75" s="14">
        <v>0.38217168211809599</v>
      </c>
      <c r="K75" s="14">
        <v>0.34861388808566302</v>
      </c>
      <c r="L75" s="14">
        <v>0.338931235403715</v>
      </c>
      <c r="M75" s="14"/>
      <c r="N75" s="14">
        <v>0.38008936454041697</v>
      </c>
      <c r="O75" s="14">
        <v>0.39951366694026202</v>
      </c>
      <c r="P75" s="14">
        <v>0.34261889010836599</v>
      </c>
      <c r="Q75" s="14">
        <v>0.38361147935768403</v>
      </c>
      <c r="R75" s="14"/>
      <c r="S75" s="14">
        <v>0.42333512239763099</v>
      </c>
      <c r="T75" s="14">
        <v>0.36053598824142502</v>
      </c>
      <c r="U75" s="14">
        <v>0.39567693822935401</v>
      </c>
      <c r="V75" s="14">
        <v>0.43453897699440203</v>
      </c>
      <c r="W75" s="14">
        <v>0.35568397179800598</v>
      </c>
      <c r="X75" s="14">
        <v>0.42377211858685898</v>
      </c>
      <c r="Y75" s="14">
        <v>0.42482352465636503</v>
      </c>
      <c r="Z75" s="14">
        <v>0.346166898658474</v>
      </c>
      <c r="AA75" s="14">
        <v>0.41725772655892501</v>
      </c>
      <c r="AB75" s="14">
        <v>0.161446029637933</v>
      </c>
      <c r="AC75" s="14">
        <v>0.36866362828848598</v>
      </c>
      <c r="AD75" s="14">
        <v>0.34445570569742001</v>
      </c>
      <c r="AE75" s="14"/>
      <c r="AF75" s="14">
        <v>0.346218788254545</v>
      </c>
      <c r="AG75" s="14">
        <v>0.45095689812811102</v>
      </c>
      <c r="AH75" s="14">
        <v>0.42431587294252898</v>
      </c>
      <c r="AI75" s="14">
        <v>0.24721461258817601</v>
      </c>
      <c r="AJ75" s="14"/>
      <c r="AK75" s="14">
        <v>0.37248261695687002</v>
      </c>
      <c r="AL75" s="14">
        <v>0.46892225152487299</v>
      </c>
      <c r="AM75" s="14">
        <v>0.42845116604223099</v>
      </c>
      <c r="AN75" s="14">
        <v>0.271084748512542</v>
      </c>
      <c r="AO75" s="14">
        <v>0.46385716230136798</v>
      </c>
      <c r="AP75" s="14"/>
      <c r="AQ75" s="14">
        <v>0.39518120867640699</v>
      </c>
      <c r="AR75" s="14"/>
      <c r="AS75" s="14">
        <v>0.46824230315946602</v>
      </c>
      <c r="AT75" s="14">
        <v>0.43090637533197901</v>
      </c>
    </row>
    <row r="76" spans="2:46" x14ac:dyDescent="0.35">
      <c r="B76" t="s">
        <v>69</v>
      </c>
      <c r="C76" s="14">
        <v>8.5295984157119906E-2</v>
      </c>
      <c r="D76" s="14">
        <v>8.3276141945769502E-2</v>
      </c>
      <c r="E76" s="14">
        <v>8.7602580062192001E-2</v>
      </c>
      <c r="F76" s="14"/>
      <c r="G76" s="14">
        <v>0.13597588021087401</v>
      </c>
      <c r="H76" s="14">
        <v>0.12754126975289001</v>
      </c>
      <c r="I76" s="14">
        <v>0.100903615548579</v>
      </c>
      <c r="J76" s="14">
        <v>8.7473850982732901E-2</v>
      </c>
      <c r="K76" s="14">
        <v>5.0351394049778002E-2</v>
      </c>
      <c r="L76" s="14">
        <v>2.62030457715287E-2</v>
      </c>
      <c r="M76" s="14"/>
      <c r="N76" s="14">
        <v>8.8703817819854605E-2</v>
      </c>
      <c r="O76" s="14">
        <v>9.5542355382948502E-2</v>
      </c>
      <c r="P76" s="14">
        <v>8.1776864026240403E-2</v>
      </c>
      <c r="Q76" s="14">
        <v>6.9153016412776699E-2</v>
      </c>
      <c r="R76" s="14"/>
      <c r="S76" s="14">
        <v>0.113916564680676</v>
      </c>
      <c r="T76" s="14">
        <v>3.7396689981560503E-2</v>
      </c>
      <c r="U76" s="14">
        <v>7.1231833890151502E-2</v>
      </c>
      <c r="V76" s="14">
        <v>7.0474989832627899E-2</v>
      </c>
      <c r="W76" s="14">
        <v>8.6019676814119705E-2</v>
      </c>
      <c r="X76" s="14">
        <v>9.6858710835474995E-2</v>
      </c>
      <c r="Y76" s="14">
        <v>5.3141059166335498E-2</v>
      </c>
      <c r="Z76" s="14">
        <v>0.100829836115925</v>
      </c>
      <c r="AA76" s="14">
        <v>5.0072572534340602E-2</v>
      </c>
      <c r="AB76" s="14">
        <v>0.176271922174638</v>
      </c>
      <c r="AC76" s="14">
        <v>5.7749225431686903E-2</v>
      </c>
      <c r="AD76" s="14">
        <v>0.17153439417163399</v>
      </c>
      <c r="AE76" s="14"/>
      <c r="AF76" s="14">
        <v>5.3614524382583698E-2</v>
      </c>
      <c r="AG76" s="14">
        <v>0.113941487457173</v>
      </c>
      <c r="AH76" s="14">
        <v>5.1100944399502198E-2</v>
      </c>
      <c r="AI76" s="14">
        <v>5.61450608166012E-2</v>
      </c>
      <c r="AJ76" s="14"/>
      <c r="AK76" s="14">
        <v>6.4490867538103805E-2</v>
      </c>
      <c r="AL76" s="14">
        <v>0.120901592936274</v>
      </c>
      <c r="AM76" s="14">
        <v>6.7264330162175895E-2</v>
      </c>
      <c r="AN76" s="14">
        <v>5.4298567556154698E-2</v>
      </c>
      <c r="AO76" s="14">
        <v>0.149885959880842</v>
      </c>
      <c r="AP76" s="14"/>
      <c r="AQ76" s="14">
        <v>0.184425355621954</v>
      </c>
      <c r="AR76" s="14"/>
      <c r="AS76" s="14">
        <v>0.136592660687021</v>
      </c>
      <c r="AT76" s="14">
        <v>8.5580042638892906E-2</v>
      </c>
    </row>
    <row r="77" spans="2:46" x14ac:dyDescent="0.35">
      <c r="B77" t="s">
        <v>70</v>
      </c>
      <c r="C77" s="14">
        <v>3.6151759549881098E-2</v>
      </c>
      <c r="D77" s="14">
        <v>4.2181205228404503E-2</v>
      </c>
      <c r="E77" s="14">
        <v>3.0405318013058499E-2</v>
      </c>
      <c r="F77" s="14"/>
      <c r="G77" s="14">
        <v>5.6685887078846003E-2</v>
      </c>
      <c r="H77" s="14">
        <v>4.3856629322607601E-2</v>
      </c>
      <c r="I77" s="14">
        <v>5.6582300351935101E-2</v>
      </c>
      <c r="J77" s="14">
        <v>1.55426276516993E-2</v>
      </c>
      <c r="K77" s="14">
        <v>3.0410394795786201E-2</v>
      </c>
      <c r="L77" s="14">
        <v>2.02031607399248E-2</v>
      </c>
      <c r="M77" s="14"/>
      <c r="N77" s="14">
        <v>3.0582947454323699E-2</v>
      </c>
      <c r="O77" s="14">
        <v>4.5199274782514703E-2</v>
      </c>
      <c r="P77" s="14">
        <v>4.7055172715511802E-2</v>
      </c>
      <c r="Q77" s="14">
        <v>2.3660616199291801E-2</v>
      </c>
      <c r="R77" s="14"/>
      <c r="S77" s="14">
        <v>3.0346661746940298E-2</v>
      </c>
      <c r="T77" s="14">
        <v>2.4168082313078799E-2</v>
      </c>
      <c r="U77" s="14">
        <v>0</v>
      </c>
      <c r="V77" s="14">
        <v>1.7480831627421901E-2</v>
      </c>
      <c r="W77" s="14">
        <v>2.04826796310261E-2</v>
      </c>
      <c r="X77" s="14">
        <v>5.3042075733546797E-3</v>
      </c>
      <c r="Y77" s="14">
        <v>1.7504423891052601E-2</v>
      </c>
      <c r="Z77" s="14">
        <v>5.0959948050098701E-2</v>
      </c>
      <c r="AA77" s="14">
        <v>3.5287231792483699E-2</v>
      </c>
      <c r="AB77" s="14">
        <v>0.180160688656747</v>
      </c>
      <c r="AC77" s="14">
        <v>1.9441897604978199E-2</v>
      </c>
      <c r="AD77" s="14">
        <v>2.5701924523362701E-2</v>
      </c>
      <c r="AE77" s="14"/>
      <c r="AF77" s="14">
        <v>1.6150025564982899E-2</v>
      </c>
      <c r="AG77" s="14">
        <v>3.3794283662760098E-2</v>
      </c>
      <c r="AH77" s="14">
        <v>1.8835470491504299E-2</v>
      </c>
      <c r="AI77" s="14">
        <v>1.39177552724935E-2</v>
      </c>
      <c r="AJ77" s="14"/>
      <c r="AK77" s="14">
        <v>2.1705648981494699E-2</v>
      </c>
      <c r="AL77" s="14">
        <v>4.1506542099741597E-2</v>
      </c>
      <c r="AM77" s="14">
        <v>2.6185062291407799E-2</v>
      </c>
      <c r="AN77" s="14">
        <v>1.5861630614366299E-2</v>
      </c>
      <c r="AO77" s="14">
        <v>2.9169523498352501E-2</v>
      </c>
      <c r="AP77" s="14"/>
      <c r="AQ77" s="14">
        <v>8.7772463781283394E-2</v>
      </c>
      <c r="AR77" s="14"/>
      <c r="AS77" s="14">
        <v>3.4472416012195597E-2</v>
      </c>
      <c r="AT77" s="14">
        <v>3.0970401015666001E-2</v>
      </c>
    </row>
    <row r="78" spans="2:46" x14ac:dyDescent="0.35">
      <c r="B78" t="s">
        <v>71</v>
      </c>
      <c r="C78" s="14">
        <v>0.10659551364408699</v>
      </c>
      <c r="D78" s="14">
        <v>6.6826226596858704E-2</v>
      </c>
      <c r="E78" s="14">
        <v>0.14396963759468301</v>
      </c>
      <c r="F78" s="14"/>
      <c r="G78" s="14">
        <v>0.18769849347433501</v>
      </c>
      <c r="H78" s="14">
        <v>0.12759194858696099</v>
      </c>
      <c r="I78" s="14">
        <v>0.110283019244224</v>
      </c>
      <c r="J78" s="14">
        <v>7.6774144044954196E-2</v>
      </c>
      <c r="K78" s="14">
        <v>6.6256152517036801E-2</v>
      </c>
      <c r="L78" s="14">
        <v>8.3869332611925307E-2</v>
      </c>
      <c r="M78" s="14"/>
      <c r="N78" s="14">
        <v>7.7400904845892599E-2</v>
      </c>
      <c r="O78" s="14">
        <v>9.3316950794462894E-2</v>
      </c>
      <c r="P78" s="14">
        <v>0.103799705232476</v>
      </c>
      <c r="Q78" s="14">
        <v>0.15391368681540099</v>
      </c>
      <c r="R78" s="14"/>
      <c r="S78" s="14">
        <v>0.115613112640925</v>
      </c>
      <c r="T78" s="14">
        <v>0.120836596859447</v>
      </c>
      <c r="U78" s="14">
        <v>0.104963114263438</v>
      </c>
      <c r="V78" s="14">
        <v>0.10586140341091101</v>
      </c>
      <c r="W78" s="14">
        <v>0.142513792285204</v>
      </c>
      <c r="X78" s="14">
        <v>0.11698636329408001</v>
      </c>
      <c r="Y78" s="14">
        <v>0.107555257563323</v>
      </c>
      <c r="Z78" s="14">
        <v>8.7204018229579405E-2</v>
      </c>
      <c r="AA78" s="14">
        <v>0.121427882175988</v>
      </c>
      <c r="AB78" s="14">
        <v>3.5531054000568003E-2</v>
      </c>
      <c r="AC78" s="14">
        <v>0.11172338336566499</v>
      </c>
      <c r="AD78" s="14">
        <v>6.86423448823308E-2</v>
      </c>
      <c r="AE78" s="14"/>
      <c r="AF78" s="14">
        <v>3.8020646027987597E-2</v>
      </c>
      <c r="AG78" s="14">
        <v>8.2758133860803398E-2</v>
      </c>
      <c r="AH78" s="14">
        <v>0.121378341040126</v>
      </c>
      <c r="AI78" s="14">
        <v>4.7374552837075097E-2</v>
      </c>
      <c r="AJ78" s="14"/>
      <c r="AK78" s="14">
        <v>4.6648016775208502E-2</v>
      </c>
      <c r="AL78" s="14">
        <v>8.1928273227019996E-2</v>
      </c>
      <c r="AM78" s="14">
        <v>0.118711940783369</v>
      </c>
      <c r="AN78" s="14">
        <v>6.2138480543826501E-2</v>
      </c>
      <c r="AO78" s="14">
        <v>0.13907910456853601</v>
      </c>
      <c r="AP78" s="14"/>
      <c r="AQ78" s="14">
        <v>5.1898268703766903E-2</v>
      </c>
      <c r="AR78" s="14"/>
      <c r="AS78" s="14">
        <v>6.6719403466244595E-2</v>
      </c>
      <c r="AT78" s="14">
        <v>9.3299436983713999E-2</v>
      </c>
    </row>
    <row r="79" spans="2:46" x14ac:dyDescent="0.35">
      <c r="B79" t="s">
        <v>72</v>
      </c>
      <c r="C79" s="14">
        <v>0.39499947790999901</v>
      </c>
      <c r="D79" s="14">
        <v>0.47547898325270299</v>
      </c>
      <c r="E79" s="14">
        <v>0.316995604933766</v>
      </c>
      <c r="F79" s="14"/>
      <c r="G79" s="14">
        <v>0.21617639278138601</v>
      </c>
      <c r="H79" s="14">
        <v>0.28822053091945299</v>
      </c>
      <c r="I79" s="14">
        <v>0.34783746645102498</v>
      </c>
      <c r="J79" s="14">
        <v>0.43803769520251801</v>
      </c>
      <c r="K79" s="14">
        <v>0.50436817055173599</v>
      </c>
      <c r="L79" s="14">
        <v>0.53079322547290697</v>
      </c>
      <c r="M79" s="14"/>
      <c r="N79" s="14">
        <v>0.42322296533951198</v>
      </c>
      <c r="O79" s="14">
        <v>0.36642775209981199</v>
      </c>
      <c r="P79" s="14">
        <v>0.42474936791740597</v>
      </c>
      <c r="Q79" s="14">
        <v>0.36966120121484602</v>
      </c>
      <c r="R79" s="14"/>
      <c r="S79" s="14">
        <v>0.31678853853382799</v>
      </c>
      <c r="T79" s="14">
        <v>0.45706264260448898</v>
      </c>
      <c r="U79" s="14">
        <v>0.42812811361705699</v>
      </c>
      <c r="V79" s="14">
        <v>0.37164379813463699</v>
      </c>
      <c r="W79" s="14">
        <v>0.39529987947164402</v>
      </c>
      <c r="X79" s="14">
        <v>0.35707859971023198</v>
      </c>
      <c r="Y79" s="14">
        <v>0.39697573472292402</v>
      </c>
      <c r="Z79" s="14">
        <v>0.41483929894592197</v>
      </c>
      <c r="AA79" s="14">
        <v>0.375954586938263</v>
      </c>
      <c r="AB79" s="14">
        <v>0.44659030553011397</v>
      </c>
      <c r="AC79" s="14">
        <v>0.44242186530918398</v>
      </c>
      <c r="AD79" s="14">
        <v>0.38966563072525301</v>
      </c>
      <c r="AE79" s="14"/>
      <c r="AF79" s="14">
        <v>0.54599601576990098</v>
      </c>
      <c r="AG79" s="14">
        <v>0.31854919689115302</v>
      </c>
      <c r="AH79" s="14">
        <v>0.38436937112633901</v>
      </c>
      <c r="AI79" s="14">
        <v>0.63534801848565403</v>
      </c>
      <c r="AJ79" s="14"/>
      <c r="AK79" s="14">
        <v>0.49467284974832298</v>
      </c>
      <c r="AL79" s="14">
        <v>0.28674134021209102</v>
      </c>
      <c r="AM79" s="14">
        <v>0.35938750072081699</v>
      </c>
      <c r="AN79" s="14">
        <v>0.59661657277311098</v>
      </c>
      <c r="AO79" s="14">
        <v>0.21800824975090199</v>
      </c>
      <c r="AP79" s="14"/>
      <c r="AQ79" s="14">
        <v>0.28072270321658899</v>
      </c>
      <c r="AR79" s="14"/>
      <c r="AS79" s="14">
        <v>0.29397321667507398</v>
      </c>
      <c r="AT79" s="14">
        <v>0.35924374402974801</v>
      </c>
    </row>
    <row r="80" spans="2:46" x14ac:dyDescent="0.35">
      <c r="B80" t="s">
        <v>73</v>
      </c>
      <c r="C80" s="14">
        <v>0.121447743707001</v>
      </c>
      <c r="D80" s="14">
        <v>0.12545734717417401</v>
      </c>
      <c r="E80" s="14">
        <v>0.11800789807525</v>
      </c>
      <c r="F80" s="14"/>
      <c r="G80" s="14">
        <v>0.19266176728972001</v>
      </c>
      <c r="H80" s="14">
        <v>0.17139789907549799</v>
      </c>
      <c r="I80" s="14">
        <v>0.157485915900514</v>
      </c>
      <c r="J80" s="14">
        <v>0.103016478634432</v>
      </c>
      <c r="K80" s="14">
        <v>8.0761788845564203E-2</v>
      </c>
      <c r="L80" s="14">
        <v>4.6406206511453503E-2</v>
      </c>
      <c r="M80" s="14"/>
      <c r="N80" s="14">
        <v>0.119286765274178</v>
      </c>
      <c r="O80" s="14">
        <v>0.14074163016546301</v>
      </c>
      <c r="P80" s="14">
        <v>0.128832036741752</v>
      </c>
      <c r="Q80" s="14">
        <v>9.2813632612068403E-2</v>
      </c>
      <c r="R80" s="14"/>
      <c r="S80" s="14">
        <v>0.14426322642761599</v>
      </c>
      <c r="T80" s="14">
        <v>6.1564772294639303E-2</v>
      </c>
      <c r="U80" s="14">
        <v>7.1231833890151502E-2</v>
      </c>
      <c r="V80" s="14">
        <v>8.7955821460049793E-2</v>
      </c>
      <c r="W80" s="14">
        <v>0.106502356445146</v>
      </c>
      <c r="X80" s="14">
        <v>0.10216291840883</v>
      </c>
      <c r="Y80" s="14">
        <v>7.0645483057388103E-2</v>
      </c>
      <c r="Z80" s="14">
        <v>0.15178978416602401</v>
      </c>
      <c r="AA80" s="14">
        <v>8.5359804326824301E-2</v>
      </c>
      <c r="AB80" s="14">
        <v>0.356432610831385</v>
      </c>
      <c r="AC80" s="14">
        <v>7.7191123036665102E-2</v>
      </c>
      <c r="AD80" s="14">
        <v>0.197236318694997</v>
      </c>
      <c r="AE80" s="14"/>
      <c r="AF80" s="14">
        <v>6.9764549947566507E-2</v>
      </c>
      <c r="AG80" s="14">
        <v>0.147735771119933</v>
      </c>
      <c r="AH80" s="14">
        <v>6.9936414891006493E-2</v>
      </c>
      <c r="AI80" s="14">
        <v>7.0062816089094704E-2</v>
      </c>
      <c r="AJ80" s="14"/>
      <c r="AK80" s="14">
        <v>8.6196516519598504E-2</v>
      </c>
      <c r="AL80" s="14">
        <v>0.162408135036016</v>
      </c>
      <c r="AM80" s="14">
        <v>9.3449392453583593E-2</v>
      </c>
      <c r="AN80" s="14">
        <v>7.0160198170521104E-2</v>
      </c>
      <c r="AO80" s="14">
        <v>0.179055483379194</v>
      </c>
      <c r="AP80" s="14"/>
      <c r="AQ80" s="14">
        <v>0.27219781940323801</v>
      </c>
      <c r="AR80" s="14"/>
      <c r="AS80" s="14">
        <v>0.171065076699216</v>
      </c>
      <c r="AT80" s="14">
        <v>0.11655044365455899</v>
      </c>
    </row>
    <row r="81" spans="2:46" x14ac:dyDescent="0.35">
      <c r="B81" t="s">
        <v>74</v>
      </c>
      <c r="C81" s="14">
        <v>0.273551734202998</v>
      </c>
      <c r="D81" s="14">
        <v>0.35002163607852899</v>
      </c>
      <c r="E81" s="14">
        <v>0.19898770685851599</v>
      </c>
      <c r="F81" s="14"/>
      <c r="G81" s="14">
        <v>2.3514625491665098E-2</v>
      </c>
      <c r="H81" s="14">
        <v>0.116822631843955</v>
      </c>
      <c r="I81" s="14">
        <v>0.19035155055051101</v>
      </c>
      <c r="J81" s="14">
        <v>0.33502121656808598</v>
      </c>
      <c r="K81" s="14">
        <v>0.42360638170617199</v>
      </c>
      <c r="L81" s="14">
        <v>0.48438701896145298</v>
      </c>
      <c r="M81" s="14"/>
      <c r="N81" s="14">
        <v>0.30393620006533401</v>
      </c>
      <c r="O81" s="14">
        <v>0.225686121934349</v>
      </c>
      <c r="P81" s="14">
        <v>0.295917331175653</v>
      </c>
      <c r="Q81" s="14">
        <v>0.27684756860277698</v>
      </c>
      <c r="R81" s="14"/>
      <c r="S81" s="14">
        <v>0.172525312106212</v>
      </c>
      <c r="T81" s="14">
        <v>0.39549787030985001</v>
      </c>
      <c r="U81" s="14">
        <v>0.35689627972690502</v>
      </c>
      <c r="V81" s="14">
        <v>0.28368797667458701</v>
      </c>
      <c r="W81" s="14">
        <v>0.28879752302649803</v>
      </c>
      <c r="X81" s="14">
        <v>0.25491568130140202</v>
      </c>
      <c r="Y81" s="14">
        <v>0.32633025166553598</v>
      </c>
      <c r="Z81" s="14">
        <v>0.26304951477989802</v>
      </c>
      <c r="AA81" s="14">
        <v>0.29059478261143901</v>
      </c>
      <c r="AB81" s="14">
        <v>9.0157694698729002E-2</v>
      </c>
      <c r="AC81" s="14">
        <v>0.365230742272519</v>
      </c>
      <c r="AD81" s="14">
        <v>0.19242931203025501</v>
      </c>
      <c r="AE81" s="14"/>
      <c r="AF81" s="14">
        <v>0.476231465822334</v>
      </c>
      <c r="AG81" s="14">
        <v>0.170813425771219</v>
      </c>
      <c r="AH81" s="14">
        <v>0.31443295623533202</v>
      </c>
      <c r="AI81" s="14">
        <v>0.56528520239655899</v>
      </c>
      <c r="AJ81" s="14"/>
      <c r="AK81" s="14">
        <v>0.40847633322872501</v>
      </c>
      <c r="AL81" s="14">
        <v>0.124333205176075</v>
      </c>
      <c r="AM81" s="14">
        <v>0.26593810826723402</v>
      </c>
      <c r="AN81" s="14">
        <v>0.52645637460258998</v>
      </c>
      <c r="AO81" s="14">
        <v>3.8952766371707699E-2</v>
      </c>
      <c r="AP81" s="14"/>
      <c r="AQ81" s="14">
        <v>8.5248838133508698E-3</v>
      </c>
      <c r="AR81" s="14"/>
      <c r="AS81" s="14">
        <v>0.12290813997585701</v>
      </c>
      <c r="AT81" s="14">
        <v>0.24269330037518899</v>
      </c>
    </row>
    <row r="82" spans="2:46" x14ac:dyDescent="0.35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spans="2:46" x14ac:dyDescent="0.35">
      <c r="B83" s="6" t="s">
        <v>90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spans="2:46" x14ac:dyDescent="0.35">
      <c r="B84" s="24" t="s">
        <v>78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spans="2:46" x14ac:dyDescent="0.35">
      <c r="B85" t="s">
        <v>66</v>
      </c>
      <c r="C85" s="14">
        <v>0.33143628003608999</v>
      </c>
      <c r="D85" s="14">
        <v>0.34663833826124901</v>
      </c>
      <c r="E85" s="14">
        <v>0.31788900615730198</v>
      </c>
      <c r="F85" s="14"/>
      <c r="G85" s="14">
        <v>0.15826356433354699</v>
      </c>
      <c r="H85" s="14">
        <v>0.215177490013919</v>
      </c>
      <c r="I85" s="14">
        <v>0.31434756172764999</v>
      </c>
      <c r="J85" s="14">
        <v>0.35983189979010599</v>
      </c>
      <c r="K85" s="14">
        <v>0.42643483421702599</v>
      </c>
      <c r="L85" s="14">
        <v>0.468309051535093</v>
      </c>
      <c r="M85" s="14"/>
      <c r="N85" s="14">
        <v>0.30919389698841199</v>
      </c>
      <c r="O85" s="14">
        <v>0.28131221189564698</v>
      </c>
      <c r="P85" s="14">
        <v>0.37705233453083897</v>
      </c>
      <c r="Q85" s="14">
        <v>0.36828515056544198</v>
      </c>
      <c r="R85" s="14"/>
      <c r="S85" s="14">
        <v>0.23751641401044599</v>
      </c>
      <c r="T85" s="14">
        <v>0.37172957281181002</v>
      </c>
      <c r="U85" s="14">
        <v>0.32129314634525202</v>
      </c>
      <c r="V85" s="14">
        <v>0.34759469035085</v>
      </c>
      <c r="W85" s="14">
        <v>0.35735370921876197</v>
      </c>
      <c r="X85" s="14">
        <v>0.30462367662686102</v>
      </c>
      <c r="Y85" s="14">
        <v>0.36022147065418902</v>
      </c>
      <c r="Z85" s="14">
        <v>0.32611888743512701</v>
      </c>
      <c r="AA85" s="14">
        <v>0.36634961059313498</v>
      </c>
      <c r="AB85" s="14">
        <v>0.31081625797762402</v>
      </c>
      <c r="AC85" s="14">
        <v>0.45337761098497198</v>
      </c>
      <c r="AD85" s="14">
        <v>0.25543470359701398</v>
      </c>
      <c r="AE85" s="14"/>
      <c r="AF85" s="14">
        <v>0.51624588256947401</v>
      </c>
      <c r="AG85" s="14">
        <v>0.13459870044950101</v>
      </c>
      <c r="AH85" s="14">
        <v>0.20845629972621499</v>
      </c>
      <c r="AI85" s="14">
        <v>0.74270973806777396</v>
      </c>
      <c r="AJ85" s="14"/>
      <c r="AK85" s="14">
        <v>0.44417783595837002</v>
      </c>
      <c r="AL85" s="14">
        <v>3.4339324296126197E-2</v>
      </c>
      <c r="AM85" s="14">
        <v>0.214144927106175</v>
      </c>
      <c r="AN85" s="14">
        <v>0.65678423618426596</v>
      </c>
      <c r="AO85" s="14">
        <v>0.26017579480818398</v>
      </c>
      <c r="AP85" s="14"/>
      <c r="AQ85" s="14">
        <v>0.23835286457274699</v>
      </c>
      <c r="AR85" s="14"/>
      <c r="AS85" s="14">
        <v>1.18352882254525E-2</v>
      </c>
      <c r="AT85" s="14">
        <v>0.33062313982976799</v>
      </c>
    </row>
    <row r="86" spans="2:46" x14ac:dyDescent="0.35">
      <c r="B86" t="s">
        <v>67</v>
      </c>
      <c r="C86" s="14">
        <v>0.196970653772475</v>
      </c>
      <c r="D86" s="14">
        <v>0.177154247480515</v>
      </c>
      <c r="E86" s="14">
        <v>0.216015782637589</v>
      </c>
      <c r="F86" s="14"/>
      <c r="G86" s="14">
        <v>0.28694589899383099</v>
      </c>
      <c r="H86" s="14">
        <v>0.19002898638809099</v>
      </c>
      <c r="I86" s="14">
        <v>0.16652798734407701</v>
      </c>
      <c r="J86" s="14">
        <v>0.186278439956618</v>
      </c>
      <c r="K86" s="14">
        <v>0.15140663875749899</v>
      </c>
      <c r="L86" s="14">
        <v>0.20678764432069799</v>
      </c>
      <c r="M86" s="14"/>
      <c r="N86" s="14">
        <v>0.184388239900137</v>
      </c>
      <c r="O86" s="14">
        <v>0.20892917444811501</v>
      </c>
      <c r="P86" s="14">
        <v>0.17756397001334001</v>
      </c>
      <c r="Q86" s="14">
        <v>0.21797881720804799</v>
      </c>
      <c r="R86" s="14"/>
      <c r="S86" s="14">
        <v>0.18171701059072901</v>
      </c>
      <c r="T86" s="14">
        <v>0.205424019468368</v>
      </c>
      <c r="U86" s="14">
        <v>0.18374546841080899</v>
      </c>
      <c r="V86" s="14">
        <v>0.21975650299774899</v>
      </c>
      <c r="W86" s="14">
        <v>0.19368767421545599</v>
      </c>
      <c r="X86" s="14">
        <v>0.24045863864252101</v>
      </c>
      <c r="Y86" s="14">
        <v>0.16001357471302499</v>
      </c>
      <c r="Z86" s="14">
        <v>0.19074425708049</v>
      </c>
      <c r="AA86" s="14">
        <v>0.15957211365653701</v>
      </c>
      <c r="AB86" s="14">
        <v>0.25329977070194298</v>
      </c>
      <c r="AC86" s="14">
        <v>0.173310895432987</v>
      </c>
      <c r="AD86" s="14">
        <v>0.189867711483207</v>
      </c>
      <c r="AE86" s="14"/>
      <c r="AF86" s="14">
        <v>0.21265202043729001</v>
      </c>
      <c r="AG86" s="14">
        <v>0.13294429893852899</v>
      </c>
      <c r="AH86" s="14">
        <v>0.27693440497034999</v>
      </c>
      <c r="AI86" s="14">
        <v>0.14742533834948601</v>
      </c>
      <c r="AJ86" s="14"/>
      <c r="AK86" s="14">
        <v>0.229806123241584</v>
      </c>
      <c r="AL86" s="14">
        <v>8.44341241705545E-2</v>
      </c>
      <c r="AM86" s="14">
        <v>0.24244043187304101</v>
      </c>
      <c r="AN86" s="14">
        <v>0.20408786613454399</v>
      </c>
      <c r="AO86" s="14">
        <v>0.30905309235572098</v>
      </c>
      <c r="AP86" s="14"/>
      <c r="AQ86" s="14">
        <v>0.13524530155567799</v>
      </c>
      <c r="AR86" s="14"/>
      <c r="AS86" s="14">
        <v>3.6831122619301902E-2</v>
      </c>
      <c r="AT86" s="14">
        <v>0.28381562392442</v>
      </c>
    </row>
    <row r="87" spans="2:46" x14ac:dyDescent="0.35">
      <c r="B87" t="s">
        <v>68</v>
      </c>
      <c r="C87" s="14">
        <v>0.17977317270915999</v>
      </c>
      <c r="D87" s="14">
        <v>0.184995096518245</v>
      </c>
      <c r="E87" s="14">
        <v>0.17537790672934001</v>
      </c>
      <c r="F87" s="14"/>
      <c r="G87" s="14">
        <v>0.21132882973315101</v>
      </c>
      <c r="H87" s="14">
        <v>0.19190327781303401</v>
      </c>
      <c r="I87" s="14">
        <v>0.22317282246717501</v>
      </c>
      <c r="J87" s="14">
        <v>0.15752396065843999</v>
      </c>
      <c r="K87" s="14">
        <v>0.17028729012756599</v>
      </c>
      <c r="L87" s="14">
        <v>0.13804746642722299</v>
      </c>
      <c r="M87" s="14"/>
      <c r="N87" s="14">
        <v>0.189277812171048</v>
      </c>
      <c r="O87" s="14">
        <v>0.17960184517570499</v>
      </c>
      <c r="P87" s="14">
        <v>0.17476802213294201</v>
      </c>
      <c r="Q87" s="14">
        <v>0.170568791319924</v>
      </c>
      <c r="R87" s="14"/>
      <c r="S87" s="14">
        <v>0.208795890642167</v>
      </c>
      <c r="T87" s="14">
        <v>0.15123635944903599</v>
      </c>
      <c r="U87" s="14">
        <v>0.23326670959869999</v>
      </c>
      <c r="V87" s="14">
        <v>0.16640178266865399</v>
      </c>
      <c r="W87" s="14">
        <v>0.150105469730791</v>
      </c>
      <c r="X87" s="14">
        <v>0.17543324054685</v>
      </c>
      <c r="Y87" s="14">
        <v>0.21057930582613801</v>
      </c>
      <c r="Z87" s="14">
        <v>0.205371715908889</v>
      </c>
      <c r="AA87" s="14">
        <v>0.147948511082312</v>
      </c>
      <c r="AB87" s="14">
        <v>0.14822856235109699</v>
      </c>
      <c r="AC87" s="14">
        <v>0.14835558062373</v>
      </c>
      <c r="AD87" s="14">
        <v>0.29366682754268802</v>
      </c>
      <c r="AE87" s="14"/>
      <c r="AF87" s="14">
        <v>0.14656617002552</v>
      </c>
      <c r="AG87" s="14">
        <v>0.20528598851852101</v>
      </c>
      <c r="AH87" s="14">
        <v>0.25169827848950699</v>
      </c>
      <c r="AI87" s="14">
        <v>4.9291141197467199E-2</v>
      </c>
      <c r="AJ87" s="14"/>
      <c r="AK87" s="14">
        <v>0.15181646996192</v>
      </c>
      <c r="AL87" s="14">
        <v>0.154036052046023</v>
      </c>
      <c r="AM87" s="14">
        <v>0.28333729751370401</v>
      </c>
      <c r="AN87" s="14">
        <v>7.7350600658349394E-2</v>
      </c>
      <c r="AO87" s="14">
        <v>0.238016735952885</v>
      </c>
      <c r="AP87" s="14"/>
      <c r="AQ87" s="14">
        <v>0.14106156965099501</v>
      </c>
      <c r="AR87" s="14"/>
      <c r="AS87" s="14">
        <v>0.145688625276989</v>
      </c>
      <c r="AT87" s="14">
        <v>0.27448391622719098</v>
      </c>
    </row>
    <row r="88" spans="2:46" x14ac:dyDescent="0.35">
      <c r="B88" t="s">
        <v>69</v>
      </c>
      <c r="C88" s="14">
        <v>0.18490260542914799</v>
      </c>
      <c r="D88" s="14">
        <v>0.18650140637249499</v>
      </c>
      <c r="E88" s="14">
        <v>0.183119917705069</v>
      </c>
      <c r="F88" s="14"/>
      <c r="G88" s="14">
        <v>0.19954354935267499</v>
      </c>
      <c r="H88" s="14">
        <v>0.219700051304695</v>
      </c>
      <c r="I88" s="14">
        <v>0.177521645837424</v>
      </c>
      <c r="J88" s="14">
        <v>0.20199303294537799</v>
      </c>
      <c r="K88" s="14">
        <v>0.18469433452074499</v>
      </c>
      <c r="L88" s="14">
        <v>0.139063408554889</v>
      </c>
      <c r="M88" s="14"/>
      <c r="N88" s="14">
        <v>0.214047650801966</v>
      </c>
      <c r="O88" s="14">
        <v>0.21420711171331799</v>
      </c>
      <c r="P88" s="14">
        <v>0.182430944040022</v>
      </c>
      <c r="Q88" s="14">
        <v>0.12754605117923901</v>
      </c>
      <c r="R88" s="14"/>
      <c r="S88" s="14">
        <v>0.23780921643099601</v>
      </c>
      <c r="T88" s="14">
        <v>0.176498442838877</v>
      </c>
      <c r="U88" s="14">
        <v>0.117229731579631</v>
      </c>
      <c r="V88" s="14">
        <v>0.185043462977828</v>
      </c>
      <c r="W88" s="14">
        <v>0.19520977012823701</v>
      </c>
      <c r="X88" s="14">
        <v>0.19272595498059</v>
      </c>
      <c r="Y88" s="14">
        <v>0.161775170723305</v>
      </c>
      <c r="Z88" s="14">
        <v>0.152329586126488</v>
      </c>
      <c r="AA88" s="14">
        <v>0.21053654341307501</v>
      </c>
      <c r="AB88" s="14">
        <v>0.164127251809703</v>
      </c>
      <c r="AC88" s="14">
        <v>0.151443179733384</v>
      </c>
      <c r="AD88" s="14">
        <v>0.23660315357955999</v>
      </c>
      <c r="AE88" s="14"/>
      <c r="AF88" s="14">
        <v>8.1137820785999806E-2</v>
      </c>
      <c r="AG88" s="14">
        <v>0.35000849139671403</v>
      </c>
      <c r="AH88" s="14">
        <v>0.17228462550404799</v>
      </c>
      <c r="AI88" s="14">
        <v>3.8530205283232602E-2</v>
      </c>
      <c r="AJ88" s="14"/>
      <c r="AK88" s="14">
        <v>0.109152044688832</v>
      </c>
      <c r="AL88" s="14">
        <v>0.47648013759366997</v>
      </c>
      <c r="AM88" s="14">
        <v>0.18733524529105999</v>
      </c>
      <c r="AN88" s="14">
        <v>4.1323364575096701E-2</v>
      </c>
      <c r="AO88" s="14">
        <v>0.146229475697363</v>
      </c>
      <c r="AP88" s="14"/>
      <c r="AQ88" s="14">
        <v>0.29269015384425701</v>
      </c>
      <c r="AR88" s="14"/>
      <c r="AS88" s="14">
        <v>0.52799342782481296</v>
      </c>
      <c r="AT88" s="14">
        <v>9.2864460691291395E-2</v>
      </c>
    </row>
    <row r="89" spans="2:46" x14ac:dyDescent="0.35">
      <c r="B89" t="s">
        <v>70</v>
      </c>
      <c r="C89" s="14">
        <v>7.1875374486238305E-2</v>
      </c>
      <c r="D89" s="14">
        <v>8.4215739818302701E-2</v>
      </c>
      <c r="E89" s="14">
        <v>6.01059409258538E-2</v>
      </c>
      <c r="F89" s="14"/>
      <c r="G89" s="14">
        <v>6.6536699437267602E-2</v>
      </c>
      <c r="H89" s="14">
        <v>0.109785711418141</v>
      </c>
      <c r="I89" s="14">
        <v>7.0279630809785901E-2</v>
      </c>
      <c r="J89" s="14">
        <v>7.88842493942431E-2</v>
      </c>
      <c r="K89" s="14">
        <v>6.3899111920077203E-2</v>
      </c>
      <c r="L89" s="14">
        <v>4.5555340645825997E-2</v>
      </c>
      <c r="M89" s="14"/>
      <c r="N89" s="14">
        <v>8.9152332758418398E-2</v>
      </c>
      <c r="O89" s="14">
        <v>8.6666026031793603E-2</v>
      </c>
      <c r="P89" s="14">
        <v>4.3032951955471202E-2</v>
      </c>
      <c r="Q89" s="14">
        <v>6.4149881711535198E-2</v>
      </c>
      <c r="R89" s="14"/>
      <c r="S89" s="14">
        <v>9.5532839195517902E-2</v>
      </c>
      <c r="T89" s="14">
        <v>7.1740955117310698E-2</v>
      </c>
      <c r="U89" s="14">
        <v>0.108126922773307</v>
      </c>
      <c r="V89" s="14">
        <v>6.4130272723711607E-2</v>
      </c>
      <c r="W89" s="14">
        <v>7.0268430126216599E-2</v>
      </c>
      <c r="X89" s="14">
        <v>5.3092796321797801E-2</v>
      </c>
      <c r="Y89" s="14">
        <v>5.5789016826121099E-2</v>
      </c>
      <c r="Z89" s="14">
        <v>8.8748538918265105E-2</v>
      </c>
      <c r="AA89" s="14">
        <v>7.4267009719802504E-2</v>
      </c>
      <c r="AB89" s="14">
        <v>7.0430384430187495E-2</v>
      </c>
      <c r="AC89" s="14">
        <v>5.0872532266275201E-2</v>
      </c>
      <c r="AD89" s="14">
        <v>0</v>
      </c>
      <c r="AE89" s="14"/>
      <c r="AF89" s="14">
        <v>3.1838152158777097E-2</v>
      </c>
      <c r="AG89" s="14">
        <v>0.16119618665872501</v>
      </c>
      <c r="AH89" s="14">
        <v>7.1393805580119998E-2</v>
      </c>
      <c r="AI89" s="14">
        <v>1.7715484505788599E-2</v>
      </c>
      <c r="AJ89" s="14"/>
      <c r="AK89" s="14">
        <v>4.19909241573738E-2</v>
      </c>
      <c r="AL89" s="14">
        <v>0.23123104407730399</v>
      </c>
      <c r="AM89" s="14">
        <v>6.2687040324050897E-2</v>
      </c>
      <c r="AN89" s="14">
        <v>9.9870842975548404E-3</v>
      </c>
      <c r="AO89" s="14">
        <v>1.22110439870169E-2</v>
      </c>
      <c r="AP89" s="14"/>
      <c r="AQ89" s="14">
        <v>0.18647143968813301</v>
      </c>
      <c r="AR89" s="14"/>
      <c r="AS89" s="14">
        <v>0.26736185492179299</v>
      </c>
      <c r="AT89" s="14">
        <v>3.6072373629088199E-3</v>
      </c>
    </row>
    <row r="90" spans="2:46" x14ac:dyDescent="0.35">
      <c r="B90" t="s">
        <v>71</v>
      </c>
      <c r="C90" s="14">
        <v>3.5041913566889099E-2</v>
      </c>
      <c r="D90" s="14">
        <v>2.0495171549194401E-2</v>
      </c>
      <c r="E90" s="14">
        <v>4.7491445844846401E-2</v>
      </c>
      <c r="F90" s="14"/>
      <c r="G90" s="14">
        <v>7.7381458149527502E-2</v>
      </c>
      <c r="H90" s="14">
        <v>7.3404483062119205E-2</v>
      </c>
      <c r="I90" s="14">
        <v>4.8150351813887902E-2</v>
      </c>
      <c r="J90" s="14">
        <v>1.5488417255214999E-2</v>
      </c>
      <c r="K90" s="14">
        <v>3.2777904570873602E-3</v>
      </c>
      <c r="L90" s="14">
        <v>2.2370885162712301E-3</v>
      </c>
      <c r="M90" s="14"/>
      <c r="N90" s="14">
        <v>1.3940067380017801E-2</v>
      </c>
      <c r="O90" s="14">
        <v>2.9283630735421801E-2</v>
      </c>
      <c r="P90" s="14">
        <v>4.5151777327385199E-2</v>
      </c>
      <c r="Q90" s="14">
        <v>5.1471308015812102E-2</v>
      </c>
      <c r="R90" s="14"/>
      <c r="S90" s="14">
        <v>3.8628629130143602E-2</v>
      </c>
      <c r="T90" s="14">
        <v>2.3370650314598802E-2</v>
      </c>
      <c r="U90" s="14">
        <v>3.6338021292300397E-2</v>
      </c>
      <c r="V90" s="14">
        <v>1.7073288281207501E-2</v>
      </c>
      <c r="W90" s="14">
        <v>3.3374946580536802E-2</v>
      </c>
      <c r="X90" s="14">
        <v>3.36656928813805E-2</v>
      </c>
      <c r="Y90" s="14">
        <v>5.1621461257222001E-2</v>
      </c>
      <c r="Z90" s="14">
        <v>3.6687014530740497E-2</v>
      </c>
      <c r="AA90" s="14">
        <v>4.1326211535137901E-2</v>
      </c>
      <c r="AB90" s="14">
        <v>5.3097772729444902E-2</v>
      </c>
      <c r="AC90" s="14">
        <v>2.2640200958652001E-2</v>
      </c>
      <c r="AD90" s="14">
        <v>2.4427603797531498E-2</v>
      </c>
      <c r="AE90" s="14"/>
      <c r="AF90" s="14">
        <v>1.1559954022939E-2</v>
      </c>
      <c r="AG90" s="14">
        <v>1.5966334038009601E-2</v>
      </c>
      <c r="AH90" s="14">
        <v>1.92325857297596E-2</v>
      </c>
      <c r="AI90" s="14">
        <v>4.3280925962518599E-3</v>
      </c>
      <c r="AJ90" s="14"/>
      <c r="AK90" s="14">
        <v>2.3056601991921201E-2</v>
      </c>
      <c r="AL90" s="14">
        <v>1.9479317816322599E-2</v>
      </c>
      <c r="AM90" s="14">
        <v>1.00550578919693E-2</v>
      </c>
      <c r="AN90" s="14">
        <v>1.04668481501892E-2</v>
      </c>
      <c r="AO90" s="14">
        <v>3.4313857198830101E-2</v>
      </c>
      <c r="AP90" s="14"/>
      <c r="AQ90" s="14">
        <v>6.1786706881901002E-3</v>
      </c>
      <c r="AR90" s="14"/>
      <c r="AS90" s="14">
        <v>1.028968113165E-2</v>
      </c>
      <c r="AT90" s="14">
        <v>1.46056219644206E-2</v>
      </c>
    </row>
    <row r="91" spans="2:46" x14ac:dyDescent="0.35">
      <c r="B91" t="s">
        <v>72</v>
      </c>
      <c r="C91" s="14">
        <v>0.52840693380856496</v>
      </c>
      <c r="D91" s="14">
        <v>0.52379258574176302</v>
      </c>
      <c r="E91" s="14">
        <v>0.53390478879489101</v>
      </c>
      <c r="F91" s="14"/>
      <c r="G91" s="14">
        <v>0.44520946332737799</v>
      </c>
      <c r="H91" s="14">
        <v>0.40520647640201002</v>
      </c>
      <c r="I91" s="14">
        <v>0.48087554907172703</v>
      </c>
      <c r="J91" s="14">
        <v>0.54611033974672396</v>
      </c>
      <c r="K91" s="14">
        <v>0.57784147297452504</v>
      </c>
      <c r="L91" s="14">
        <v>0.67509669585579002</v>
      </c>
      <c r="M91" s="14"/>
      <c r="N91" s="14">
        <v>0.49358213688854902</v>
      </c>
      <c r="O91" s="14">
        <v>0.49024138634376202</v>
      </c>
      <c r="P91" s="14">
        <v>0.55461630454417898</v>
      </c>
      <c r="Q91" s="14">
        <v>0.58626396777348899</v>
      </c>
      <c r="R91" s="14"/>
      <c r="S91" s="14">
        <v>0.41923342460117602</v>
      </c>
      <c r="T91" s="14">
        <v>0.57715359228017804</v>
      </c>
      <c r="U91" s="14">
        <v>0.50503861475606204</v>
      </c>
      <c r="V91" s="14">
        <v>0.56735119334859896</v>
      </c>
      <c r="W91" s="14">
        <v>0.55104138343421905</v>
      </c>
      <c r="X91" s="14">
        <v>0.545082315269382</v>
      </c>
      <c r="Y91" s="14">
        <v>0.52023504536721399</v>
      </c>
      <c r="Z91" s="14">
        <v>0.51686314451561699</v>
      </c>
      <c r="AA91" s="14">
        <v>0.52592172424967198</v>
      </c>
      <c r="AB91" s="14">
        <v>0.56411602867956701</v>
      </c>
      <c r="AC91" s="14">
        <v>0.62668850641795903</v>
      </c>
      <c r="AD91" s="14">
        <v>0.445302415080221</v>
      </c>
      <c r="AE91" s="14"/>
      <c r="AF91" s="14">
        <v>0.72889790300676405</v>
      </c>
      <c r="AG91" s="14">
        <v>0.26754299938803</v>
      </c>
      <c r="AH91" s="14">
        <v>0.48539070469656498</v>
      </c>
      <c r="AI91" s="14">
        <v>0.89013507641725997</v>
      </c>
      <c r="AJ91" s="14"/>
      <c r="AK91" s="14">
        <v>0.67398395919995402</v>
      </c>
      <c r="AL91" s="14">
        <v>0.118773448466681</v>
      </c>
      <c r="AM91" s="14">
        <v>0.45658535897921498</v>
      </c>
      <c r="AN91" s="14">
        <v>0.86087210231880995</v>
      </c>
      <c r="AO91" s="14">
        <v>0.56922888716390496</v>
      </c>
      <c r="AP91" s="14"/>
      <c r="AQ91" s="14">
        <v>0.373598166128425</v>
      </c>
      <c r="AR91" s="14"/>
      <c r="AS91" s="14">
        <v>4.8666410844754399E-2</v>
      </c>
      <c r="AT91" s="14">
        <v>0.61443876375418804</v>
      </c>
    </row>
    <row r="92" spans="2:46" x14ac:dyDescent="0.35">
      <c r="B92" t="s">
        <v>73</v>
      </c>
      <c r="C92" s="14">
        <v>0.25677797991538598</v>
      </c>
      <c r="D92" s="14">
        <v>0.27071714619079701</v>
      </c>
      <c r="E92" s="14">
        <v>0.243225858630923</v>
      </c>
      <c r="F92" s="14"/>
      <c r="G92" s="14">
        <v>0.26608024878994302</v>
      </c>
      <c r="H92" s="14">
        <v>0.32948576272283697</v>
      </c>
      <c r="I92" s="14">
        <v>0.24780127664720999</v>
      </c>
      <c r="J92" s="14">
        <v>0.280877282339621</v>
      </c>
      <c r="K92" s="14">
        <v>0.24859344644082201</v>
      </c>
      <c r="L92" s="14">
        <v>0.184618749200715</v>
      </c>
      <c r="M92" s="14"/>
      <c r="N92" s="14">
        <v>0.30319998356038402</v>
      </c>
      <c r="O92" s="14">
        <v>0.30087313774511198</v>
      </c>
      <c r="P92" s="14">
        <v>0.22546389599549299</v>
      </c>
      <c r="Q92" s="14">
        <v>0.19169593289077499</v>
      </c>
      <c r="R92" s="14"/>
      <c r="S92" s="14">
        <v>0.33334205562651398</v>
      </c>
      <c r="T92" s="14">
        <v>0.24823939795618699</v>
      </c>
      <c r="U92" s="14">
        <v>0.225356654352938</v>
      </c>
      <c r="V92" s="14">
        <v>0.249173735701539</v>
      </c>
      <c r="W92" s="14">
        <v>0.26547820025445401</v>
      </c>
      <c r="X92" s="14">
        <v>0.24581875130238701</v>
      </c>
      <c r="Y92" s="14">
        <v>0.217564187549426</v>
      </c>
      <c r="Z92" s="14">
        <v>0.24107812504475301</v>
      </c>
      <c r="AA92" s="14">
        <v>0.28480355313287797</v>
      </c>
      <c r="AB92" s="14">
        <v>0.23455763623989101</v>
      </c>
      <c r="AC92" s="14">
        <v>0.202315711999659</v>
      </c>
      <c r="AD92" s="14">
        <v>0.23660315357955999</v>
      </c>
      <c r="AE92" s="14"/>
      <c r="AF92" s="14">
        <v>0.112975972944777</v>
      </c>
      <c r="AG92" s="14">
        <v>0.51120467805543901</v>
      </c>
      <c r="AH92" s="14">
        <v>0.24367843108416801</v>
      </c>
      <c r="AI92" s="14">
        <v>5.62456897890211E-2</v>
      </c>
      <c r="AJ92" s="14"/>
      <c r="AK92" s="14">
        <v>0.15114296884620501</v>
      </c>
      <c r="AL92" s="14">
        <v>0.70771118167097402</v>
      </c>
      <c r="AM92" s="14">
        <v>0.25002228561511097</v>
      </c>
      <c r="AN92" s="14">
        <v>5.1310448872651501E-2</v>
      </c>
      <c r="AO92" s="14">
        <v>0.15844051968438</v>
      </c>
      <c r="AP92" s="14"/>
      <c r="AQ92" s="14">
        <v>0.47916159353239002</v>
      </c>
      <c r="AR92" s="14"/>
      <c r="AS92" s="14">
        <v>0.79535528274660605</v>
      </c>
      <c r="AT92" s="14">
        <v>9.6471698054200195E-2</v>
      </c>
    </row>
    <row r="93" spans="2:46" x14ac:dyDescent="0.35">
      <c r="B93" t="s">
        <v>74</v>
      </c>
      <c r="C93" s="14">
        <v>0.27162895389317898</v>
      </c>
      <c r="D93" s="14">
        <v>0.25307543955096601</v>
      </c>
      <c r="E93" s="14">
        <v>0.29067893016396801</v>
      </c>
      <c r="F93" s="14"/>
      <c r="G93" s="14">
        <v>0.17912921453743499</v>
      </c>
      <c r="H93" s="14">
        <v>7.5720713679173199E-2</v>
      </c>
      <c r="I93" s="14">
        <v>0.233074272424516</v>
      </c>
      <c r="J93" s="14">
        <v>0.26523305740710301</v>
      </c>
      <c r="K93" s="14">
        <v>0.329248026533703</v>
      </c>
      <c r="L93" s="14">
        <v>0.49047794665507499</v>
      </c>
      <c r="M93" s="14"/>
      <c r="N93" s="14">
        <v>0.19038215332816499</v>
      </c>
      <c r="O93" s="14">
        <v>0.18936824859865001</v>
      </c>
      <c r="P93" s="14">
        <v>0.32915240854868599</v>
      </c>
      <c r="Q93" s="14">
        <v>0.39456803488271502</v>
      </c>
      <c r="R93" s="14"/>
      <c r="S93" s="14">
        <v>8.5891368974662E-2</v>
      </c>
      <c r="T93" s="14">
        <v>0.32891419432399099</v>
      </c>
      <c r="U93" s="14">
        <v>0.27968196040312399</v>
      </c>
      <c r="V93" s="14">
        <v>0.31817745764706001</v>
      </c>
      <c r="W93" s="14">
        <v>0.28556318317976498</v>
      </c>
      <c r="X93" s="14">
        <v>0.29926356396699499</v>
      </c>
      <c r="Y93" s="14">
        <v>0.30267085781778702</v>
      </c>
      <c r="Z93" s="14">
        <v>0.27578501947086398</v>
      </c>
      <c r="AA93" s="14">
        <v>0.24111817111679401</v>
      </c>
      <c r="AB93" s="14">
        <v>0.329558392439676</v>
      </c>
      <c r="AC93" s="14">
        <v>0.4243727944183</v>
      </c>
      <c r="AD93" s="14">
        <v>0.20869926150066101</v>
      </c>
      <c r="AE93" s="14"/>
      <c r="AF93" s="14">
        <v>0.61592193006198703</v>
      </c>
      <c r="AG93" s="14">
        <v>-0.24366167866741001</v>
      </c>
      <c r="AH93" s="14">
        <v>0.241712273612396</v>
      </c>
      <c r="AI93" s="14">
        <v>0.83388938662823897</v>
      </c>
      <c r="AJ93" s="14"/>
      <c r="AK93" s="14">
        <v>0.52284099035374898</v>
      </c>
      <c r="AL93" s="14">
        <v>-0.58893773320429299</v>
      </c>
      <c r="AM93" s="14">
        <v>0.20656307336410501</v>
      </c>
      <c r="AN93" s="14">
        <v>0.80956165344615805</v>
      </c>
      <c r="AO93" s="14">
        <v>0.41078836747952502</v>
      </c>
      <c r="AP93" s="14"/>
      <c r="AQ93" s="14">
        <v>-0.105563427403965</v>
      </c>
      <c r="AR93" s="14"/>
      <c r="AS93" s="14">
        <v>-0.74668887190185196</v>
      </c>
      <c r="AT93" s="14">
        <v>0.51796706569998796</v>
      </c>
    </row>
    <row r="94" spans="2:46" x14ac:dyDescent="0.35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spans="2:46" x14ac:dyDescent="0.35">
      <c r="B95" s="6" t="s">
        <v>91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spans="2:46" x14ac:dyDescent="0.35">
      <c r="B96" s="24" t="s">
        <v>78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spans="2:46" x14ac:dyDescent="0.35">
      <c r="B97" t="s">
        <v>66</v>
      </c>
      <c r="C97" s="14">
        <v>0.14178110829257201</v>
      </c>
      <c r="D97" s="14">
        <v>0.17868600711618701</v>
      </c>
      <c r="E97" s="14">
        <v>0.106297016104554</v>
      </c>
      <c r="F97" s="14"/>
      <c r="G97" s="14">
        <v>6.8987915015917001E-2</v>
      </c>
      <c r="H97" s="14">
        <v>9.9492660932895105E-2</v>
      </c>
      <c r="I97" s="14">
        <v>9.7658329805039606E-2</v>
      </c>
      <c r="J97" s="14">
        <v>0.17272620397965499</v>
      </c>
      <c r="K97" s="14">
        <v>0.197500067877417</v>
      </c>
      <c r="L97" s="14">
        <v>0.19790703748858399</v>
      </c>
      <c r="M97" s="14"/>
      <c r="N97" s="14">
        <v>0.13907974413952101</v>
      </c>
      <c r="O97" s="14">
        <v>0.1307104017713</v>
      </c>
      <c r="P97" s="14">
        <v>0.16046128520796599</v>
      </c>
      <c r="Q97" s="14">
        <v>0.13985360329020699</v>
      </c>
      <c r="R97" s="14"/>
      <c r="S97" s="14">
        <v>0.130757313428321</v>
      </c>
      <c r="T97" s="14">
        <v>0.15635602411579999</v>
      </c>
      <c r="U97" s="14">
        <v>0.13638515223150199</v>
      </c>
      <c r="V97" s="14">
        <v>0.11970294075350001</v>
      </c>
      <c r="W97" s="14">
        <v>0.13919300664935</v>
      </c>
      <c r="X97" s="14">
        <v>0.13368527867350299</v>
      </c>
      <c r="Y97" s="14">
        <v>0.18288817129058699</v>
      </c>
      <c r="Z97" s="14">
        <v>0.10557666469203</v>
      </c>
      <c r="AA97" s="14">
        <v>0.143105060081684</v>
      </c>
      <c r="AB97" s="14">
        <v>0.13435374724643001</v>
      </c>
      <c r="AC97" s="14">
        <v>0.22883051230322299</v>
      </c>
      <c r="AD97" s="14">
        <v>5.2561394795945897E-2</v>
      </c>
      <c r="AE97" s="14"/>
      <c r="AF97" s="14">
        <v>0.195562370932687</v>
      </c>
      <c r="AG97" s="14">
        <v>8.5189204754872599E-2</v>
      </c>
      <c r="AH97" s="14">
        <v>3.9863548206782999E-2</v>
      </c>
      <c r="AI97" s="14">
        <v>0.33617468062547901</v>
      </c>
      <c r="AJ97" s="14"/>
      <c r="AK97" s="14">
        <v>0.15941735671819901</v>
      </c>
      <c r="AL97" s="14">
        <v>6.8013710203463099E-2</v>
      </c>
      <c r="AM97" s="14">
        <v>3.4143354118530603E-2</v>
      </c>
      <c r="AN97" s="14">
        <v>0.283544052981691</v>
      </c>
      <c r="AO97" s="14">
        <v>7.3811312919382893E-2</v>
      </c>
      <c r="AP97" s="14"/>
      <c r="AQ97" s="14">
        <v>9.0058241963721697E-2</v>
      </c>
      <c r="AR97" s="14"/>
      <c r="AS97" s="14">
        <v>6.2648637880527103E-2</v>
      </c>
      <c r="AT97" s="14">
        <v>0.12064003119500601</v>
      </c>
    </row>
    <row r="98" spans="2:46" x14ac:dyDescent="0.35">
      <c r="B98" t="s">
        <v>67</v>
      </c>
      <c r="C98" s="14">
        <v>0.138880684149463</v>
      </c>
      <c r="D98" s="14">
        <v>0.15215083832943199</v>
      </c>
      <c r="E98" s="14">
        <v>0.12646573694097599</v>
      </c>
      <c r="F98" s="14"/>
      <c r="G98" s="14">
        <v>0.122376535962771</v>
      </c>
      <c r="H98" s="14">
        <v>0.14589152583303799</v>
      </c>
      <c r="I98" s="14">
        <v>0.15157308923790999</v>
      </c>
      <c r="J98" s="14">
        <v>0.123341837649835</v>
      </c>
      <c r="K98" s="14">
        <v>0.16541389026509201</v>
      </c>
      <c r="L98" s="14">
        <v>0.12861565100651601</v>
      </c>
      <c r="M98" s="14"/>
      <c r="N98" s="14">
        <v>0.144545134264564</v>
      </c>
      <c r="O98" s="14">
        <v>0.12309551097921601</v>
      </c>
      <c r="P98" s="14">
        <v>0.149912188252631</v>
      </c>
      <c r="Q98" s="14">
        <v>0.14140456864215201</v>
      </c>
      <c r="R98" s="14"/>
      <c r="S98" s="14">
        <v>0.15686297516304001</v>
      </c>
      <c r="T98" s="14">
        <v>0.13406869941712499</v>
      </c>
      <c r="U98" s="14">
        <v>0.12779610317083001</v>
      </c>
      <c r="V98" s="14">
        <v>0.12735275702127</v>
      </c>
      <c r="W98" s="14">
        <v>0.12092951867460699</v>
      </c>
      <c r="X98" s="14">
        <v>0.120671652404664</v>
      </c>
      <c r="Y98" s="14">
        <v>0.20263080528864799</v>
      </c>
      <c r="Z98" s="14">
        <v>0.154789533777769</v>
      </c>
      <c r="AA98" s="14">
        <v>0.144366602849274</v>
      </c>
      <c r="AB98" s="14">
        <v>7.1637066538236996E-2</v>
      </c>
      <c r="AC98" s="14">
        <v>0.14196854412073401</v>
      </c>
      <c r="AD98" s="14">
        <v>0.220994750700689</v>
      </c>
      <c r="AE98" s="14"/>
      <c r="AF98" s="14">
        <v>0.17547506820768599</v>
      </c>
      <c r="AG98" s="14">
        <v>0.106676986800033</v>
      </c>
      <c r="AH98" s="14">
        <v>5.9950475250539301E-2</v>
      </c>
      <c r="AI98" s="14">
        <v>0.243078909215864</v>
      </c>
      <c r="AJ98" s="14"/>
      <c r="AK98" s="14">
        <v>0.14913482168127901</v>
      </c>
      <c r="AL98" s="14">
        <v>0.104433484302796</v>
      </c>
      <c r="AM98" s="14">
        <v>4.98001712908967E-2</v>
      </c>
      <c r="AN98" s="14">
        <v>0.233101554316169</v>
      </c>
      <c r="AO98" s="14">
        <v>0.14658770346566199</v>
      </c>
      <c r="AP98" s="14"/>
      <c r="AQ98" s="14">
        <v>0.116408794549251</v>
      </c>
      <c r="AR98" s="14"/>
      <c r="AS98" s="14">
        <v>9.8640752224287295E-2</v>
      </c>
      <c r="AT98" s="14">
        <v>0.12501464427325801</v>
      </c>
    </row>
    <row r="99" spans="2:46" x14ac:dyDescent="0.35">
      <c r="B99" t="s">
        <v>68</v>
      </c>
      <c r="C99" s="14">
        <v>0.38694148008688001</v>
      </c>
      <c r="D99" s="14">
        <v>0.38911257668676802</v>
      </c>
      <c r="E99" s="14">
        <v>0.385258865147172</v>
      </c>
      <c r="F99" s="14"/>
      <c r="G99" s="14">
        <v>0.39300466910853499</v>
      </c>
      <c r="H99" s="14">
        <v>0.35088983511309002</v>
      </c>
      <c r="I99" s="14">
        <v>0.42455304426214002</v>
      </c>
      <c r="J99" s="14">
        <v>0.37957061466313402</v>
      </c>
      <c r="K99" s="14">
        <v>0.38701390049877499</v>
      </c>
      <c r="L99" s="14">
        <v>0.38759001533054399</v>
      </c>
      <c r="M99" s="14"/>
      <c r="N99" s="14">
        <v>0.38796717585054002</v>
      </c>
      <c r="O99" s="14">
        <v>0.38219670811737899</v>
      </c>
      <c r="P99" s="14">
        <v>0.38672220287534798</v>
      </c>
      <c r="Q99" s="14">
        <v>0.38835986832586999</v>
      </c>
      <c r="R99" s="14"/>
      <c r="S99" s="14">
        <v>0.37523618471154702</v>
      </c>
      <c r="T99" s="14">
        <v>0.35933345676630901</v>
      </c>
      <c r="U99" s="14">
        <v>0.33517398924872099</v>
      </c>
      <c r="V99" s="14">
        <v>0.461437622271274</v>
      </c>
      <c r="W99" s="14">
        <v>0.36840566016006498</v>
      </c>
      <c r="X99" s="14">
        <v>0.367397263327782</v>
      </c>
      <c r="Y99" s="14">
        <v>0.39179496772654399</v>
      </c>
      <c r="Z99" s="14">
        <v>0.38620399075776302</v>
      </c>
      <c r="AA99" s="14">
        <v>0.38811571579980902</v>
      </c>
      <c r="AB99" s="14">
        <v>0.43976148403670201</v>
      </c>
      <c r="AC99" s="14">
        <v>0.38232500720951801</v>
      </c>
      <c r="AD99" s="14">
        <v>0.410486648743774</v>
      </c>
      <c r="AE99" s="14"/>
      <c r="AF99" s="14">
        <v>0.423103552920575</v>
      </c>
      <c r="AG99" s="14">
        <v>0.42515527872645098</v>
      </c>
      <c r="AH99" s="14">
        <v>0.26828462171481299</v>
      </c>
      <c r="AI99" s="14">
        <v>0.27649310181801001</v>
      </c>
      <c r="AJ99" s="14"/>
      <c r="AK99" s="14">
        <v>0.45686736595952498</v>
      </c>
      <c r="AL99" s="14">
        <v>0.45370832148874801</v>
      </c>
      <c r="AM99" s="14">
        <v>0.21013266207245601</v>
      </c>
      <c r="AN99" s="14">
        <v>0.32119357939218801</v>
      </c>
      <c r="AO99" s="14">
        <v>0.45678979122514601</v>
      </c>
      <c r="AP99" s="14"/>
      <c r="AQ99" s="14">
        <v>0.41888480873003597</v>
      </c>
      <c r="AR99" s="14"/>
      <c r="AS99" s="14">
        <v>0.42004509218251601</v>
      </c>
      <c r="AT99" s="14">
        <v>0.43456900105130603</v>
      </c>
    </row>
    <row r="100" spans="2:46" x14ac:dyDescent="0.35">
      <c r="B100" t="s">
        <v>69</v>
      </c>
      <c r="C100" s="14">
        <v>0.17433611450445599</v>
      </c>
      <c r="D100" s="14">
        <v>0.171200075268088</v>
      </c>
      <c r="E100" s="14">
        <v>0.178081518214593</v>
      </c>
      <c r="F100" s="14"/>
      <c r="G100" s="14">
        <v>0.15467722451108901</v>
      </c>
      <c r="H100" s="14">
        <v>0.15896191342544699</v>
      </c>
      <c r="I100" s="14">
        <v>0.15759136189791001</v>
      </c>
      <c r="J100" s="14">
        <v>0.20102256515219599</v>
      </c>
      <c r="K100" s="14">
        <v>0.171107660005449</v>
      </c>
      <c r="L100" s="14">
        <v>0.19404543697743001</v>
      </c>
      <c r="M100" s="14"/>
      <c r="N100" s="14">
        <v>0.21191216454797299</v>
      </c>
      <c r="O100" s="14">
        <v>0.16474407077081299</v>
      </c>
      <c r="P100" s="14">
        <v>0.164310829393713</v>
      </c>
      <c r="Q100" s="14">
        <v>0.154870583188955</v>
      </c>
      <c r="R100" s="14"/>
      <c r="S100" s="14">
        <v>0.146810946667318</v>
      </c>
      <c r="T100" s="14">
        <v>0.218795368810595</v>
      </c>
      <c r="U100" s="14">
        <v>0.211170298281837</v>
      </c>
      <c r="V100" s="14">
        <v>0.18230312038532101</v>
      </c>
      <c r="W100" s="14">
        <v>0.192008631829509</v>
      </c>
      <c r="X100" s="14">
        <v>0.212324518420618</v>
      </c>
      <c r="Y100" s="14">
        <v>0.115285229768135</v>
      </c>
      <c r="Z100" s="14">
        <v>0.18976664792110001</v>
      </c>
      <c r="AA100" s="14">
        <v>0.14913016684363001</v>
      </c>
      <c r="AB100" s="14">
        <v>0.17997178410662201</v>
      </c>
      <c r="AC100" s="14">
        <v>0.12792329945959299</v>
      </c>
      <c r="AD100" s="14">
        <v>0.122648932786093</v>
      </c>
      <c r="AE100" s="14"/>
      <c r="AF100" s="14">
        <v>0.123594062435761</v>
      </c>
      <c r="AG100" s="14">
        <v>0.223875736468648</v>
      </c>
      <c r="AH100" s="14">
        <v>0.406689768431862</v>
      </c>
      <c r="AI100" s="14">
        <v>8.3890200316416794E-2</v>
      </c>
      <c r="AJ100" s="14"/>
      <c r="AK100" s="14">
        <v>0.136482949529243</v>
      </c>
      <c r="AL100" s="14">
        <v>0.23021579402703701</v>
      </c>
      <c r="AM100" s="14">
        <v>0.45182960428010199</v>
      </c>
      <c r="AN100" s="14">
        <v>7.6860117651166807E-2</v>
      </c>
      <c r="AO100" s="14">
        <v>0.16663700632963399</v>
      </c>
      <c r="AP100" s="14"/>
      <c r="AQ100" s="14">
        <v>0.258570960089062</v>
      </c>
      <c r="AR100" s="14"/>
      <c r="AS100" s="14">
        <v>0.26553262343966999</v>
      </c>
      <c r="AT100" s="14">
        <v>0.16160827252079801</v>
      </c>
    </row>
    <row r="101" spans="2:46" x14ac:dyDescent="0.35">
      <c r="B101" t="s">
        <v>70</v>
      </c>
      <c r="C101" s="14">
        <v>4.4465799169637998E-2</v>
      </c>
      <c r="D101" s="14">
        <v>3.70892209719801E-2</v>
      </c>
      <c r="E101" s="14">
        <v>5.1843575848699197E-2</v>
      </c>
      <c r="F101" s="14"/>
      <c r="G101" s="14">
        <v>4.4450950779304499E-2</v>
      </c>
      <c r="H101" s="14">
        <v>4.88855675547583E-2</v>
      </c>
      <c r="I101" s="14">
        <v>3.0592337018777602E-2</v>
      </c>
      <c r="J101" s="14">
        <v>4.6859025708336499E-2</v>
      </c>
      <c r="K101" s="14">
        <v>4.38519630920646E-2</v>
      </c>
      <c r="L101" s="14">
        <v>5.06309082355718E-2</v>
      </c>
      <c r="M101" s="14"/>
      <c r="N101" s="14">
        <v>4.96309275182528E-2</v>
      </c>
      <c r="O101" s="14">
        <v>6.0009918386777598E-2</v>
      </c>
      <c r="P101" s="14">
        <v>3.0379478373773701E-2</v>
      </c>
      <c r="Q101" s="14">
        <v>3.5701161569199003E-2</v>
      </c>
      <c r="R101" s="14"/>
      <c r="S101" s="14">
        <v>4.91687795827387E-2</v>
      </c>
      <c r="T101" s="14">
        <v>6.3005165349920095E-2</v>
      </c>
      <c r="U101" s="14">
        <v>6.4157991186286498E-2</v>
      </c>
      <c r="V101" s="14">
        <v>2.2785453256061201E-2</v>
      </c>
      <c r="W101" s="14">
        <v>3.3629528952751897E-2</v>
      </c>
      <c r="X101" s="14">
        <v>4.1679395281112697E-2</v>
      </c>
      <c r="Y101" s="14">
        <v>3.6919058481188503E-2</v>
      </c>
      <c r="Z101" s="14">
        <v>6.2309794668630701E-2</v>
      </c>
      <c r="AA101" s="14">
        <v>4.6788610805552203E-2</v>
      </c>
      <c r="AB101" s="14">
        <v>3.4521740535677498E-2</v>
      </c>
      <c r="AC101" s="14">
        <v>3.2812336369591202E-2</v>
      </c>
      <c r="AD101" s="14">
        <v>2.5330731289687599E-2</v>
      </c>
      <c r="AE101" s="14"/>
      <c r="AF101" s="14">
        <v>1.9281846008643001E-2</v>
      </c>
      <c r="AG101" s="14">
        <v>7.3727108590006002E-2</v>
      </c>
      <c r="AH101" s="14">
        <v>0.15251785915441099</v>
      </c>
      <c r="AI101" s="14">
        <v>6.9582628571524304E-3</v>
      </c>
      <c r="AJ101" s="14"/>
      <c r="AK101" s="14">
        <v>1.98135573227416E-2</v>
      </c>
      <c r="AL101" s="14">
        <v>6.1110200899952803E-2</v>
      </c>
      <c r="AM101" s="14">
        <v>0.21062391396851701</v>
      </c>
      <c r="AN101" s="14">
        <v>9.8958182825950296E-3</v>
      </c>
      <c r="AO101" s="14">
        <v>2.33534975720661E-2</v>
      </c>
      <c r="AP101" s="14"/>
      <c r="AQ101" s="14">
        <v>6.7854793540379099E-2</v>
      </c>
      <c r="AR101" s="14"/>
      <c r="AS101" s="14">
        <v>8.6992493525100301E-2</v>
      </c>
      <c r="AT101" s="14">
        <v>5.7511297563940002E-2</v>
      </c>
    </row>
    <row r="102" spans="2:46" x14ac:dyDescent="0.35">
      <c r="B102" t="s">
        <v>71</v>
      </c>
      <c r="C102" s="14">
        <v>0.11359481379699</v>
      </c>
      <c r="D102" s="14">
        <v>7.1761281627544707E-2</v>
      </c>
      <c r="E102" s="14">
        <v>0.152053287744006</v>
      </c>
      <c r="F102" s="14"/>
      <c r="G102" s="14">
        <v>0.216502704622383</v>
      </c>
      <c r="H102" s="14">
        <v>0.19587849714077099</v>
      </c>
      <c r="I102" s="14">
        <v>0.13803183777822201</v>
      </c>
      <c r="J102" s="14">
        <v>7.6479752846844495E-2</v>
      </c>
      <c r="K102" s="14">
        <v>3.5112518261203103E-2</v>
      </c>
      <c r="L102" s="14">
        <v>4.1210950961353798E-2</v>
      </c>
      <c r="M102" s="14"/>
      <c r="N102" s="14">
        <v>6.68648536791496E-2</v>
      </c>
      <c r="O102" s="14">
        <v>0.13924338997451399</v>
      </c>
      <c r="P102" s="14">
        <v>0.108214015896567</v>
      </c>
      <c r="Q102" s="14">
        <v>0.13981021498361701</v>
      </c>
      <c r="R102" s="14"/>
      <c r="S102" s="14">
        <v>0.141163800447035</v>
      </c>
      <c r="T102" s="14">
        <v>6.8441285540250807E-2</v>
      </c>
      <c r="U102" s="14">
        <v>0.12531646588082401</v>
      </c>
      <c r="V102" s="14">
        <v>8.6418106312573101E-2</v>
      </c>
      <c r="W102" s="14">
        <v>0.14583365373371801</v>
      </c>
      <c r="X102" s="14">
        <v>0.124241891892321</v>
      </c>
      <c r="Y102" s="14">
        <v>7.0481767444897994E-2</v>
      </c>
      <c r="Z102" s="14">
        <v>0.101353368182706</v>
      </c>
      <c r="AA102" s="14">
        <v>0.12849384362005101</v>
      </c>
      <c r="AB102" s="14">
        <v>0.13975417753633201</v>
      </c>
      <c r="AC102" s="14">
        <v>8.6140300537340606E-2</v>
      </c>
      <c r="AD102" s="14">
        <v>0.16797754168381099</v>
      </c>
      <c r="AE102" s="14"/>
      <c r="AF102" s="14">
        <v>6.2983099494648101E-2</v>
      </c>
      <c r="AG102" s="14">
        <v>8.5375684659989196E-2</v>
      </c>
      <c r="AH102" s="14">
        <v>7.2693727241591496E-2</v>
      </c>
      <c r="AI102" s="14">
        <v>5.3404845167077102E-2</v>
      </c>
      <c r="AJ102" s="14"/>
      <c r="AK102" s="14">
        <v>7.82839487890125E-2</v>
      </c>
      <c r="AL102" s="14">
        <v>8.2518489078004006E-2</v>
      </c>
      <c r="AM102" s="14">
        <v>4.3470294269497799E-2</v>
      </c>
      <c r="AN102" s="14">
        <v>7.5404877376189797E-2</v>
      </c>
      <c r="AO102" s="14">
        <v>0.13282068848810799</v>
      </c>
      <c r="AP102" s="14"/>
      <c r="AQ102" s="14">
        <v>4.8222401127550003E-2</v>
      </c>
      <c r="AR102" s="14"/>
      <c r="AS102" s="14">
        <v>6.6140400747899494E-2</v>
      </c>
      <c r="AT102" s="14">
        <v>0.100656753395691</v>
      </c>
    </row>
    <row r="103" spans="2:46" x14ac:dyDescent="0.35">
      <c r="B103" t="s">
        <v>72</v>
      </c>
      <c r="C103" s="14">
        <v>0.28066179244203499</v>
      </c>
      <c r="D103" s="14">
        <v>0.33083684544561898</v>
      </c>
      <c r="E103" s="14">
        <v>0.23276275304553001</v>
      </c>
      <c r="F103" s="14"/>
      <c r="G103" s="14">
        <v>0.19136445097868801</v>
      </c>
      <c r="H103" s="14">
        <v>0.24538418676593399</v>
      </c>
      <c r="I103" s="14">
        <v>0.24923141904294999</v>
      </c>
      <c r="J103" s="14">
        <v>0.29606804162949002</v>
      </c>
      <c r="K103" s="14">
        <v>0.36291395814250899</v>
      </c>
      <c r="L103" s="14">
        <v>0.32652268849510002</v>
      </c>
      <c r="M103" s="14"/>
      <c r="N103" s="14">
        <v>0.28362487840408501</v>
      </c>
      <c r="O103" s="14">
        <v>0.25380591275051601</v>
      </c>
      <c r="P103" s="14">
        <v>0.31037347346059802</v>
      </c>
      <c r="Q103" s="14">
        <v>0.28125817193235902</v>
      </c>
      <c r="R103" s="14"/>
      <c r="S103" s="14">
        <v>0.28762028859136102</v>
      </c>
      <c r="T103" s="14">
        <v>0.29042472353292498</v>
      </c>
      <c r="U103" s="14">
        <v>0.264181255402332</v>
      </c>
      <c r="V103" s="14">
        <v>0.24705569777477099</v>
      </c>
      <c r="W103" s="14">
        <v>0.26012252532395702</v>
      </c>
      <c r="X103" s="14">
        <v>0.25435693107816698</v>
      </c>
      <c r="Y103" s="14">
        <v>0.38551897657923401</v>
      </c>
      <c r="Z103" s="14">
        <v>0.26036619846980003</v>
      </c>
      <c r="AA103" s="14">
        <v>0.28747166293095799</v>
      </c>
      <c r="AB103" s="14">
        <v>0.20599081378466699</v>
      </c>
      <c r="AC103" s="14">
        <v>0.370799056423957</v>
      </c>
      <c r="AD103" s="14">
        <v>0.27355614549663498</v>
      </c>
      <c r="AE103" s="14"/>
      <c r="AF103" s="14">
        <v>0.37103743914037302</v>
      </c>
      <c r="AG103" s="14">
        <v>0.191866191554906</v>
      </c>
      <c r="AH103" s="14">
        <v>9.9814023457322307E-2</v>
      </c>
      <c r="AI103" s="14">
        <v>0.57925358984134301</v>
      </c>
      <c r="AJ103" s="14"/>
      <c r="AK103" s="14">
        <v>0.30855217839947802</v>
      </c>
      <c r="AL103" s="14">
        <v>0.17244719450625901</v>
      </c>
      <c r="AM103" s="14">
        <v>8.39435254094274E-2</v>
      </c>
      <c r="AN103" s="14">
        <v>0.51664560729786002</v>
      </c>
      <c r="AO103" s="14">
        <v>0.220399016385045</v>
      </c>
      <c r="AP103" s="14"/>
      <c r="AQ103" s="14">
        <v>0.20646703651297199</v>
      </c>
      <c r="AR103" s="14"/>
      <c r="AS103" s="14">
        <v>0.161289390104814</v>
      </c>
      <c r="AT103" s="14">
        <v>0.245654675468264</v>
      </c>
    </row>
    <row r="104" spans="2:46" x14ac:dyDescent="0.35">
      <c r="B104" t="s">
        <v>73</v>
      </c>
      <c r="C104" s="14">
        <v>0.21880191367409399</v>
      </c>
      <c r="D104" s="14">
        <v>0.20828929624006901</v>
      </c>
      <c r="E104" s="14">
        <v>0.22992509406329201</v>
      </c>
      <c r="F104" s="14"/>
      <c r="G104" s="14">
        <v>0.199128175290394</v>
      </c>
      <c r="H104" s="14">
        <v>0.207847480980205</v>
      </c>
      <c r="I104" s="14">
        <v>0.18818369891668699</v>
      </c>
      <c r="J104" s="14">
        <v>0.24788159086053199</v>
      </c>
      <c r="K104" s="14">
        <v>0.21495962309751299</v>
      </c>
      <c r="L104" s="14">
        <v>0.24467634521300199</v>
      </c>
      <c r="M104" s="14"/>
      <c r="N104" s="14">
        <v>0.261543092066226</v>
      </c>
      <c r="O104" s="14">
        <v>0.22475398915759101</v>
      </c>
      <c r="P104" s="14">
        <v>0.194690307767487</v>
      </c>
      <c r="Q104" s="14">
        <v>0.190571744758154</v>
      </c>
      <c r="R104" s="14"/>
      <c r="S104" s="14">
        <v>0.195979726250057</v>
      </c>
      <c r="T104" s="14">
        <v>0.28180053416051498</v>
      </c>
      <c r="U104" s="14">
        <v>0.27532828946812399</v>
      </c>
      <c r="V104" s="14">
        <v>0.205088573641382</v>
      </c>
      <c r="W104" s="14">
        <v>0.22563816078226101</v>
      </c>
      <c r="X104" s="14">
        <v>0.25400391370173098</v>
      </c>
      <c r="Y104" s="14">
        <v>0.152204288249324</v>
      </c>
      <c r="Z104" s="14">
        <v>0.252076442589731</v>
      </c>
      <c r="AA104" s="14">
        <v>0.195918777649182</v>
      </c>
      <c r="AB104" s="14">
        <v>0.21449352464229901</v>
      </c>
      <c r="AC104" s="14">
        <v>0.16073563582918399</v>
      </c>
      <c r="AD104" s="14">
        <v>0.147979664075781</v>
      </c>
      <c r="AE104" s="14"/>
      <c r="AF104" s="14">
        <v>0.14287590844440401</v>
      </c>
      <c r="AG104" s="14">
        <v>0.29760284505865398</v>
      </c>
      <c r="AH104" s="14">
        <v>0.55920762758627396</v>
      </c>
      <c r="AI104" s="14">
        <v>9.0848463173569302E-2</v>
      </c>
      <c r="AJ104" s="14"/>
      <c r="AK104" s="14">
        <v>0.15629650685198501</v>
      </c>
      <c r="AL104" s="14">
        <v>0.29132599492698902</v>
      </c>
      <c r="AM104" s="14">
        <v>0.66245351824861898</v>
      </c>
      <c r="AN104" s="14">
        <v>8.6755935933761796E-2</v>
      </c>
      <c r="AO104" s="14">
        <v>0.189990503901701</v>
      </c>
      <c r="AP104" s="14"/>
      <c r="AQ104" s="14">
        <v>0.32642575362944098</v>
      </c>
      <c r="AR104" s="14"/>
      <c r="AS104" s="14">
        <v>0.35252511696477001</v>
      </c>
      <c r="AT104" s="14">
        <v>0.21911957008473801</v>
      </c>
    </row>
    <row r="105" spans="2:46" x14ac:dyDescent="0.35">
      <c r="B105" t="s">
        <v>74</v>
      </c>
      <c r="C105" s="14">
        <v>6.18598787679406E-2</v>
      </c>
      <c r="D105" s="14">
        <v>0.12254754920555</v>
      </c>
      <c r="E105" s="14">
        <v>2.8376589822383101E-3</v>
      </c>
      <c r="F105" s="14"/>
      <c r="G105" s="14">
        <v>-7.76372431170583E-3</v>
      </c>
      <c r="H105" s="14">
        <v>3.7536705785728597E-2</v>
      </c>
      <c r="I105" s="14">
        <v>6.1047720126262701E-2</v>
      </c>
      <c r="J105" s="14">
        <v>4.8186450768957403E-2</v>
      </c>
      <c r="K105" s="14">
        <v>0.147954335044996</v>
      </c>
      <c r="L105" s="14">
        <v>8.1846343282098E-2</v>
      </c>
      <c r="M105" s="14"/>
      <c r="N105" s="14">
        <v>2.20817863378584E-2</v>
      </c>
      <c r="O105" s="14">
        <v>2.9051923592924599E-2</v>
      </c>
      <c r="P105" s="14">
        <v>0.115683165693111</v>
      </c>
      <c r="Q105" s="14">
        <v>9.06864271742054E-2</v>
      </c>
      <c r="R105" s="14"/>
      <c r="S105" s="14">
        <v>9.1640562341304299E-2</v>
      </c>
      <c r="T105" s="14">
        <v>8.6241893724099995E-3</v>
      </c>
      <c r="U105" s="14">
        <v>-1.1147034065792E-2</v>
      </c>
      <c r="V105" s="14">
        <v>4.1967124133388399E-2</v>
      </c>
      <c r="W105" s="14">
        <v>3.4484364541695699E-2</v>
      </c>
      <c r="X105" s="14">
        <v>3.5301737643611601E-4</v>
      </c>
      <c r="Y105" s="14">
        <v>0.23331468832991101</v>
      </c>
      <c r="Z105" s="14">
        <v>8.2897558800685799E-3</v>
      </c>
      <c r="AA105" s="14">
        <v>9.1552885281776297E-2</v>
      </c>
      <c r="AB105" s="14">
        <v>-8.5027108576323004E-3</v>
      </c>
      <c r="AC105" s="14">
        <v>0.21006342059477301</v>
      </c>
      <c r="AD105" s="14">
        <v>0.12557648142085401</v>
      </c>
      <c r="AE105" s="14"/>
      <c r="AF105" s="14">
        <v>0.22816153069597001</v>
      </c>
      <c r="AG105" s="14">
        <v>-0.105736653503749</v>
      </c>
      <c r="AH105" s="14">
        <v>-0.45939360412895103</v>
      </c>
      <c r="AI105" s="14">
        <v>0.48840512666777403</v>
      </c>
      <c r="AJ105" s="14"/>
      <c r="AK105" s="14">
        <v>0.152255671547493</v>
      </c>
      <c r="AL105" s="14">
        <v>-0.118878800420731</v>
      </c>
      <c r="AM105" s="14">
        <v>-0.57850999283919202</v>
      </c>
      <c r="AN105" s="14">
        <v>0.429889671364099</v>
      </c>
      <c r="AO105" s="14">
        <v>3.0408512483344498E-2</v>
      </c>
      <c r="AP105" s="14"/>
      <c r="AQ105" s="14">
        <v>-0.11995871711646899</v>
      </c>
      <c r="AR105" s="14"/>
      <c r="AS105" s="14">
        <v>-0.19123572685995599</v>
      </c>
      <c r="AT105" s="14">
        <v>2.65351053835262E-2</v>
      </c>
    </row>
    <row r="106" spans="2:46" x14ac:dyDescent="0.35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spans="2:46" x14ac:dyDescent="0.35">
      <c r="B107" s="6" t="s">
        <v>92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spans="2:46" x14ac:dyDescent="0.35">
      <c r="B108" s="24" t="s">
        <v>78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spans="2:46" x14ac:dyDescent="0.35">
      <c r="B109" t="s">
        <v>66</v>
      </c>
      <c r="C109" s="14">
        <v>0.33216733972944401</v>
      </c>
      <c r="D109" s="14">
        <v>0.31779951255248901</v>
      </c>
      <c r="E109" s="14">
        <v>0.34451666801622199</v>
      </c>
      <c r="F109" s="14"/>
      <c r="G109" s="14">
        <v>0.32799577917037898</v>
      </c>
      <c r="H109" s="14">
        <v>0.23344837493689999</v>
      </c>
      <c r="I109" s="14">
        <v>0.299390370326931</v>
      </c>
      <c r="J109" s="14">
        <v>0.36868478160778001</v>
      </c>
      <c r="K109" s="14">
        <v>0.40603863852907301</v>
      </c>
      <c r="L109" s="14">
        <v>0.362463992570354</v>
      </c>
      <c r="M109" s="14"/>
      <c r="N109" s="14">
        <v>0.36796144722040502</v>
      </c>
      <c r="O109" s="14">
        <v>0.38503574651598399</v>
      </c>
      <c r="P109" s="14">
        <v>0.25917766450810398</v>
      </c>
      <c r="Q109" s="14">
        <v>0.30721458378996103</v>
      </c>
      <c r="R109" s="14"/>
      <c r="S109" s="14">
        <v>0.26601568890122801</v>
      </c>
      <c r="T109" s="14">
        <v>0.40812577693487401</v>
      </c>
      <c r="U109" s="14">
        <v>0.36377462616214901</v>
      </c>
      <c r="V109" s="14">
        <v>0.33088542205051302</v>
      </c>
      <c r="W109" s="14">
        <v>0.28866662920501901</v>
      </c>
      <c r="X109" s="14">
        <v>0.22881424221820701</v>
      </c>
      <c r="Y109" s="14">
        <v>0.37340422515636601</v>
      </c>
      <c r="Z109" s="14">
        <v>0.29228131838505</v>
      </c>
      <c r="AA109" s="14">
        <v>0.30872387277963298</v>
      </c>
      <c r="AB109" s="14">
        <v>0.44635952616198099</v>
      </c>
      <c r="AC109" s="14">
        <v>0.36815528236712902</v>
      </c>
      <c r="AD109" s="14">
        <v>0.26883298051702798</v>
      </c>
      <c r="AE109" s="14"/>
      <c r="AF109" s="14">
        <v>0.169124880214366</v>
      </c>
      <c r="AG109" s="14">
        <v>0.457909935529905</v>
      </c>
      <c r="AH109" s="14">
        <v>0.521209261711573</v>
      </c>
      <c r="AI109" s="14">
        <v>2.8499182864515801E-2</v>
      </c>
      <c r="AJ109" s="14"/>
      <c r="AK109" s="14">
        <v>0.20972965463154</v>
      </c>
      <c r="AL109" s="14">
        <v>0.48235712168293399</v>
      </c>
      <c r="AM109" s="14">
        <v>0.596861680778764</v>
      </c>
      <c r="AN109" s="14">
        <v>1.6550492024395399E-2</v>
      </c>
      <c r="AO109" s="14">
        <v>0.62695326780802196</v>
      </c>
      <c r="AP109" s="14"/>
      <c r="AQ109" s="14">
        <v>2.23921805848817E-2</v>
      </c>
      <c r="AR109" s="14"/>
      <c r="AS109" s="14">
        <v>0.48259702714833602</v>
      </c>
      <c r="AT109" s="14">
        <v>0.42340938113841797</v>
      </c>
    </row>
    <row r="110" spans="2:46" x14ac:dyDescent="0.35">
      <c r="B110" t="s">
        <v>67</v>
      </c>
      <c r="C110" s="14">
        <v>0.134140569717244</v>
      </c>
      <c r="D110" s="14">
        <v>0.116880096295568</v>
      </c>
      <c r="E110" s="14">
        <v>0.151521734600504</v>
      </c>
      <c r="F110" s="14"/>
      <c r="G110" s="14">
        <v>0.15220397475677599</v>
      </c>
      <c r="H110" s="14">
        <v>0.14488672539053199</v>
      </c>
      <c r="I110" s="14">
        <v>0.113072537508858</v>
      </c>
      <c r="J110" s="14">
        <v>0.12812867000425701</v>
      </c>
      <c r="K110" s="14">
        <v>0.123029945882158</v>
      </c>
      <c r="L110" s="14">
        <v>0.142865164389502</v>
      </c>
      <c r="M110" s="14"/>
      <c r="N110" s="14">
        <v>0.148294492973678</v>
      </c>
      <c r="O110" s="14">
        <v>0.14728699947139401</v>
      </c>
      <c r="P110" s="14">
        <v>0.12326275923522099</v>
      </c>
      <c r="Q110" s="14">
        <v>0.116556547183697</v>
      </c>
      <c r="R110" s="14"/>
      <c r="S110" s="14">
        <v>0.18723727270519999</v>
      </c>
      <c r="T110" s="14">
        <v>9.8493984087768396E-2</v>
      </c>
      <c r="U110" s="14">
        <v>0.13022369419972099</v>
      </c>
      <c r="V110" s="14">
        <v>0.14530919413797</v>
      </c>
      <c r="W110" s="14">
        <v>0.12493551222649101</v>
      </c>
      <c r="X110" s="14">
        <v>0.129013237574192</v>
      </c>
      <c r="Y110" s="14">
        <v>0.121145692848059</v>
      </c>
      <c r="Z110" s="14">
        <v>0.13981303511559401</v>
      </c>
      <c r="AA110" s="14">
        <v>0.105263122721691</v>
      </c>
      <c r="AB110" s="14">
        <v>0.110147858049613</v>
      </c>
      <c r="AC110" s="14">
        <v>0.137786989542933</v>
      </c>
      <c r="AD110" s="14">
        <v>0.25277305934334898</v>
      </c>
      <c r="AE110" s="14"/>
      <c r="AF110" s="14">
        <v>0.171365816806657</v>
      </c>
      <c r="AG110" s="14">
        <v>0.14066857872883001</v>
      </c>
      <c r="AH110" s="14">
        <v>0.19671158631352501</v>
      </c>
      <c r="AI110" s="14">
        <v>4.0086617834515802E-2</v>
      </c>
      <c r="AJ110" s="14"/>
      <c r="AK110" s="14">
        <v>0.196039746570356</v>
      </c>
      <c r="AL110" s="14">
        <v>0.14279637934120001</v>
      </c>
      <c r="AM110" s="14">
        <v>0.1754931913783</v>
      </c>
      <c r="AN110" s="14">
        <v>3.1467868997127703E-2</v>
      </c>
      <c r="AO110" s="14">
        <v>0.15832355295696801</v>
      </c>
      <c r="AP110" s="14"/>
      <c r="AQ110" s="14">
        <v>0.10320768921905001</v>
      </c>
      <c r="AR110" s="14"/>
      <c r="AS110" s="14">
        <v>0.118399067677236</v>
      </c>
      <c r="AT110" s="14">
        <v>0.17118274738457701</v>
      </c>
    </row>
    <row r="111" spans="2:46" x14ac:dyDescent="0.35">
      <c r="B111" t="s">
        <v>68</v>
      </c>
      <c r="C111" s="14">
        <v>0.17645618616709299</v>
      </c>
      <c r="D111" s="14">
        <v>0.16059556418697399</v>
      </c>
      <c r="E111" s="14">
        <v>0.19263608399851101</v>
      </c>
      <c r="F111" s="14"/>
      <c r="G111" s="14">
        <v>0.17471970471939</v>
      </c>
      <c r="H111" s="14">
        <v>0.216725675922392</v>
      </c>
      <c r="I111" s="14">
        <v>0.21315980251564601</v>
      </c>
      <c r="J111" s="14">
        <v>0.12984412869331599</v>
      </c>
      <c r="K111" s="14">
        <v>0.13030822543755499</v>
      </c>
      <c r="L111" s="14">
        <v>0.18400086864826701</v>
      </c>
      <c r="M111" s="14"/>
      <c r="N111" s="14">
        <v>0.178051768356044</v>
      </c>
      <c r="O111" s="14">
        <v>0.15451415601561999</v>
      </c>
      <c r="P111" s="14">
        <v>0.19314079173594201</v>
      </c>
      <c r="Q111" s="14">
        <v>0.181258827582997</v>
      </c>
      <c r="R111" s="14"/>
      <c r="S111" s="14">
        <v>0.187472173212544</v>
      </c>
      <c r="T111" s="14">
        <v>0.155879583394127</v>
      </c>
      <c r="U111" s="14">
        <v>0.14968430486803899</v>
      </c>
      <c r="V111" s="14">
        <v>0.20700266247688301</v>
      </c>
      <c r="W111" s="14">
        <v>0.14365800005784499</v>
      </c>
      <c r="X111" s="14">
        <v>0.25158744585780302</v>
      </c>
      <c r="Y111" s="14">
        <v>0.13552211957516899</v>
      </c>
      <c r="Z111" s="14">
        <v>0.24513705671415101</v>
      </c>
      <c r="AA111" s="14">
        <v>0.16313877934704801</v>
      </c>
      <c r="AB111" s="14">
        <v>0.14311947563972799</v>
      </c>
      <c r="AC111" s="14">
        <v>0.15693663405428099</v>
      </c>
      <c r="AD111" s="14">
        <v>0.24341467913516501</v>
      </c>
      <c r="AE111" s="14"/>
      <c r="AF111" s="14">
        <v>0.27438175074619298</v>
      </c>
      <c r="AG111" s="14">
        <v>0.13820008165237599</v>
      </c>
      <c r="AH111" s="14">
        <v>0.13034126189630699</v>
      </c>
      <c r="AI111" s="14">
        <v>0.13929675045239301</v>
      </c>
      <c r="AJ111" s="14"/>
      <c r="AK111" s="14">
        <v>0.32403933046753503</v>
      </c>
      <c r="AL111" s="14">
        <v>0.15009505629559999</v>
      </c>
      <c r="AM111" s="14">
        <v>0.117005008905921</v>
      </c>
      <c r="AN111" s="14">
        <v>0.121638801319854</v>
      </c>
      <c r="AO111" s="14">
        <v>0.13123532333913401</v>
      </c>
      <c r="AP111" s="14"/>
      <c r="AQ111" s="14">
        <v>0.13157437494827301</v>
      </c>
      <c r="AR111" s="14"/>
      <c r="AS111" s="14">
        <v>0.15216362538741701</v>
      </c>
      <c r="AT111" s="14">
        <v>0.113724073826418</v>
      </c>
    </row>
    <row r="112" spans="2:46" x14ac:dyDescent="0.35">
      <c r="B112" t="s">
        <v>69</v>
      </c>
      <c r="C112" s="14">
        <v>0.179634747300709</v>
      </c>
      <c r="D112" s="14">
        <v>0.20365462286824901</v>
      </c>
      <c r="E112" s="14">
        <v>0.15688180202556701</v>
      </c>
      <c r="F112" s="14"/>
      <c r="G112" s="14">
        <v>0.163343537181628</v>
      </c>
      <c r="H112" s="14">
        <v>0.207383676014982</v>
      </c>
      <c r="I112" s="14">
        <v>0.17335541788934899</v>
      </c>
      <c r="J112" s="14">
        <v>0.209656954077722</v>
      </c>
      <c r="K112" s="14">
        <v>0.15885585519624801</v>
      </c>
      <c r="L112" s="14">
        <v>0.16260498812715099</v>
      </c>
      <c r="M112" s="14"/>
      <c r="N112" s="14">
        <v>0.17483478322618601</v>
      </c>
      <c r="O112" s="14">
        <v>0.18213911501268301</v>
      </c>
      <c r="P112" s="14">
        <v>0.19877865904445099</v>
      </c>
      <c r="Q112" s="14">
        <v>0.165956075778324</v>
      </c>
      <c r="R112" s="14"/>
      <c r="S112" s="14">
        <v>0.189620132810633</v>
      </c>
      <c r="T112" s="14">
        <v>0.19068848131083599</v>
      </c>
      <c r="U112" s="14">
        <v>0.15745294448352201</v>
      </c>
      <c r="V112" s="14">
        <v>0.12940083094692401</v>
      </c>
      <c r="W112" s="14">
        <v>0.22614023904467101</v>
      </c>
      <c r="X112" s="14">
        <v>0.174068399294902</v>
      </c>
      <c r="Y112" s="14">
        <v>0.16373279792693499</v>
      </c>
      <c r="Z112" s="14">
        <v>0.168033977795087</v>
      </c>
      <c r="AA112" s="14">
        <v>0.239230702012241</v>
      </c>
      <c r="AB112" s="14">
        <v>0.183744927404244</v>
      </c>
      <c r="AC112" s="14">
        <v>0.143993222475678</v>
      </c>
      <c r="AD112" s="14">
        <v>9.1072693306778807E-2</v>
      </c>
      <c r="AE112" s="14"/>
      <c r="AF112" s="14">
        <v>0.240245158186111</v>
      </c>
      <c r="AG112" s="14">
        <v>0.163432509708513</v>
      </c>
      <c r="AH112" s="14">
        <v>9.7103258815474602E-2</v>
      </c>
      <c r="AI112" s="14">
        <v>0.29659020898232002</v>
      </c>
      <c r="AJ112" s="14"/>
      <c r="AK112" s="14">
        <v>0.18797046958972499</v>
      </c>
      <c r="AL112" s="14">
        <v>0.14624620627624901</v>
      </c>
      <c r="AM112" s="14">
        <v>7.1188994527312199E-2</v>
      </c>
      <c r="AN112" s="14">
        <v>0.35877230813063699</v>
      </c>
      <c r="AO112" s="14">
        <v>4.8924495428082602E-2</v>
      </c>
      <c r="AP112" s="14"/>
      <c r="AQ112" s="14">
        <v>0.47771734402391502</v>
      </c>
      <c r="AR112" s="14"/>
      <c r="AS112" s="14">
        <v>0.18029056462961299</v>
      </c>
      <c r="AT112" s="14">
        <v>0.14674822315519701</v>
      </c>
    </row>
    <row r="113" spans="2:46" x14ac:dyDescent="0.35">
      <c r="B113" t="s">
        <v>70</v>
      </c>
      <c r="C113" s="14">
        <v>0.136150463269991</v>
      </c>
      <c r="D113" s="14">
        <v>0.17459360604502999</v>
      </c>
      <c r="E113" s="14">
        <v>9.9142142953407703E-2</v>
      </c>
      <c r="F113" s="14"/>
      <c r="G113" s="14">
        <v>9.5228138696101E-2</v>
      </c>
      <c r="H113" s="14">
        <v>0.110670380299294</v>
      </c>
      <c r="I113" s="14">
        <v>0.152834633298988</v>
      </c>
      <c r="J113" s="14">
        <v>0.14004939702586999</v>
      </c>
      <c r="K113" s="14">
        <v>0.17509215083656299</v>
      </c>
      <c r="L113" s="14">
        <v>0.141189172362778</v>
      </c>
      <c r="M113" s="14"/>
      <c r="N113" s="14">
        <v>0.109323375762984</v>
      </c>
      <c r="O113" s="14">
        <v>9.6369961567247198E-2</v>
      </c>
      <c r="P113" s="14">
        <v>0.18118397226081101</v>
      </c>
      <c r="Q113" s="14">
        <v>0.164990242225455</v>
      </c>
      <c r="R113" s="14"/>
      <c r="S113" s="14">
        <v>0.107502574197189</v>
      </c>
      <c r="T113" s="14">
        <v>0.12037856786618099</v>
      </c>
      <c r="U113" s="14">
        <v>0.167615709567526</v>
      </c>
      <c r="V113" s="14">
        <v>0.164693794634615</v>
      </c>
      <c r="W113" s="14">
        <v>0.16713196215613699</v>
      </c>
      <c r="X113" s="14">
        <v>0.16000863688363801</v>
      </c>
      <c r="Y113" s="14">
        <v>0.160792573165568</v>
      </c>
      <c r="Z113" s="14">
        <v>0.103732377801745</v>
      </c>
      <c r="AA113" s="14">
        <v>0.13792768083722901</v>
      </c>
      <c r="AB113" s="14">
        <v>6.9695544798605E-2</v>
      </c>
      <c r="AC113" s="14">
        <v>0.181734362012404</v>
      </c>
      <c r="AD113" s="14">
        <v>0.11947898390014799</v>
      </c>
      <c r="AE113" s="14"/>
      <c r="AF113" s="14">
        <v>0.13331201225691899</v>
      </c>
      <c r="AG113" s="14">
        <v>7.7287698187701703E-2</v>
      </c>
      <c r="AH113" s="14">
        <v>3.5507329523671902E-2</v>
      </c>
      <c r="AI113" s="14">
        <v>0.48414851102892698</v>
      </c>
      <c r="AJ113" s="14"/>
      <c r="AK113" s="14">
        <v>5.3421425729974797E-2</v>
      </c>
      <c r="AL113" s="14">
        <v>4.3705274589261101E-2</v>
      </c>
      <c r="AM113" s="14">
        <v>2.9325043516921501E-2</v>
      </c>
      <c r="AN113" s="14">
        <v>0.46315959052342798</v>
      </c>
      <c r="AO113" s="14">
        <v>6.0335551348858303E-3</v>
      </c>
      <c r="AP113" s="14"/>
      <c r="AQ113" s="14">
        <v>0.25317636795339099</v>
      </c>
      <c r="AR113" s="14"/>
      <c r="AS113" s="14">
        <v>4.9211059095889999E-2</v>
      </c>
      <c r="AT113" s="14">
        <v>0.12139347281306601</v>
      </c>
    </row>
    <row r="114" spans="2:46" x14ac:dyDescent="0.35">
      <c r="B114" t="s">
        <v>71</v>
      </c>
      <c r="C114" s="14">
        <v>4.1450693815518497E-2</v>
      </c>
      <c r="D114" s="14">
        <v>2.6476598051689601E-2</v>
      </c>
      <c r="E114" s="14">
        <v>5.5301568405788398E-2</v>
      </c>
      <c r="F114" s="14"/>
      <c r="G114" s="14">
        <v>8.6508865475725394E-2</v>
      </c>
      <c r="H114" s="14">
        <v>8.6885167435900107E-2</v>
      </c>
      <c r="I114" s="14">
        <v>4.81872384602283E-2</v>
      </c>
      <c r="J114" s="14">
        <v>2.3636068591055E-2</v>
      </c>
      <c r="K114" s="14">
        <v>6.6751841184039496E-3</v>
      </c>
      <c r="L114" s="14">
        <v>6.8758139019476803E-3</v>
      </c>
      <c r="M114" s="14"/>
      <c r="N114" s="14">
        <v>2.1534132460702699E-2</v>
      </c>
      <c r="O114" s="14">
        <v>3.46540214170723E-2</v>
      </c>
      <c r="P114" s="14">
        <v>4.4456153215469599E-2</v>
      </c>
      <c r="Q114" s="14">
        <v>6.4023723439568095E-2</v>
      </c>
      <c r="R114" s="14"/>
      <c r="S114" s="14">
        <v>6.2152158173205997E-2</v>
      </c>
      <c r="T114" s="14">
        <v>2.6433606406213599E-2</v>
      </c>
      <c r="U114" s="14">
        <v>3.1248720719042802E-2</v>
      </c>
      <c r="V114" s="14">
        <v>2.2708095753095601E-2</v>
      </c>
      <c r="W114" s="14">
        <v>4.9467657309837799E-2</v>
      </c>
      <c r="X114" s="14">
        <v>5.6508038171257602E-2</v>
      </c>
      <c r="Y114" s="14">
        <v>4.5402591327903301E-2</v>
      </c>
      <c r="Z114" s="14">
        <v>5.1002234188373199E-2</v>
      </c>
      <c r="AA114" s="14">
        <v>4.5715842302156799E-2</v>
      </c>
      <c r="AB114" s="14">
        <v>4.6932667945829801E-2</v>
      </c>
      <c r="AC114" s="14">
        <v>1.13935095475743E-2</v>
      </c>
      <c r="AD114" s="14">
        <v>2.4427603797531498E-2</v>
      </c>
      <c r="AE114" s="14"/>
      <c r="AF114" s="14">
        <v>1.1570381789754801E-2</v>
      </c>
      <c r="AG114" s="14">
        <v>2.2501196192673701E-2</v>
      </c>
      <c r="AH114" s="14">
        <v>1.9127301739448401E-2</v>
      </c>
      <c r="AI114" s="14">
        <v>1.1378728837328799E-2</v>
      </c>
      <c r="AJ114" s="14"/>
      <c r="AK114" s="14">
        <v>2.87993730108691E-2</v>
      </c>
      <c r="AL114" s="14">
        <v>3.4799961814755198E-2</v>
      </c>
      <c r="AM114" s="14">
        <v>1.01260808927817E-2</v>
      </c>
      <c r="AN114" s="14">
        <v>8.4109390045573693E-3</v>
      </c>
      <c r="AO114" s="14">
        <v>2.85298053329077E-2</v>
      </c>
      <c r="AP114" s="14"/>
      <c r="AQ114" s="14">
        <v>1.19320432704888E-2</v>
      </c>
      <c r="AR114" s="14"/>
      <c r="AS114" s="14">
        <v>1.7338656061508799E-2</v>
      </c>
      <c r="AT114" s="14">
        <v>2.3542101682324301E-2</v>
      </c>
    </row>
    <row r="115" spans="2:46" x14ac:dyDescent="0.35">
      <c r="B115" t="s">
        <v>72</v>
      </c>
      <c r="C115" s="14">
        <v>0.46630790944668798</v>
      </c>
      <c r="D115" s="14">
        <v>0.43467960884805701</v>
      </c>
      <c r="E115" s="14">
        <v>0.49603840261672599</v>
      </c>
      <c r="F115" s="14"/>
      <c r="G115" s="14">
        <v>0.48019975392715603</v>
      </c>
      <c r="H115" s="14">
        <v>0.37833510032743201</v>
      </c>
      <c r="I115" s="14">
        <v>0.41246290783578898</v>
      </c>
      <c r="J115" s="14">
        <v>0.49681345161203699</v>
      </c>
      <c r="K115" s="14">
        <v>0.52906858441122995</v>
      </c>
      <c r="L115" s="14">
        <v>0.50532915695985603</v>
      </c>
      <c r="M115" s="14"/>
      <c r="N115" s="14">
        <v>0.51625594019408305</v>
      </c>
      <c r="O115" s="14">
        <v>0.53232274598737706</v>
      </c>
      <c r="P115" s="14">
        <v>0.38244042374332599</v>
      </c>
      <c r="Q115" s="14">
        <v>0.42377113097365698</v>
      </c>
      <c r="R115" s="14"/>
      <c r="S115" s="14">
        <v>0.45325296160642797</v>
      </c>
      <c r="T115" s="14">
        <v>0.50661976102264294</v>
      </c>
      <c r="U115" s="14">
        <v>0.49399832036187002</v>
      </c>
      <c r="V115" s="14">
        <v>0.47619461618848202</v>
      </c>
      <c r="W115" s="14">
        <v>0.41360214143150897</v>
      </c>
      <c r="X115" s="14">
        <v>0.35782747979239898</v>
      </c>
      <c r="Y115" s="14">
        <v>0.49454991800442499</v>
      </c>
      <c r="Z115" s="14">
        <v>0.43209435350064301</v>
      </c>
      <c r="AA115" s="14">
        <v>0.41398699550132501</v>
      </c>
      <c r="AB115" s="14">
        <v>0.55650738421159396</v>
      </c>
      <c r="AC115" s="14">
        <v>0.50594227191006202</v>
      </c>
      <c r="AD115" s="14">
        <v>0.52160603986037701</v>
      </c>
      <c r="AE115" s="14"/>
      <c r="AF115" s="14">
        <v>0.34049069702102303</v>
      </c>
      <c r="AG115" s="14">
        <v>0.59857851425873498</v>
      </c>
      <c r="AH115" s="14">
        <v>0.71792084802509804</v>
      </c>
      <c r="AI115" s="14">
        <v>6.8585800699031599E-2</v>
      </c>
      <c r="AJ115" s="14"/>
      <c r="AK115" s="14">
        <v>0.40576940120189697</v>
      </c>
      <c r="AL115" s="14">
        <v>0.62515350102413503</v>
      </c>
      <c r="AM115" s="14">
        <v>0.772354872157064</v>
      </c>
      <c r="AN115" s="14">
        <v>4.8018361021523098E-2</v>
      </c>
      <c r="AO115" s="14">
        <v>0.78527682076498995</v>
      </c>
      <c r="AP115" s="14"/>
      <c r="AQ115" s="14">
        <v>0.12559986980393201</v>
      </c>
      <c r="AR115" s="14"/>
      <c r="AS115" s="14">
        <v>0.60099609482557204</v>
      </c>
      <c r="AT115" s="14">
        <v>0.59459212852299503</v>
      </c>
    </row>
    <row r="116" spans="2:46" x14ac:dyDescent="0.35">
      <c r="B116" t="s">
        <v>73</v>
      </c>
      <c r="C116" s="14">
        <v>0.31578521057070003</v>
      </c>
      <c r="D116" s="14">
        <v>0.37824822891328003</v>
      </c>
      <c r="E116" s="14">
        <v>0.25602394497897402</v>
      </c>
      <c r="F116" s="14"/>
      <c r="G116" s="14">
        <v>0.258571675877729</v>
      </c>
      <c r="H116" s="14">
        <v>0.31805405631427602</v>
      </c>
      <c r="I116" s="14">
        <v>0.32619005118833699</v>
      </c>
      <c r="J116" s="14">
        <v>0.34970635110359199</v>
      </c>
      <c r="K116" s="14">
        <v>0.333948006032811</v>
      </c>
      <c r="L116" s="14">
        <v>0.30379416048992902</v>
      </c>
      <c r="M116" s="14"/>
      <c r="N116" s="14">
        <v>0.28415815898917102</v>
      </c>
      <c r="O116" s="14">
        <v>0.27850907657993001</v>
      </c>
      <c r="P116" s="14">
        <v>0.37996263130526298</v>
      </c>
      <c r="Q116" s="14">
        <v>0.330946318003778</v>
      </c>
      <c r="R116" s="14"/>
      <c r="S116" s="14">
        <v>0.29712270700782201</v>
      </c>
      <c r="T116" s="14">
        <v>0.311067049177017</v>
      </c>
      <c r="U116" s="14">
        <v>0.32506865405104901</v>
      </c>
      <c r="V116" s="14">
        <v>0.29409462558153898</v>
      </c>
      <c r="W116" s="14">
        <v>0.39327220120080802</v>
      </c>
      <c r="X116" s="14">
        <v>0.33407703617854101</v>
      </c>
      <c r="Y116" s="14">
        <v>0.32452537109250301</v>
      </c>
      <c r="Z116" s="14">
        <v>0.27176635559683199</v>
      </c>
      <c r="AA116" s="14">
        <v>0.37715838284947001</v>
      </c>
      <c r="AB116" s="14">
        <v>0.25344047220284899</v>
      </c>
      <c r="AC116" s="14">
        <v>0.32572758448808198</v>
      </c>
      <c r="AD116" s="14">
        <v>0.210551677206927</v>
      </c>
      <c r="AE116" s="14"/>
      <c r="AF116" s="14">
        <v>0.37355717044303</v>
      </c>
      <c r="AG116" s="14">
        <v>0.24072020789621501</v>
      </c>
      <c r="AH116" s="14">
        <v>0.13261058833914599</v>
      </c>
      <c r="AI116" s="14">
        <v>0.780738720011247</v>
      </c>
      <c r="AJ116" s="14"/>
      <c r="AK116" s="14">
        <v>0.24139189531970001</v>
      </c>
      <c r="AL116" s="14">
        <v>0.18995148086551</v>
      </c>
      <c r="AM116" s="14">
        <v>0.10051403804423401</v>
      </c>
      <c r="AN116" s="14">
        <v>0.82193189865406602</v>
      </c>
      <c r="AO116" s="14">
        <v>5.49580505629685E-2</v>
      </c>
      <c r="AP116" s="14"/>
      <c r="AQ116" s="14">
        <v>0.73089371197730602</v>
      </c>
      <c r="AR116" s="14"/>
      <c r="AS116" s="14">
        <v>0.22950162372550301</v>
      </c>
      <c r="AT116" s="14">
        <v>0.26814169596826298</v>
      </c>
    </row>
    <row r="117" spans="2:46" x14ac:dyDescent="0.35">
      <c r="B117" t="s">
        <v>74</v>
      </c>
      <c r="C117" s="14">
        <v>0.15052269887598899</v>
      </c>
      <c r="D117" s="14">
        <v>5.6431379934777197E-2</v>
      </c>
      <c r="E117" s="14">
        <v>0.240014457637752</v>
      </c>
      <c r="F117" s="14"/>
      <c r="G117" s="14">
        <v>0.221628078049427</v>
      </c>
      <c r="H117" s="14">
        <v>6.0281044013156398E-2</v>
      </c>
      <c r="I117" s="14">
        <v>8.6272856647451698E-2</v>
      </c>
      <c r="J117" s="14">
        <v>0.147107100508445</v>
      </c>
      <c r="K117" s="14">
        <v>0.19512057837841901</v>
      </c>
      <c r="L117" s="14">
        <v>0.20153499646992701</v>
      </c>
      <c r="M117" s="14"/>
      <c r="N117" s="14">
        <v>0.23209778120491301</v>
      </c>
      <c r="O117" s="14">
        <v>0.25381366940744698</v>
      </c>
      <c r="P117" s="14">
        <v>2.4777924380627301E-3</v>
      </c>
      <c r="Q117" s="14">
        <v>9.2824812969878795E-2</v>
      </c>
      <c r="R117" s="14"/>
      <c r="S117" s="14">
        <v>0.15613025459860599</v>
      </c>
      <c r="T117" s="14">
        <v>0.195552711845626</v>
      </c>
      <c r="U117" s="14">
        <v>0.16892966631082099</v>
      </c>
      <c r="V117" s="14">
        <v>0.18209999060694301</v>
      </c>
      <c r="W117" s="14">
        <v>2.0329940230701699E-2</v>
      </c>
      <c r="X117" s="14">
        <v>2.37504436138582E-2</v>
      </c>
      <c r="Y117" s="14">
        <v>0.17002454691192201</v>
      </c>
      <c r="Z117" s="14">
        <v>0.160327997903812</v>
      </c>
      <c r="AA117" s="14">
        <v>3.6828612651854699E-2</v>
      </c>
      <c r="AB117" s="14">
        <v>0.30306691200874503</v>
      </c>
      <c r="AC117" s="14">
        <v>0.18021468742197999</v>
      </c>
      <c r="AD117" s="14">
        <v>0.31105436265344999</v>
      </c>
      <c r="AE117" s="14"/>
      <c r="AF117" s="14">
        <v>-3.3066473422006901E-2</v>
      </c>
      <c r="AG117" s="14">
        <v>0.35785830636252097</v>
      </c>
      <c r="AH117" s="14">
        <v>0.58531025968595196</v>
      </c>
      <c r="AI117" s="14">
        <v>-0.71215291931221603</v>
      </c>
      <c r="AJ117" s="14"/>
      <c r="AK117" s="14">
        <v>0.16437750588219699</v>
      </c>
      <c r="AL117" s="14">
        <v>0.43520202015862502</v>
      </c>
      <c r="AM117" s="14">
        <v>0.67184083411283002</v>
      </c>
      <c r="AN117" s="14">
        <v>-0.773913537632543</v>
      </c>
      <c r="AO117" s="14">
        <v>0.73031877020202096</v>
      </c>
      <c r="AP117" s="14"/>
      <c r="AQ117" s="14">
        <v>-0.60529384217337401</v>
      </c>
      <c r="AR117" s="14"/>
      <c r="AS117" s="14">
        <v>0.371494471100069</v>
      </c>
      <c r="AT117" s="14">
        <v>0.326450432554732</v>
      </c>
    </row>
    <row r="118" spans="2:46" x14ac:dyDescent="0.35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</row>
    <row r="119" spans="2:46" x14ac:dyDescent="0.35">
      <c r="B119" s="6" t="s">
        <v>93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</row>
    <row r="120" spans="2:46" x14ac:dyDescent="0.35">
      <c r="B120" s="24" t="s">
        <v>78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</row>
    <row r="121" spans="2:46" x14ac:dyDescent="0.35">
      <c r="B121" t="s">
        <v>66</v>
      </c>
      <c r="C121" s="14">
        <v>0.23203579945779401</v>
      </c>
      <c r="D121" s="14">
        <v>0.24688466705006301</v>
      </c>
      <c r="E121" s="14">
        <v>0.218444064774065</v>
      </c>
      <c r="F121" s="14"/>
      <c r="G121" s="14">
        <v>0.16173007447252799</v>
      </c>
      <c r="H121" s="14">
        <v>0.21198066661937401</v>
      </c>
      <c r="I121" s="14">
        <v>0.19984217669822399</v>
      </c>
      <c r="J121" s="14">
        <v>0.27087223749571698</v>
      </c>
      <c r="K121" s="14">
        <v>0.30710271693134999</v>
      </c>
      <c r="L121" s="14">
        <v>0.23924829997966299</v>
      </c>
      <c r="M121" s="14"/>
      <c r="N121" s="14">
        <v>0.22051816594586801</v>
      </c>
      <c r="O121" s="14">
        <v>0.25306219848362799</v>
      </c>
      <c r="P121" s="14">
        <v>0.24061328064589599</v>
      </c>
      <c r="Q121" s="14">
        <v>0.21629064446549401</v>
      </c>
      <c r="R121" s="14"/>
      <c r="S121" s="14">
        <v>0.211796290736327</v>
      </c>
      <c r="T121" s="14">
        <v>0.236941802558267</v>
      </c>
      <c r="U121" s="14">
        <v>0.23726787008926201</v>
      </c>
      <c r="V121" s="14">
        <v>0.20709534821437101</v>
      </c>
      <c r="W121" s="14">
        <v>0.155571734754376</v>
      </c>
      <c r="X121" s="14">
        <v>0.22461837854716701</v>
      </c>
      <c r="Y121" s="14">
        <v>0.30507993284059498</v>
      </c>
      <c r="Z121" s="14">
        <v>0.234706468579918</v>
      </c>
      <c r="AA121" s="14">
        <v>0.24635847846723499</v>
      </c>
      <c r="AB121" s="14">
        <v>0.25958514374619202</v>
      </c>
      <c r="AC121" s="14">
        <v>0.31359867696171601</v>
      </c>
      <c r="AD121" s="14">
        <v>9.7284822898646206E-2</v>
      </c>
      <c r="AE121" s="14"/>
      <c r="AF121" s="14">
        <v>5.2699734462075903E-2</v>
      </c>
      <c r="AG121" s="14">
        <v>0.319497035533438</v>
      </c>
      <c r="AH121" s="14">
        <v>0.271646040733803</v>
      </c>
      <c r="AI121" s="14">
        <v>0.22507126828115601</v>
      </c>
      <c r="AJ121" s="14"/>
      <c r="AK121" s="14">
        <v>3.8012424370400102E-2</v>
      </c>
      <c r="AL121" s="14">
        <v>0.29727888159041199</v>
      </c>
      <c r="AM121" s="14">
        <v>0.333862573853483</v>
      </c>
      <c r="AN121" s="14">
        <v>0.213890856505143</v>
      </c>
      <c r="AO121" s="14">
        <v>0.35314381619221602</v>
      </c>
      <c r="AP121" s="14"/>
      <c r="AQ121" s="14">
        <v>0.19974971008929701</v>
      </c>
      <c r="AR121" s="14"/>
      <c r="AS121" s="14">
        <v>0.30596756977176798</v>
      </c>
      <c r="AT121" s="14">
        <v>0.35113533959871501</v>
      </c>
    </row>
    <row r="122" spans="2:46" x14ac:dyDescent="0.35">
      <c r="B122" t="s">
        <v>67</v>
      </c>
      <c r="C122" s="14">
        <v>0.20306254079778799</v>
      </c>
      <c r="D122" s="14">
        <v>0.23562083553298499</v>
      </c>
      <c r="E122" s="14">
        <v>0.17206317428923601</v>
      </c>
      <c r="F122" s="14"/>
      <c r="G122" s="14">
        <v>0.18154940132396699</v>
      </c>
      <c r="H122" s="14">
        <v>0.17892844565500499</v>
      </c>
      <c r="I122" s="14">
        <v>0.19299439788004699</v>
      </c>
      <c r="J122" s="14">
        <v>0.20130309494481399</v>
      </c>
      <c r="K122" s="14">
        <v>0.22323582476791201</v>
      </c>
      <c r="L122" s="14">
        <v>0.23307509383983399</v>
      </c>
      <c r="M122" s="14"/>
      <c r="N122" s="14">
        <v>0.192185091387333</v>
      </c>
      <c r="O122" s="14">
        <v>0.195750076656619</v>
      </c>
      <c r="P122" s="14">
        <v>0.192791567383929</v>
      </c>
      <c r="Q122" s="14">
        <v>0.23234455411579599</v>
      </c>
      <c r="R122" s="14"/>
      <c r="S122" s="14">
        <v>0.18812428304546799</v>
      </c>
      <c r="T122" s="14">
        <v>0.24222758650972501</v>
      </c>
      <c r="U122" s="14">
        <v>0.21135139012495799</v>
      </c>
      <c r="V122" s="14">
        <v>0.230269096695606</v>
      </c>
      <c r="W122" s="14">
        <v>0.21786273327637401</v>
      </c>
      <c r="X122" s="14">
        <v>0.189373096835565</v>
      </c>
      <c r="Y122" s="14">
        <v>0.17391332160624901</v>
      </c>
      <c r="Z122" s="14">
        <v>0.163478359085343</v>
      </c>
      <c r="AA122" s="14">
        <v>0.20159348734093099</v>
      </c>
      <c r="AB122" s="14">
        <v>0.18306409248666899</v>
      </c>
      <c r="AC122" s="14">
        <v>0.18146813316203</v>
      </c>
      <c r="AD122" s="14">
        <v>0.23769541819316201</v>
      </c>
      <c r="AE122" s="14"/>
      <c r="AF122" s="14">
        <v>0.12686199562317099</v>
      </c>
      <c r="AG122" s="14">
        <v>0.21676733248055099</v>
      </c>
      <c r="AH122" s="14">
        <v>0.207947348949484</v>
      </c>
      <c r="AI122" s="14">
        <v>0.25464680641534698</v>
      </c>
      <c r="AJ122" s="14"/>
      <c r="AK122" s="14">
        <v>0.105370871951114</v>
      </c>
      <c r="AL122" s="14">
        <v>0.20324421186014499</v>
      </c>
      <c r="AM122" s="14">
        <v>0.25311734450758799</v>
      </c>
      <c r="AN122" s="14">
        <v>0.24895512109585399</v>
      </c>
      <c r="AO122" s="14">
        <v>0.21075412365921001</v>
      </c>
      <c r="AP122" s="14"/>
      <c r="AQ122" s="14">
        <v>0.19570563842428801</v>
      </c>
      <c r="AR122" s="14"/>
      <c r="AS122" s="14">
        <v>0.22388331211540299</v>
      </c>
      <c r="AT122" s="14">
        <v>0.21803843091326</v>
      </c>
    </row>
    <row r="123" spans="2:46" x14ac:dyDescent="0.35">
      <c r="B123" t="s">
        <v>68</v>
      </c>
      <c r="C123" s="14">
        <v>0.29619511194252601</v>
      </c>
      <c r="D123" s="14">
        <v>0.27638041772710997</v>
      </c>
      <c r="E123" s="14">
        <v>0.31562724843515999</v>
      </c>
      <c r="F123" s="14"/>
      <c r="G123" s="14">
        <v>0.32006071734904301</v>
      </c>
      <c r="H123" s="14">
        <v>0.27573473981395902</v>
      </c>
      <c r="I123" s="14">
        <v>0.29899464935734399</v>
      </c>
      <c r="J123" s="14">
        <v>0.35032291511476799</v>
      </c>
      <c r="K123" s="14">
        <v>0.26913830012525097</v>
      </c>
      <c r="L123" s="14">
        <v>0.26885818139360301</v>
      </c>
      <c r="M123" s="14"/>
      <c r="N123" s="14">
        <v>0.30614011945907599</v>
      </c>
      <c r="O123" s="14">
        <v>0.28084028910604403</v>
      </c>
      <c r="P123" s="14">
        <v>0.30124286355618402</v>
      </c>
      <c r="Q123" s="14">
        <v>0.29518055651198699</v>
      </c>
      <c r="R123" s="14"/>
      <c r="S123" s="14">
        <v>0.28952081874558799</v>
      </c>
      <c r="T123" s="14">
        <v>0.272121339504728</v>
      </c>
      <c r="U123" s="14">
        <v>0.27784724093847402</v>
      </c>
      <c r="V123" s="14">
        <v>0.28666844900259297</v>
      </c>
      <c r="W123" s="14">
        <v>0.31615137159595302</v>
      </c>
      <c r="X123" s="14">
        <v>0.30281444704469201</v>
      </c>
      <c r="Y123" s="14">
        <v>0.34800458958172498</v>
      </c>
      <c r="Z123" s="14">
        <v>0.240295320101649</v>
      </c>
      <c r="AA123" s="14">
        <v>0.29400948060006998</v>
      </c>
      <c r="AB123" s="14">
        <v>0.27572807512985198</v>
      </c>
      <c r="AC123" s="14">
        <v>0.28243312070283999</v>
      </c>
      <c r="AD123" s="14">
        <v>0.470658188681913</v>
      </c>
      <c r="AE123" s="14"/>
      <c r="AF123" s="14">
        <v>0.34749438886149198</v>
      </c>
      <c r="AG123" s="14">
        <v>0.26811384030844798</v>
      </c>
      <c r="AH123" s="14">
        <v>0.28458504232014198</v>
      </c>
      <c r="AI123" s="14">
        <v>0.33966787995150799</v>
      </c>
      <c r="AJ123" s="14"/>
      <c r="AK123" s="14">
        <v>0.311874633842253</v>
      </c>
      <c r="AL123" s="14">
        <v>0.28044323478397198</v>
      </c>
      <c r="AM123" s="14">
        <v>0.23831844376717401</v>
      </c>
      <c r="AN123" s="14">
        <v>0.32882237198221398</v>
      </c>
      <c r="AO123" s="14">
        <v>0.25520390862044401</v>
      </c>
      <c r="AP123" s="14"/>
      <c r="AQ123" s="14">
        <v>0.31165000270147503</v>
      </c>
      <c r="AR123" s="14"/>
      <c r="AS123" s="14">
        <v>0.26472225571089297</v>
      </c>
      <c r="AT123" s="14">
        <v>0.26603514786937499</v>
      </c>
    </row>
    <row r="124" spans="2:46" x14ac:dyDescent="0.35">
      <c r="B124" t="s">
        <v>69</v>
      </c>
      <c r="C124" s="14">
        <v>0.124407978556817</v>
      </c>
      <c r="D124" s="14">
        <v>0.130025800653363</v>
      </c>
      <c r="E124" s="14">
        <v>0.119409223013803</v>
      </c>
      <c r="F124" s="14"/>
      <c r="G124" s="14">
        <v>7.0462848529476693E-2</v>
      </c>
      <c r="H124" s="14">
        <v>0.12895623789479599</v>
      </c>
      <c r="I124" s="14">
        <v>0.11394173540128601</v>
      </c>
      <c r="J124" s="14">
        <v>0.100891986018788</v>
      </c>
      <c r="K124" s="14">
        <v>0.12963950413984701</v>
      </c>
      <c r="L124" s="14">
        <v>0.18079544295344499</v>
      </c>
      <c r="M124" s="14"/>
      <c r="N124" s="14">
        <v>0.16747614579815701</v>
      </c>
      <c r="O124" s="14">
        <v>0.13413871769928001</v>
      </c>
      <c r="P124" s="14">
        <v>9.6946650843437204E-2</v>
      </c>
      <c r="Q124" s="14">
        <v>9.3523615872413604E-2</v>
      </c>
      <c r="R124" s="14"/>
      <c r="S124" s="14">
        <v>0.14948686490930499</v>
      </c>
      <c r="T124" s="14">
        <v>0.134340359138586</v>
      </c>
      <c r="U124" s="14">
        <v>0.12778465855801999</v>
      </c>
      <c r="V124" s="14">
        <v>0.13662041448585299</v>
      </c>
      <c r="W124" s="14">
        <v>0.166494058624406</v>
      </c>
      <c r="X124" s="14">
        <v>0.114838470411598</v>
      </c>
      <c r="Y124" s="14">
        <v>7.6851546430491399E-2</v>
      </c>
      <c r="Z124" s="14">
        <v>0.15617535699082799</v>
      </c>
      <c r="AA124" s="14">
        <v>0.11900483256205099</v>
      </c>
      <c r="AB124" s="14">
        <v>7.8686034078932598E-2</v>
      </c>
      <c r="AC124" s="14">
        <v>0.12015206077506101</v>
      </c>
      <c r="AD124" s="14">
        <v>9.8359174487925E-2</v>
      </c>
      <c r="AE124" s="14"/>
      <c r="AF124" s="14">
        <v>0.28149074798108298</v>
      </c>
      <c r="AG124" s="14">
        <v>9.2936105629969207E-2</v>
      </c>
      <c r="AH124" s="14">
        <v>0.116840045075869</v>
      </c>
      <c r="AI124" s="14">
        <v>0.111402249483551</v>
      </c>
      <c r="AJ124" s="14"/>
      <c r="AK124" s="14">
        <v>0.310458001865905</v>
      </c>
      <c r="AL124" s="14">
        <v>0.105437576950593</v>
      </c>
      <c r="AM124" s="14">
        <v>0.11011845303519099</v>
      </c>
      <c r="AN124" s="14">
        <v>0.11211311137095201</v>
      </c>
      <c r="AO124" s="14">
        <v>5.5580132549723202E-2</v>
      </c>
      <c r="AP124" s="14"/>
      <c r="AQ124" s="14">
        <v>0.15727166639328599</v>
      </c>
      <c r="AR124" s="14"/>
      <c r="AS124" s="14">
        <v>0.115923111900797</v>
      </c>
      <c r="AT124" s="14">
        <v>5.5196380270523399E-2</v>
      </c>
    </row>
    <row r="125" spans="2:46" x14ac:dyDescent="0.35">
      <c r="B125" t="s">
        <v>70</v>
      </c>
      <c r="C125" s="14">
        <v>4.8494327103332201E-2</v>
      </c>
      <c r="D125" s="14">
        <v>5.9324882897568897E-2</v>
      </c>
      <c r="E125" s="14">
        <v>3.8107710176154497E-2</v>
      </c>
      <c r="F125" s="14"/>
      <c r="G125" s="14">
        <v>6.2230828723393701E-2</v>
      </c>
      <c r="H125" s="14">
        <v>6.3291748512363299E-2</v>
      </c>
      <c r="I125" s="14">
        <v>6.3679518405698396E-2</v>
      </c>
      <c r="J125" s="14">
        <v>1.8330301712856201E-2</v>
      </c>
      <c r="K125" s="14">
        <v>4.23223615740531E-2</v>
      </c>
      <c r="L125" s="14">
        <v>4.3635791113918201E-2</v>
      </c>
      <c r="M125" s="14"/>
      <c r="N125" s="14">
        <v>5.9523231319280501E-2</v>
      </c>
      <c r="O125" s="14">
        <v>4.2231494074146197E-2</v>
      </c>
      <c r="P125" s="14">
        <v>4.9895642323631098E-2</v>
      </c>
      <c r="Q125" s="14">
        <v>4.2509534571985301E-2</v>
      </c>
      <c r="R125" s="14"/>
      <c r="S125" s="14">
        <v>5.1430584371339398E-2</v>
      </c>
      <c r="T125" s="14">
        <v>5.7330759927635297E-2</v>
      </c>
      <c r="U125" s="14">
        <v>3.4969284188035799E-2</v>
      </c>
      <c r="V125" s="14">
        <v>5.1827003332240697E-2</v>
      </c>
      <c r="W125" s="14">
        <v>4.7789132132322797E-2</v>
      </c>
      <c r="X125" s="14">
        <v>5.38906219433248E-2</v>
      </c>
      <c r="Y125" s="14">
        <v>2.7844958042673899E-2</v>
      </c>
      <c r="Z125" s="14">
        <v>8.9898990095493805E-2</v>
      </c>
      <c r="AA125" s="14">
        <v>4.2877568031774997E-2</v>
      </c>
      <c r="AB125" s="14">
        <v>6.3170949591771303E-2</v>
      </c>
      <c r="AC125" s="14">
        <v>2.4005712840646301E-2</v>
      </c>
      <c r="AD125" s="14">
        <v>2.5330731289687599E-2</v>
      </c>
      <c r="AE125" s="14"/>
      <c r="AF125" s="14">
        <v>0.14324965799131401</v>
      </c>
      <c r="AG125" s="14">
        <v>4.0016889695646797E-2</v>
      </c>
      <c r="AH125" s="14">
        <v>3.4829705250589198E-2</v>
      </c>
      <c r="AI125" s="14">
        <v>1.0953739918469801E-2</v>
      </c>
      <c r="AJ125" s="14"/>
      <c r="AK125" s="14">
        <v>0.169023438938458</v>
      </c>
      <c r="AL125" s="14">
        <v>5.2995963216791203E-2</v>
      </c>
      <c r="AM125" s="14">
        <v>1.4918470886905901E-2</v>
      </c>
      <c r="AN125" s="14">
        <v>2.8688352710544599E-2</v>
      </c>
      <c r="AO125" s="14">
        <v>5.9990192578929296E-3</v>
      </c>
      <c r="AP125" s="14"/>
      <c r="AQ125" s="14">
        <v>9.3759059330557004E-2</v>
      </c>
      <c r="AR125" s="14"/>
      <c r="AS125" s="14">
        <v>4.6012632601037599E-2</v>
      </c>
      <c r="AT125" s="14">
        <v>2.9380088882702399E-2</v>
      </c>
    </row>
    <row r="126" spans="2:46" x14ac:dyDescent="0.35">
      <c r="B126" t="s">
        <v>71</v>
      </c>
      <c r="C126" s="14">
        <v>9.5804242141742602E-2</v>
      </c>
      <c r="D126" s="14">
        <v>5.1763396138911198E-2</v>
      </c>
      <c r="E126" s="14">
        <v>0.13634857931158101</v>
      </c>
      <c r="F126" s="14"/>
      <c r="G126" s="14">
        <v>0.20396612960159199</v>
      </c>
      <c r="H126" s="14">
        <v>0.14110816150450201</v>
      </c>
      <c r="I126" s="14">
        <v>0.13054752225740099</v>
      </c>
      <c r="J126" s="14">
        <v>5.8279464713056603E-2</v>
      </c>
      <c r="K126" s="14">
        <v>2.8561292461587701E-2</v>
      </c>
      <c r="L126" s="14">
        <v>3.4387190719536699E-2</v>
      </c>
      <c r="M126" s="14"/>
      <c r="N126" s="14">
        <v>5.41572460902848E-2</v>
      </c>
      <c r="O126" s="14">
        <v>9.3977223980283603E-2</v>
      </c>
      <c r="P126" s="14">
        <v>0.118509995246923</v>
      </c>
      <c r="Q126" s="14">
        <v>0.120151094462324</v>
      </c>
      <c r="R126" s="14"/>
      <c r="S126" s="14">
        <v>0.109641158191973</v>
      </c>
      <c r="T126" s="14">
        <v>5.7038152361059198E-2</v>
      </c>
      <c r="U126" s="14">
        <v>0.11077955610125099</v>
      </c>
      <c r="V126" s="14">
        <v>8.7519688269336204E-2</v>
      </c>
      <c r="W126" s="14">
        <v>9.6130969616568293E-2</v>
      </c>
      <c r="X126" s="14">
        <v>0.114464985217653</v>
      </c>
      <c r="Y126" s="14">
        <v>6.8305651498266895E-2</v>
      </c>
      <c r="Z126" s="14">
        <v>0.115445505146768</v>
      </c>
      <c r="AA126" s="14">
        <v>9.6156152997937602E-2</v>
      </c>
      <c r="AB126" s="14">
        <v>0.139765704966583</v>
      </c>
      <c r="AC126" s="14">
        <v>7.8342295557707498E-2</v>
      </c>
      <c r="AD126" s="14">
        <v>7.0671664448665697E-2</v>
      </c>
      <c r="AE126" s="14"/>
      <c r="AF126" s="14">
        <v>4.8203475080863901E-2</v>
      </c>
      <c r="AG126" s="14">
        <v>6.2668796351947303E-2</v>
      </c>
      <c r="AH126" s="14">
        <v>8.4151817670112497E-2</v>
      </c>
      <c r="AI126" s="14">
        <v>5.8258055949968697E-2</v>
      </c>
      <c r="AJ126" s="14"/>
      <c r="AK126" s="14">
        <v>6.5260629031870104E-2</v>
      </c>
      <c r="AL126" s="14">
        <v>6.06001315980867E-2</v>
      </c>
      <c r="AM126" s="14">
        <v>4.9664713949659697E-2</v>
      </c>
      <c r="AN126" s="14">
        <v>6.7530186335292203E-2</v>
      </c>
      <c r="AO126" s="14">
        <v>0.11931899972051301</v>
      </c>
      <c r="AP126" s="14"/>
      <c r="AQ126" s="14">
        <v>4.1863923061096299E-2</v>
      </c>
      <c r="AR126" s="14"/>
      <c r="AS126" s="14">
        <v>4.3491117900100802E-2</v>
      </c>
      <c r="AT126" s="14">
        <v>8.0214612465423898E-2</v>
      </c>
    </row>
    <row r="127" spans="2:46" x14ac:dyDescent="0.35">
      <c r="B127" t="s">
        <v>72</v>
      </c>
      <c r="C127" s="14">
        <v>0.43509834025558197</v>
      </c>
      <c r="D127" s="14">
        <v>0.48250550258304797</v>
      </c>
      <c r="E127" s="14">
        <v>0.39050723906330098</v>
      </c>
      <c r="F127" s="14"/>
      <c r="G127" s="14">
        <v>0.34327947579649498</v>
      </c>
      <c r="H127" s="14">
        <v>0.39090911227437902</v>
      </c>
      <c r="I127" s="14">
        <v>0.39283657457827098</v>
      </c>
      <c r="J127" s="14">
        <v>0.472175332440531</v>
      </c>
      <c r="K127" s="14">
        <v>0.53033854169926198</v>
      </c>
      <c r="L127" s="14">
        <v>0.47232339381949801</v>
      </c>
      <c r="M127" s="14"/>
      <c r="N127" s="14">
        <v>0.41270325733320101</v>
      </c>
      <c r="O127" s="14">
        <v>0.44881227514024702</v>
      </c>
      <c r="P127" s="14">
        <v>0.43340484802982499</v>
      </c>
      <c r="Q127" s="14">
        <v>0.44863519858128997</v>
      </c>
      <c r="R127" s="14"/>
      <c r="S127" s="14">
        <v>0.39992057378179502</v>
      </c>
      <c r="T127" s="14">
        <v>0.479169389067992</v>
      </c>
      <c r="U127" s="14">
        <v>0.448619260214219</v>
      </c>
      <c r="V127" s="14">
        <v>0.437364444909977</v>
      </c>
      <c r="W127" s="14">
        <v>0.37343446803074998</v>
      </c>
      <c r="X127" s="14">
        <v>0.41399147538273201</v>
      </c>
      <c r="Y127" s="14">
        <v>0.47899325444684299</v>
      </c>
      <c r="Z127" s="14">
        <v>0.39818482766526098</v>
      </c>
      <c r="AA127" s="14">
        <v>0.44795196580816599</v>
      </c>
      <c r="AB127" s="14">
        <v>0.44264923623286101</v>
      </c>
      <c r="AC127" s="14">
        <v>0.49506681012374598</v>
      </c>
      <c r="AD127" s="14">
        <v>0.33498024109180902</v>
      </c>
      <c r="AE127" s="14"/>
      <c r="AF127" s="14">
        <v>0.17956173008524701</v>
      </c>
      <c r="AG127" s="14">
        <v>0.53626436801398902</v>
      </c>
      <c r="AH127" s="14">
        <v>0.47959338968328702</v>
      </c>
      <c r="AI127" s="14">
        <v>0.47971807469650302</v>
      </c>
      <c r="AJ127" s="14"/>
      <c r="AK127" s="14">
        <v>0.143383296321514</v>
      </c>
      <c r="AL127" s="14">
        <v>0.50052309345055701</v>
      </c>
      <c r="AM127" s="14">
        <v>0.58697991836107</v>
      </c>
      <c r="AN127" s="14">
        <v>0.46284597760099699</v>
      </c>
      <c r="AO127" s="14">
        <v>0.563897939851426</v>
      </c>
      <c r="AP127" s="14"/>
      <c r="AQ127" s="14">
        <v>0.39545534851358499</v>
      </c>
      <c r="AR127" s="14"/>
      <c r="AS127" s="14">
        <v>0.529850881887171</v>
      </c>
      <c r="AT127" s="14">
        <v>0.56917377051197504</v>
      </c>
    </row>
    <row r="128" spans="2:46" x14ac:dyDescent="0.35">
      <c r="B128" t="s">
        <v>73</v>
      </c>
      <c r="C128" s="14">
        <v>0.17290230566015</v>
      </c>
      <c r="D128" s="14">
        <v>0.18935068355093199</v>
      </c>
      <c r="E128" s="14">
        <v>0.15751693318995699</v>
      </c>
      <c r="F128" s="14"/>
      <c r="G128" s="14">
        <v>0.13269367725287001</v>
      </c>
      <c r="H128" s="14">
        <v>0.19224798640715901</v>
      </c>
      <c r="I128" s="14">
        <v>0.17762125380698399</v>
      </c>
      <c r="J128" s="14">
        <v>0.11922228773164401</v>
      </c>
      <c r="K128" s="14">
        <v>0.17196186571389999</v>
      </c>
      <c r="L128" s="14">
        <v>0.22443123406736301</v>
      </c>
      <c r="M128" s="14"/>
      <c r="N128" s="14">
        <v>0.22699937711743801</v>
      </c>
      <c r="O128" s="14">
        <v>0.17637021177342599</v>
      </c>
      <c r="P128" s="14">
        <v>0.14684229316706801</v>
      </c>
      <c r="Q128" s="14">
        <v>0.13603315044439901</v>
      </c>
      <c r="R128" s="14"/>
      <c r="S128" s="14">
        <v>0.20091744928064501</v>
      </c>
      <c r="T128" s="14">
        <v>0.191671119066221</v>
      </c>
      <c r="U128" s="14">
        <v>0.16275394274605601</v>
      </c>
      <c r="V128" s="14">
        <v>0.18844741781809299</v>
      </c>
      <c r="W128" s="14">
        <v>0.214283190756729</v>
      </c>
      <c r="X128" s="14">
        <v>0.168729092354923</v>
      </c>
      <c r="Y128" s="14">
        <v>0.104696504473165</v>
      </c>
      <c r="Z128" s="14">
        <v>0.246074347086322</v>
      </c>
      <c r="AA128" s="14">
        <v>0.161882400593826</v>
      </c>
      <c r="AB128" s="14">
        <v>0.14185698367070401</v>
      </c>
      <c r="AC128" s="14">
        <v>0.144157773615707</v>
      </c>
      <c r="AD128" s="14">
        <v>0.123689905777613</v>
      </c>
      <c r="AE128" s="14"/>
      <c r="AF128" s="14">
        <v>0.42474040597239598</v>
      </c>
      <c r="AG128" s="14">
        <v>0.132952995325616</v>
      </c>
      <c r="AH128" s="14">
        <v>0.15166975032645799</v>
      </c>
      <c r="AI128" s="14">
        <v>0.122355989402021</v>
      </c>
      <c r="AJ128" s="14"/>
      <c r="AK128" s="14">
        <v>0.479481440804363</v>
      </c>
      <c r="AL128" s="14">
        <v>0.15843354016738401</v>
      </c>
      <c r="AM128" s="14">
        <v>0.125036923922096</v>
      </c>
      <c r="AN128" s="14">
        <v>0.14080146408149599</v>
      </c>
      <c r="AO128" s="14">
        <v>6.1579151807616202E-2</v>
      </c>
      <c r="AP128" s="14"/>
      <c r="AQ128" s="14">
        <v>0.251030725723843</v>
      </c>
      <c r="AR128" s="14"/>
      <c r="AS128" s="14">
        <v>0.16193574450183501</v>
      </c>
      <c r="AT128" s="14">
        <v>8.4576469153225795E-2</v>
      </c>
    </row>
    <row r="129" spans="2:46" x14ac:dyDescent="0.35">
      <c r="B129" t="s">
        <v>74</v>
      </c>
      <c r="C129" s="14">
        <v>0.262196034595432</v>
      </c>
      <c r="D129" s="14">
        <v>0.29315481903211599</v>
      </c>
      <c r="E129" s="14">
        <v>0.23299030587334399</v>
      </c>
      <c r="F129" s="14"/>
      <c r="G129" s="14">
        <v>0.210585798543624</v>
      </c>
      <c r="H129" s="14">
        <v>0.19866112586722001</v>
      </c>
      <c r="I129" s="14">
        <v>0.21521532077128699</v>
      </c>
      <c r="J129" s="14">
        <v>0.352953044708887</v>
      </c>
      <c r="K129" s="14">
        <v>0.35837667598536199</v>
      </c>
      <c r="L129" s="14">
        <v>0.24789215975213499</v>
      </c>
      <c r="M129" s="14"/>
      <c r="N129" s="14">
        <v>0.18570388021576301</v>
      </c>
      <c r="O129" s="14">
        <v>0.27244206336682097</v>
      </c>
      <c r="P129" s="14">
        <v>0.286562554862757</v>
      </c>
      <c r="Q129" s="14">
        <v>0.31260204813689102</v>
      </c>
      <c r="R129" s="14"/>
      <c r="S129" s="14">
        <v>0.19900312450115001</v>
      </c>
      <c r="T129" s="14">
        <v>0.28749827000177097</v>
      </c>
      <c r="U129" s="14">
        <v>0.28586531746816302</v>
      </c>
      <c r="V129" s="14">
        <v>0.24891702709188401</v>
      </c>
      <c r="W129" s="14">
        <v>0.15915127727402101</v>
      </c>
      <c r="X129" s="14">
        <v>0.24526238302780901</v>
      </c>
      <c r="Y129" s="14">
        <v>0.37429674997367801</v>
      </c>
      <c r="Z129" s="14">
        <v>0.15211048057894</v>
      </c>
      <c r="AA129" s="14">
        <v>0.28606956521434102</v>
      </c>
      <c r="AB129" s="14">
        <v>0.30079225256215703</v>
      </c>
      <c r="AC129" s="14">
        <v>0.35090903650803901</v>
      </c>
      <c r="AD129" s="14">
        <v>0.211290335314196</v>
      </c>
      <c r="AE129" s="14"/>
      <c r="AF129" s="14">
        <v>-0.24517867588714901</v>
      </c>
      <c r="AG129" s="14">
        <v>0.40331137268837303</v>
      </c>
      <c r="AH129" s="14">
        <v>0.327923639356829</v>
      </c>
      <c r="AI129" s="14">
        <v>0.35736208529448199</v>
      </c>
      <c r="AJ129" s="14"/>
      <c r="AK129" s="14">
        <v>-0.33609814448284903</v>
      </c>
      <c r="AL129" s="14">
        <v>0.34208955328317298</v>
      </c>
      <c r="AM129" s="14">
        <v>0.46194299443897402</v>
      </c>
      <c r="AN129" s="14">
        <v>0.32204451351950097</v>
      </c>
      <c r="AO129" s="14">
        <v>0.50231878804381003</v>
      </c>
      <c r="AP129" s="14"/>
      <c r="AQ129" s="14">
        <v>0.144424622789742</v>
      </c>
      <c r="AR129" s="14"/>
      <c r="AS129" s="14">
        <v>0.36791513738533699</v>
      </c>
      <c r="AT129" s="14">
        <v>0.48459730135875001</v>
      </c>
    </row>
    <row r="130" spans="2:46" x14ac:dyDescent="0.3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</row>
    <row r="131" spans="2:46" x14ac:dyDescent="0.35">
      <c r="B131" s="6" t="s">
        <v>100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</row>
    <row r="132" spans="2:46" x14ac:dyDescent="0.35">
      <c r="B132" s="24" t="s">
        <v>78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</row>
    <row r="133" spans="2:46" x14ac:dyDescent="0.35">
      <c r="B133" t="s">
        <v>94</v>
      </c>
      <c r="C133" s="14">
        <v>0.27668697051250901</v>
      </c>
      <c r="D133" s="14">
        <v>0.294320406853877</v>
      </c>
      <c r="E133" s="14">
        <v>0.26055087206727101</v>
      </c>
      <c r="F133" s="14"/>
      <c r="G133" s="14">
        <v>0.13405009621828501</v>
      </c>
      <c r="H133" s="14">
        <v>0.17508539175653501</v>
      </c>
      <c r="I133" s="14">
        <v>0.26435992334323599</v>
      </c>
      <c r="J133" s="14">
        <v>0.31114686635487099</v>
      </c>
      <c r="K133" s="14">
        <v>0.36936263774879602</v>
      </c>
      <c r="L133" s="14">
        <v>0.37402863865554598</v>
      </c>
      <c r="M133" s="14"/>
      <c r="N133" s="14">
        <v>0.25220959575899199</v>
      </c>
      <c r="O133" s="14">
        <v>0.229576722390328</v>
      </c>
      <c r="P133" s="14">
        <v>0.32345103313504298</v>
      </c>
      <c r="Q133" s="14">
        <v>0.31104481921848198</v>
      </c>
      <c r="R133" s="14"/>
      <c r="S133" s="14">
        <v>0.19281997554695501</v>
      </c>
      <c r="T133" s="14">
        <v>0.31031213100483601</v>
      </c>
      <c r="U133" s="14">
        <v>0.26461998008028498</v>
      </c>
      <c r="V133" s="14">
        <v>0.28408692305453298</v>
      </c>
      <c r="W133" s="14">
        <v>0.30757692538464199</v>
      </c>
      <c r="X133" s="14">
        <v>0.267911962473321</v>
      </c>
      <c r="Y133" s="14">
        <v>0.31749126834703301</v>
      </c>
      <c r="Z133" s="14">
        <v>0.31287746863166199</v>
      </c>
      <c r="AA133" s="14">
        <v>0.31825264530599001</v>
      </c>
      <c r="AB133" s="14">
        <v>0.244652139069514</v>
      </c>
      <c r="AC133" s="14">
        <v>0.31741486167312499</v>
      </c>
      <c r="AD133" s="14">
        <v>0.20600119897328101</v>
      </c>
      <c r="AE133" s="14"/>
      <c r="AF133" s="14">
        <v>0.41984688573139201</v>
      </c>
      <c r="AG133" s="14">
        <v>0.11373253028172101</v>
      </c>
      <c r="AH133" s="14">
        <v>0.16611701035802101</v>
      </c>
      <c r="AI133" s="14">
        <v>0.64833024313186405</v>
      </c>
      <c r="AJ133" s="14"/>
      <c r="AK133" s="14">
        <v>0.34025962244772401</v>
      </c>
      <c r="AL133" s="14">
        <v>1.4234330099799301E-2</v>
      </c>
      <c r="AM133" s="14">
        <v>0.19258231266842901</v>
      </c>
      <c r="AN133" s="14">
        <v>0.59701302958459401</v>
      </c>
      <c r="AO133" s="14">
        <v>0.24243715871572899</v>
      </c>
      <c r="AP133" s="14"/>
      <c r="AQ133" s="14">
        <v>0.23902804614509099</v>
      </c>
      <c r="AR133" s="14"/>
      <c r="AS133" s="14">
        <v>0</v>
      </c>
      <c r="AT133" s="14">
        <v>0.29471992393238799</v>
      </c>
    </row>
    <row r="134" spans="2:46" x14ac:dyDescent="0.35">
      <c r="B134" t="s">
        <v>95</v>
      </c>
      <c r="C134" s="14">
        <v>0.19503089841312801</v>
      </c>
      <c r="D134" s="14">
        <v>0.18500081089637599</v>
      </c>
      <c r="E134" s="14">
        <v>0.20451160073906999</v>
      </c>
      <c r="F134" s="14"/>
      <c r="G134" s="14">
        <v>0.245866237338251</v>
      </c>
      <c r="H134" s="14">
        <v>0.15609911715453301</v>
      </c>
      <c r="I134" s="14">
        <v>0.17404493091079601</v>
      </c>
      <c r="J134" s="14">
        <v>0.18320744652766499</v>
      </c>
      <c r="K134" s="14">
        <v>0.15607728843952601</v>
      </c>
      <c r="L134" s="14">
        <v>0.24575437171994499</v>
      </c>
      <c r="M134" s="14"/>
      <c r="N134" s="14">
        <v>0.19263016165480901</v>
      </c>
      <c r="O134" s="14">
        <v>0.21669083921253901</v>
      </c>
      <c r="P134" s="14">
        <v>0.17890355149248299</v>
      </c>
      <c r="Q134" s="14">
        <v>0.190077112027149</v>
      </c>
      <c r="R134" s="14"/>
      <c r="S134" s="14">
        <v>0.18514982890874401</v>
      </c>
      <c r="T134" s="14">
        <v>0.170383420783428</v>
      </c>
      <c r="U134" s="14">
        <v>0.16893014806892701</v>
      </c>
      <c r="V134" s="14">
        <v>0.24935813609861501</v>
      </c>
      <c r="W134" s="14">
        <v>0.18143286972369699</v>
      </c>
      <c r="X134" s="14">
        <v>0.235239409703276</v>
      </c>
      <c r="Y134" s="14">
        <v>0.19296658240492401</v>
      </c>
      <c r="Z134" s="14">
        <v>0.124723768145782</v>
      </c>
      <c r="AA134" s="14">
        <v>0.15608721836856401</v>
      </c>
      <c r="AB134" s="14">
        <v>0.246733524091623</v>
      </c>
      <c r="AC134" s="14">
        <v>0.231856062703273</v>
      </c>
      <c r="AD134" s="14">
        <v>0.19113899531242001</v>
      </c>
      <c r="AE134" s="14"/>
      <c r="AF134" s="14">
        <v>0.25170489840627602</v>
      </c>
      <c r="AG134" s="14">
        <v>0.114405154243194</v>
      </c>
      <c r="AH134" s="14">
        <v>0.18989875294597799</v>
      </c>
      <c r="AI134" s="14">
        <v>0.17714826758837601</v>
      </c>
      <c r="AJ134" s="14"/>
      <c r="AK134" s="14">
        <v>0.27618374382212502</v>
      </c>
      <c r="AL134" s="14">
        <v>6.0249920380876003E-2</v>
      </c>
      <c r="AM134" s="14">
        <v>0.18782635981982701</v>
      </c>
      <c r="AN134" s="14">
        <v>0.20369684067653801</v>
      </c>
      <c r="AO134" s="14">
        <v>0.26137529855914199</v>
      </c>
      <c r="AP134" s="14"/>
      <c r="AQ134" s="14">
        <v>0.12611284974706899</v>
      </c>
      <c r="AR134" s="14"/>
      <c r="AS134" s="14">
        <v>2.77554743555374E-2</v>
      </c>
      <c r="AT134" s="14">
        <v>0.253855907226956</v>
      </c>
    </row>
    <row r="135" spans="2:46" x14ac:dyDescent="0.35">
      <c r="B135" t="s">
        <v>96</v>
      </c>
      <c r="C135" s="14">
        <v>0.22939243029511699</v>
      </c>
      <c r="D135" s="14">
        <v>0.21443374161835499</v>
      </c>
      <c r="E135" s="14">
        <v>0.244898905816229</v>
      </c>
      <c r="F135" s="14"/>
      <c r="G135" s="14">
        <v>0.30685434592120298</v>
      </c>
      <c r="H135" s="14">
        <v>0.24028129410359</v>
      </c>
      <c r="I135" s="14">
        <v>0.244934652313896</v>
      </c>
      <c r="J135" s="14">
        <v>0.213932574662625</v>
      </c>
      <c r="K135" s="14">
        <v>0.19720582281818799</v>
      </c>
      <c r="L135" s="14">
        <v>0.190500596681492</v>
      </c>
      <c r="M135" s="14"/>
      <c r="N135" s="14">
        <v>0.24373216160245001</v>
      </c>
      <c r="O135" s="14">
        <v>0.21958685111234599</v>
      </c>
      <c r="P135" s="14">
        <v>0.236157721070758</v>
      </c>
      <c r="Q135" s="14">
        <v>0.21931116922174701</v>
      </c>
      <c r="R135" s="14"/>
      <c r="S135" s="14">
        <v>0.26376181934655701</v>
      </c>
      <c r="T135" s="14">
        <v>0.23844068134072499</v>
      </c>
      <c r="U135" s="14">
        <v>0.29586639549751798</v>
      </c>
      <c r="V135" s="14">
        <v>0.189113842365665</v>
      </c>
      <c r="W135" s="14">
        <v>0.171517439606519</v>
      </c>
      <c r="X135" s="14">
        <v>0.21123556714464201</v>
      </c>
      <c r="Y135" s="14">
        <v>0.21317065920406</v>
      </c>
      <c r="Z135" s="14">
        <v>0.30305761432893802</v>
      </c>
      <c r="AA135" s="14">
        <v>0.18032092140582501</v>
      </c>
      <c r="AB135" s="14">
        <v>0.21717601889508201</v>
      </c>
      <c r="AC135" s="14">
        <v>0.23437526987045601</v>
      </c>
      <c r="AD135" s="14">
        <v>0.31456744575918</v>
      </c>
      <c r="AE135" s="14"/>
      <c r="AF135" s="14">
        <v>0.18460298217877899</v>
      </c>
      <c r="AG135" s="14">
        <v>0.25350019492766501</v>
      </c>
      <c r="AH135" s="14">
        <v>0.30641348956018399</v>
      </c>
      <c r="AI135" s="14">
        <v>0.11239947553577601</v>
      </c>
      <c r="AJ135" s="14"/>
      <c r="AK135" s="14">
        <v>0.20813598598010899</v>
      </c>
      <c r="AL135" s="14">
        <v>0.22053713975686901</v>
      </c>
      <c r="AM135" s="14">
        <v>0.31403622492906202</v>
      </c>
      <c r="AN135" s="14">
        <v>0.12622831483421801</v>
      </c>
      <c r="AO135" s="14">
        <v>0.31598350006588999</v>
      </c>
      <c r="AP135" s="14"/>
      <c r="AQ135" s="14">
        <v>0.113634588878544</v>
      </c>
      <c r="AR135" s="14"/>
      <c r="AS135" s="14">
        <v>0.18948505334118501</v>
      </c>
      <c r="AT135" s="14">
        <v>0.33585105486319</v>
      </c>
    </row>
    <row r="136" spans="2:46" x14ac:dyDescent="0.35">
      <c r="B136" t="s">
        <v>97</v>
      </c>
      <c r="C136" s="14">
        <v>0.19075452133932699</v>
      </c>
      <c r="D136" s="14">
        <v>0.20582302875084599</v>
      </c>
      <c r="E136" s="14">
        <v>0.17584091669864599</v>
      </c>
      <c r="F136" s="14"/>
      <c r="G136" s="14">
        <v>0.14942735221157899</v>
      </c>
      <c r="H136" s="14">
        <v>0.25560730371150198</v>
      </c>
      <c r="I136" s="14">
        <v>0.20513495567808501</v>
      </c>
      <c r="J136" s="14">
        <v>0.19958010962882899</v>
      </c>
      <c r="K136" s="14">
        <v>0.19192157692853901</v>
      </c>
      <c r="L136" s="14">
        <v>0.14587155035934199</v>
      </c>
      <c r="M136" s="14"/>
      <c r="N136" s="14">
        <v>0.21534708507618799</v>
      </c>
      <c r="O136" s="14">
        <v>0.231519921210499</v>
      </c>
      <c r="P136" s="14">
        <v>0.16428512318087199</v>
      </c>
      <c r="Q136" s="14">
        <v>0.14760781808781301</v>
      </c>
      <c r="R136" s="14"/>
      <c r="S136" s="14">
        <v>0.223168266818874</v>
      </c>
      <c r="T136" s="14">
        <v>0.174982741824799</v>
      </c>
      <c r="U136" s="14">
        <v>0.14540220894539899</v>
      </c>
      <c r="V136" s="14">
        <v>0.21355400378637299</v>
      </c>
      <c r="W136" s="14">
        <v>0.19999318068326399</v>
      </c>
      <c r="X136" s="14">
        <v>0.175828621430386</v>
      </c>
      <c r="Y136" s="14">
        <v>0.16181143865327399</v>
      </c>
      <c r="Z136" s="14">
        <v>0.16933274492580799</v>
      </c>
      <c r="AA136" s="14">
        <v>0.23806601265490501</v>
      </c>
      <c r="AB136" s="14">
        <v>0.16950972426459099</v>
      </c>
      <c r="AC136" s="14">
        <v>0.14040301664480401</v>
      </c>
      <c r="AD136" s="14">
        <v>0.26386475615758798</v>
      </c>
      <c r="AE136" s="14"/>
      <c r="AF136" s="14">
        <v>0.107330041684452</v>
      </c>
      <c r="AG136" s="14">
        <v>0.34814090263659703</v>
      </c>
      <c r="AH136" s="14">
        <v>0.23375271610788001</v>
      </c>
      <c r="AI136" s="14">
        <v>2.9108655033272299E-2</v>
      </c>
      <c r="AJ136" s="14"/>
      <c r="AK136" s="14">
        <v>0.124308700478867</v>
      </c>
      <c r="AL136" s="14">
        <v>0.46272506394073398</v>
      </c>
      <c r="AM136" s="14">
        <v>0.22560351214112701</v>
      </c>
      <c r="AN136" s="14">
        <v>4.78971991012518E-2</v>
      </c>
      <c r="AO136" s="14">
        <v>0.13943015879641399</v>
      </c>
      <c r="AP136" s="14"/>
      <c r="AQ136" s="14">
        <v>0.32768908309595501</v>
      </c>
      <c r="AR136" s="14"/>
      <c r="AS136" s="14">
        <v>0.52939505840186796</v>
      </c>
      <c r="AT136" s="14">
        <v>8.5873276575785404E-2</v>
      </c>
    </row>
    <row r="137" spans="2:46" x14ac:dyDescent="0.35">
      <c r="B137" t="s">
        <v>98</v>
      </c>
      <c r="C137" s="14">
        <v>6.4080082180644204E-2</v>
      </c>
      <c r="D137" s="14">
        <v>7.6434287381344806E-2</v>
      </c>
      <c r="E137" s="14">
        <v>5.2266597775305103E-2</v>
      </c>
      <c r="F137" s="14"/>
      <c r="G137" s="14">
        <v>7.02197404549465E-2</v>
      </c>
      <c r="H137" s="14">
        <v>9.9856130139507102E-2</v>
      </c>
      <c r="I137" s="14">
        <v>4.93896356793153E-2</v>
      </c>
      <c r="J137" s="14">
        <v>6.7988184219478304E-2</v>
      </c>
      <c r="K137" s="14">
        <v>7.4748677226058893E-2</v>
      </c>
      <c r="L137" s="14">
        <v>3.2452373518060802E-2</v>
      </c>
      <c r="M137" s="14"/>
      <c r="N137" s="14">
        <v>7.6964779319103005E-2</v>
      </c>
      <c r="O137" s="14">
        <v>7.1642042773742795E-2</v>
      </c>
      <c r="P137" s="14">
        <v>4.7543252171173098E-2</v>
      </c>
      <c r="Q137" s="14">
        <v>5.7697873389821998E-2</v>
      </c>
      <c r="R137" s="14"/>
      <c r="S137" s="14">
        <v>9.4463084637701894E-2</v>
      </c>
      <c r="T137" s="14">
        <v>7.4529361572712893E-2</v>
      </c>
      <c r="U137" s="14">
        <v>6.4476719824846304E-2</v>
      </c>
      <c r="V137" s="14">
        <v>3.4866473103531297E-2</v>
      </c>
      <c r="W137" s="14">
        <v>7.8982519840654103E-2</v>
      </c>
      <c r="X137" s="14">
        <v>6.5133118728437397E-2</v>
      </c>
      <c r="Y137" s="14">
        <v>4.89488284930703E-2</v>
      </c>
      <c r="Z137" s="14">
        <v>5.07420472423891E-2</v>
      </c>
      <c r="AA137" s="14">
        <v>7.9662450210453595E-2</v>
      </c>
      <c r="AB137" s="14">
        <v>5.32472438525569E-2</v>
      </c>
      <c r="AC137" s="14">
        <v>3.9994555341789799E-2</v>
      </c>
      <c r="AD137" s="14">
        <v>0</v>
      </c>
      <c r="AE137" s="14"/>
      <c r="AF137" s="14">
        <v>2.56446227986259E-2</v>
      </c>
      <c r="AG137" s="14">
        <v>0.14118015611651599</v>
      </c>
      <c r="AH137" s="14">
        <v>6.4886168193059507E-2</v>
      </c>
      <c r="AI137" s="14">
        <v>2.5294440540928501E-2</v>
      </c>
      <c r="AJ137" s="14"/>
      <c r="AK137" s="14">
        <v>3.4650368063078897E-2</v>
      </c>
      <c r="AL137" s="14">
        <v>0.21631900661067999</v>
      </c>
      <c r="AM137" s="14">
        <v>3.9147636752424997E-2</v>
      </c>
      <c r="AN137" s="14">
        <v>1.2137687459898501E-2</v>
      </c>
      <c r="AO137" s="14">
        <v>6.6844223720946899E-3</v>
      </c>
      <c r="AP137" s="14"/>
      <c r="AQ137" s="14">
        <v>0.181368516179233</v>
      </c>
      <c r="AR137" s="14"/>
      <c r="AS137" s="14">
        <v>0.23592310932334601</v>
      </c>
      <c r="AT137" s="14">
        <v>0</v>
      </c>
    </row>
    <row r="138" spans="2:46" x14ac:dyDescent="0.35">
      <c r="B138" t="s">
        <v>99</v>
      </c>
      <c r="C138" s="14">
        <v>4.4055097259274499E-2</v>
      </c>
      <c r="D138" s="14">
        <v>2.39877244992007E-2</v>
      </c>
      <c r="E138" s="14">
        <v>6.19311069034785E-2</v>
      </c>
      <c r="F138" s="14"/>
      <c r="G138" s="14">
        <v>9.35822278557355E-2</v>
      </c>
      <c r="H138" s="14">
        <v>7.3070763134333597E-2</v>
      </c>
      <c r="I138" s="14">
        <v>6.2135902074672199E-2</v>
      </c>
      <c r="J138" s="14">
        <v>2.4144818606533201E-2</v>
      </c>
      <c r="K138" s="14">
        <v>1.06839968388928E-2</v>
      </c>
      <c r="L138" s="14">
        <v>1.1392469065614299E-2</v>
      </c>
      <c r="M138" s="14"/>
      <c r="N138" s="14">
        <v>1.9116216588457701E-2</v>
      </c>
      <c r="O138" s="14">
        <v>3.0983623300545299E-2</v>
      </c>
      <c r="P138" s="14">
        <v>4.9659318949671599E-2</v>
      </c>
      <c r="Q138" s="14">
        <v>7.4261208054987399E-2</v>
      </c>
      <c r="R138" s="14"/>
      <c r="S138" s="14">
        <v>4.0637024741167899E-2</v>
      </c>
      <c r="T138" s="14">
        <v>3.1351663473498902E-2</v>
      </c>
      <c r="U138" s="14">
        <v>6.0704547583025098E-2</v>
      </c>
      <c r="V138" s="14">
        <v>2.9020621591282301E-2</v>
      </c>
      <c r="W138" s="14">
        <v>6.0497064761223303E-2</v>
      </c>
      <c r="X138" s="14">
        <v>4.4651320519937698E-2</v>
      </c>
      <c r="Y138" s="14">
        <v>6.5611222897639307E-2</v>
      </c>
      <c r="Z138" s="14">
        <v>3.9266356725420698E-2</v>
      </c>
      <c r="AA138" s="14">
        <v>2.7610752054262201E-2</v>
      </c>
      <c r="AB138" s="14">
        <v>6.8681349826632904E-2</v>
      </c>
      <c r="AC138" s="14">
        <v>3.5956233766552298E-2</v>
      </c>
      <c r="AD138" s="14">
        <v>2.4427603797531498E-2</v>
      </c>
      <c r="AE138" s="14"/>
      <c r="AF138" s="14">
        <v>1.08705692004739E-2</v>
      </c>
      <c r="AG138" s="14">
        <v>2.90410617943072E-2</v>
      </c>
      <c r="AH138" s="14">
        <v>3.8931862834878497E-2</v>
      </c>
      <c r="AI138" s="14">
        <v>7.7189181697831502E-3</v>
      </c>
      <c r="AJ138" s="14"/>
      <c r="AK138" s="14">
        <v>1.6461579208096301E-2</v>
      </c>
      <c r="AL138" s="14">
        <v>2.5934539211041802E-2</v>
      </c>
      <c r="AM138" s="14">
        <v>4.0803953689129799E-2</v>
      </c>
      <c r="AN138" s="14">
        <v>1.30269283434995E-2</v>
      </c>
      <c r="AO138" s="14">
        <v>3.40894614907295E-2</v>
      </c>
      <c r="AP138" s="14"/>
      <c r="AQ138" s="14">
        <v>1.21669159541092E-2</v>
      </c>
      <c r="AR138" s="14"/>
      <c r="AS138" s="14">
        <v>1.74413045780627E-2</v>
      </c>
      <c r="AT138" s="14">
        <v>2.9699837401680598E-2</v>
      </c>
    </row>
    <row r="139" spans="2:46" x14ac:dyDescent="0.35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spans="2:46" x14ac:dyDescent="0.35">
      <c r="B140" s="6" t="s">
        <v>101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spans="2:46" x14ac:dyDescent="0.35">
      <c r="B141" s="24" t="s">
        <v>78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spans="2:46" x14ac:dyDescent="0.35">
      <c r="B142" t="s">
        <v>94</v>
      </c>
      <c r="C142" s="14">
        <v>0.17718142170812001</v>
      </c>
      <c r="D142" s="14">
        <v>0.20175844110778099</v>
      </c>
      <c r="E142" s="14">
        <v>0.15387478759926199</v>
      </c>
      <c r="F142" s="14"/>
      <c r="G142" s="14">
        <v>0.12813747916073301</v>
      </c>
      <c r="H142" s="14">
        <v>0.182043215549724</v>
      </c>
      <c r="I142" s="14">
        <v>0.1513880934015</v>
      </c>
      <c r="J142" s="14">
        <v>0.20494408741056699</v>
      </c>
      <c r="K142" s="14">
        <v>0.25558952867704499</v>
      </c>
      <c r="L142" s="14">
        <v>0.15148840434618099</v>
      </c>
      <c r="M142" s="14"/>
      <c r="N142" s="14">
        <v>0.16465612023568901</v>
      </c>
      <c r="O142" s="14">
        <v>0.19920555426126399</v>
      </c>
      <c r="P142" s="14">
        <v>0.19049484531701799</v>
      </c>
      <c r="Q142" s="14">
        <v>0.156554285669111</v>
      </c>
      <c r="R142" s="14"/>
      <c r="S142" s="14">
        <v>0.181473299598189</v>
      </c>
      <c r="T142" s="14">
        <v>0.17798633244302001</v>
      </c>
      <c r="U142" s="14">
        <v>0.18573021522594099</v>
      </c>
      <c r="V142" s="14">
        <v>0.117471256835341</v>
      </c>
      <c r="W142" s="14">
        <v>0.13645140817895601</v>
      </c>
      <c r="X142" s="14">
        <v>0.18782415325503499</v>
      </c>
      <c r="Y142" s="14">
        <v>0.21640597278617099</v>
      </c>
      <c r="Z142" s="14">
        <v>0.14272741486014301</v>
      </c>
      <c r="AA142" s="14">
        <v>0.21519989262561301</v>
      </c>
      <c r="AB142" s="14">
        <v>0.18349682447750601</v>
      </c>
      <c r="AC142" s="14">
        <v>0.19941317109795501</v>
      </c>
      <c r="AD142" s="14">
        <v>0.11922672627631301</v>
      </c>
      <c r="AE142" s="14"/>
      <c r="AF142" s="14">
        <v>3.4978321053210297E-2</v>
      </c>
      <c r="AG142" s="14">
        <v>0.26237696732850802</v>
      </c>
      <c r="AH142" s="14">
        <v>0.19412606979039601</v>
      </c>
      <c r="AI142" s="14">
        <v>0.15325446652024699</v>
      </c>
      <c r="AJ142" s="14"/>
      <c r="AK142" s="14">
        <v>2.9366320170594401E-2</v>
      </c>
      <c r="AL142" s="14">
        <v>0.24444664260809201</v>
      </c>
      <c r="AM142" s="14">
        <v>0.24525194460348601</v>
      </c>
      <c r="AN142" s="14">
        <v>0.148381999975741</v>
      </c>
      <c r="AO142" s="14">
        <v>0.28397906530730999</v>
      </c>
      <c r="AP142" s="14"/>
      <c r="AQ142" s="14">
        <v>0.171204031811552</v>
      </c>
      <c r="AR142" s="14"/>
      <c r="AS142" s="14">
        <v>0.250381054308627</v>
      </c>
      <c r="AT142" s="14">
        <v>0.29207832337742401</v>
      </c>
    </row>
    <row r="143" spans="2:46" x14ac:dyDescent="0.35">
      <c r="B143" t="s">
        <v>95</v>
      </c>
      <c r="C143" s="14">
        <v>0.185668343214833</v>
      </c>
      <c r="D143" s="14">
        <v>0.21141376741887</v>
      </c>
      <c r="E143" s="14">
        <v>0.16125394831979101</v>
      </c>
      <c r="F143" s="14"/>
      <c r="G143" s="14">
        <v>0.16179742364946001</v>
      </c>
      <c r="H143" s="14">
        <v>0.15385408707616899</v>
      </c>
      <c r="I143" s="14">
        <v>0.17009201264736101</v>
      </c>
      <c r="J143" s="14">
        <v>0.220133881543984</v>
      </c>
      <c r="K143" s="14">
        <v>0.18375506351058901</v>
      </c>
      <c r="L143" s="14">
        <v>0.21340092811704101</v>
      </c>
      <c r="M143" s="14"/>
      <c r="N143" s="14">
        <v>0.193755072623678</v>
      </c>
      <c r="O143" s="14">
        <v>0.18462733207481999</v>
      </c>
      <c r="P143" s="14">
        <v>0.18037567379404901</v>
      </c>
      <c r="Q143" s="14">
        <v>0.18324286770354101</v>
      </c>
      <c r="R143" s="14"/>
      <c r="S143" s="14">
        <v>0.16679781164245799</v>
      </c>
      <c r="T143" s="14">
        <v>0.208170770703615</v>
      </c>
      <c r="U143" s="14">
        <v>0.207996579663148</v>
      </c>
      <c r="V143" s="14">
        <v>0.22323313476936499</v>
      </c>
      <c r="W143" s="14">
        <v>0.19114022001053799</v>
      </c>
      <c r="X143" s="14">
        <v>0.169191202689849</v>
      </c>
      <c r="Y143" s="14">
        <v>0.17846975465866899</v>
      </c>
      <c r="Z143" s="14">
        <v>0.17666944586387201</v>
      </c>
      <c r="AA143" s="14">
        <v>0.14241421857564601</v>
      </c>
      <c r="AB143" s="14">
        <v>0.199408376065772</v>
      </c>
      <c r="AC143" s="14">
        <v>0.198877651985814</v>
      </c>
      <c r="AD143" s="14">
        <v>0.16693689004119799</v>
      </c>
      <c r="AE143" s="14"/>
      <c r="AF143" s="14">
        <v>0.10124493939818199</v>
      </c>
      <c r="AG143" s="14">
        <v>0.20163783357423701</v>
      </c>
      <c r="AH143" s="14">
        <v>0.22393188601575201</v>
      </c>
      <c r="AI143" s="14">
        <v>0.221713442583514</v>
      </c>
      <c r="AJ143" s="14"/>
      <c r="AK143" s="14">
        <v>7.1814237950503207E-2</v>
      </c>
      <c r="AL143" s="14">
        <v>0.188119438336876</v>
      </c>
      <c r="AM143" s="14">
        <v>0.25454355780535698</v>
      </c>
      <c r="AN143" s="14">
        <v>0.21750986078544499</v>
      </c>
      <c r="AO143" s="14">
        <v>0.23956683251130001</v>
      </c>
      <c r="AP143" s="14"/>
      <c r="AQ143" s="14">
        <v>0.164518159083621</v>
      </c>
      <c r="AR143" s="14"/>
      <c r="AS143" s="14">
        <v>0.200174506711673</v>
      </c>
      <c r="AT143" s="14">
        <v>0.207978503157213</v>
      </c>
    </row>
    <row r="144" spans="2:46" x14ac:dyDescent="0.35">
      <c r="B144" t="s">
        <v>96</v>
      </c>
      <c r="C144" s="14">
        <v>0.33613203799635799</v>
      </c>
      <c r="D144" s="14">
        <v>0.32484687069972501</v>
      </c>
      <c r="E144" s="14">
        <v>0.34739110613936802</v>
      </c>
      <c r="F144" s="14"/>
      <c r="G144" s="14">
        <v>0.28763983125910397</v>
      </c>
      <c r="H144" s="14">
        <v>0.290363908492561</v>
      </c>
      <c r="I144" s="14">
        <v>0.34104274138701401</v>
      </c>
      <c r="J144" s="14">
        <v>0.36215723252013299</v>
      </c>
      <c r="K144" s="14">
        <v>0.31822509254933001</v>
      </c>
      <c r="L144" s="14">
        <v>0.392617265110976</v>
      </c>
      <c r="M144" s="14"/>
      <c r="N144" s="14">
        <v>0.34428162943711499</v>
      </c>
      <c r="O144" s="14">
        <v>0.325478117226083</v>
      </c>
      <c r="P144" s="14">
        <v>0.31821924540817598</v>
      </c>
      <c r="Q144" s="14">
        <v>0.3529431458708</v>
      </c>
      <c r="R144" s="14"/>
      <c r="S144" s="14">
        <v>0.30849943776277</v>
      </c>
      <c r="T144" s="14">
        <v>0.33103250953687602</v>
      </c>
      <c r="U144" s="14">
        <v>0.31421311254249401</v>
      </c>
      <c r="V144" s="14">
        <v>0.33521337226383902</v>
      </c>
      <c r="W144" s="14">
        <v>0.34305823921256601</v>
      </c>
      <c r="X144" s="14">
        <v>0.35748488346603802</v>
      </c>
      <c r="Y144" s="14">
        <v>0.41044462929323</v>
      </c>
      <c r="Z144" s="14">
        <v>0.28100159930083202</v>
      </c>
      <c r="AA144" s="14">
        <v>0.318343919079838</v>
      </c>
      <c r="AB144" s="14">
        <v>0.31938806665105901</v>
      </c>
      <c r="AC144" s="14">
        <v>0.35985207600025898</v>
      </c>
      <c r="AD144" s="14">
        <v>0.41881058020154599</v>
      </c>
      <c r="AE144" s="14"/>
      <c r="AF144" s="14">
        <v>0.42664558141160502</v>
      </c>
      <c r="AG144" s="14">
        <v>0.29699997661342897</v>
      </c>
      <c r="AH144" s="14">
        <v>0.29694612563539202</v>
      </c>
      <c r="AI144" s="14">
        <v>0.42494341263449498</v>
      </c>
      <c r="AJ144" s="14"/>
      <c r="AK144" s="14">
        <v>0.38049793824179401</v>
      </c>
      <c r="AL144" s="14">
        <v>0.30337185768833902</v>
      </c>
      <c r="AM144" s="14">
        <v>0.28046828173307198</v>
      </c>
      <c r="AN144" s="14">
        <v>0.41811144385249799</v>
      </c>
      <c r="AO144" s="14">
        <v>0.257478574281923</v>
      </c>
      <c r="AP144" s="14"/>
      <c r="AQ144" s="14">
        <v>0.32139031613285801</v>
      </c>
      <c r="AR144" s="14"/>
      <c r="AS144" s="14">
        <v>0.28835378645759302</v>
      </c>
      <c r="AT144" s="14">
        <v>0.31226845847349999</v>
      </c>
    </row>
    <row r="145" spans="2:46" x14ac:dyDescent="0.35">
      <c r="B145" t="s">
        <v>97</v>
      </c>
      <c r="C145" s="14">
        <v>0.135648255156816</v>
      </c>
      <c r="D145" s="14">
        <v>0.14653486660340401</v>
      </c>
      <c r="E145" s="14">
        <v>0.12554829426866601</v>
      </c>
      <c r="F145" s="14"/>
      <c r="G145" s="14">
        <v>0.118137945873883</v>
      </c>
      <c r="H145" s="14">
        <v>0.196411000689898</v>
      </c>
      <c r="I145" s="14">
        <v>0.106818438405511</v>
      </c>
      <c r="J145" s="14">
        <v>0.115901712844158</v>
      </c>
      <c r="K145" s="14">
        <v>0.123350827686559</v>
      </c>
      <c r="L145" s="14">
        <v>0.14567599400912901</v>
      </c>
      <c r="M145" s="14"/>
      <c r="N145" s="14">
        <v>0.16371123860598799</v>
      </c>
      <c r="O145" s="14">
        <v>0.13922164527522499</v>
      </c>
      <c r="P145" s="14">
        <v>0.125500811198654</v>
      </c>
      <c r="Q145" s="14">
        <v>0.112344225450492</v>
      </c>
      <c r="R145" s="14"/>
      <c r="S145" s="14">
        <v>0.17561639558365399</v>
      </c>
      <c r="T145" s="14">
        <v>0.12743331868310401</v>
      </c>
      <c r="U145" s="14">
        <v>0.112703413368959</v>
      </c>
      <c r="V145" s="14">
        <v>0.12098923039220701</v>
      </c>
      <c r="W145" s="14">
        <v>0.16999475825799801</v>
      </c>
      <c r="X145" s="14">
        <v>0.11797034956963499</v>
      </c>
      <c r="Y145" s="14">
        <v>0.10279982530467199</v>
      </c>
      <c r="Z145" s="14">
        <v>0.22028344278197401</v>
      </c>
      <c r="AA145" s="14">
        <v>0.13792566168776699</v>
      </c>
      <c r="AB145" s="14">
        <v>0.100225526340441</v>
      </c>
      <c r="AC145" s="14">
        <v>0.12909237847718799</v>
      </c>
      <c r="AD145" s="14">
        <v>0.146789963889115</v>
      </c>
      <c r="AE145" s="14"/>
      <c r="AF145" s="14">
        <v>0.27637213582366099</v>
      </c>
      <c r="AG145" s="14">
        <v>0.108957299238143</v>
      </c>
      <c r="AH145" s="14">
        <v>0.14732894689189899</v>
      </c>
      <c r="AI145" s="14">
        <v>0.109627453511907</v>
      </c>
      <c r="AJ145" s="14"/>
      <c r="AK145" s="14">
        <v>0.32668593231492898</v>
      </c>
      <c r="AL145" s="14">
        <v>0.13171656406128401</v>
      </c>
      <c r="AM145" s="14">
        <v>0.123304569443212</v>
      </c>
      <c r="AN145" s="14">
        <v>9.2841714522864605E-2</v>
      </c>
      <c r="AO145" s="14">
        <v>7.0848160630570894E-2</v>
      </c>
      <c r="AP145" s="14"/>
      <c r="AQ145" s="14">
        <v>0.19222229446382</v>
      </c>
      <c r="AR145" s="14"/>
      <c r="AS145" s="14">
        <v>0.13800743475917601</v>
      </c>
      <c r="AT145" s="14">
        <v>6.2526099913463806E-2</v>
      </c>
    </row>
    <row r="146" spans="2:46" x14ac:dyDescent="0.35">
      <c r="B146" t="s">
        <v>98</v>
      </c>
      <c r="C146" s="14">
        <v>4.1101099380225797E-2</v>
      </c>
      <c r="D146" s="14">
        <v>4.44351446451101E-2</v>
      </c>
      <c r="E146" s="14">
        <v>3.8006238155445501E-2</v>
      </c>
      <c r="F146" s="14"/>
      <c r="G146" s="14">
        <v>5.4158622589116003E-2</v>
      </c>
      <c r="H146" s="14">
        <v>4.2541685851913598E-2</v>
      </c>
      <c r="I146" s="14">
        <v>5.61254479733636E-2</v>
      </c>
      <c r="J146" s="14">
        <v>1.4912331345948099E-2</v>
      </c>
      <c r="K146" s="14">
        <v>4.9045080244678498E-2</v>
      </c>
      <c r="L146" s="14">
        <v>3.49499296298846E-2</v>
      </c>
      <c r="M146" s="14"/>
      <c r="N146" s="14">
        <v>6.3541537389361205E-2</v>
      </c>
      <c r="O146" s="14">
        <v>2.94846785340196E-2</v>
      </c>
      <c r="P146" s="14">
        <v>3.6908952850327602E-2</v>
      </c>
      <c r="Q146" s="14">
        <v>3.3152380527024301E-2</v>
      </c>
      <c r="R146" s="14"/>
      <c r="S146" s="14">
        <v>4.9624226641571498E-2</v>
      </c>
      <c r="T146" s="14">
        <v>5.30272292108026E-2</v>
      </c>
      <c r="U146" s="14">
        <v>2.2997988295484099E-2</v>
      </c>
      <c r="V146" s="14">
        <v>4.5680501186105199E-2</v>
      </c>
      <c r="W146" s="14">
        <v>2.77205588324561E-2</v>
      </c>
      <c r="X146" s="14">
        <v>4.92357073915047E-2</v>
      </c>
      <c r="Y146" s="14">
        <v>1.6747056184554399E-2</v>
      </c>
      <c r="Z146" s="14">
        <v>7.5134649614577997E-2</v>
      </c>
      <c r="AA146" s="14">
        <v>5.4720838384372403E-2</v>
      </c>
      <c r="AB146" s="14">
        <v>3.3865062529878497E-2</v>
      </c>
      <c r="AC146" s="14">
        <v>1.2635125722096199E-2</v>
      </c>
      <c r="AD146" s="14">
        <v>2.9853625348435501E-2</v>
      </c>
      <c r="AE146" s="14"/>
      <c r="AF146" s="14">
        <v>0.107437366670683</v>
      </c>
      <c r="AG146" s="14">
        <v>3.8398275804258197E-2</v>
      </c>
      <c r="AH146" s="14">
        <v>2.51403369882458E-2</v>
      </c>
      <c r="AI146" s="14">
        <v>2.4814438427653299E-2</v>
      </c>
      <c r="AJ146" s="14"/>
      <c r="AK146" s="14">
        <v>0.119618277326921</v>
      </c>
      <c r="AL146" s="14">
        <v>5.0151306069227901E-2</v>
      </c>
      <c r="AM146" s="14">
        <v>1.4920169856288501E-2</v>
      </c>
      <c r="AN146" s="14">
        <v>3.9269157324864898E-2</v>
      </c>
      <c r="AO146" s="14">
        <v>0</v>
      </c>
      <c r="AP146" s="14"/>
      <c r="AQ146" s="14">
        <v>8.1201360227772607E-2</v>
      </c>
      <c r="AR146" s="14"/>
      <c r="AS146" s="14">
        <v>5.4594875294352599E-2</v>
      </c>
      <c r="AT146" s="14">
        <v>1.5695298138761402E-2</v>
      </c>
    </row>
    <row r="147" spans="2:46" x14ac:dyDescent="0.35">
      <c r="B147" t="s">
        <v>99</v>
      </c>
      <c r="C147" s="14">
        <v>0.12426884254364801</v>
      </c>
      <c r="D147" s="14">
        <v>7.1010909525109994E-2</v>
      </c>
      <c r="E147" s="14">
        <v>0.17392562551746801</v>
      </c>
      <c r="F147" s="14"/>
      <c r="G147" s="14">
        <v>0.250128697467705</v>
      </c>
      <c r="H147" s="14">
        <v>0.13478610233973401</v>
      </c>
      <c r="I147" s="14">
        <v>0.17453326618525</v>
      </c>
      <c r="J147" s="14">
        <v>8.1950754335210499E-2</v>
      </c>
      <c r="K147" s="14">
        <v>7.0034407331798804E-2</v>
      </c>
      <c r="L147" s="14">
        <v>6.1867478786788298E-2</v>
      </c>
      <c r="M147" s="14"/>
      <c r="N147" s="14">
        <v>7.0054401708168304E-2</v>
      </c>
      <c r="O147" s="14">
        <v>0.121982672628588</v>
      </c>
      <c r="P147" s="14">
        <v>0.148500471431774</v>
      </c>
      <c r="Q147" s="14">
        <v>0.161763094779033</v>
      </c>
      <c r="R147" s="14"/>
      <c r="S147" s="14">
        <v>0.117988828771357</v>
      </c>
      <c r="T147" s="14">
        <v>0.102349839422582</v>
      </c>
      <c r="U147" s="14">
        <v>0.156358690903974</v>
      </c>
      <c r="V147" s="14">
        <v>0.15741250455314301</v>
      </c>
      <c r="W147" s="14">
        <v>0.13163481550748601</v>
      </c>
      <c r="X147" s="14">
        <v>0.11829370362793799</v>
      </c>
      <c r="Y147" s="14">
        <v>7.5132761772703296E-2</v>
      </c>
      <c r="Z147" s="14">
        <v>0.104183447578602</v>
      </c>
      <c r="AA147" s="14">
        <v>0.13139546964676399</v>
      </c>
      <c r="AB147" s="14">
        <v>0.16361614393534299</v>
      </c>
      <c r="AC147" s="14">
        <v>0.100129596716688</v>
      </c>
      <c r="AD147" s="14">
        <v>0.118382214243392</v>
      </c>
      <c r="AE147" s="14"/>
      <c r="AF147" s="14">
        <v>5.33216556426587E-2</v>
      </c>
      <c r="AG147" s="14">
        <v>9.1629647441424905E-2</v>
      </c>
      <c r="AH147" s="14">
        <v>0.112526634678315</v>
      </c>
      <c r="AI147" s="14">
        <v>6.5646786322183903E-2</v>
      </c>
      <c r="AJ147" s="14"/>
      <c r="AK147" s="14">
        <v>7.2017293995257997E-2</v>
      </c>
      <c r="AL147" s="14">
        <v>8.2194191236181699E-2</v>
      </c>
      <c r="AM147" s="14">
        <v>8.1511476558584095E-2</v>
      </c>
      <c r="AN147" s="14">
        <v>8.3885823538586299E-2</v>
      </c>
      <c r="AO147" s="14">
        <v>0.148127367268896</v>
      </c>
      <c r="AP147" s="14"/>
      <c r="AQ147" s="14">
        <v>6.9463838280377499E-2</v>
      </c>
      <c r="AR147" s="14"/>
      <c r="AS147" s="14">
        <v>6.84883424685786E-2</v>
      </c>
      <c r="AT147" s="14">
        <v>0.109453316939638</v>
      </c>
    </row>
    <row r="148" spans="2:46" x14ac:dyDescent="0.35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</row>
    <row r="149" spans="2:46" x14ac:dyDescent="0.35">
      <c r="B149" s="6" t="s">
        <v>102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</row>
    <row r="150" spans="2:46" x14ac:dyDescent="0.35">
      <c r="B150" s="24" t="s">
        <v>78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</row>
    <row r="151" spans="2:46" x14ac:dyDescent="0.35">
      <c r="B151" t="s">
        <v>94</v>
      </c>
      <c r="C151" s="14">
        <v>0.243042815505773</v>
      </c>
      <c r="D151" s="14">
        <v>0.23913593028641</v>
      </c>
      <c r="E151" s="14">
        <v>0.247810124912278</v>
      </c>
      <c r="F151" s="14"/>
      <c r="G151" s="14">
        <v>0.25344460225640397</v>
      </c>
      <c r="H151" s="14">
        <v>0.16914577717856</v>
      </c>
      <c r="I151" s="14">
        <v>0.20391073985473401</v>
      </c>
      <c r="J151" s="14">
        <v>0.28996367001101098</v>
      </c>
      <c r="K151" s="14">
        <v>0.32189194655282299</v>
      </c>
      <c r="L151" s="14">
        <v>0.23677369349980601</v>
      </c>
      <c r="M151" s="14"/>
      <c r="N151" s="14">
        <v>0.26478738127274798</v>
      </c>
      <c r="O151" s="14">
        <v>0.27586580409565598</v>
      </c>
      <c r="P151" s="14">
        <v>0.208443354672424</v>
      </c>
      <c r="Q151" s="14">
        <v>0.219143862212757</v>
      </c>
      <c r="R151" s="14"/>
      <c r="S151" s="14">
        <v>0.21588954498747501</v>
      </c>
      <c r="T151" s="14">
        <v>0.31248374263022299</v>
      </c>
      <c r="U151" s="14">
        <v>0.25643610452191001</v>
      </c>
      <c r="V151" s="14">
        <v>0.213962346388262</v>
      </c>
      <c r="W151" s="14">
        <v>0.19558332036225801</v>
      </c>
      <c r="X151" s="14">
        <v>0.18996055171198001</v>
      </c>
      <c r="Y151" s="14">
        <v>0.28477144435010199</v>
      </c>
      <c r="Z151" s="14">
        <v>0.21563704474759199</v>
      </c>
      <c r="AA151" s="14">
        <v>0.194524133866326</v>
      </c>
      <c r="AB151" s="14">
        <v>0.340717129479714</v>
      </c>
      <c r="AC151" s="14">
        <v>0.23703667494734901</v>
      </c>
      <c r="AD151" s="14">
        <v>0.20954945092421101</v>
      </c>
      <c r="AE151" s="14"/>
      <c r="AF151" s="14">
        <v>0.10813507263740001</v>
      </c>
      <c r="AG151" s="14">
        <v>0.34797504233526</v>
      </c>
      <c r="AH151" s="14">
        <v>0.37267630322567802</v>
      </c>
      <c r="AI151" s="14">
        <v>1.5298382031071801E-2</v>
      </c>
      <c r="AJ151" s="14"/>
      <c r="AK151" s="14">
        <v>0.12642989620098899</v>
      </c>
      <c r="AL151" s="14">
        <v>0.36217497066224302</v>
      </c>
      <c r="AM151" s="14">
        <v>0.41974685624909602</v>
      </c>
      <c r="AN151" s="14">
        <v>1.2758288958480499E-2</v>
      </c>
      <c r="AO151" s="14">
        <v>0.49648892909780401</v>
      </c>
      <c r="AP151" s="14"/>
      <c r="AQ151" s="14">
        <v>2.2103246648741401E-2</v>
      </c>
      <c r="AR151" s="14"/>
      <c r="AS151" s="14">
        <v>0.35878435542466502</v>
      </c>
      <c r="AT151" s="14">
        <v>0.332790681464811</v>
      </c>
    </row>
    <row r="152" spans="2:46" x14ac:dyDescent="0.35">
      <c r="B152" t="s">
        <v>95</v>
      </c>
      <c r="C152" s="14">
        <v>0.14160255147466599</v>
      </c>
      <c r="D152" s="14">
        <v>0.11516443673586201</v>
      </c>
      <c r="E152" s="14">
        <v>0.164992641723712</v>
      </c>
      <c r="F152" s="14"/>
      <c r="G152" s="14">
        <v>0.15460816055853399</v>
      </c>
      <c r="H152" s="14">
        <v>0.15590061062142899</v>
      </c>
      <c r="I152" s="14">
        <v>0.12812891085672301</v>
      </c>
      <c r="J152" s="14">
        <v>0.14044419620915999</v>
      </c>
      <c r="K152" s="14">
        <v>0.104750180528321</v>
      </c>
      <c r="L152" s="14">
        <v>0.158030643217872</v>
      </c>
      <c r="M152" s="14"/>
      <c r="N152" s="14">
        <v>0.14221448297912401</v>
      </c>
      <c r="O152" s="14">
        <v>0.182176063985863</v>
      </c>
      <c r="P152" s="14">
        <v>0.10390948822618699</v>
      </c>
      <c r="Q152" s="14">
        <v>0.13383957265478799</v>
      </c>
      <c r="R152" s="14"/>
      <c r="S152" s="14">
        <v>0.14027511125963499</v>
      </c>
      <c r="T152" s="14">
        <v>0.117108308326343</v>
      </c>
      <c r="U152" s="14">
        <v>0.14197076785783999</v>
      </c>
      <c r="V152" s="14">
        <v>0.18341621649926201</v>
      </c>
      <c r="W152" s="14">
        <v>0.152667986189822</v>
      </c>
      <c r="X152" s="14">
        <v>0.10131680636427499</v>
      </c>
      <c r="Y152" s="14">
        <v>0.13652956835823499</v>
      </c>
      <c r="Z152" s="14">
        <v>0.11757043072795099</v>
      </c>
      <c r="AA152" s="14">
        <v>0.15978484905199999</v>
      </c>
      <c r="AB152" s="14">
        <v>0.14472442048926501</v>
      </c>
      <c r="AC152" s="14">
        <v>0.162283357535073</v>
      </c>
      <c r="AD152" s="14">
        <v>0.15791047187568599</v>
      </c>
      <c r="AE152" s="14"/>
      <c r="AF152" s="14">
        <v>0.151902932869383</v>
      </c>
      <c r="AG152" s="14">
        <v>0.16274143414278799</v>
      </c>
      <c r="AH152" s="14">
        <v>0.179609450760747</v>
      </c>
      <c r="AI152" s="14">
        <v>4.3838937617704903E-2</v>
      </c>
      <c r="AJ152" s="14"/>
      <c r="AK152" s="14">
        <v>0.183791378982019</v>
      </c>
      <c r="AL152" s="14">
        <v>0.16746796352302901</v>
      </c>
      <c r="AM152" s="14">
        <v>0.202100893426713</v>
      </c>
      <c r="AN152" s="14">
        <v>3.1391272230242198E-2</v>
      </c>
      <c r="AO152" s="14">
        <v>0.19914597576166301</v>
      </c>
      <c r="AP152" s="14"/>
      <c r="AQ152" s="14">
        <v>7.26799349785031E-2</v>
      </c>
      <c r="AR152" s="14"/>
      <c r="AS152" s="14">
        <v>0.14901506557202601</v>
      </c>
      <c r="AT152" s="14">
        <v>0.173377807624438</v>
      </c>
    </row>
    <row r="153" spans="2:46" x14ac:dyDescent="0.35">
      <c r="B153" t="s">
        <v>96</v>
      </c>
      <c r="C153" s="14">
        <v>0.21074982518773699</v>
      </c>
      <c r="D153" s="14">
        <v>0.18900576288912599</v>
      </c>
      <c r="E153" s="14">
        <v>0.23280952998896401</v>
      </c>
      <c r="F153" s="14"/>
      <c r="G153" s="14">
        <v>0.219805201881107</v>
      </c>
      <c r="H153" s="14">
        <v>0.26543034241092001</v>
      </c>
      <c r="I153" s="14">
        <v>0.24327110993560899</v>
      </c>
      <c r="J153" s="14">
        <v>0.153619404902199</v>
      </c>
      <c r="K153" s="14">
        <v>0.16943865261910099</v>
      </c>
      <c r="L153" s="14">
        <v>0.20806902168190999</v>
      </c>
      <c r="M153" s="14"/>
      <c r="N153" s="14">
        <v>0.215656354400309</v>
      </c>
      <c r="O153" s="14">
        <v>0.221850309621165</v>
      </c>
      <c r="P153" s="14">
        <v>0.20151631400405201</v>
      </c>
      <c r="Q153" s="14">
        <v>0.200848662512153</v>
      </c>
      <c r="R153" s="14"/>
      <c r="S153" s="14">
        <v>0.27554175566466599</v>
      </c>
      <c r="T153" s="14">
        <v>0.15914841628016799</v>
      </c>
      <c r="U153" s="14">
        <v>0.182172185634976</v>
      </c>
      <c r="V153" s="14">
        <v>0.20037942750212701</v>
      </c>
      <c r="W153" s="14">
        <v>0.18325783653076999</v>
      </c>
      <c r="X153" s="14">
        <v>0.25118819531667702</v>
      </c>
      <c r="Y153" s="14">
        <v>0.17526285290239399</v>
      </c>
      <c r="Z153" s="14">
        <v>0.266223689399741</v>
      </c>
      <c r="AA153" s="14">
        <v>0.201618829746087</v>
      </c>
      <c r="AB153" s="14">
        <v>0.191179261904696</v>
      </c>
      <c r="AC153" s="14">
        <v>0.18206958556453101</v>
      </c>
      <c r="AD153" s="14">
        <v>0.34205319115920302</v>
      </c>
      <c r="AE153" s="14"/>
      <c r="AF153" s="14">
        <v>0.30792324301913199</v>
      </c>
      <c r="AG153" s="14">
        <v>0.178846722402286</v>
      </c>
      <c r="AH153" s="14">
        <v>0.21387037208802301</v>
      </c>
      <c r="AI153" s="14">
        <v>0.143913475562953</v>
      </c>
      <c r="AJ153" s="14"/>
      <c r="AK153" s="14">
        <v>0.35404063857049201</v>
      </c>
      <c r="AL153" s="14">
        <v>0.189984854344774</v>
      </c>
      <c r="AM153" s="14">
        <v>0.18119564037724201</v>
      </c>
      <c r="AN153" s="14">
        <v>0.13162392926535599</v>
      </c>
      <c r="AO153" s="14">
        <v>0.17318150787564901</v>
      </c>
      <c r="AP153" s="14"/>
      <c r="AQ153" s="14">
        <v>0.19478157457032999</v>
      </c>
      <c r="AR153" s="14"/>
      <c r="AS153" s="14">
        <v>0.17490220281531399</v>
      </c>
      <c r="AT153" s="14">
        <v>0.187806652137748</v>
      </c>
    </row>
    <row r="154" spans="2:46" x14ac:dyDescent="0.35">
      <c r="B154" t="s">
        <v>97</v>
      </c>
      <c r="C154" s="14">
        <v>0.23565837210347501</v>
      </c>
      <c r="D154" s="14">
        <v>0.27043310213919403</v>
      </c>
      <c r="E154" s="14">
        <v>0.202622229595977</v>
      </c>
      <c r="F154" s="14"/>
      <c r="G154" s="14">
        <v>0.18806191384570101</v>
      </c>
      <c r="H154" s="14">
        <v>0.25359467239260503</v>
      </c>
      <c r="I154" s="14">
        <v>0.23712808144970399</v>
      </c>
      <c r="J154" s="14">
        <v>0.25262385096384798</v>
      </c>
      <c r="K154" s="14">
        <v>0.22036969520195801</v>
      </c>
      <c r="L154" s="14">
        <v>0.24810706962607501</v>
      </c>
      <c r="M154" s="14"/>
      <c r="N154" s="14">
        <v>0.24547278991501301</v>
      </c>
      <c r="O154" s="14">
        <v>0.188854270450071</v>
      </c>
      <c r="P154" s="14">
        <v>0.273441766250761</v>
      </c>
      <c r="Q154" s="14">
        <v>0.23988061096467</v>
      </c>
      <c r="R154" s="14"/>
      <c r="S154" s="14">
        <v>0.24152182754299101</v>
      </c>
      <c r="T154" s="14">
        <v>0.25653031070851701</v>
      </c>
      <c r="U154" s="14">
        <v>0.21576055478174799</v>
      </c>
      <c r="V154" s="14">
        <v>0.19197195028820299</v>
      </c>
      <c r="W154" s="14">
        <v>0.27446736845425801</v>
      </c>
      <c r="X154" s="14">
        <v>0.25223765837108802</v>
      </c>
      <c r="Y154" s="14">
        <v>0.22106513411203599</v>
      </c>
      <c r="Z154" s="14">
        <v>0.271869802914666</v>
      </c>
      <c r="AA154" s="14">
        <v>0.27054591805961198</v>
      </c>
      <c r="AB154" s="14">
        <v>0.20159775249849901</v>
      </c>
      <c r="AC154" s="14">
        <v>0.22628714755822599</v>
      </c>
      <c r="AD154" s="14">
        <v>0.143351296956272</v>
      </c>
      <c r="AE154" s="14"/>
      <c r="AF154" s="14">
        <v>0.29818074056170502</v>
      </c>
      <c r="AG154" s="14">
        <v>0.21188248151799199</v>
      </c>
      <c r="AH154" s="14">
        <v>0.15112908978793599</v>
      </c>
      <c r="AI154" s="14">
        <v>0.376534609875814</v>
      </c>
      <c r="AJ154" s="14"/>
      <c r="AK154" s="14">
        <v>0.249871230870434</v>
      </c>
      <c r="AL154" s="14">
        <v>0.19260075436582</v>
      </c>
      <c r="AM154" s="14">
        <v>0.16439969324142101</v>
      </c>
      <c r="AN154" s="14">
        <v>0.438167889711648</v>
      </c>
      <c r="AO154" s="14">
        <v>8.4383188352856603E-2</v>
      </c>
      <c r="AP154" s="14"/>
      <c r="AQ154" s="14">
        <v>0.49029442053882</v>
      </c>
      <c r="AR154" s="14"/>
      <c r="AS154" s="14">
        <v>0.23030809826679</v>
      </c>
      <c r="AT154" s="14">
        <v>0.191833450995891</v>
      </c>
    </row>
    <row r="155" spans="2:46" x14ac:dyDescent="0.35">
      <c r="B155" t="s">
        <v>98</v>
      </c>
      <c r="C155" s="14">
        <v>0.113174765083719</v>
      </c>
      <c r="D155" s="14">
        <v>0.15357375959094099</v>
      </c>
      <c r="E155" s="14">
        <v>7.4166458214291298E-2</v>
      </c>
      <c r="F155" s="14"/>
      <c r="G155" s="14">
        <v>8.5833159943090806E-2</v>
      </c>
      <c r="H155" s="14">
        <v>8.83854425966005E-2</v>
      </c>
      <c r="I155" s="14">
        <v>0.11642941393905</v>
      </c>
      <c r="J155" s="14">
        <v>0.115136506214363</v>
      </c>
      <c r="K155" s="14">
        <v>0.162221043164651</v>
      </c>
      <c r="L155" s="14">
        <v>0.114285840299941</v>
      </c>
      <c r="M155" s="14"/>
      <c r="N155" s="14">
        <v>8.5959597605572299E-2</v>
      </c>
      <c r="O155" s="14">
        <v>8.4128665820367196E-2</v>
      </c>
      <c r="P155" s="14">
        <v>0.15637422301495599</v>
      </c>
      <c r="Q155" s="14">
        <v>0.13246662333321799</v>
      </c>
      <c r="R155" s="14"/>
      <c r="S155" s="14">
        <v>6.8284851545006103E-2</v>
      </c>
      <c r="T155" s="14">
        <v>0.109317939017491</v>
      </c>
      <c r="U155" s="14">
        <v>0.14017437394693599</v>
      </c>
      <c r="V155" s="14">
        <v>0.14052874968155399</v>
      </c>
      <c r="W155" s="14">
        <v>0.135092915520139</v>
      </c>
      <c r="X155" s="14">
        <v>0.15672265351897399</v>
      </c>
      <c r="Y155" s="14">
        <v>0.123767485535523</v>
      </c>
      <c r="Z155" s="14">
        <v>5.1742026207624303E-2</v>
      </c>
      <c r="AA155" s="14">
        <v>0.125963703868853</v>
      </c>
      <c r="AB155" s="14">
        <v>5.83034198356965E-2</v>
      </c>
      <c r="AC155" s="14">
        <v>0.144614702363661</v>
      </c>
      <c r="AD155" s="14">
        <v>0.122707985287098</v>
      </c>
      <c r="AE155" s="14"/>
      <c r="AF155" s="14">
        <v>0.12086138166369299</v>
      </c>
      <c r="AG155" s="14">
        <v>5.4597189003957797E-2</v>
      </c>
      <c r="AH155" s="14">
        <v>3.5231165585735497E-2</v>
      </c>
      <c r="AI155" s="14">
        <v>0.41693584789210902</v>
      </c>
      <c r="AJ155" s="14"/>
      <c r="AK155" s="14">
        <v>5.1194673136979799E-2</v>
      </c>
      <c r="AL155" s="14">
        <v>4.42387195131487E-2</v>
      </c>
      <c r="AM155" s="14">
        <v>1.34718345534295E-2</v>
      </c>
      <c r="AN155" s="14">
        <v>0.373737251229875</v>
      </c>
      <c r="AO155" s="14">
        <v>1.7980144631783899E-2</v>
      </c>
      <c r="AP155" s="14"/>
      <c r="AQ155" s="14">
        <v>0.18376127353826699</v>
      </c>
      <c r="AR155" s="14"/>
      <c r="AS155" s="14">
        <v>4.2212591874221703E-2</v>
      </c>
      <c r="AT155" s="14">
        <v>7.6680087196384097E-2</v>
      </c>
    </row>
    <row r="156" spans="2:46" x14ac:dyDescent="0.35">
      <c r="B156" t="s">
        <v>99</v>
      </c>
      <c r="C156" s="14">
        <v>5.5771670644631101E-2</v>
      </c>
      <c r="D156" s="14">
        <v>3.26870083584666E-2</v>
      </c>
      <c r="E156" s="14">
        <v>7.7599015564778495E-2</v>
      </c>
      <c r="F156" s="14"/>
      <c r="G156" s="14">
        <v>9.82469615151636E-2</v>
      </c>
      <c r="H156" s="14">
        <v>6.7543154799885902E-2</v>
      </c>
      <c r="I156" s="14">
        <v>7.1131743964178901E-2</v>
      </c>
      <c r="J156" s="14">
        <v>4.8212371699417597E-2</v>
      </c>
      <c r="K156" s="14">
        <v>2.1328481933146501E-2</v>
      </c>
      <c r="L156" s="14">
        <v>3.47337316743953E-2</v>
      </c>
      <c r="M156" s="14"/>
      <c r="N156" s="14">
        <v>4.5909393827234697E-2</v>
      </c>
      <c r="O156" s="14">
        <v>4.7124886026878199E-2</v>
      </c>
      <c r="P156" s="14">
        <v>5.6314853831620298E-2</v>
      </c>
      <c r="Q156" s="14">
        <v>7.3820668322414199E-2</v>
      </c>
      <c r="R156" s="14"/>
      <c r="S156" s="14">
        <v>5.8486909000227197E-2</v>
      </c>
      <c r="T156" s="14">
        <v>4.5411283037258297E-2</v>
      </c>
      <c r="U156" s="14">
        <v>6.3486013256590298E-2</v>
      </c>
      <c r="V156" s="14">
        <v>6.9741309640591706E-2</v>
      </c>
      <c r="W156" s="14">
        <v>5.8930572942753501E-2</v>
      </c>
      <c r="X156" s="14">
        <v>4.85741347170058E-2</v>
      </c>
      <c r="Y156" s="14">
        <v>5.8603514741709203E-2</v>
      </c>
      <c r="Z156" s="14">
        <v>7.6957006002425402E-2</v>
      </c>
      <c r="AA156" s="14">
        <v>4.7562565407122899E-2</v>
      </c>
      <c r="AB156" s="14">
        <v>6.3478015792129097E-2</v>
      </c>
      <c r="AC156" s="14">
        <v>4.7708532031160399E-2</v>
      </c>
      <c r="AD156" s="14">
        <v>2.4427603797531498E-2</v>
      </c>
      <c r="AE156" s="14"/>
      <c r="AF156" s="14">
        <v>1.2996629248687599E-2</v>
      </c>
      <c r="AG156" s="14">
        <v>4.3957130597716103E-2</v>
      </c>
      <c r="AH156" s="14">
        <v>4.74836185518819E-2</v>
      </c>
      <c r="AI156" s="14">
        <v>3.4787470203471601E-3</v>
      </c>
      <c r="AJ156" s="14"/>
      <c r="AK156" s="14">
        <v>3.4672182239087003E-2</v>
      </c>
      <c r="AL156" s="14">
        <v>4.3532737590984701E-2</v>
      </c>
      <c r="AM156" s="14">
        <v>1.90850821520984E-2</v>
      </c>
      <c r="AN156" s="14">
        <v>1.2321368604398799E-2</v>
      </c>
      <c r="AO156" s="14">
        <v>2.8820254280243599E-2</v>
      </c>
      <c r="AP156" s="14"/>
      <c r="AQ156" s="14">
        <v>3.6379549725339001E-2</v>
      </c>
      <c r="AR156" s="14"/>
      <c r="AS156" s="14">
        <v>4.4777686046982797E-2</v>
      </c>
      <c r="AT156" s="14">
        <v>3.7511320580728098E-2</v>
      </c>
    </row>
    <row r="157" spans="2:46" x14ac:dyDescent="0.35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</row>
    <row r="158" spans="2:46" x14ac:dyDescent="0.35">
      <c r="B158" s="6" t="s">
        <v>108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</row>
    <row r="159" spans="2:46" x14ac:dyDescent="0.35">
      <c r="B159" s="24" t="s">
        <v>78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</row>
    <row r="160" spans="2:46" x14ac:dyDescent="0.35">
      <c r="B160" t="s">
        <v>103</v>
      </c>
      <c r="C160" s="14">
        <v>5.0251140819069499E-2</v>
      </c>
      <c r="D160" s="14">
        <v>6.3104555052185193E-2</v>
      </c>
      <c r="E160" s="14">
        <v>3.7895983523848299E-2</v>
      </c>
      <c r="F160" s="14"/>
      <c r="G160" s="14">
        <v>6.2345910993168503E-2</v>
      </c>
      <c r="H160" s="14">
        <v>6.3630625488292195E-2</v>
      </c>
      <c r="I160" s="14">
        <v>4.1050193741314703E-2</v>
      </c>
      <c r="J160" s="14">
        <v>5.8359574091400301E-2</v>
      </c>
      <c r="K160" s="14">
        <v>4.35838169600372E-2</v>
      </c>
      <c r="L160" s="14">
        <v>3.6679357865337998E-2</v>
      </c>
      <c r="M160" s="14"/>
      <c r="N160" s="14">
        <v>5.1930214613508302E-2</v>
      </c>
      <c r="O160" s="14">
        <v>5.4219406837406399E-2</v>
      </c>
      <c r="P160" s="14">
        <v>4.7686012332290799E-2</v>
      </c>
      <c r="Q160" s="14">
        <v>4.7256395876323597E-2</v>
      </c>
      <c r="R160" s="14"/>
      <c r="S160" s="14">
        <v>5.7003527487459502E-2</v>
      </c>
      <c r="T160" s="14">
        <v>4.81771173286051E-2</v>
      </c>
      <c r="U160" s="14">
        <v>4.6009592605734499E-2</v>
      </c>
      <c r="V160" s="14">
        <v>4.0719057836484898E-2</v>
      </c>
      <c r="W160" s="14">
        <v>5.2871741270653E-2</v>
      </c>
      <c r="X160" s="14">
        <v>4.8470996278867397E-2</v>
      </c>
      <c r="Y160" s="14">
        <v>7.0665031962571706E-2</v>
      </c>
      <c r="Z160" s="14">
        <v>3.9601521753694899E-2</v>
      </c>
      <c r="AA160" s="14">
        <v>6.56925795730222E-2</v>
      </c>
      <c r="AB160" s="14">
        <v>5.7770063885961898E-2</v>
      </c>
      <c r="AC160" s="14">
        <v>1.8923059207665901E-2</v>
      </c>
      <c r="AD160" s="14">
        <v>0</v>
      </c>
      <c r="AE160" s="14"/>
      <c r="AF160" s="14">
        <v>3.3143436991506001E-2</v>
      </c>
      <c r="AG160" s="14">
        <v>9.5789946587205604E-2</v>
      </c>
      <c r="AH160" s="14">
        <v>4.1500843410592E-2</v>
      </c>
      <c r="AI160" s="14">
        <v>3.9635827164226201E-2</v>
      </c>
      <c r="AJ160" s="14"/>
      <c r="AK160" s="14">
        <v>3.12197249020876E-2</v>
      </c>
      <c r="AL160" s="14">
        <v>0.13108156506916999</v>
      </c>
      <c r="AM160" s="14">
        <v>2.4299246123796001E-2</v>
      </c>
      <c r="AN160" s="14">
        <v>2.5232413118090699E-2</v>
      </c>
      <c r="AO160" s="14">
        <v>3.4823127542822997E-2</v>
      </c>
      <c r="AP160" s="14"/>
      <c r="AQ160" s="14">
        <v>0.105546200295978</v>
      </c>
      <c r="AR160" s="14"/>
      <c r="AS160" s="14">
        <v>0.144022721609187</v>
      </c>
      <c r="AT160" s="14">
        <v>2.71374098431948E-2</v>
      </c>
    </row>
    <row r="161" spans="2:46" x14ac:dyDescent="0.35">
      <c r="B161" t="s">
        <v>104</v>
      </c>
      <c r="C161" s="14">
        <v>0.18211139853794001</v>
      </c>
      <c r="D161" s="14">
        <v>0.18067784876951901</v>
      </c>
      <c r="E161" s="14">
        <v>0.184224693552834</v>
      </c>
      <c r="F161" s="14"/>
      <c r="G161" s="14">
        <v>0.15733890083388299</v>
      </c>
      <c r="H161" s="14">
        <v>0.26663801616654598</v>
      </c>
      <c r="I161" s="14">
        <v>0.19483952544070801</v>
      </c>
      <c r="J161" s="14">
        <v>0.182592751051111</v>
      </c>
      <c r="K161" s="14">
        <v>0.16961754092556999</v>
      </c>
      <c r="L161" s="14">
        <v>0.127516043839391</v>
      </c>
      <c r="M161" s="14"/>
      <c r="N161" s="14">
        <v>0.223268610983235</v>
      </c>
      <c r="O161" s="14">
        <v>0.20876191649123499</v>
      </c>
      <c r="P161" s="14">
        <v>0.15202853220968299</v>
      </c>
      <c r="Q161" s="14">
        <v>0.138783242241658</v>
      </c>
      <c r="R161" s="14"/>
      <c r="S161" s="14">
        <v>0.23306826087648999</v>
      </c>
      <c r="T161" s="14">
        <v>0.18678085092952201</v>
      </c>
      <c r="U161" s="14">
        <v>0.187038674947687</v>
      </c>
      <c r="V161" s="14">
        <v>0.15719436572495399</v>
      </c>
      <c r="W161" s="14">
        <v>0.16173780030694701</v>
      </c>
      <c r="X161" s="14">
        <v>0.157887537599502</v>
      </c>
      <c r="Y161" s="14">
        <v>0.15603111643116799</v>
      </c>
      <c r="Z161" s="14">
        <v>0.12784812997953701</v>
      </c>
      <c r="AA161" s="14">
        <v>0.201447941104652</v>
      </c>
      <c r="AB161" s="14">
        <v>0.14801496170957801</v>
      </c>
      <c r="AC161" s="14">
        <v>0.17324778156228901</v>
      </c>
      <c r="AD161" s="14">
        <v>0.29357111023362897</v>
      </c>
      <c r="AE161" s="14"/>
      <c r="AF161" s="14">
        <v>9.3206232678612194E-2</v>
      </c>
      <c r="AG161" s="14">
        <v>0.33095408724518099</v>
      </c>
      <c r="AH161" s="14">
        <v>0.23603682410874599</v>
      </c>
      <c r="AI161" s="14">
        <v>4.61506575949912E-2</v>
      </c>
      <c r="AJ161" s="14"/>
      <c r="AK161" s="14">
        <v>0.12403689008343</v>
      </c>
      <c r="AL161" s="14">
        <v>0.43127437943387797</v>
      </c>
      <c r="AM161" s="14">
        <v>0.24995108545863701</v>
      </c>
      <c r="AN161" s="14">
        <v>4.3836085456169099E-2</v>
      </c>
      <c r="AO161" s="14">
        <v>0.13324369427654301</v>
      </c>
      <c r="AP161" s="14"/>
      <c r="AQ161" s="14">
        <v>0.26734038700158003</v>
      </c>
      <c r="AR161" s="14"/>
      <c r="AS161" s="14">
        <v>0.51131003163484601</v>
      </c>
      <c r="AT161" s="14">
        <v>7.2710925865905399E-2</v>
      </c>
    </row>
    <row r="162" spans="2:46" x14ac:dyDescent="0.35">
      <c r="B162" t="s">
        <v>105</v>
      </c>
      <c r="C162" s="14">
        <v>0.19335162615283399</v>
      </c>
      <c r="D162" s="14">
        <v>0.190626259130727</v>
      </c>
      <c r="E162" s="14">
        <v>0.19474665200035499</v>
      </c>
      <c r="F162" s="14"/>
      <c r="G162" s="14">
        <v>0.24344421537782299</v>
      </c>
      <c r="H162" s="14">
        <v>0.21565771059941399</v>
      </c>
      <c r="I162" s="14">
        <v>0.21499005680528599</v>
      </c>
      <c r="J162" s="14">
        <v>0.182075709897532</v>
      </c>
      <c r="K162" s="14">
        <v>0.176952348616983</v>
      </c>
      <c r="L162" s="14">
        <v>0.14441778140931399</v>
      </c>
      <c r="M162" s="14"/>
      <c r="N162" s="14">
        <v>0.17462079739813099</v>
      </c>
      <c r="O162" s="14">
        <v>0.20581219381357099</v>
      </c>
      <c r="P162" s="14">
        <v>0.200394322592054</v>
      </c>
      <c r="Q162" s="14">
        <v>0.19524532992282401</v>
      </c>
      <c r="R162" s="14"/>
      <c r="S162" s="14">
        <v>0.23025559360175499</v>
      </c>
      <c r="T162" s="14">
        <v>0.16629905066416201</v>
      </c>
      <c r="U162" s="14">
        <v>0.205686099051342</v>
      </c>
      <c r="V162" s="14">
        <v>0.17085854387188901</v>
      </c>
      <c r="W162" s="14">
        <v>0.17559246695070699</v>
      </c>
      <c r="X162" s="14">
        <v>0.20706070871232299</v>
      </c>
      <c r="Y162" s="14">
        <v>0.196651424454619</v>
      </c>
      <c r="Z162" s="14">
        <v>0.25711818060778102</v>
      </c>
      <c r="AA162" s="14">
        <v>0.16324223031316601</v>
      </c>
      <c r="AB162" s="14">
        <v>0.193192678730296</v>
      </c>
      <c r="AC162" s="14">
        <v>0.15023105906134199</v>
      </c>
      <c r="AD162" s="14">
        <v>0.26128329517668097</v>
      </c>
      <c r="AE162" s="14"/>
      <c r="AF162" s="14">
        <v>0.141181367337682</v>
      </c>
      <c r="AG162" s="14">
        <v>0.22689402725871</v>
      </c>
      <c r="AH162" s="14">
        <v>0.21705236528219299</v>
      </c>
      <c r="AI162" s="14">
        <v>6.4311420749694703E-2</v>
      </c>
      <c r="AJ162" s="14"/>
      <c r="AK162" s="14">
        <v>0.15023562025623299</v>
      </c>
      <c r="AL162" s="14">
        <v>0.256810276245379</v>
      </c>
      <c r="AM162" s="14">
        <v>0.20229871598456001</v>
      </c>
      <c r="AN162" s="14">
        <v>9.3418333535235903E-2</v>
      </c>
      <c r="AO162" s="14">
        <v>0.27417577163597701</v>
      </c>
      <c r="AP162" s="14"/>
      <c r="AQ162" s="14">
        <v>0.13306418717128199</v>
      </c>
      <c r="AR162" s="14"/>
      <c r="AS162" s="14">
        <v>0.22550887312163201</v>
      </c>
      <c r="AT162" s="14">
        <v>0.212210142019022</v>
      </c>
    </row>
    <row r="163" spans="2:46" x14ac:dyDescent="0.35">
      <c r="B163" t="s">
        <v>106</v>
      </c>
      <c r="C163" s="14">
        <v>0.22156684169938901</v>
      </c>
      <c r="D163" s="14">
        <v>0.21543824631282499</v>
      </c>
      <c r="E163" s="14">
        <v>0.22841963670166099</v>
      </c>
      <c r="F163" s="14"/>
      <c r="G163" s="14">
        <v>0.28715291923895903</v>
      </c>
      <c r="H163" s="14">
        <v>0.208431507241638</v>
      </c>
      <c r="I163" s="14">
        <v>0.22409373801022001</v>
      </c>
      <c r="J163" s="14">
        <v>0.195631551642556</v>
      </c>
      <c r="K163" s="14">
        <v>0.17360077468669199</v>
      </c>
      <c r="L163" s="14">
        <v>0.239887038314929</v>
      </c>
      <c r="M163" s="14"/>
      <c r="N163" s="14">
        <v>0.23683831680251</v>
      </c>
      <c r="O163" s="14">
        <v>0.223205341604646</v>
      </c>
      <c r="P163" s="14">
        <v>0.209685963131725</v>
      </c>
      <c r="Q163" s="14">
        <v>0.21486724282896699</v>
      </c>
      <c r="R163" s="14"/>
      <c r="S163" s="14">
        <v>0.220611825394503</v>
      </c>
      <c r="T163" s="14">
        <v>0.22816006399720401</v>
      </c>
      <c r="U163" s="14">
        <v>0.18394756600355699</v>
      </c>
      <c r="V163" s="14">
        <v>0.255678299018955</v>
      </c>
      <c r="W163" s="14">
        <v>0.252405359983429</v>
      </c>
      <c r="X163" s="14">
        <v>0.25084620511836098</v>
      </c>
      <c r="Y163" s="14">
        <v>0.19784323707316301</v>
      </c>
      <c r="Z163" s="14">
        <v>0.22689949345180699</v>
      </c>
      <c r="AA163" s="14">
        <v>0.19500401266713299</v>
      </c>
      <c r="AB163" s="14">
        <v>0.22949939426063201</v>
      </c>
      <c r="AC163" s="14">
        <v>0.249322134302291</v>
      </c>
      <c r="AD163" s="14">
        <v>0.120028880688456</v>
      </c>
      <c r="AE163" s="14"/>
      <c r="AF163" s="14">
        <v>0.26197530927225399</v>
      </c>
      <c r="AG163" s="14">
        <v>0.190583232749368</v>
      </c>
      <c r="AH163" s="14">
        <v>0.24388055270533601</v>
      </c>
      <c r="AI163" s="14">
        <v>0.16853823679600699</v>
      </c>
      <c r="AJ163" s="14"/>
      <c r="AK163" s="14">
        <v>0.27156882645278901</v>
      </c>
      <c r="AL163" s="14">
        <v>0.12723544773190301</v>
      </c>
      <c r="AM163" s="14">
        <v>0.26621325991343298</v>
      </c>
      <c r="AN163" s="14">
        <v>0.20243570163984401</v>
      </c>
      <c r="AO163" s="14">
        <v>0.29092041018124898</v>
      </c>
      <c r="AP163" s="14"/>
      <c r="AQ163" s="14">
        <v>0.17491472127431301</v>
      </c>
      <c r="AR163" s="14"/>
      <c r="AS163" s="14">
        <v>9.7094075131510693E-2</v>
      </c>
      <c r="AT163" s="14">
        <v>0.33276808529031099</v>
      </c>
    </row>
    <row r="164" spans="2:46" x14ac:dyDescent="0.35">
      <c r="B164" t="s">
        <v>107</v>
      </c>
      <c r="C164" s="14">
        <v>0.31382761990574198</v>
      </c>
      <c r="D164" s="14">
        <v>0.326800246424515</v>
      </c>
      <c r="E164" s="14">
        <v>0.30238852103469899</v>
      </c>
      <c r="F164" s="14"/>
      <c r="G164" s="14">
        <v>0.15001467441548899</v>
      </c>
      <c r="H164" s="14">
        <v>0.18520380571716899</v>
      </c>
      <c r="I164" s="14">
        <v>0.27895063940308101</v>
      </c>
      <c r="J164" s="14">
        <v>0.35240246943196901</v>
      </c>
      <c r="K164" s="14">
        <v>0.432995727406082</v>
      </c>
      <c r="L164" s="14">
        <v>0.44442374035269999</v>
      </c>
      <c r="M164" s="14"/>
      <c r="N164" s="14">
        <v>0.29952171240144998</v>
      </c>
      <c r="O164" s="14">
        <v>0.27867023538288399</v>
      </c>
      <c r="P164" s="14">
        <v>0.33142312073498797</v>
      </c>
      <c r="Q164" s="14">
        <v>0.348844323964491</v>
      </c>
      <c r="R164" s="14"/>
      <c r="S164" s="14">
        <v>0.21707495733433199</v>
      </c>
      <c r="T164" s="14">
        <v>0.34449769238821099</v>
      </c>
      <c r="U164" s="14">
        <v>0.31763526193346098</v>
      </c>
      <c r="V164" s="14">
        <v>0.34554406002917298</v>
      </c>
      <c r="W164" s="14">
        <v>0.32178412792116201</v>
      </c>
      <c r="X164" s="14">
        <v>0.29238780768321398</v>
      </c>
      <c r="Y164" s="14">
        <v>0.342789830079266</v>
      </c>
      <c r="Z164" s="14">
        <v>0.30926631748175998</v>
      </c>
      <c r="AA164" s="14">
        <v>0.34309198778866401</v>
      </c>
      <c r="AB164" s="14">
        <v>0.31398404675181701</v>
      </c>
      <c r="AC164" s="14">
        <v>0.385782583044257</v>
      </c>
      <c r="AD164" s="14">
        <v>0.27431871339212499</v>
      </c>
      <c r="AE164" s="14"/>
      <c r="AF164" s="14">
        <v>0.46321802638770099</v>
      </c>
      <c r="AG164" s="14">
        <v>0.14431427832357899</v>
      </c>
      <c r="AH164" s="14">
        <v>0.24400814722609199</v>
      </c>
      <c r="AI164" s="14">
        <v>0.67029141542931203</v>
      </c>
      <c r="AJ164" s="14"/>
      <c r="AK164" s="14">
        <v>0.40847372846734098</v>
      </c>
      <c r="AL164" s="14">
        <v>3.2155675603068902E-2</v>
      </c>
      <c r="AM164" s="14">
        <v>0.24766901254276799</v>
      </c>
      <c r="AN164" s="14">
        <v>0.624187500977606</v>
      </c>
      <c r="AO164" s="14">
        <v>0.23749482238243899</v>
      </c>
      <c r="AP164" s="14"/>
      <c r="AQ164" s="14">
        <v>0.31295583356865603</v>
      </c>
      <c r="AR164" s="14"/>
      <c r="AS164" s="14">
        <v>1.9487522453286301E-2</v>
      </c>
      <c r="AT164" s="14">
        <v>0.34405269747449302</v>
      </c>
    </row>
    <row r="165" spans="2:46" x14ac:dyDescent="0.35">
      <c r="B165" t="s">
        <v>71</v>
      </c>
      <c r="C165" s="14">
        <v>3.8891372885025803E-2</v>
      </c>
      <c r="D165" s="14">
        <v>2.3352844310228899E-2</v>
      </c>
      <c r="E165" s="14">
        <v>5.2324513186602202E-2</v>
      </c>
      <c r="F165" s="14"/>
      <c r="G165" s="14">
        <v>9.9703379140677104E-2</v>
      </c>
      <c r="H165" s="14">
        <v>6.04383347869418E-2</v>
      </c>
      <c r="I165" s="14">
        <v>4.6075846599391103E-2</v>
      </c>
      <c r="J165" s="14">
        <v>2.89379438854316E-2</v>
      </c>
      <c r="K165" s="14">
        <v>3.24979140463521E-3</v>
      </c>
      <c r="L165" s="14">
        <v>7.0760382183282598E-3</v>
      </c>
      <c r="M165" s="14"/>
      <c r="N165" s="14">
        <v>1.38203478011657E-2</v>
      </c>
      <c r="O165" s="14">
        <v>2.93309058702577E-2</v>
      </c>
      <c r="P165" s="14">
        <v>5.8782048999258402E-2</v>
      </c>
      <c r="Q165" s="14">
        <v>5.5003465165734997E-2</v>
      </c>
      <c r="R165" s="14"/>
      <c r="S165" s="14">
        <v>4.1985835305460302E-2</v>
      </c>
      <c r="T165" s="14">
        <v>2.6085224692295898E-2</v>
      </c>
      <c r="U165" s="14">
        <v>5.9682805458219003E-2</v>
      </c>
      <c r="V165" s="14">
        <v>3.0005673518544301E-2</v>
      </c>
      <c r="W165" s="14">
        <v>3.56085035671014E-2</v>
      </c>
      <c r="X165" s="14">
        <v>4.3346744607731899E-2</v>
      </c>
      <c r="Y165" s="14">
        <v>3.6019359999212602E-2</v>
      </c>
      <c r="Z165" s="14">
        <v>3.9266356725420698E-2</v>
      </c>
      <c r="AA165" s="14">
        <v>3.1521248553362698E-2</v>
      </c>
      <c r="AB165" s="14">
        <v>5.7538854661714801E-2</v>
      </c>
      <c r="AC165" s="14">
        <v>2.2493382822155301E-2</v>
      </c>
      <c r="AD165" s="14">
        <v>5.0798000509108501E-2</v>
      </c>
      <c r="AE165" s="14"/>
      <c r="AF165" s="14">
        <v>7.2756273322455997E-3</v>
      </c>
      <c r="AG165" s="14">
        <v>1.14644278359569E-2</v>
      </c>
      <c r="AH165" s="14">
        <v>1.7521267267041101E-2</v>
      </c>
      <c r="AI165" s="14">
        <v>1.10724422657689E-2</v>
      </c>
      <c r="AJ165" s="14"/>
      <c r="AK165" s="14">
        <v>1.446520983812E-2</v>
      </c>
      <c r="AL165" s="14">
        <v>2.1442655916600498E-2</v>
      </c>
      <c r="AM165" s="14">
        <v>9.56867997680645E-3</v>
      </c>
      <c r="AN165" s="14">
        <v>1.0889965273054299E-2</v>
      </c>
      <c r="AO165" s="14">
        <v>2.9342173980969499E-2</v>
      </c>
      <c r="AP165" s="14"/>
      <c r="AQ165" s="14">
        <v>6.1786706881901002E-3</v>
      </c>
      <c r="AR165" s="14"/>
      <c r="AS165" s="14">
        <v>2.5767760495371498E-3</v>
      </c>
      <c r="AT165" s="14">
        <v>1.11207395070739E-2</v>
      </c>
    </row>
    <row r="166" spans="2:46" x14ac:dyDescent="0.3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</row>
    <row r="167" spans="2:46" x14ac:dyDescent="0.35">
      <c r="B167" s="6" t="s">
        <v>113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</row>
    <row r="168" spans="2:46" x14ac:dyDescent="0.35">
      <c r="B168" s="24" t="s">
        <v>78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</row>
    <row r="169" spans="2:46" x14ac:dyDescent="0.35">
      <c r="B169" t="s">
        <v>109</v>
      </c>
      <c r="C169" s="14">
        <v>0.19892377572453801</v>
      </c>
      <c r="D169" s="14">
        <v>0.216042634961149</v>
      </c>
      <c r="E169" s="14">
        <v>0.18298557544251601</v>
      </c>
      <c r="F169" s="14"/>
      <c r="G169" s="14">
        <v>0.188551781608054</v>
      </c>
      <c r="H169" s="14">
        <v>0.26043376944240698</v>
      </c>
      <c r="I169" s="14">
        <v>0.17737290896188199</v>
      </c>
      <c r="J169" s="14">
        <v>0.23517663101634501</v>
      </c>
      <c r="K169" s="14">
        <v>0.207329076773413</v>
      </c>
      <c r="L169" s="14">
        <v>0.138159148595632</v>
      </c>
      <c r="M169" s="14"/>
      <c r="N169" s="14">
        <v>0.23909306076940801</v>
      </c>
      <c r="O169" s="14">
        <v>0.24397787939915999</v>
      </c>
      <c r="P169" s="14">
        <v>0.16568788959421499</v>
      </c>
      <c r="Q169" s="14">
        <v>0.14050499503040001</v>
      </c>
      <c r="R169" s="14"/>
      <c r="S169" s="14">
        <v>0.273446944147061</v>
      </c>
      <c r="T169" s="14">
        <v>0.194894124686464</v>
      </c>
      <c r="U169" s="14">
        <v>0.20202381909863901</v>
      </c>
      <c r="V169" s="14">
        <v>0.22164441122578099</v>
      </c>
      <c r="W169" s="14">
        <v>0.203733098926414</v>
      </c>
      <c r="X169" s="14">
        <v>0.171988930355567</v>
      </c>
      <c r="Y169" s="14">
        <v>0.13818107063391699</v>
      </c>
      <c r="Z169" s="14">
        <v>0.126481360714298</v>
      </c>
      <c r="AA169" s="14">
        <v>0.20050616900666901</v>
      </c>
      <c r="AB169" s="14">
        <v>0.21225770432562999</v>
      </c>
      <c r="AC169" s="14">
        <v>0.12754148400110499</v>
      </c>
      <c r="AD169" s="14">
        <v>0.19395728756459399</v>
      </c>
      <c r="AE169" s="14"/>
      <c r="AF169" s="14">
        <v>4.0680882650573097E-2</v>
      </c>
      <c r="AG169" s="14">
        <v>0.45329445501433102</v>
      </c>
      <c r="AH169" s="14">
        <v>0.156197894866974</v>
      </c>
      <c r="AI169" s="14">
        <v>2.0896769550732299E-2</v>
      </c>
      <c r="AJ169" s="14"/>
      <c r="AK169" s="14">
        <v>5.5694220881330102E-2</v>
      </c>
      <c r="AL169" s="14">
        <v>0.640434142836392</v>
      </c>
      <c r="AM169" s="14">
        <v>0.168188877158334</v>
      </c>
      <c r="AN169" s="14">
        <v>2.2142320802847299E-2</v>
      </c>
      <c r="AO169" s="14">
        <v>7.2579334059338793E-2</v>
      </c>
      <c r="AP169" s="14"/>
      <c r="AQ169" s="14">
        <v>0.39382588956045</v>
      </c>
      <c r="AR169" s="14"/>
      <c r="AS169" s="14">
        <v>0.75305674889935303</v>
      </c>
      <c r="AT169" s="14">
        <v>1.8634915347612701E-2</v>
      </c>
    </row>
    <row r="170" spans="2:46" x14ac:dyDescent="0.35">
      <c r="B170" t="s">
        <v>110</v>
      </c>
      <c r="C170" s="14">
        <v>8.2248609474223494E-2</v>
      </c>
      <c r="D170" s="14">
        <v>8.3394976674124099E-2</v>
      </c>
      <c r="E170" s="14">
        <v>8.1451306939143098E-2</v>
      </c>
      <c r="F170" s="14"/>
      <c r="G170" s="14">
        <v>8.4185261524760899E-2</v>
      </c>
      <c r="H170" s="14">
        <v>0.101487981874906</v>
      </c>
      <c r="I170" s="14">
        <v>0.12748893124078101</v>
      </c>
      <c r="J170" s="14">
        <v>5.04093827932292E-2</v>
      </c>
      <c r="K170" s="14">
        <v>7.3718080066989405E-2</v>
      </c>
      <c r="L170" s="14">
        <v>6.0147804470411702E-2</v>
      </c>
      <c r="M170" s="14"/>
      <c r="N170" s="14">
        <v>9.4437547216779993E-2</v>
      </c>
      <c r="O170" s="14">
        <v>7.5295376199549902E-2</v>
      </c>
      <c r="P170" s="14">
        <v>8.56520942741303E-2</v>
      </c>
      <c r="Q170" s="14">
        <v>7.25240400605449E-2</v>
      </c>
      <c r="R170" s="14"/>
      <c r="S170" s="14">
        <v>0.110251011346799</v>
      </c>
      <c r="T170" s="14">
        <v>9.08774572972227E-2</v>
      </c>
      <c r="U170" s="14">
        <v>5.9000685739491798E-2</v>
      </c>
      <c r="V170" s="14">
        <v>3.0225193864866499E-2</v>
      </c>
      <c r="W170" s="14">
        <v>9.30984612651925E-2</v>
      </c>
      <c r="X170" s="14">
        <v>8.3944425804568804E-2</v>
      </c>
      <c r="Y170" s="14">
        <v>6.6071697084743003E-2</v>
      </c>
      <c r="Z170" s="14">
        <v>0.15363204225410601</v>
      </c>
      <c r="AA170" s="14">
        <v>0.103972795461017</v>
      </c>
      <c r="AB170" s="14">
        <v>4.3119692346813898E-2</v>
      </c>
      <c r="AC170" s="14">
        <v>6.3403640880004095E-2</v>
      </c>
      <c r="AD170" s="14">
        <v>0.11903073556487501</v>
      </c>
      <c r="AE170" s="14"/>
      <c r="AF170" s="14">
        <v>0.12140048487671599</v>
      </c>
      <c r="AG170" s="14">
        <v>6.3327644335932104E-2</v>
      </c>
      <c r="AH170" s="14">
        <v>0.210518817336769</v>
      </c>
      <c r="AI170" s="14">
        <v>3.7723078894744799E-2</v>
      </c>
      <c r="AJ170" s="14"/>
      <c r="AK170" s="14">
        <v>0.14419847469693201</v>
      </c>
      <c r="AL170" s="14">
        <v>7.1514790129189904E-2</v>
      </c>
      <c r="AM170" s="14">
        <v>0.17449465808596601</v>
      </c>
      <c r="AN170" s="14">
        <v>3.99380855302073E-2</v>
      </c>
      <c r="AO170" s="14">
        <v>8.0484900766858505E-2</v>
      </c>
      <c r="AP170" s="14"/>
      <c r="AQ170" s="14">
        <v>7.8693720868598493E-2</v>
      </c>
      <c r="AR170" s="14"/>
      <c r="AS170" s="14">
        <v>9.9402447383431597E-2</v>
      </c>
      <c r="AT170" s="14">
        <v>7.8937427400495308E-3</v>
      </c>
    </row>
    <row r="171" spans="2:46" x14ac:dyDescent="0.35">
      <c r="B171" t="s">
        <v>111</v>
      </c>
      <c r="C171" s="14">
        <v>0.18471413806298301</v>
      </c>
      <c r="D171" s="14">
        <v>0.188724172430113</v>
      </c>
      <c r="E171" s="14">
        <v>0.17949787411092599</v>
      </c>
      <c r="F171" s="14"/>
      <c r="G171" s="14">
        <v>0.318038844577544</v>
      </c>
      <c r="H171" s="14">
        <v>0.21783704783518501</v>
      </c>
      <c r="I171" s="14">
        <v>0.19616873331978599</v>
      </c>
      <c r="J171" s="14">
        <v>0.14989108805407</v>
      </c>
      <c r="K171" s="14">
        <v>0.13746829381275599</v>
      </c>
      <c r="L171" s="14">
        <v>0.119701286502767</v>
      </c>
      <c r="M171" s="14"/>
      <c r="N171" s="14">
        <v>0.16212820898448599</v>
      </c>
      <c r="O171" s="14">
        <v>0.185859160780808</v>
      </c>
      <c r="P171" s="14">
        <v>0.193889562315888</v>
      </c>
      <c r="Q171" s="14">
        <v>0.20248277716048599</v>
      </c>
      <c r="R171" s="14"/>
      <c r="S171" s="14">
        <v>0.222563731278934</v>
      </c>
      <c r="T171" s="14">
        <v>0.128361075219946</v>
      </c>
      <c r="U171" s="14">
        <v>0.17689502265285001</v>
      </c>
      <c r="V171" s="14">
        <v>0.17643223978234299</v>
      </c>
      <c r="W171" s="14">
        <v>0.14318758028992601</v>
      </c>
      <c r="X171" s="14">
        <v>0.18448109199868101</v>
      </c>
      <c r="Y171" s="14">
        <v>0.222612742547348</v>
      </c>
      <c r="Z171" s="14">
        <v>0.231991913321688</v>
      </c>
      <c r="AA171" s="14">
        <v>0.226243510858578</v>
      </c>
      <c r="AB171" s="14">
        <v>0.16992574009346301</v>
      </c>
      <c r="AC171" s="14">
        <v>0.16034762057898899</v>
      </c>
      <c r="AD171" s="14">
        <v>0.16415415236392</v>
      </c>
      <c r="AE171" s="14"/>
      <c r="AF171" s="14">
        <v>6.6619655977406295E-2</v>
      </c>
      <c r="AG171" s="14">
        <v>0.28236515436739801</v>
      </c>
      <c r="AH171" s="14">
        <v>0.102238192166407</v>
      </c>
      <c r="AI171" s="14">
        <v>9.43935589402084E-2</v>
      </c>
      <c r="AJ171" s="14"/>
      <c r="AK171" s="14">
        <v>0.101986020677206</v>
      </c>
      <c r="AL171" s="14">
        <v>0.22495254866015699</v>
      </c>
      <c r="AM171" s="14">
        <v>0.181875370964971</v>
      </c>
      <c r="AN171" s="14">
        <v>0.119623079724636</v>
      </c>
      <c r="AO171" s="14">
        <v>0.342803667558852</v>
      </c>
      <c r="AP171" s="14"/>
      <c r="AQ171" s="14">
        <v>0.19886410216185199</v>
      </c>
      <c r="AR171" s="14"/>
      <c r="AS171" s="14">
        <v>9.5409601690598006E-2</v>
      </c>
      <c r="AT171" s="14">
        <v>0.57748074852684395</v>
      </c>
    </row>
    <row r="172" spans="2:46" x14ac:dyDescent="0.35">
      <c r="B172" t="s">
        <v>112</v>
      </c>
      <c r="C172" s="14">
        <v>0.44148632616044498</v>
      </c>
      <c r="D172" s="14">
        <v>0.44628595185647602</v>
      </c>
      <c r="E172" s="14">
        <v>0.43852863153361199</v>
      </c>
      <c r="F172" s="14"/>
      <c r="G172" s="14">
        <v>0.272925675086439</v>
      </c>
      <c r="H172" s="14">
        <v>0.30782851901631098</v>
      </c>
      <c r="I172" s="14">
        <v>0.38092885769794899</v>
      </c>
      <c r="J172" s="14">
        <v>0.46253320411947302</v>
      </c>
      <c r="K172" s="14">
        <v>0.52194921501193903</v>
      </c>
      <c r="L172" s="14">
        <v>0.64057525315927799</v>
      </c>
      <c r="M172" s="14"/>
      <c r="N172" s="14">
        <v>0.42871717815570098</v>
      </c>
      <c r="O172" s="14">
        <v>0.41649119604014101</v>
      </c>
      <c r="P172" s="14">
        <v>0.45225611123602499</v>
      </c>
      <c r="Q172" s="14">
        <v>0.472120889745409</v>
      </c>
      <c r="R172" s="14"/>
      <c r="S172" s="14">
        <v>0.30126242476562498</v>
      </c>
      <c r="T172" s="14">
        <v>0.50957265300874199</v>
      </c>
      <c r="U172" s="14">
        <v>0.46778409847703101</v>
      </c>
      <c r="V172" s="14">
        <v>0.482265568340558</v>
      </c>
      <c r="W172" s="14">
        <v>0.42053956398933001</v>
      </c>
      <c r="X172" s="14">
        <v>0.44925804785439799</v>
      </c>
      <c r="Y172" s="14">
        <v>0.49760411127594001</v>
      </c>
      <c r="Z172" s="14">
        <v>0.42355180637579498</v>
      </c>
      <c r="AA172" s="14">
        <v>0.39083991148457298</v>
      </c>
      <c r="AB172" s="14">
        <v>0.45070317493166301</v>
      </c>
      <c r="AC172" s="14">
        <v>0.59997906694175596</v>
      </c>
      <c r="AD172" s="14">
        <v>0.40134517621071603</v>
      </c>
      <c r="AE172" s="14"/>
      <c r="AF172" s="14">
        <v>0.73864723047518799</v>
      </c>
      <c r="AG172" s="14">
        <v>0.138995444167683</v>
      </c>
      <c r="AH172" s="14">
        <v>0.40697256393034698</v>
      </c>
      <c r="AI172" s="14">
        <v>0.82502105881426302</v>
      </c>
      <c r="AJ172" s="14"/>
      <c r="AK172" s="14">
        <v>0.65946127313349201</v>
      </c>
      <c r="AL172" s="14">
        <v>2.9610494064830399E-2</v>
      </c>
      <c r="AM172" s="14">
        <v>0.40166742402688499</v>
      </c>
      <c r="AN172" s="14">
        <v>0.77763237017463005</v>
      </c>
      <c r="AO172" s="14">
        <v>0.398562436130381</v>
      </c>
      <c r="AP172" s="14"/>
      <c r="AQ172" s="14">
        <v>0.26316777068143099</v>
      </c>
      <c r="AR172" s="14"/>
      <c r="AS172" s="14">
        <v>1.28201164095888E-2</v>
      </c>
      <c r="AT172" s="14">
        <v>0.340504813001335</v>
      </c>
    </row>
    <row r="173" spans="2:46" x14ac:dyDescent="0.35">
      <c r="B173" t="s">
        <v>71</v>
      </c>
      <c r="C173" s="14">
        <v>9.2627150577811193E-2</v>
      </c>
      <c r="D173" s="14">
        <v>6.5552264078138398E-2</v>
      </c>
      <c r="E173" s="14">
        <v>0.117536611973803</v>
      </c>
      <c r="F173" s="14"/>
      <c r="G173" s="14">
        <v>0.13629843720320201</v>
      </c>
      <c r="H173" s="14">
        <v>0.11241268183119101</v>
      </c>
      <c r="I173" s="14">
        <v>0.11804056877960201</v>
      </c>
      <c r="J173" s="14">
        <v>0.101989694016884</v>
      </c>
      <c r="K173" s="14">
        <v>5.95353343349019E-2</v>
      </c>
      <c r="L173" s="14">
        <v>4.1416507271911603E-2</v>
      </c>
      <c r="M173" s="14"/>
      <c r="N173" s="14">
        <v>7.5624004873625E-2</v>
      </c>
      <c r="O173" s="14">
        <v>7.8376387580341905E-2</v>
      </c>
      <c r="P173" s="14">
        <v>0.102514342579741</v>
      </c>
      <c r="Q173" s="14">
        <v>0.11236729800316</v>
      </c>
      <c r="R173" s="14"/>
      <c r="S173" s="14">
        <v>9.2475888461580696E-2</v>
      </c>
      <c r="T173" s="14">
        <v>7.6294689787625394E-2</v>
      </c>
      <c r="U173" s="14">
        <v>9.4296374031987401E-2</v>
      </c>
      <c r="V173" s="14">
        <v>8.9432586786451496E-2</v>
      </c>
      <c r="W173" s="14">
        <v>0.139441295529138</v>
      </c>
      <c r="X173" s="14">
        <v>0.11032750398678499</v>
      </c>
      <c r="Y173" s="14">
        <v>7.5530378458051994E-2</v>
      </c>
      <c r="Z173" s="14">
        <v>6.43428773341128E-2</v>
      </c>
      <c r="AA173" s="14">
        <v>7.8437613189163299E-2</v>
      </c>
      <c r="AB173" s="14">
        <v>0.123993688302431</v>
      </c>
      <c r="AC173" s="14">
        <v>4.8728187598146698E-2</v>
      </c>
      <c r="AD173" s="14">
        <v>0.121512648295895</v>
      </c>
      <c r="AE173" s="14"/>
      <c r="AF173" s="14">
        <v>3.2651746020116099E-2</v>
      </c>
      <c r="AG173" s="14">
        <v>6.2017302114656399E-2</v>
      </c>
      <c r="AH173" s="14">
        <v>0.124072531699503</v>
      </c>
      <c r="AI173" s="14">
        <v>2.1965533800051701E-2</v>
      </c>
      <c r="AJ173" s="14"/>
      <c r="AK173" s="14">
        <v>3.8660010611039498E-2</v>
      </c>
      <c r="AL173" s="14">
        <v>3.3488024309430202E-2</v>
      </c>
      <c r="AM173" s="14">
        <v>7.3773669763843697E-2</v>
      </c>
      <c r="AN173" s="14">
        <v>4.0664143767679899E-2</v>
      </c>
      <c r="AO173" s="14">
        <v>0.10556966148457</v>
      </c>
      <c r="AP173" s="14"/>
      <c r="AQ173" s="14">
        <v>6.5448516727668396E-2</v>
      </c>
      <c r="AR173" s="14"/>
      <c r="AS173" s="14">
        <v>3.93110856170285E-2</v>
      </c>
      <c r="AT173" s="14">
        <v>5.5485780384159203E-2</v>
      </c>
    </row>
    <row r="174" spans="2:46" x14ac:dyDescent="0.3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</row>
    <row r="175" spans="2:46" x14ac:dyDescent="0.35">
      <c r="B175" s="6" t="s">
        <v>118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</row>
    <row r="176" spans="2:46" x14ac:dyDescent="0.35">
      <c r="B176" s="24" t="s">
        <v>78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</row>
    <row r="177" spans="2:46" x14ac:dyDescent="0.35">
      <c r="B177" t="s">
        <v>114</v>
      </c>
      <c r="C177" s="14">
        <v>0.34869198147254299</v>
      </c>
      <c r="D177" s="14">
        <v>0.36258915050987101</v>
      </c>
      <c r="E177" s="14">
        <v>0.33648659054086699</v>
      </c>
      <c r="F177" s="14"/>
      <c r="G177" s="14">
        <v>0.206029625841192</v>
      </c>
      <c r="H177" s="14">
        <v>0.23349506955494301</v>
      </c>
      <c r="I177" s="14">
        <v>0.33991183024082899</v>
      </c>
      <c r="J177" s="14">
        <v>0.36751547820169</v>
      </c>
      <c r="K177" s="14">
        <v>0.425418842895255</v>
      </c>
      <c r="L177" s="14">
        <v>0.47769641455189998</v>
      </c>
      <c r="M177" s="14"/>
      <c r="N177" s="14">
        <v>0.31697949042033402</v>
      </c>
      <c r="O177" s="14">
        <v>0.32017010531895201</v>
      </c>
      <c r="P177" s="14">
        <v>0.39939085971657101</v>
      </c>
      <c r="Q177" s="14">
        <v>0.36698668947629798</v>
      </c>
      <c r="R177" s="14"/>
      <c r="S177" s="14">
        <v>0.240551612776535</v>
      </c>
      <c r="T177" s="14">
        <v>0.39439957058346398</v>
      </c>
      <c r="U177" s="14">
        <v>0.31243744540580198</v>
      </c>
      <c r="V177" s="14">
        <v>0.37822777105453198</v>
      </c>
      <c r="W177" s="14">
        <v>0.37611385405279202</v>
      </c>
      <c r="X177" s="14">
        <v>0.33215500926212499</v>
      </c>
      <c r="Y177" s="14">
        <v>0.41284297253811097</v>
      </c>
      <c r="Z177" s="14">
        <v>0.31025902785640103</v>
      </c>
      <c r="AA177" s="14">
        <v>0.36020772545832702</v>
      </c>
      <c r="AB177" s="14">
        <v>0.34223515922270498</v>
      </c>
      <c r="AC177" s="14">
        <v>0.46250905653908803</v>
      </c>
      <c r="AD177" s="14">
        <v>0.316998218263638</v>
      </c>
      <c r="AE177" s="14"/>
      <c r="AF177" s="14">
        <v>0.51917617324930299</v>
      </c>
      <c r="AG177" s="14">
        <v>0.147393602891631</v>
      </c>
      <c r="AH177" s="14">
        <v>0.23432843791864899</v>
      </c>
      <c r="AI177" s="14">
        <v>0.73183336873056204</v>
      </c>
      <c r="AJ177" s="14"/>
      <c r="AK177" s="14">
        <v>0.45519882565383901</v>
      </c>
      <c r="AL177" s="14">
        <v>3.34886535461595E-2</v>
      </c>
      <c r="AM177" s="14">
        <v>0.24321278520708001</v>
      </c>
      <c r="AN177" s="14">
        <v>0.68223383201723897</v>
      </c>
      <c r="AO177" s="14">
        <v>0.30571010462048398</v>
      </c>
      <c r="AP177" s="14"/>
      <c r="AQ177" s="14">
        <v>0.28706508919687002</v>
      </c>
      <c r="AR177" s="14"/>
      <c r="AS177" s="14">
        <v>0</v>
      </c>
      <c r="AT177" s="14">
        <v>0.38194728741846701</v>
      </c>
    </row>
    <row r="178" spans="2:46" x14ac:dyDescent="0.35">
      <c r="B178" t="s">
        <v>115</v>
      </c>
      <c r="C178" s="14">
        <v>0.27115010276211199</v>
      </c>
      <c r="D178" s="14">
        <v>0.25198532483154701</v>
      </c>
      <c r="E178" s="14">
        <v>0.28890378318274501</v>
      </c>
      <c r="F178" s="14"/>
      <c r="G178" s="14">
        <v>0.37261726576092902</v>
      </c>
      <c r="H178" s="14">
        <v>0.27477745705809498</v>
      </c>
      <c r="I178" s="14">
        <v>0.24849394055509</v>
      </c>
      <c r="J178" s="14">
        <v>0.25325631564107698</v>
      </c>
      <c r="K178" s="14">
        <v>0.23489854434750701</v>
      </c>
      <c r="L178" s="14">
        <v>0.257951504409826</v>
      </c>
      <c r="M178" s="14"/>
      <c r="N178" s="14">
        <v>0.26373845902420101</v>
      </c>
      <c r="O178" s="14">
        <v>0.27850532522558202</v>
      </c>
      <c r="P178" s="14">
        <v>0.2448014608388</v>
      </c>
      <c r="Q178" s="14">
        <v>0.298497435481127</v>
      </c>
      <c r="R178" s="14"/>
      <c r="S178" s="14">
        <v>0.253933231502317</v>
      </c>
      <c r="T178" s="14">
        <v>0.23938380458450001</v>
      </c>
      <c r="U178" s="14">
        <v>0.30029015172382301</v>
      </c>
      <c r="V178" s="14">
        <v>0.28140986684226998</v>
      </c>
      <c r="W178" s="14">
        <v>0.208911447205406</v>
      </c>
      <c r="X178" s="14">
        <v>0.31671011568956098</v>
      </c>
      <c r="Y178" s="14">
        <v>0.28590733383265299</v>
      </c>
      <c r="Z178" s="14">
        <v>0.344811779745747</v>
      </c>
      <c r="AA178" s="14">
        <v>0.24176928017372701</v>
      </c>
      <c r="AB178" s="14">
        <v>0.28678090872119699</v>
      </c>
      <c r="AC178" s="14">
        <v>0.27888662126601599</v>
      </c>
      <c r="AD178" s="14">
        <v>0.29836207002522203</v>
      </c>
      <c r="AE178" s="14"/>
      <c r="AF178" s="14">
        <v>0.26907092294079898</v>
      </c>
      <c r="AG178" s="14">
        <v>0.23850677589583399</v>
      </c>
      <c r="AH178" s="14">
        <v>0.30222460976771698</v>
      </c>
      <c r="AI178" s="14">
        <v>0.180761942773007</v>
      </c>
      <c r="AJ178" s="14"/>
      <c r="AK178" s="14">
        <v>0.29353553803117399</v>
      </c>
      <c r="AL178" s="14">
        <v>0.16548289999365201</v>
      </c>
      <c r="AM178" s="14">
        <v>0.32474110115323002</v>
      </c>
      <c r="AN178" s="14">
        <v>0.20693513192385299</v>
      </c>
      <c r="AO178" s="14">
        <v>0.42801056181171698</v>
      </c>
      <c r="AP178" s="14"/>
      <c r="AQ178" s="14">
        <v>0.14307700290858599</v>
      </c>
      <c r="AR178" s="14"/>
      <c r="AS178" s="14">
        <v>0</v>
      </c>
      <c r="AT178" s="14">
        <v>0.61805271258153305</v>
      </c>
    </row>
    <row r="179" spans="2:46" x14ac:dyDescent="0.35">
      <c r="B179" t="s">
        <v>116</v>
      </c>
      <c r="C179" s="14">
        <v>0.25419843342072401</v>
      </c>
      <c r="D179" s="14">
        <v>0.25769657768894599</v>
      </c>
      <c r="E179" s="14">
        <v>0.25177806086325</v>
      </c>
      <c r="F179" s="14"/>
      <c r="G179" s="14">
        <v>0.25626651985675802</v>
      </c>
      <c r="H179" s="14">
        <v>0.28835258307247003</v>
      </c>
      <c r="I179" s="14">
        <v>0.29776726876991</v>
      </c>
      <c r="J179" s="14">
        <v>0.246603440637502</v>
      </c>
      <c r="K179" s="14">
        <v>0.234543462161167</v>
      </c>
      <c r="L179" s="14">
        <v>0.20900725799450801</v>
      </c>
      <c r="M179" s="14"/>
      <c r="N179" s="14">
        <v>0.27688862420697502</v>
      </c>
      <c r="O179" s="14">
        <v>0.292391911680771</v>
      </c>
      <c r="P179" s="14">
        <v>0.224716569196485</v>
      </c>
      <c r="Q179" s="14">
        <v>0.21547747616684501</v>
      </c>
      <c r="R179" s="14"/>
      <c r="S179" s="14">
        <v>0.31217039685806203</v>
      </c>
      <c r="T179" s="14">
        <v>0.260769706259944</v>
      </c>
      <c r="U179" s="14">
        <v>0.23932785609557</v>
      </c>
      <c r="V179" s="14">
        <v>0.25291597544119099</v>
      </c>
      <c r="W179" s="14">
        <v>0.26640321424299901</v>
      </c>
      <c r="X179" s="14">
        <v>0.21372571853130901</v>
      </c>
      <c r="Y179" s="14">
        <v>0.20987829461961699</v>
      </c>
      <c r="Z179" s="14">
        <v>0.26849307106766601</v>
      </c>
      <c r="AA179" s="14">
        <v>0.255227254804893</v>
      </c>
      <c r="AB179" s="14">
        <v>0.232159800902388</v>
      </c>
      <c r="AC179" s="14">
        <v>0.20476922811987799</v>
      </c>
      <c r="AD179" s="14">
        <v>0.33536529888157102</v>
      </c>
      <c r="AE179" s="14"/>
      <c r="AF179" s="14">
        <v>0.162635502774264</v>
      </c>
      <c r="AG179" s="14">
        <v>0.41175929568858499</v>
      </c>
      <c r="AH179" s="14">
        <v>0.354914386796498</v>
      </c>
      <c r="AI179" s="14">
        <v>5.2844377182912898E-2</v>
      </c>
      <c r="AJ179" s="14"/>
      <c r="AK179" s="14">
        <v>0.191167750297978</v>
      </c>
      <c r="AL179" s="14">
        <v>0.51580929271744702</v>
      </c>
      <c r="AM179" s="14">
        <v>0.36683017514206501</v>
      </c>
      <c r="AN179" s="14">
        <v>8.6734832314218593E-2</v>
      </c>
      <c r="AO179" s="14">
        <v>0.20687997496670699</v>
      </c>
      <c r="AP179" s="14"/>
      <c r="AQ179" s="14">
        <v>0.34055784595205402</v>
      </c>
      <c r="AR179" s="14"/>
      <c r="AS179" s="14">
        <v>0.69508152557985803</v>
      </c>
      <c r="AT179" s="14">
        <v>0</v>
      </c>
    </row>
    <row r="180" spans="2:46" x14ac:dyDescent="0.35">
      <c r="B180" t="s">
        <v>117</v>
      </c>
      <c r="C180" s="14">
        <v>8.0665250903594901E-2</v>
      </c>
      <c r="D180" s="14">
        <v>9.9603016955931101E-2</v>
      </c>
      <c r="E180" s="14">
        <v>6.2487558111439398E-2</v>
      </c>
      <c r="F180" s="14"/>
      <c r="G180" s="14">
        <v>9.4596188910128401E-2</v>
      </c>
      <c r="H180" s="14">
        <v>0.132747111486755</v>
      </c>
      <c r="I180" s="14">
        <v>6.6275027252390595E-2</v>
      </c>
      <c r="J180" s="14">
        <v>8.5916736573685398E-2</v>
      </c>
      <c r="K180" s="14">
        <v>7.2376023341690202E-2</v>
      </c>
      <c r="L180" s="14">
        <v>4.2010721683130303E-2</v>
      </c>
      <c r="M180" s="14"/>
      <c r="N180" s="14">
        <v>0.11244631000936001</v>
      </c>
      <c r="O180" s="14">
        <v>7.3065579967519695E-2</v>
      </c>
      <c r="P180" s="14">
        <v>7.75911048080654E-2</v>
      </c>
      <c r="Q180" s="14">
        <v>5.7977485167026201E-2</v>
      </c>
      <c r="R180" s="14"/>
      <c r="S180" s="14">
        <v>0.13876504675950299</v>
      </c>
      <c r="T180" s="14">
        <v>7.1409041150440306E-2</v>
      </c>
      <c r="U180" s="14">
        <v>8.7430235806704296E-2</v>
      </c>
      <c r="V180" s="14">
        <v>4.6719260395453002E-2</v>
      </c>
      <c r="W180" s="14">
        <v>7.9844249056768596E-2</v>
      </c>
      <c r="X180" s="14">
        <v>9.4526670991899098E-2</v>
      </c>
      <c r="Y180" s="14">
        <v>6.1444860461166102E-2</v>
      </c>
      <c r="Z180" s="14">
        <v>3.71697646047656E-2</v>
      </c>
      <c r="AA180" s="14">
        <v>0.106593656315721</v>
      </c>
      <c r="AB180" s="14">
        <v>6.9982232096974795E-2</v>
      </c>
      <c r="AC180" s="14">
        <v>2.96439338331865E-2</v>
      </c>
      <c r="AD180" s="14">
        <v>2.5701924523362701E-2</v>
      </c>
      <c r="AE180" s="14"/>
      <c r="AF180" s="14">
        <v>3.2599551754519999E-2</v>
      </c>
      <c r="AG180" s="14">
        <v>0.18063063345689601</v>
      </c>
      <c r="AH180" s="14">
        <v>7.2769073273767207E-2</v>
      </c>
      <c r="AI180" s="14">
        <v>2.06106263140537E-2</v>
      </c>
      <c r="AJ180" s="14"/>
      <c r="AK180" s="14">
        <v>4.6707796969363002E-2</v>
      </c>
      <c r="AL180" s="14">
        <v>0.26117555039379697</v>
      </c>
      <c r="AM180" s="14">
        <v>4.5361018275368203E-2</v>
      </c>
      <c r="AN180" s="14">
        <v>1.3981808789884601E-2</v>
      </c>
      <c r="AO180" s="14">
        <v>3.1210105618550001E-2</v>
      </c>
      <c r="AP180" s="14"/>
      <c r="AQ180" s="14">
        <v>0.218236654851931</v>
      </c>
      <c r="AR180" s="14"/>
      <c r="AS180" s="14">
        <v>0.30491847442014203</v>
      </c>
      <c r="AT180" s="14">
        <v>0</v>
      </c>
    </row>
    <row r="181" spans="2:46" x14ac:dyDescent="0.35">
      <c r="B181" t="s">
        <v>71</v>
      </c>
      <c r="C181" s="14">
        <v>4.5294231441026303E-2</v>
      </c>
      <c r="D181" s="14">
        <v>2.8125930013705398E-2</v>
      </c>
      <c r="E181" s="14">
        <v>6.0344007301698997E-2</v>
      </c>
      <c r="F181" s="14"/>
      <c r="G181" s="14">
        <v>7.0490399630992004E-2</v>
      </c>
      <c r="H181" s="14">
        <v>7.0627778827736395E-2</v>
      </c>
      <c r="I181" s="14">
        <v>4.7551933181780102E-2</v>
      </c>
      <c r="J181" s="14">
        <v>4.6708028946045803E-2</v>
      </c>
      <c r="K181" s="14">
        <v>3.2763127254381498E-2</v>
      </c>
      <c r="L181" s="14">
        <v>1.3334101360635999E-2</v>
      </c>
      <c r="M181" s="14"/>
      <c r="N181" s="14">
        <v>2.9947116339128901E-2</v>
      </c>
      <c r="O181" s="14">
        <v>3.5867077807174901E-2</v>
      </c>
      <c r="P181" s="14">
        <v>5.35000054400777E-2</v>
      </c>
      <c r="Q181" s="14">
        <v>6.1060913708704E-2</v>
      </c>
      <c r="R181" s="14"/>
      <c r="S181" s="14">
        <v>5.4579712103582902E-2</v>
      </c>
      <c r="T181" s="14">
        <v>3.4037877421651597E-2</v>
      </c>
      <c r="U181" s="14">
        <v>6.05143109681004E-2</v>
      </c>
      <c r="V181" s="14">
        <v>4.07271262665534E-2</v>
      </c>
      <c r="W181" s="14">
        <v>6.8727235442033505E-2</v>
      </c>
      <c r="X181" s="14">
        <v>4.2882485525105297E-2</v>
      </c>
      <c r="Y181" s="14">
        <v>2.99265385484534E-2</v>
      </c>
      <c r="Z181" s="14">
        <v>3.9266356725420698E-2</v>
      </c>
      <c r="AA181" s="14">
        <v>3.6202083247332699E-2</v>
      </c>
      <c r="AB181" s="14">
        <v>6.8841899056734795E-2</v>
      </c>
      <c r="AC181" s="14">
        <v>2.4191160241830701E-2</v>
      </c>
      <c r="AD181" s="14">
        <v>2.3572488306206601E-2</v>
      </c>
      <c r="AE181" s="14"/>
      <c r="AF181" s="14">
        <v>1.6517849281113599E-2</v>
      </c>
      <c r="AG181" s="14">
        <v>2.17096920670534E-2</v>
      </c>
      <c r="AH181" s="14">
        <v>3.5763492243368999E-2</v>
      </c>
      <c r="AI181" s="14">
        <v>1.39496849994637E-2</v>
      </c>
      <c r="AJ181" s="14"/>
      <c r="AK181" s="14">
        <v>1.33900890476465E-2</v>
      </c>
      <c r="AL181" s="14">
        <v>2.4043603348943801E-2</v>
      </c>
      <c r="AM181" s="14">
        <v>1.9854920222256701E-2</v>
      </c>
      <c r="AN181" s="14">
        <v>1.0114394954805201E-2</v>
      </c>
      <c r="AO181" s="14">
        <v>2.8189252982542701E-2</v>
      </c>
      <c r="AP181" s="14"/>
      <c r="AQ181" s="14">
        <v>1.1063407090558801E-2</v>
      </c>
      <c r="AR181" s="14"/>
      <c r="AS181" s="14">
        <v>0</v>
      </c>
      <c r="AT181" s="14">
        <v>0</v>
      </c>
    </row>
    <row r="182" spans="2:46" x14ac:dyDescent="0.3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</row>
    <row r="183" spans="2:46" x14ac:dyDescent="0.35">
      <c r="B183" s="6" t="s">
        <v>123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</row>
    <row r="184" spans="2:46" x14ac:dyDescent="0.35">
      <c r="B184" s="24" t="s">
        <v>78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</row>
    <row r="185" spans="2:46" x14ac:dyDescent="0.35">
      <c r="B185" t="s">
        <v>119</v>
      </c>
      <c r="C185" s="14">
        <v>2.45941879383531E-2</v>
      </c>
      <c r="D185" s="14">
        <v>2.8044312824540101E-2</v>
      </c>
      <c r="E185" s="14">
        <v>2.13213087173082E-2</v>
      </c>
      <c r="F185" s="14"/>
      <c r="G185" s="14">
        <v>3.88794499315116E-2</v>
      </c>
      <c r="H185" s="14">
        <v>2.0658343918657701E-2</v>
      </c>
      <c r="I185" s="14">
        <v>2.14590001055582E-2</v>
      </c>
      <c r="J185" s="14">
        <v>2.0422965215426799E-2</v>
      </c>
      <c r="K185" s="14">
        <v>2.0901417019001299E-2</v>
      </c>
      <c r="L185" s="14">
        <v>2.6703258886617801E-2</v>
      </c>
      <c r="M185" s="14"/>
      <c r="N185" s="14">
        <v>3.7510704733685798E-2</v>
      </c>
      <c r="O185" s="14">
        <v>2.31298298633443E-2</v>
      </c>
      <c r="P185" s="14">
        <v>1.7247943915752101E-2</v>
      </c>
      <c r="Q185" s="14">
        <v>1.7028361525136801E-2</v>
      </c>
      <c r="R185" s="14"/>
      <c r="S185" s="14">
        <v>2.6454301151509301E-2</v>
      </c>
      <c r="T185" s="14">
        <v>3.8992756340586E-2</v>
      </c>
      <c r="U185" s="14">
        <v>5.6418572030235798E-3</v>
      </c>
      <c r="V185" s="14">
        <v>1.8074740558576802E-2</v>
      </c>
      <c r="W185" s="14">
        <v>1.9467058085615802E-2</v>
      </c>
      <c r="X185" s="14">
        <v>2.11973946672189E-2</v>
      </c>
      <c r="Y185" s="14">
        <v>4.0430761012434598E-2</v>
      </c>
      <c r="Z185" s="14">
        <v>1.35884993570489E-2</v>
      </c>
      <c r="AA185" s="14">
        <v>2.82831362405166E-2</v>
      </c>
      <c r="AB185" s="14">
        <v>2.2504875090752802E-2</v>
      </c>
      <c r="AC185" s="14">
        <v>3.1253819105520601E-2</v>
      </c>
      <c r="AD185" s="14">
        <v>0</v>
      </c>
      <c r="AE185" s="14"/>
      <c r="AF185" s="14">
        <v>1.97570355299952E-2</v>
      </c>
      <c r="AG185" s="14">
        <v>3.4146109310681801E-2</v>
      </c>
      <c r="AH185" s="14">
        <v>4.7130323383203103E-2</v>
      </c>
      <c r="AI185" s="14">
        <v>2.05120601183367E-2</v>
      </c>
      <c r="AJ185" s="14"/>
      <c r="AK185" s="14">
        <v>2.2321263180978899E-2</v>
      </c>
      <c r="AL185" s="14">
        <v>5.9724199697701597E-2</v>
      </c>
      <c r="AM185" s="14">
        <v>2.3219564388777099E-2</v>
      </c>
      <c r="AN185" s="14">
        <v>1.2795615858712899E-2</v>
      </c>
      <c r="AO185" s="14">
        <v>1.69901805105435E-2</v>
      </c>
      <c r="AP185" s="14"/>
      <c r="AQ185" s="14">
        <v>2.94837185273291E-2</v>
      </c>
      <c r="AR185" s="14"/>
      <c r="AS185" s="14">
        <v>5.0334487755596999E-2</v>
      </c>
      <c r="AT185" s="14">
        <v>1.12165364780672E-2</v>
      </c>
    </row>
    <row r="186" spans="2:46" x14ac:dyDescent="0.35">
      <c r="B186" t="s">
        <v>120</v>
      </c>
      <c r="C186" s="14">
        <v>0.12766076027861201</v>
      </c>
      <c r="D186" s="14">
        <v>0.133792198712718</v>
      </c>
      <c r="E186" s="14">
        <v>0.121227499753172</v>
      </c>
      <c r="F186" s="14"/>
      <c r="G186" s="14">
        <v>0.116606104210061</v>
      </c>
      <c r="H186" s="14">
        <v>9.7480024868852697E-2</v>
      </c>
      <c r="I186" s="14">
        <v>0.122515584800169</v>
      </c>
      <c r="J186" s="14">
        <v>0.119140693650893</v>
      </c>
      <c r="K186" s="14">
        <v>0.139322255821209</v>
      </c>
      <c r="L186" s="14">
        <v>0.16285096722762299</v>
      </c>
      <c r="M186" s="14"/>
      <c r="N186" s="14">
        <v>0.204172530483512</v>
      </c>
      <c r="O186" s="14">
        <v>0.119964492495422</v>
      </c>
      <c r="P186" s="14">
        <v>8.6091217679878304E-2</v>
      </c>
      <c r="Q186" s="14">
        <v>9.1165456600501807E-2</v>
      </c>
      <c r="R186" s="14"/>
      <c r="S186" s="14">
        <v>0.127311002642263</v>
      </c>
      <c r="T186" s="14">
        <v>0.14864081806027599</v>
      </c>
      <c r="U186" s="14">
        <v>0.15546396907405</v>
      </c>
      <c r="V186" s="14">
        <v>0.13372605178387001</v>
      </c>
      <c r="W186" s="14">
        <v>9.6932103091622396E-2</v>
      </c>
      <c r="X186" s="14">
        <v>0.10566337137277799</v>
      </c>
      <c r="Y186" s="14">
        <v>0.12817366688249399</v>
      </c>
      <c r="Z186" s="14">
        <v>5.0869588912003202E-2</v>
      </c>
      <c r="AA186" s="14">
        <v>0.12534082082325201</v>
      </c>
      <c r="AB186" s="14">
        <v>0.15035757272804501</v>
      </c>
      <c r="AC186" s="14">
        <v>0.13126086010033999</v>
      </c>
      <c r="AD186" s="14">
        <v>0.118926080902064</v>
      </c>
      <c r="AE186" s="14"/>
      <c r="AF186" s="14">
        <v>0.125589465505478</v>
      </c>
      <c r="AG186" s="14">
        <v>0.17481211046340001</v>
      </c>
      <c r="AH186" s="14">
        <v>0.132606308357133</v>
      </c>
      <c r="AI186" s="14">
        <v>7.8247278469451301E-2</v>
      </c>
      <c r="AJ186" s="14"/>
      <c r="AK186" s="14">
        <v>0.123380134622521</v>
      </c>
      <c r="AL186" s="14">
        <v>0.19015073385143799</v>
      </c>
      <c r="AM186" s="14">
        <v>0.136973059686955</v>
      </c>
      <c r="AN186" s="14">
        <v>9.4646317221773593E-2</v>
      </c>
      <c r="AO186" s="14">
        <v>0.14308160610618401</v>
      </c>
      <c r="AP186" s="14"/>
      <c r="AQ186" s="14">
        <v>0.10926753858192299</v>
      </c>
      <c r="AR186" s="14"/>
      <c r="AS186" s="14">
        <v>0.22897230867714799</v>
      </c>
      <c r="AT186" s="14">
        <v>0.10150604379541101</v>
      </c>
    </row>
    <row r="187" spans="2:46" x14ac:dyDescent="0.35">
      <c r="B187" t="s">
        <v>121</v>
      </c>
      <c r="C187" s="14">
        <v>0.25287612849205299</v>
      </c>
      <c r="D187" s="14">
        <v>0.27415950772334702</v>
      </c>
      <c r="E187" s="14">
        <v>0.233082407615537</v>
      </c>
      <c r="F187" s="14"/>
      <c r="G187" s="14">
        <v>0.281511564569846</v>
      </c>
      <c r="H187" s="14">
        <v>0.287362703112996</v>
      </c>
      <c r="I187" s="14">
        <v>0.27554247517775698</v>
      </c>
      <c r="J187" s="14">
        <v>0.18931129511973599</v>
      </c>
      <c r="K187" s="14">
        <v>0.23615819838671201</v>
      </c>
      <c r="L187" s="14">
        <v>0.250250197276846</v>
      </c>
      <c r="M187" s="14"/>
      <c r="N187" s="14">
        <v>0.30002559223153702</v>
      </c>
      <c r="O187" s="14">
        <v>0.27436831715439902</v>
      </c>
      <c r="P187" s="14">
        <v>0.22688693151516701</v>
      </c>
      <c r="Q187" s="14">
        <v>0.20187301397822599</v>
      </c>
      <c r="R187" s="14"/>
      <c r="S187" s="14">
        <v>0.28116138876998897</v>
      </c>
      <c r="T187" s="14">
        <v>0.272691584648517</v>
      </c>
      <c r="U187" s="14">
        <v>0.21345756277368899</v>
      </c>
      <c r="V187" s="14">
        <v>0.28187190031086501</v>
      </c>
      <c r="W187" s="14">
        <v>0.25455896811204298</v>
      </c>
      <c r="X187" s="14">
        <v>0.27918292845869802</v>
      </c>
      <c r="Y187" s="14">
        <v>0.206129473429607</v>
      </c>
      <c r="Z187" s="14">
        <v>0.30019985971473501</v>
      </c>
      <c r="AA187" s="14">
        <v>0.226979480282157</v>
      </c>
      <c r="AB187" s="14">
        <v>0.20612632997166699</v>
      </c>
      <c r="AC187" s="14">
        <v>0.24091095324742401</v>
      </c>
      <c r="AD187" s="14">
        <v>0.28685890104751099</v>
      </c>
      <c r="AE187" s="14"/>
      <c r="AF187" s="14">
        <v>0.26622854968360599</v>
      </c>
      <c r="AG187" s="14">
        <v>0.299431117894014</v>
      </c>
      <c r="AH187" s="14">
        <v>0.34964303045068101</v>
      </c>
      <c r="AI187" s="14">
        <v>0.195977356627661</v>
      </c>
      <c r="AJ187" s="14"/>
      <c r="AK187" s="14">
        <v>0.25759976039693699</v>
      </c>
      <c r="AL187" s="14">
        <v>0.33723389172185803</v>
      </c>
      <c r="AM187" s="14">
        <v>0.35647462930946999</v>
      </c>
      <c r="AN187" s="14">
        <v>0.19799813906045899</v>
      </c>
      <c r="AO187" s="14">
        <v>0.22132192646884499</v>
      </c>
      <c r="AP187" s="14"/>
      <c r="AQ187" s="14">
        <v>0.31710731929693098</v>
      </c>
      <c r="AR187" s="14"/>
      <c r="AS187" s="14">
        <v>0.35089641860142101</v>
      </c>
      <c r="AT187" s="14">
        <v>0.23011460843694101</v>
      </c>
    </row>
    <row r="188" spans="2:46" x14ac:dyDescent="0.35">
      <c r="B188" t="s">
        <v>122</v>
      </c>
      <c r="C188" s="14">
        <v>0.42857624875440398</v>
      </c>
      <c r="D188" s="14">
        <v>0.45066696326363898</v>
      </c>
      <c r="E188" s="14">
        <v>0.40868237282806102</v>
      </c>
      <c r="F188" s="14"/>
      <c r="G188" s="14">
        <v>0.31258211813374798</v>
      </c>
      <c r="H188" s="14">
        <v>0.43170505716304503</v>
      </c>
      <c r="I188" s="14">
        <v>0.43539596320597701</v>
      </c>
      <c r="J188" s="14">
        <v>0.49991730633709203</v>
      </c>
      <c r="K188" s="14">
        <v>0.467677278238739</v>
      </c>
      <c r="L188" s="14">
        <v>0.41344921828019898</v>
      </c>
      <c r="M188" s="14"/>
      <c r="N188" s="14">
        <v>0.30642845339313302</v>
      </c>
      <c r="O188" s="14">
        <v>0.42803289575383802</v>
      </c>
      <c r="P188" s="14">
        <v>0.51943701766166495</v>
      </c>
      <c r="Q188" s="14">
        <v>0.48543601415020898</v>
      </c>
      <c r="R188" s="14"/>
      <c r="S188" s="14">
        <v>0.38897315518368503</v>
      </c>
      <c r="T188" s="14">
        <v>0.410342568494652</v>
      </c>
      <c r="U188" s="14">
        <v>0.43060842203712102</v>
      </c>
      <c r="V188" s="14">
        <v>0.38676570200971699</v>
      </c>
      <c r="W188" s="14">
        <v>0.41987611346472298</v>
      </c>
      <c r="X188" s="14">
        <v>0.44110546397594802</v>
      </c>
      <c r="Y188" s="14">
        <v>0.45348215153427501</v>
      </c>
      <c r="Z188" s="14">
        <v>0.49497729226686799</v>
      </c>
      <c r="AA188" s="14">
        <v>0.466709631194278</v>
      </c>
      <c r="AB188" s="14">
        <v>0.44710409651127198</v>
      </c>
      <c r="AC188" s="14">
        <v>0.44082728837110302</v>
      </c>
      <c r="AD188" s="14">
        <v>0.42433286782604601</v>
      </c>
      <c r="AE188" s="14"/>
      <c r="AF188" s="14">
        <v>0.43305757533502698</v>
      </c>
      <c r="AG188" s="14">
        <v>0.368772224690604</v>
      </c>
      <c r="AH188" s="14">
        <v>0.30177010078417299</v>
      </c>
      <c r="AI188" s="14">
        <v>0.58958102354157105</v>
      </c>
      <c r="AJ188" s="14"/>
      <c r="AK188" s="14">
        <v>0.41815484814028903</v>
      </c>
      <c r="AL188" s="14">
        <v>0.27782762278740902</v>
      </c>
      <c r="AM188" s="14">
        <v>0.36342730744646601</v>
      </c>
      <c r="AN188" s="14">
        <v>0.59395018681514899</v>
      </c>
      <c r="AO188" s="14">
        <v>0.42881582255078698</v>
      </c>
      <c r="AP188" s="14"/>
      <c r="AQ188" s="14">
        <v>0.499013838564898</v>
      </c>
      <c r="AR188" s="14"/>
      <c r="AS188" s="14">
        <v>0.28485328266732901</v>
      </c>
      <c r="AT188" s="14">
        <v>0.51499880394799502</v>
      </c>
    </row>
    <row r="189" spans="2:46" x14ac:dyDescent="0.35">
      <c r="B189" t="s">
        <v>71</v>
      </c>
      <c r="C189" s="14">
        <v>0.16629267453657801</v>
      </c>
      <c r="D189" s="14">
        <v>0.113337017475756</v>
      </c>
      <c r="E189" s="14">
        <v>0.21568641108592099</v>
      </c>
      <c r="F189" s="14"/>
      <c r="G189" s="14">
        <v>0.25042076315483303</v>
      </c>
      <c r="H189" s="14">
        <v>0.16279387093644801</v>
      </c>
      <c r="I189" s="14">
        <v>0.145086976710539</v>
      </c>
      <c r="J189" s="14">
        <v>0.17120773967685299</v>
      </c>
      <c r="K189" s="14">
        <v>0.13594085053433899</v>
      </c>
      <c r="L189" s="14">
        <v>0.14674635832871399</v>
      </c>
      <c r="M189" s="14"/>
      <c r="N189" s="14">
        <v>0.15186271915813199</v>
      </c>
      <c r="O189" s="14">
        <v>0.154504464732997</v>
      </c>
      <c r="P189" s="14">
        <v>0.15033688922753799</v>
      </c>
      <c r="Q189" s="14">
        <v>0.204497153745926</v>
      </c>
      <c r="R189" s="14"/>
      <c r="S189" s="14">
        <v>0.17610015225255399</v>
      </c>
      <c r="T189" s="14">
        <v>0.12933227245596901</v>
      </c>
      <c r="U189" s="14">
        <v>0.19482818891211701</v>
      </c>
      <c r="V189" s="14">
        <v>0.17956160533697199</v>
      </c>
      <c r="W189" s="14">
        <v>0.20916575724599501</v>
      </c>
      <c r="X189" s="14">
        <v>0.152850841525357</v>
      </c>
      <c r="Y189" s="14">
        <v>0.17178394714119</v>
      </c>
      <c r="Z189" s="14">
        <v>0.14036475974934401</v>
      </c>
      <c r="AA189" s="14">
        <v>0.152686931459797</v>
      </c>
      <c r="AB189" s="14">
        <v>0.173907125698263</v>
      </c>
      <c r="AC189" s="14">
        <v>0.15574707917561201</v>
      </c>
      <c r="AD189" s="14">
        <v>0.169882150224379</v>
      </c>
      <c r="AE189" s="14"/>
      <c r="AF189" s="14">
        <v>0.15536737394589301</v>
      </c>
      <c r="AG189" s="14">
        <v>0.12283843764129999</v>
      </c>
      <c r="AH189" s="14">
        <v>0.16885023702481</v>
      </c>
      <c r="AI189" s="14">
        <v>0.11568228124298</v>
      </c>
      <c r="AJ189" s="14"/>
      <c r="AK189" s="14">
        <v>0.17854399365927301</v>
      </c>
      <c r="AL189" s="14">
        <v>0.135063551941593</v>
      </c>
      <c r="AM189" s="14">
        <v>0.119905439168332</v>
      </c>
      <c r="AN189" s="14">
        <v>0.10060974104390601</v>
      </c>
      <c r="AO189" s="14">
        <v>0.18979046436364</v>
      </c>
      <c r="AP189" s="14"/>
      <c r="AQ189" s="14">
        <v>4.5127585028918303E-2</v>
      </c>
      <c r="AR189" s="14"/>
      <c r="AS189" s="14">
        <v>8.4943502298505197E-2</v>
      </c>
      <c r="AT189" s="14">
        <v>0.14216400734158599</v>
      </c>
    </row>
    <row r="190" spans="2:46" x14ac:dyDescent="0.3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</row>
    <row r="191" spans="2:46" x14ac:dyDescent="0.35">
      <c r="B191" s="6" t="s">
        <v>130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</row>
    <row r="192" spans="2:46" x14ac:dyDescent="0.35">
      <c r="B192" s="24" t="s">
        <v>78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</row>
    <row r="193" spans="2:46" x14ac:dyDescent="0.35">
      <c r="B193" t="s">
        <v>124</v>
      </c>
      <c r="C193" s="14">
        <v>0.32114404502702298</v>
      </c>
      <c r="D193" s="14">
        <v>0.32972313100704498</v>
      </c>
      <c r="E193" s="14">
        <v>0.31402411724755303</v>
      </c>
      <c r="F193" s="14"/>
      <c r="G193" s="14">
        <v>0.19849310037318099</v>
      </c>
      <c r="H193" s="14">
        <v>0.26073370676429702</v>
      </c>
      <c r="I193" s="14">
        <v>0.31183792100614799</v>
      </c>
      <c r="J193" s="14">
        <v>0.34272537578218898</v>
      </c>
      <c r="K193" s="14">
        <v>0.40023118071854902</v>
      </c>
      <c r="L193" s="14">
        <v>0.38881244008174198</v>
      </c>
      <c r="M193" s="14"/>
      <c r="N193" s="14">
        <v>0.27160888525565002</v>
      </c>
      <c r="O193" s="14">
        <v>0.28501258477366997</v>
      </c>
      <c r="P193" s="14">
        <v>0.372622348652692</v>
      </c>
      <c r="Q193" s="14">
        <v>0.36768161291525803</v>
      </c>
      <c r="R193" s="14"/>
      <c r="S193" s="14">
        <v>0.22451466315966601</v>
      </c>
      <c r="T193" s="14">
        <v>0.32790221719595197</v>
      </c>
      <c r="U193" s="14">
        <v>0.31537973595377899</v>
      </c>
      <c r="V193" s="14">
        <v>0.33120526020508401</v>
      </c>
      <c r="W193" s="14">
        <v>0.32723380022815102</v>
      </c>
      <c r="X193" s="14">
        <v>0.35998062273295001</v>
      </c>
      <c r="Y193" s="14">
        <v>0.35949206868415101</v>
      </c>
      <c r="Z193" s="14">
        <v>0.29000079099030601</v>
      </c>
      <c r="AA193" s="14">
        <v>0.35743575804512501</v>
      </c>
      <c r="AB193" s="14">
        <v>0.32004252821516399</v>
      </c>
      <c r="AC193" s="14">
        <v>0.40354050709338002</v>
      </c>
      <c r="AD193" s="14">
        <v>0.269923653113814</v>
      </c>
      <c r="AE193" s="14"/>
      <c r="AF193" s="14">
        <v>0.43283588057260902</v>
      </c>
      <c r="AG193" s="14">
        <v>0.151843051968551</v>
      </c>
      <c r="AH193" s="14">
        <v>0.218934284035433</v>
      </c>
      <c r="AI193" s="14">
        <v>0.63734921000766498</v>
      </c>
      <c r="AJ193" s="14"/>
      <c r="AK193" s="14">
        <v>0.38602724855859899</v>
      </c>
      <c r="AL193" s="14">
        <v>5.6169854220652002E-2</v>
      </c>
      <c r="AM193" s="14">
        <v>0.24282509365489</v>
      </c>
      <c r="AN193" s="14">
        <v>0.58720512962058402</v>
      </c>
      <c r="AO193" s="14">
        <v>0.31922922431115502</v>
      </c>
      <c r="AP193" s="14"/>
      <c r="AQ193" s="14">
        <v>0.24380774445654499</v>
      </c>
      <c r="AR193" s="14"/>
      <c r="AS193" s="14">
        <v>1.26776570920871E-2</v>
      </c>
      <c r="AT193" s="14">
        <v>0.36986638880484302</v>
      </c>
    </row>
    <row r="194" spans="2:46" x14ac:dyDescent="0.35">
      <c r="B194" t="s">
        <v>125</v>
      </c>
      <c r="C194" s="14">
        <v>0.232317314720563</v>
      </c>
      <c r="D194" s="14">
        <v>0.241912933270026</v>
      </c>
      <c r="E194" s="14">
        <v>0.22277859405227601</v>
      </c>
      <c r="F194" s="14"/>
      <c r="G194" s="14">
        <v>0.25811840862015001</v>
      </c>
      <c r="H194" s="14">
        <v>0.20448207865519399</v>
      </c>
      <c r="I194" s="14">
        <v>0.24913158727099199</v>
      </c>
      <c r="J194" s="14">
        <v>0.229099528335064</v>
      </c>
      <c r="K194" s="14">
        <v>0.16816804541935901</v>
      </c>
      <c r="L194" s="14">
        <v>0.26993458045437202</v>
      </c>
      <c r="M194" s="14"/>
      <c r="N194" s="14">
        <v>0.234072501737634</v>
      </c>
      <c r="O194" s="14">
        <v>0.23460266600796001</v>
      </c>
      <c r="P194" s="14">
        <v>0.22407045025921499</v>
      </c>
      <c r="Q194" s="14">
        <v>0.23645643631034999</v>
      </c>
      <c r="R194" s="14"/>
      <c r="S194" s="14">
        <v>0.22380616053909999</v>
      </c>
      <c r="T194" s="14">
        <v>0.235876146085536</v>
      </c>
      <c r="U194" s="14">
        <v>0.25708935217701601</v>
      </c>
      <c r="V194" s="14">
        <v>0.206105455791114</v>
      </c>
      <c r="W194" s="14">
        <v>0.23807897831106101</v>
      </c>
      <c r="X194" s="14">
        <v>0.242990048347765</v>
      </c>
      <c r="Y194" s="14">
        <v>0.215156607778931</v>
      </c>
      <c r="Z194" s="14">
        <v>0.206401036807767</v>
      </c>
      <c r="AA194" s="14">
        <v>0.213663207153901</v>
      </c>
      <c r="AB194" s="14">
        <v>0.256709799614742</v>
      </c>
      <c r="AC194" s="14">
        <v>0.25015332024074499</v>
      </c>
      <c r="AD194" s="14">
        <v>0.26927608529595798</v>
      </c>
      <c r="AE194" s="14"/>
      <c r="AF194" s="14">
        <v>0.25977354632323402</v>
      </c>
      <c r="AG194" s="14">
        <v>0.19124375002944399</v>
      </c>
      <c r="AH194" s="14">
        <v>0.25862266508930798</v>
      </c>
      <c r="AI194" s="14">
        <v>0.20707600586100999</v>
      </c>
      <c r="AJ194" s="14"/>
      <c r="AK194" s="14">
        <v>0.262029946476311</v>
      </c>
      <c r="AL194" s="14">
        <v>0.127593445223875</v>
      </c>
      <c r="AM194" s="14">
        <v>0.29158406063708397</v>
      </c>
      <c r="AN194" s="14">
        <v>0.24601771282582399</v>
      </c>
      <c r="AO194" s="14">
        <v>0.29504584450084598</v>
      </c>
      <c r="AP194" s="14"/>
      <c r="AQ194" s="14">
        <v>0.20862350141126601</v>
      </c>
      <c r="AR194" s="14"/>
      <c r="AS194" s="14">
        <v>8.6089121269463401E-2</v>
      </c>
      <c r="AT194" s="14">
        <v>0.36342390235815197</v>
      </c>
    </row>
    <row r="195" spans="2:46" x14ac:dyDescent="0.35">
      <c r="B195" t="s">
        <v>126</v>
      </c>
      <c r="C195" s="14">
        <v>0.23037504366063299</v>
      </c>
      <c r="D195" s="14">
        <v>0.21522154516999201</v>
      </c>
      <c r="E195" s="14">
        <v>0.24607560974558501</v>
      </c>
      <c r="F195" s="14"/>
      <c r="G195" s="14">
        <v>0.29561131644763</v>
      </c>
      <c r="H195" s="14">
        <v>0.258342103655399</v>
      </c>
      <c r="I195" s="14">
        <v>0.21112928911023299</v>
      </c>
      <c r="J195" s="14">
        <v>0.20239072292760199</v>
      </c>
      <c r="K195" s="14">
        <v>0.237895450607121</v>
      </c>
      <c r="L195" s="14">
        <v>0.197464749023057</v>
      </c>
      <c r="M195" s="14"/>
      <c r="N195" s="14">
        <v>0.256827488177508</v>
      </c>
      <c r="O195" s="14">
        <v>0.23716048207576801</v>
      </c>
      <c r="P195" s="14">
        <v>0.18879355652429899</v>
      </c>
      <c r="Q195" s="14">
        <v>0.226535770352567</v>
      </c>
      <c r="R195" s="14"/>
      <c r="S195" s="14">
        <v>0.269359345871651</v>
      </c>
      <c r="T195" s="14">
        <v>0.24088163544302801</v>
      </c>
      <c r="U195" s="14">
        <v>0.20427223330871799</v>
      </c>
      <c r="V195" s="14">
        <v>0.26487055191473602</v>
      </c>
      <c r="W195" s="14">
        <v>0.20478338691610701</v>
      </c>
      <c r="X195" s="14">
        <v>0.21344991518866199</v>
      </c>
      <c r="Y195" s="14">
        <v>0.23510623020549901</v>
      </c>
      <c r="Z195" s="14">
        <v>0.32583924110143803</v>
      </c>
      <c r="AA195" s="14">
        <v>0.20389146153806001</v>
      </c>
      <c r="AB195" s="14">
        <v>0.180223911718005</v>
      </c>
      <c r="AC195" s="14">
        <v>0.19520434938624501</v>
      </c>
      <c r="AD195" s="14">
        <v>0.245190698029399</v>
      </c>
      <c r="AE195" s="14"/>
      <c r="AF195" s="14">
        <v>0.20070566573724699</v>
      </c>
      <c r="AG195" s="14">
        <v>0.30071680882621699</v>
      </c>
      <c r="AH195" s="14">
        <v>0.27137638832740102</v>
      </c>
      <c r="AI195" s="14">
        <v>0.110561200368712</v>
      </c>
      <c r="AJ195" s="14"/>
      <c r="AK195" s="14">
        <v>0.22546812171404701</v>
      </c>
      <c r="AL195" s="14">
        <v>0.34868135846600201</v>
      </c>
      <c r="AM195" s="14">
        <v>0.25233981002257999</v>
      </c>
      <c r="AN195" s="14">
        <v>0.11341405598073601</v>
      </c>
      <c r="AO195" s="14">
        <v>0.28525889572945501</v>
      </c>
      <c r="AP195" s="14"/>
      <c r="AQ195" s="14">
        <v>0.21177621347718201</v>
      </c>
      <c r="AR195" s="14"/>
      <c r="AS195" s="14">
        <v>0.34925155273014202</v>
      </c>
      <c r="AT195" s="14">
        <v>0.21317126782909099</v>
      </c>
    </row>
    <row r="196" spans="2:46" x14ac:dyDescent="0.35">
      <c r="B196" t="s">
        <v>127</v>
      </c>
      <c r="C196" s="14">
        <v>0.12784583307549899</v>
      </c>
      <c r="D196" s="14">
        <v>0.13839202392235</v>
      </c>
      <c r="E196" s="14">
        <v>0.11710207168527299</v>
      </c>
      <c r="F196" s="14"/>
      <c r="G196" s="14">
        <v>9.9371808071995402E-2</v>
      </c>
      <c r="H196" s="14">
        <v>0.15798098998007001</v>
      </c>
      <c r="I196" s="14">
        <v>0.14101326543163401</v>
      </c>
      <c r="J196" s="14">
        <v>0.14636391229687001</v>
      </c>
      <c r="K196" s="14">
        <v>0.123981859027157</v>
      </c>
      <c r="L196" s="14">
        <v>9.9138442144165007E-2</v>
      </c>
      <c r="M196" s="14"/>
      <c r="N196" s="14">
        <v>0.16390437993819801</v>
      </c>
      <c r="O196" s="14">
        <v>0.14882583407552499</v>
      </c>
      <c r="P196" s="14">
        <v>0.115333762409246</v>
      </c>
      <c r="Q196" s="14">
        <v>7.9719271589403506E-2</v>
      </c>
      <c r="R196" s="14"/>
      <c r="S196" s="14">
        <v>0.17210661002491601</v>
      </c>
      <c r="T196" s="14">
        <v>0.100493687079306</v>
      </c>
      <c r="U196" s="14">
        <v>0.12865628083906899</v>
      </c>
      <c r="V196" s="14">
        <v>0.111453874381705</v>
      </c>
      <c r="W196" s="14">
        <v>0.13614353327676701</v>
      </c>
      <c r="X196" s="14">
        <v>0.10320041960206</v>
      </c>
      <c r="Y196" s="14">
        <v>9.0092078437283798E-2</v>
      </c>
      <c r="Z196" s="14">
        <v>0.125553511401471</v>
      </c>
      <c r="AA196" s="14">
        <v>0.16471640428116199</v>
      </c>
      <c r="AB196" s="14">
        <v>0.131320308740384</v>
      </c>
      <c r="AC196" s="14">
        <v>0.11811781143257501</v>
      </c>
      <c r="AD196" s="14">
        <v>0.11642538428575699</v>
      </c>
      <c r="AE196" s="14"/>
      <c r="AF196" s="14">
        <v>6.3706163312654496E-2</v>
      </c>
      <c r="AG196" s="14">
        <v>0.25581605155765702</v>
      </c>
      <c r="AH196" s="14">
        <v>0.14375052627499199</v>
      </c>
      <c r="AI196" s="14">
        <v>2.11555134870712E-2</v>
      </c>
      <c r="AJ196" s="14"/>
      <c r="AK196" s="14">
        <v>7.9960977596084198E-2</v>
      </c>
      <c r="AL196" s="14">
        <v>0.31588069743431801</v>
      </c>
      <c r="AM196" s="14">
        <v>0.16492358337940199</v>
      </c>
      <c r="AN196" s="14">
        <v>3.46947591029294E-2</v>
      </c>
      <c r="AO196" s="14">
        <v>6.12946361272729E-2</v>
      </c>
      <c r="AP196" s="14"/>
      <c r="AQ196" s="14">
        <v>0.240742891223785</v>
      </c>
      <c r="AR196" s="14"/>
      <c r="AS196" s="14">
        <v>0.411590846869403</v>
      </c>
      <c r="AT196" s="14">
        <v>3.1079987486532599E-2</v>
      </c>
    </row>
    <row r="197" spans="2:46" x14ac:dyDescent="0.35">
      <c r="B197" t="s">
        <v>128</v>
      </c>
      <c r="C197" s="14">
        <v>3.68704600891702E-2</v>
      </c>
      <c r="D197" s="14">
        <v>4.1457167529271498E-2</v>
      </c>
      <c r="E197" s="14">
        <v>3.2535739645183401E-2</v>
      </c>
      <c r="F197" s="14"/>
      <c r="G197" s="14">
        <v>3.8996791600701602E-2</v>
      </c>
      <c r="H197" s="14">
        <v>4.8742501761887297E-2</v>
      </c>
      <c r="I197" s="14">
        <v>3.6540122262097401E-2</v>
      </c>
      <c r="J197" s="14">
        <v>3.8274699355728303E-2</v>
      </c>
      <c r="K197" s="14">
        <v>3.8683891503103703E-2</v>
      </c>
      <c r="L197" s="14">
        <v>2.3695376681863198E-2</v>
      </c>
      <c r="M197" s="14"/>
      <c r="N197" s="14">
        <v>4.38433935371354E-2</v>
      </c>
      <c r="O197" s="14">
        <v>3.3134620757606398E-2</v>
      </c>
      <c r="P197" s="14">
        <v>3.9756068382305498E-2</v>
      </c>
      <c r="Q197" s="14">
        <v>3.1178809646553101E-2</v>
      </c>
      <c r="R197" s="14"/>
      <c r="S197" s="14">
        <v>6.0134865844076103E-2</v>
      </c>
      <c r="T197" s="14">
        <v>4.62021675715205E-2</v>
      </c>
      <c r="U197" s="14">
        <v>2.9812515942220601E-2</v>
      </c>
      <c r="V197" s="14">
        <v>2.8932802069388901E-2</v>
      </c>
      <c r="W197" s="14">
        <v>3.26858881185524E-2</v>
      </c>
      <c r="X197" s="14">
        <v>3.1600661928632999E-2</v>
      </c>
      <c r="Y197" s="14">
        <v>2.32723390614691E-2</v>
      </c>
      <c r="Z197" s="14">
        <v>2.5693277412396898E-2</v>
      </c>
      <c r="AA197" s="14">
        <v>3.4418303284118497E-2</v>
      </c>
      <c r="AB197" s="14">
        <v>4.2675364189927199E-2</v>
      </c>
      <c r="AC197" s="14">
        <v>2.0800557844233299E-2</v>
      </c>
      <c r="AD197" s="14">
        <v>2.5701924523362701E-2</v>
      </c>
      <c r="AE197" s="14"/>
      <c r="AF197" s="14">
        <v>1.8511774129381899E-2</v>
      </c>
      <c r="AG197" s="14">
        <v>7.3756257661534902E-2</v>
      </c>
      <c r="AH197" s="14">
        <v>7.2311331848453897E-2</v>
      </c>
      <c r="AI197" s="14">
        <v>7.1056398987402796E-3</v>
      </c>
      <c r="AJ197" s="14"/>
      <c r="AK197" s="14">
        <v>1.80919575354733E-2</v>
      </c>
      <c r="AL197" s="14">
        <v>0.12039320136103</v>
      </c>
      <c r="AM197" s="14">
        <v>3.4110323655676601E-2</v>
      </c>
      <c r="AN197" s="14">
        <v>6.1333972802177202E-3</v>
      </c>
      <c r="AO197" s="14">
        <v>0</v>
      </c>
      <c r="AP197" s="14"/>
      <c r="AQ197" s="14">
        <v>8.4255185548869599E-2</v>
      </c>
      <c r="AR197" s="14"/>
      <c r="AS197" s="14">
        <v>0.122106355969286</v>
      </c>
      <c r="AT197" s="14">
        <v>0</v>
      </c>
    </row>
    <row r="198" spans="2:46" x14ac:dyDescent="0.35">
      <c r="B198" t="s">
        <v>129</v>
      </c>
      <c r="C198" s="14">
        <v>5.1447303427111402E-2</v>
      </c>
      <c r="D198" s="14">
        <v>3.3293199101315597E-2</v>
      </c>
      <c r="E198" s="14">
        <v>6.7483867624129806E-2</v>
      </c>
      <c r="F198" s="14"/>
      <c r="G198" s="14">
        <v>0.10940857488634199</v>
      </c>
      <c r="H198" s="14">
        <v>6.9718619183152697E-2</v>
      </c>
      <c r="I198" s="14">
        <v>5.0347814918896901E-2</v>
      </c>
      <c r="J198" s="14">
        <v>4.1145761302545998E-2</v>
      </c>
      <c r="K198" s="14">
        <v>3.1039572724710099E-2</v>
      </c>
      <c r="L198" s="14">
        <v>2.0954411614800501E-2</v>
      </c>
      <c r="M198" s="14"/>
      <c r="N198" s="14">
        <v>2.9743351353874799E-2</v>
      </c>
      <c r="O198" s="14">
        <v>6.1263812309470603E-2</v>
      </c>
      <c r="P198" s="14">
        <v>5.94238137722417E-2</v>
      </c>
      <c r="Q198" s="14">
        <v>5.8428099185868401E-2</v>
      </c>
      <c r="R198" s="14"/>
      <c r="S198" s="14">
        <v>5.0078354560590697E-2</v>
      </c>
      <c r="T198" s="14">
        <v>4.8644146624657901E-2</v>
      </c>
      <c r="U198" s="14">
        <v>6.47898817791977E-2</v>
      </c>
      <c r="V198" s="14">
        <v>5.7432055637972899E-2</v>
      </c>
      <c r="W198" s="14">
        <v>6.10744131493626E-2</v>
      </c>
      <c r="X198" s="14">
        <v>4.8778332199929997E-2</v>
      </c>
      <c r="Y198" s="14">
        <v>7.6880675832665807E-2</v>
      </c>
      <c r="Z198" s="14">
        <v>2.6512142286622398E-2</v>
      </c>
      <c r="AA198" s="14">
        <v>2.5874865697632601E-2</v>
      </c>
      <c r="AB198" s="14">
        <v>6.9028087521777498E-2</v>
      </c>
      <c r="AC198" s="14">
        <v>1.21834540028216E-2</v>
      </c>
      <c r="AD198" s="14">
        <v>7.3482254751708803E-2</v>
      </c>
      <c r="AE198" s="14"/>
      <c r="AF198" s="14">
        <v>2.4466969924873998E-2</v>
      </c>
      <c r="AG198" s="14">
        <v>2.6624079956596401E-2</v>
      </c>
      <c r="AH198" s="14">
        <v>3.5004804424412103E-2</v>
      </c>
      <c r="AI198" s="14">
        <v>1.6752430376801301E-2</v>
      </c>
      <c r="AJ198" s="14"/>
      <c r="AK198" s="14">
        <v>2.84217481194859E-2</v>
      </c>
      <c r="AL198" s="14">
        <v>3.1281443294123197E-2</v>
      </c>
      <c r="AM198" s="14">
        <v>1.42171286503675E-2</v>
      </c>
      <c r="AN198" s="14">
        <v>1.25349451897084E-2</v>
      </c>
      <c r="AO198" s="14">
        <v>3.9171399331270201E-2</v>
      </c>
      <c r="AP198" s="14"/>
      <c r="AQ198" s="14">
        <v>1.0794463882353E-2</v>
      </c>
      <c r="AR198" s="14"/>
      <c r="AS198" s="14">
        <v>1.8284466069619001E-2</v>
      </c>
      <c r="AT198" s="14">
        <v>2.2458453521382499E-2</v>
      </c>
    </row>
    <row r="199" spans="2:46" x14ac:dyDescent="0.3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</row>
    <row r="200" spans="2:46" x14ac:dyDescent="0.35">
      <c r="B200" s="6" t="s">
        <v>132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</row>
    <row r="201" spans="2:46" x14ac:dyDescent="0.35">
      <c r="B201" s="24" t="s">
        <v>78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</row>
    <row r="202" spans="2:46" x14ac:dyDescent="0.35">
      <c r="B202" t="s">
        <v>114</v>
      </c>
      <c r="C202" s="14">
        <v>0.37089380495961899</v>
      </c>
      <c r="D202" s="14">
        <v>0.383607878916359</v>
      </c>
      <c r="E202" s="14">
        <v>0.35993073378239898</v>
      </c>
      <c r="F202" s="14"/>
      <c r="G202" s="14">
        <v>0.226761125090891</v>
      </c>
      <c r="H202" s="14">
        <v>0.27460624034564801</v>
      </c>
      <c r="I202" s="14">
        <v>0.34849047332167798</v>
      </c>
      <c r="J202" s="14">
        <v>0.407822575915056</v>
      </c>
      <c r="K202" s="14">
        <v>0.44982683534862999</v>
      </c>
      <c r="L202" s="14">
        <v>0.48035740031469099</v>
      </c>
      <c r="M202" s="14"/>
      <c r="N202" s="14">
        <v>0.31521321386926399</v>
      </c>
      <c r="O202" s="14">
        <v>0.33931698383610098</v>
      </c>
      <c r="P202" s="14">
        <v>0.40690684710094499</v>
      </c>
      <c r="Q202" s="14">
        <v>0.43174948465824298</v>
      </c>
      <c r="R202" s="14"/>
      <c r="S202" s="14">
        <v>0.27771994854727</v>
      </c>
      <c r="T202" s="14">
        <v>0.38975207721733302</v>
      </c>
      <c r="U202" s="14">
        <v>0.35816520864524998</v>
      </c>
      <c r="V202" s="14">
        <v>0.36378162004209902</v>
      </c>
      <c r="W202" s="14">
        <v>0.35865401160006899</v>
      </c>
      <c r="X202" s="14">
        <v>0.36830078189558602</v>
      </c>
      <c r="Y202" s="14">
        <v>0.432272506216973</v>
      </c>
      <c r="Z202" s="14">
        <v>0.35796783937430299</v>
      </c>
      <c r="AA202" s="14">
        <v>0.39343601121133698</v>
      </c>
      <c r="AB202" s="14">
        <v>0.38690687392062001</v>
      </c>
      <c r="AC202" s="14">
        <v>0.49018027267054698</v>
      </c>
      <c r="AD202" s="14">
        <v>0.33973062817440502</v>
      </c>
      <c r="AE202" s="14"/>
      <c r="AF202" s="14">
        <v>0.49409211975966699</v>
      </c>
      <c r="AG202" s="14">
        <v>0.180071791678348</v>
      </c>
      <c r="AH202" s="14">
        <v>0.25717946118537999</v>
      </c>
      <c r="AI202" s="14">
        <v>0.69743246066116604</v>
      </c>
      <c r="AJ202" s="14"/>
      <c r="AK202" s="14">
        <v>0.44676628595248402</v>
      </c>
      <c r="AL202" s="14">
        <v>7.6360319081403297E-2</v>
      </c>
      <c r="AM202" s="14">
        <v>0.288281926130321</v>
      </c>
      <c r="AN202" s="14">
        <v>0.64355408200948305</v>
      </c>
      <c r="AO202" s="14">
        <v>0.35366526104610302</v>
      </c>
      <c r="AP202" s="14"/>
      <c r="AQ202" s="14">
        <v>0.26131586993136602</v>
      </c>
      <c r="AR202" s="14"/>
      <c r="AS202" s="14">
        <v>2.2652891658235998E-2</v>
      </c>
      <c r="AT202" s="14">
        <v>0.43185354551250399</v>
      </c>
    </row>
    <row r="203" spans="2:46" x14ac:dyDescent="0.35">
      <c r="B203" t="s">
        <v>115</v>
      </c>
      <c r="C203" s="14">
        <v>0.28875779165639798</v>
      </c>
      <c r="D203" s="14">
        <v>0.26485972903712601</v>
      </c>
      <c r="E203" s="14">
        <v>0.31120273294888301</v>
      </c>
      <c r="F203" s="14"/>
      <c r="G203" s="14">
        <v>0.35343893157964101</v>
      </c>
      <c r="H203" s="14">
        <v>0.28081883417738301</v>
      </c>
      <c r="I203" s="14">
        <v>0.265013216521988</v>
      </c>
      <c r="J203" s="14">
        <v>0.26171162532884701</v>
      </c>
      <c r="K203" s="14">
        <v>0.28286177783636501</v>
      </c>
      <c r="L203" s="14">
        <v>0.29737587507873797</v>
      </c>
      <c r="M203" s="14"/>
      <c r="N203" s="14">
        <v>0.302749729954576</v>
      </c>
      <c r="O203" s="14">
        <v>0.29797426202204702</v>
      </c>
      <c r="P203" s="14">
        <v>0.297440442261108</v>
      </c>
      <c r="Q203" s="14">
        <v>0.25829327968570898</v>
      </c>
      <c r="R203" s="14"/>
      <c r="S203" s="14">
        <v>0.234072254705361</v>
      </c>
      <c r="T203" s="14">
        <v>0.30174481796053798</v>
      </c>
      <c r="U203" s="14">
        <v>0.35283538086071897</v>
      </c>
      <c r="V203" s="14">
        <v>0.33812203206062003</v>
      </c>
      <c r="W203" s="14">
        <v>0.243740362341475</v>
      </c>
      <c r="X203" s="14">
        <v>0.309239818125224</v>
      </c>
      <c r="Y203" s="14">
        <v>0.31400735063574597</v>
      </c>
      <c r="Z203" s="14">
        <v>0.33354569651704102</v>
      </c>
      <c r="AA203" s="14">
        <v>0.25359689517984102</v>
      </c>
      <c r="AB203" s="14">
        <v>0.281905402579403</v>
      </c>
      <c r="AC203" s="14">
        <v>0.27955964369641301</v>
      </c>
      <c r="AD203" s="14">
        <v>0.249037863214919</v>
      </c>
      <c r="AE203" s="14"/>
      <c r="AF203" s="14">
        <v>0.34529665998616299</v>
      </c>
      <c r="AG203" s="14">
        <v>0.26134391078660502</v>
      </c>
      <c r="AH203" s="14">
        <v>0.36543358302226397</v>
      </c>
      <c r="AI203" s="14">
        <v>0.208628530713627</v>
      </c>
      <c r="AJ203" s="14"/>
      <c r="AK203" s="14">
        <v>0.33866810738063402</v>
      </c>
      <c r="AL203" s="14">
        <v>0.18908644964188701</v>
      </c>
      <c r="AM203" s="14">
        <v>0.36031856663666201</v>
      </c>
      <c r="AN203" s="14">
        <v>0.26676689722701002</v>
      </c>
      <c r="AO203" s="14">
        <v>0.37548192289140397</v>
      </c>
      <c r="AP203" s="14"/>
      <c r="AQ203" s="14">
        <v>0.24145066179170699</v>
      </c>
      <c r="AR203" s="14"/>
      <c r="AS203" s="14">
        <v>0.15141328722896299</v>
      </c>
      <c r="AT203" s="14">
        <v>0.44118061653156299</v>
      </c>
    </row>
    <row r="204" spans="2:46" x14ac:dyDescent="0.35">
      <c r="B204" t="s">
        <v>116</v>
      </c>
      <c r="C204" s="14">
        <v>0.21792078301366899</v>
      </c>
      <c r="D204" s="14">
        <v>0.23919015351789899</v>
      </c>
      <c r="E204" s="14">
        <v>0.198003816156093</v>
      </c>
      <c r="F204" s="14"/>
      <c r="G204" s="14">
        <v>0.206745920515543</v>
      </c>
      <c r="H204" s="14">
        <v>0.28225629497807497</v>
      </c>
      <c r="I204" s="14">
        <v>0.26684854601119401</v>
      </c>
      <c r="J204" s="14">
        <v>0.20088385838810499</v>
      </c>
      <c r="K204" s="14">
        <v>0.19043943128329999</v>
      </c>
      <c r="L204" s="14">
        <v>0.16559379562353599</v>
      </c>
      <c r="M204" s="14"/>
      <c r="N204" s="14">
        <v>0.27224302316501597</v>
      </c>
      <c r="O204" s="14">
        <v>0.23673824554676201</v>
      </c>
      <c r="P204" s="14">
        <v>0.167669094735862</v>
      </c>
      <c r="Q204" s="14">
        <v>0.18266373598742899</v>
      </c>
      <c r="R204" s="14"/>
      <c r="S204" s="14">
        <v>0.322015186960392</v>
      </c>
      <c r="T204" s="14">
        <v>0.18371990015841799</v>
      </c>
      <c r="U204" s="14">
        <v>0.16918624489442199</v>
      </c>
      <c r="V204" s="14">
        <v>0.20466535977133599</v>
      </c>
      <c r="W204" s="14">
        <v>0.24308656366891601</v>
      </c>
      <c r="X204" s="14">
        <v>0.21623105404266199</v>
      </c>
      <c r="Y204" s="14">
        <v>0.17517196300194601</v>
      </c>
      <c r="Z204" s="14">
        <v>0.218205690747795</v>
      </c>
      <c r="AA204" s="14">
        <v>0.23763183025204199</v>
      </c>
      <c r="AB204" s="14">
        <v>0.172583721080176</v>
      </c>
      <c r="AC204" s="14">
        <v>0.17661890600195199</v>
      </c>
      <c r="AD204" s="14">
        <v>0.243398772942617</v>
      </c>
      <c r="AE204" s="14"/>
      <c r="AF204" s="14">
        <v>0.10647948938999199</v>
      </c>
      <c r="AG204" s="14">
        <v>0.39538174275551702</v>
      </c>
      <c r="AH204" s="14">
        <v>0.247475554268062</v>
      </c>
      <c r="AI204" s="14">
        <v>5.3518217655297899E-2</v>
      </c>
      <c r="AJ204" s="14"/>
      <c r="AK204" s="14">
        <v>0.14262961182059899</v>
      </c>
      <c r="AL204" s="14">
        <v>0.50254591178834296</v>
      </c>
      <c r="AM204" s="14">
        <v>0.27648087531544302</v>
      </c>
      <c r="AN204" s="14">
        <v>5.6228585032760799E-2</v>
      </c>
      <c r="AO204" s="14">
        <v>0.21201827137943899</v>
      </c>
      <c r="AP204" s="14"/>
      <c r="AQ204" s="14">
        <v>0.34747725104892702</v>
      </c>
      <c r="AR204" s="14"/>
      <c r="AS204" s="14">
        <v>0.60145249181764904</v>
      </c>
      <c r="AT204" s="14">
        <v>8.3192419917462804E-2</v>
      </c>
    </row>
    <row r="205" spans="2:46" x14ac:dyDescent="0.35">
      <c r="B205" t="s">
        <v>117</v>
      </c>
      <c r="C205" s="14">
        <v>6.4130444333193204E-2</v>
      </c>
      <c r="D205" s="14">
        <v>7.6378977516968205E-2</v>
      </c>
      <c r="E205" s="14">
        <v>5.2420351197990302E-2</v>
      </c>
      <c r="F205" s="14"/>
      <c r="G205" s="14">
        <v>8.1538251081478302E-2</v>
      </c>
      <c r="H205" s="14">
        <v>9.6578699858709802E-2</v>
      </c>
      <c r="I205" s="14">
        <v>6.6454919273831001E-2</v>
      </c>
      <c r="J205" s="14">
        <v>6.5048292999146995E-2</v>
      </c>
      <c r="K205" s="14">
        <v>4.7486267861405501E-2</v>
      </c>
      <c r="L205" s="14">
        <v>3.4694610645945499E-2</v>
      </c>
      <c r="M205" s="14"/>
      <c r="N205" s="14">
        <v>7.6953188816334894E-2</v>
      </c>
      <c r="O205" s="14">
        <v>6.79874771710441E-2</v>
      </c>
      <c r="P205" s="14">
        <v>6.1388084478212902E-2</v>
      </c>
      <c r="Q205" s="14">
        <v>4.9526662177611903E-2</v>
      </c>
      <c r="R205" s="14"/>
      <c r="S205" s="14">
        <v>9.7792639500106596E-2</v>
      </c>
      <c r="T205" s="14">
        <v>8.3108946717068394E-2</v>
      </c>
      <c r="U205" s="14">
        <v>5.7622639153644198E-2</v>
      </c>
      <c r="V205" s="14">
        <v>4.0830138889704999E-2</v>
      </c>
      <c r="W205" s="14">
        <v>6.45151606743503E-2</v>
      </c>
      <c r="X205" s="14">
        <v>4.5377327117605198E-2</v>
      </c>
      <c r="Y205" s="14">
        <v>5.5964872768806198E-2</v>
      </c>
      <c r="Z205" s="14">
        <v>3.9068476115523297E-2</v>
      </c>
      <c r="AA205" s="14">
        <v>7.1081572136783899E-2</v>
      </c>
      <c r="AB205" s="14">
        <v>7.3268114605089002E-2</v>
      </c>
      <c r="AC205" s="14">
        <v>3.0742497015034499E-2</v>
      </c>
      <c r="AD205" s="14">
        <v>2.5701924523362701E-2</v>
      </c>
      <c r="AE205" s="14"/>
      <c r="AF205" s="14">
        <v>3.1967319781915499E-2</v>
      </c>
      <c r="AG205" s="14">
        <v>0.13015711810217101</v>
      </c>
      <c r="AH205" s="14">
        <v>7.7267651191195594E-2</v>
      </c>
      <c r="AI205" s="14">
        <v>1.47154324722276E-2</v>
      </c>
      <c r="AJ205" s="14"/>
      <c r="AK205" s="14">
        <v>4.0487892414725599E-2</v>
      </c>
      <c r="AL205" s="14">
        <v>0.19846419489688999</v>
      </c>
      <c r="AM205" s="14">
        <v>5.04682746828767E-2</v>
      </c>
      <c r="AN205" s="14">
        <v>1.4589183402739601E-2</v>
      </c>
      <c r="AO205" s="14">
        <v>1.20457683506723E-2</v>
      </c>
      <c r="AP205" s="14"/>
      <c r="AQ205" s="14">
        <v>0.135811301061948</v>
      </c>
      <c r="AR205" s="14"/>
      <c r="AS205" s="14">
        <v>0.20934087166670101</v>
      </c>
      <c r="AT205" s="14">
        <v>1.5925597138802001E-2</v>
      </c>
    </row>
    <row r="206" spans="2:46" x14ac:dyDescent="0.35">
      <c r="B206" t="s">
        <v>131</v>
      </c>
      <c r="C206" s="14">
        <v>5.8297176037120702E-2</v>
      </c>
      <c r="D206" s="14">
        <v>3.59632610116477E-2</v>
      </c>
      <c r="E206" s="14">
        <v>7.8442365914634396E-2</v>
      </c>
      <c r="F206" s="14"/>
      <c r="G206" s="14">
        <v>0.131515771732447</v>
      </c>
      <c r="H206" s="14">
        <v>6.5739930640184893E-2</v>
      </c>
      <c r="I206" s="14">
        <v>5.31928448713095E-2</v>
      </c>
      <c r="J206" s="14">
        <v>6.4533647368844593E-2</v>
      </c>
      <c r="K206" s="14">
        <v>2.9385687670300899E-2</v>
      </c>
      <c r="L206" s="14">
        <v>2.1978318337089599E-2</v>
      </c>
      <c r="M206" s="14"/>
      <c r="N206" s="14">
        <v>3.2840844194809198E-2</v>
      </c>
      <c r="O206" s="14">
        <v>5.79830314240459E-2</v>
      </c>
      <c r="P206" s="14">
        <v>6.6595531423872104E-2</v>
      </c>
      <c r="Q206" s="14">
        <v>7.7766837491007504E-2</v>
      </c>
      <c r="R206" s="14"/>
      <c r="S206" s="14">
        <v>6.8399970286870504E-2</v>
      </c>
      <c r="T206" s="14">
        <v>4.1674257946642299E-2</v>
      </c>
      <c r="U206" s="14">
        <v>6.2190526445965802E-2</v>
      </c>
      <c r="V206" s="14">
        <v>5.26008492362397E-2</v>
      </c>
      <c r="W206" s="14">
        <v>9.0003901715189696E-2</v>
      </c>
      <c r="X206" s="14">
        <v>6.0851018818923297E-2</v>
      </c>
      <c r="Y206" s="14">
        <v>2.25833073765285E-2</v>
      </c>
      <c r="Z206" s="14">
        <v>5.12122972453379E-2</v>
      </c>
      <c r="AA206" s="14">
        <v>4.4253691219996699E-2</v>
      </c>
      <c r="AB206" s="14">
        <v>8.5335887814712394E-2</v>
      </c>
      <c r="AC206" s="14">
        <v>2.2898680616053699E-2</v>
      </c>
      <c r="AD206" s="14">
        <v>0.142130811144696</v>
      </c>
      <c r="AE206" s="14"/>
      <c r="AF206" s="14">
        <v>2.2164411082263E-2</v>
      </c>
      <c r="AG206" s="14">
        <v>3.3045436677359999E-2</v>
      </c>
      <c r="AH206" s="14">
        <v>5.26437503330986E-2</v>
      </c>
      <c r="AI206" s="14">
        <v>2.5705358497681501E-2</v>
      </c>
      <c r="AJ206" s="14"/>
      <c r="AK206" s="14">
        <v>3.1448102431557601E-2</v>
      </c>
      <c r="AL206" s="14">
        <v>3.3543124591476299E-2</v>
      </c>
      <c r="AM206" s="14">
        <v>2.4450357234697202E-2</v>
      </c>
      <c r="AN206" s="14">
        <v>1.8861252328006301E-2</v>
      </c>
      <c r="AO206" s="14">
        <v>4.67887763323813E-2</v>
      </c>
      <c r="AP206" s="14"/>
      <c r="AQ206" s="14">
        <v>1.3944916166052399E-2</v>
      </c>
      <c r="AR206" s="14"/>
      <c r="AS206" s="14">
        <v>1.51404576284506E-2</v>
      </c>
      <c r="AT206" s="14">
        <v>2.7847820899667801E-2</v>
      </c>
    </row>
    <row r="207" spans="2:46" x14ac:dyDescent="0.3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</row>
    <row r="208" spans="2:46" x14ac:dyDescent="0.35">
      <c r="B208" s="6" t="s">
        <v>133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</row>
    <row r="209" spans="2:46" x14ac:dyDescent="0.35">
      <c r="B209" s="24" t="s">
        <v>78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</row>
    <row r="210" spans="2:46" x14ac:dyDescent="0.35">
      <c r="B210" t="s">
        <v>114</v>
      </c>
      <c r="C210" s="14">
        <v>0.37164103418289302</v>
      </c>
      <c r="D210" s="14">
        <v>0.38533676550775697</v>
      </c>
      <c r="E210" s="14">
        <v>0.35972225267299301</v>
      </c>
      <c r="F210" s="14"/>
      <c r="G210" s="14">
        <v>0.23493801381026699</v>
      </c>
      <c r="H210" s="14">
        <v>0.26579429802800397</v>
      </c>
      <c r="I210" s="14">
        <v>0.34542499933444898</v>
      </c>
      <c r="J210" s="14">
        <v>0.42568386303874001</v>
      </c>
      <c r="K210" s="14">
        <v>0.44672907329941403</v>
      </c>
      <c r="L210" s="14">
        <v>0.47570095463554901</v>
      </c>
      <c r="M210" s="14"/>
      <c r="N210" s="14">
        <v>0.326132222540848</v>
      </c>
      <c r="O210" s="14">
        <v>0.33219892860600603</v>
      </c>
      <c r="P210" s="14">
        <v>0.41888218319058901</v>
      </c>
      <c r="Q210" s="14">
        <v>0.41962483236544701</v>
      </c>
      <c r="R210" s="14"/>
      <c r="S210" s="14">
        <v>0.264392271978937</v>
      </c>
      <c r="T210" s="14">
        <v>0.40221577481299298</v>
      </c>
      <c r="U210" s="14">
        <v>0.36633945410808999</v>
      </c>
      <c r="V210" s="14">
        <v>0.37707626190414301</v>
      </c>
      <c r="W210" s="14">
        <v>0.38500316772533899</v>
      </c>
      <c r="X210" s="14">
        <v>0.378901053238621</v>
      </c>
      <c r="Y210" s="14">
        <v>0.432728639560511</v>
      </c>
      <c r="Z210" s="14">
        <v>0.37109772198687901</v>
      </c>
      <c r="AA210" s="14">
        <v>0.386254257890074</v>
      </c>
      <c r="AB210" s="14">
        <v>0.36424926304269001</v>
      </c>
      <c r="AC210" s="14">
        <v>0.47328123033963898</v>
      </c>
      <c r="AD210" s="14">
        <v>0.32175753443576699</v>
      </c>
      <c r="AE210" s="14"/>
      <c r="AF210" s="14">
        <v>0.51938614477578704</v>
      </c>
      <c r="AG210" s="14">
        <v>0.172941222911558</v>
      </c>
      <c r="AH210" s="14">
        <v>0.240181986109444</v>
      </c>
      <c r="AI210" s="14">
        <v>0.75337018686969504</v>
      </c>
      <c r="AJ210" s="14"/>
      <c r="AK210" s="14">
        <v>0.44731475677073201</v>
      </c>
      <c r="AL210" s="14">
        <v>5.1538303128512701E-2</v>
      </c>
      <c r="AM210" s="14">
        <v>0.271941839891857</v>
      </c>
      <c r="AN210" s="14">
        <v>0.70161487566638203</v>
      </c>
      <c r="AO210" s="14">
        <v>0.32944947820584702</v>
      </c>
      <c r="AP210" s="14"/>
      <c r="AQ210" s="14">
        <v>0.31538380503434399</v>
      </c>
      <c r="AR210" s="14"/>
      <c r="AS210" s="14">
        <v>9.9988149767106307E-3</v>
      </c>
      <c r="AT210" s="14">
        <v>0.43280088540143902</v>
      </c>
    </row>
    <row r="211" spans="2:46" x14ac:dyDescent="0.35">
      <c r="B211" t="s">
        <v>115</v>
      </c>
      <c r="C211" s="14">
        <v>0.25798270666262302</v>
      </c>
      <c r="D211" s="14">
        <v>0.230772946223431</v>
      </c>
      <c r="E211" s="14">
        <v>0.28258222882941197</v>
      </c>
      <c r="F211" s="14"/>
      <c r="G211" s="14">
        <v>0.35683489301535298</v>
      </c>
      <c r="H211" s="14">
        <v>0.27363315424211798</v>
      </c>
      <c r="I211" s="14">
        <v>0.26594111908909002</v>
      </c>
      <c r="J211" s="14">
        <v>0.20567485252371601</v>
      </c>
      <c r="K211" s="14">
        <v>0.20220845884618599</v>
      </c>
      <c r="L211" s="14">
        <v>0.25299014312273999</v>
      </c>
      <c r="M211" s="14"/>
      <c r="N211" s="14">
        <v>0.25979206466571098</v>
      </c>
      <c r="O211" s="14">
        <v>0.26827399729198398</v>
      </c>
      <c r="P211" s="14">
        <v>0.246936047385963</v>
      </c>
      <c r="Q211" s="14">
        <v>0.25471882410957603</v>
      </c>
      <c r="R211" s="14"/>
      <c r="S211" s="14">
        <v>0.25497661047261799</v>
      </c>
      <c r="T211" s="14">
        <v>0.26172812721153299</v>
      </c>
      <c r="U211" s="14">
        <v>0.27036106582469899</v>
      </c>
      <c r="V211" s="14">
        <v>0.26726158099898401</v>
      </c>
      <c r="W211" s="14">
        <v>0.21265290666812101</v>
      </c>
      <c r="X211" s="14">
        <v>0.279622971825436</v>
      </c>
      <c r="Y211" s="14">
        <v>0.27613220184326298</v>
      </c>
      <c r="Z211" s="14">
        <v>0.28276856656177501</v>
      </c>
      <c r="AA211" s="14">
        <v>0.23144167445262101</v>
      </c>
      <c r="AB211" s="14">
        <v>0.27359210954965801</v>
      </c>
      <c r="AC211" s="14">
        <v>0.24673918296793901</v>
      </c>
      <c r="AD211" s="14">
        <v>0.22294503686608699</v>
      </c>
      <c r="AE211" s="14"/>
      <c r="AF211" s="14">
        <v>0.29180173575867002</v>
      </c>
      <c r="AG211" s="14">
        <v>0.223720893600686</v>
      </c>
      <c r="AH211" s="14">
        <v>0.29130581940594202</v>
      </c>
      <c r="AI211" s="14">
        <v>0.164881587058858</v>
      </c>
      <c r="AJ211" s="14"/>
      <c r="AK211" s="14">
        <v>0.32063704858424702</v>
      </c>
      <c r="AL211" s="14">
        <v>0.14614940738814</v>
      </c>
      <c r="AM211" s="14">
        <v>0.29501711147174298</v>
      </c>
      <c r="AN211" s="14">
        <v>0.218363978452049</v>
      </c>
      <c r="AO211" s="14">
        <v>0.36951793429063001</v>
      </c>
      <c r="AP211" s="14"/>
      <c r="AQ211" s="14">
        <v>0.17276442660751401</v>
      </c>
      <c r="AR211" s="14"/>
      <c r="AS211" s="14">
        <v>8.7536398201119997E-2</v>
      </c>
      <c r="AT211" s="14">
        <v>0.42938396837958998</v>
      </c>
    </row>
    <row r="212" spans="2:46" x14ac:dyDescent="0.35">
      <c r="B212" t="s">
        <v>116</v>
      </c>
      <c r="C212" s="14">
        <v>0.24778732282317201</v>
      </c>
      <c r="D212" s="14">
        <v>0.26653086738853199</v>
      </c>
      <c r="E212" s="14">
        <v>0.230453943378926</v>
      </c>
      <c r="F212" s="14"/>
      <c r="G212" s="14">
        <v>0.248952062138419</v>
      </c>
      <c r="H212" s="14">
        <v>0.29616219990579901</v>
      </c>
      <c r="I212" s="14">
        <v>0.26775415212217102</v>
      </c>
      <c r="J212" s="14">
        <v>0.23632533976206699</v>
      </c>
      <c r="K212" s="14">
        <v>0.24492129174439101</v>
      </c>
      <c r="L212" s="14">
        <v>0.20265594230634301</v>
      </c>
      <c r="M212" s="14"/>
      <c r="N212" s="14">
        <v>0.28940499417891602</v>
      </c>
      <c r="O212" s="14">
        <v>0.272076200753325</v>
      </c>
      <c r="P212" s="14">
        <v>0.20733525159025501</v>
      </c>
      <c r="Q212" s="14">
        <v>0.21437395611693399</v>
      </c>
      <c r="R212" s="14"/>
      <c r="S212" s="14">
        <v>0.30346044661753402</v>
      </c>
      <c r="T212" s="14">
        <v>0.20430834824362801</v>
      </c>
      <c r="U212" s="14">
        <v>0.25214564685422503</v>
      </c>
      <c r="V212" s="14">
        <v>0.231438196099715</v>
      </c>
      <c r="W212" s="14">
        <v>0.26826869341791498</v>
      </c>
      <c r="X212" s="14">
        <v>0.222091358317137</v>
      </c>
      <c r="Y212" s="14">
        <v>0.22608585570197201</v>
      </c>
      <c r="Z212" s="14">
        <v>0.26842973910430801</v>
      </c>
      <c r="AA212" s="14">
        <v>0.27170420706092502</v>
      </c>
      <c r="AB212" s="14">
        <v>0.23646751735257099</v>
      </c>
      <c r="AC212" s="14">
        <v>0.20670561146233099</v>
      </c>
      <c r="AD212" s="14">
        <v>0.288481762327643</v>
      </c>
      <c r="AE212" s="14"/>
      <c r="AF212" s="14">
        <v>0.14297883514622001</v>
      </c>
      <c r="AG212" s="14">
        <v>0.410562876875395</v>
      </c>
      <c r="AH212" s="14">
        <v>0.373941553289238</v>
      </c>
      <c r="AI212" s="14">
        <v>7.4933666047734299E-2</v>
      </c>
      <c r="AJ212" s="14"/>
      <c r="AK212" s="14">
        <v>0.16693445607574101</v>
      </c>
      <c r="AL212" s="14">
        <v>0.53046525222505603</v>
      </c>
      <c r="AM212" s="14">
        <v>0.37764213405046998</v>
      </c>
      <c r="AN212" s="14">
        <v>6.3727679416314104E-2</v>
      </c>
      <c r="AO212" s="14">
        <v>0.22843572534039999</v>
      </c>
      <c r="AP212" s="14"/>
      <c r="AQ212" s="14">
        <v>0.31319552531521999</v>
      </c>
      <c r="AR212" s="14"/>
      <c r="AS212" s="14">
        <v>0.60398350592960903</v>
      </c>
      <c r="AT212" s="14">
        <v>0.122011251941813</v>
      </c>
    </row>
    <row r="213" spans="2:46" x14ac:dyDescent="0.35">
      <c r="B213" t="s">
        <v>117</v>
      </c>
      <c r="C213" s="14">
        <v>6.9074000973690194E-2</v>
      </c>
      <c r="D213" s="14">
        <v>8.4053124040597907E-2</v>
      </c>
      <c r="E213" s="14">
        <v>5.4716715460728302E-2</v>
      </c>
      <c r="F213" s="14"/>
      <c r="G213" s="14">
        <v>5.9307096935830202E-2</v>
      </c>
      <c r="H213" s="14">
        <v>9.7453605860236506E-2</v>
      </c>
      <c r="I213" s="14">
        <v>7.1593615816033199E-2</v>
      </c>
      <c r="J213" s="14">
        <v>8.1419369476544198E-2</v>
      </c>
      <c r="K213" s="14">
        <v>6.3699019148031596E-2</v>
      </c>
      <c r="L213" s="14">
        <v>4.4021586502098101E-2</v>
      </c>
      <c r="M213" s="14"/>
      <c r="N213" s="14">
        <v>9.2225968252627896E-2</v>
      </c>
      <c r="O213" s="14">
        <v>6.8065500970744194E-2</v>
      </c>
      <c r="P213" s="14">
        <v>6.6637105652768494E-2</v>
      </c>
      <c r="Q213" s="14">
        <v>4.8146952203325898E-2</v>
      </c>
      <c r="R213" s="14"/>
      <c r="S213" s="14">
        <v>0.113420323071035</v>
      </c>
      <c r="T213" s="14">
        <v>8.9859322909066494E-2</v>
      </c>
      <c r="U213" s="14">
        <v>5.2262417183342E-2</v>
      </c>
      <c r="V213" s="14">
        <v>6.5273180592009594E-2</v>
      </c>
      <c r="W213" s="14">
        <v>5.9554221892777898E-2</v>
      </c>
      <c r="X213" s="14">
        <v>6.4446202929904495E-2</v>
      </c>
      <c r="Y213" s="14">
        <v>3.0615269955438201E-2</v>
      </c>
      <c r="Z213" s="14">
        <v>3.8437615621617197E-2</v>
      </c>
      <c r="AA213" s="14">
        <v>6.7342310551095394E-2</v>
      </c>
      <c r="AB213" s="14">
        <v>6.9282772910175996E-2</v>
      </c>
      <c r="AC213" s="14">
        <v>6.2027283819013797E-2</v>
      </c>
      <c r="AD213" s="14">
        <v>2.5701924523362701E-2</v>
      </c>
      <c r="AE213" s="14"/>
      <c r="AF213" s="14">
        <v>1.8355002896245701E-2</v>
      </c>
      <c r="AG213" s="14">
        <v>0.16692692957406099</v>
      </c>
      <c r="AH213" s="14">
        <v>5.93513177312152E-2</v>
      </c>
      <c r="AI213" s="14">
        <v>0</v>
      </c>
      <c r="AJ213" s="14"/>
      <c r="AK213" s="14">
        <v>3.4791512345479302E-2</v>
      </c>
      <c r="AL213" s="14">
        <v>0.239819496604497</v>
      </c>
      <c r="AM213" s="14">
        <v>2.88520065806303E-2</v>
      </c>
      <c r="AN213" s="14">
        <v>6.2222719369427002E-3</v>
      </c>
      <c r="AO213" s="14">
        <v>6.6844223720946899E-3</v>
      </c>
      <c r="AP213" s="14"/>
      <c r="AQ213" s="14">
        <v>0.17317946110070701</v>
      </c>
      <c r="AR213" s="14"/>
      <c r="AS213" s="14">
        <v>0.27368609663381399</v>
      </c>
      <c r="AT213" s="14">
        <v>8.7493049138347798E-3</v>
      </c>
    </row>
    <row r="214" spans="2:46" x14ac:dyDescent="0.35">
      <c r="B214" t="s">
        <v>131</v>
      </c>
      <c r="C214" s="14">
        <v>5.3514935357621501E-2</v>
      </c>
      <c r="D214" s="14">
        <v>3.33062968396826E-2</v>
      </c>
      <c r="E214" s="14">
        <v>7.2524859657940699E-2</v>
      </c>
      <c r="F214" s="14"/>
      <c r="G214" s="14">
        <v>9.9967934100131106E-2</v>
      </c>
      <c r="H214" s="14">
        <v>6.69567419638427E-2</v>
      </c>
      <c r="I214" s="14">
        <v>4.9286113638257398E-2</v>
      </c>
      <c r="J214" s="14">
        <v>5.0896575198933001E-2</v>
      </c>
      <c r="K214" s="14">
        <v>4.2442156961976701E-2</v>
      </c>
      <c r="L214" s="14">
        <v>2.4631373433270699E-2</v>
      </c>
      <c r="M214" s="14"/>
      <c r="N214" s="14">
        <v>3.2444750361897402E-2</v>
      </c>
      <c r="O214" s="14">
        <v>5.93853723779409E-2</v>
      </c>
      <c r="P214" s="14">
        <v>6.0209412180424499E-2</v>
      </c>
      <c r="Q214" s="14">
        <v>6.3135435204717094E-2</v>
      </c>
      <c r="R214" s="14"/>
      <c r="S214" s="14">
        <v>6.3750347859876003E-2</v>
      </c>
      <c r="T214" s="14">
        <v>4.1888426822780198E-2</v>
      </c>
      <c r="U214" s="14">
        <v>5.8891416029643699E-2</v>
      </c>
      <c r="V214" s="14">
        <v>5.8950780405148E-2</v>
      </c>
      <c r="W214" s="14">
        <v>7.4521010295846499E-2</v>
      </c>
      <c r="X214" s="14">
        <v>5.4938413688901698E-2</v>
      </c>
      <c r="Y214" s="14">
        <v>3.4438032938815401E-2</v>
      </c>
      <c r="Z214" s="14">
        <v>3.9266356725420698E-2</v>
      </c>
      <c r="AA214" s="14">
        <v>4.3257550045285698E-2</v>
      </c>
      <c r="AB214" s="14">
        <v>5.6408337144905701E-2</v>
      </c>
      <c r="AC214" s="14">
        <v>1.12466914110776E-2</v>
      </c>
      <c r="AD214" s="14">
        <v>0.14111374184714101</v>
      </c>
      <c r="AE214" s="14"/>
      <c r="AF214" s="14">
        <v>2.7478281423077001E-2</v>
      </c>
      <c r="AG214" s="14">
        <v>2.58480770383001E-2</v>
      </c>
      <c r="AH214" s="14">
        <v>3.5219323464160401E-2</v>
      </c>
      <c r="AI214" s="14">
        <v>6.8145600237123896E-3</v>
      </c>
      <c r="AJ214" s="14"/>
      <c r="AK214" s="14">
        <v>3.03222262238006E-2</v>
      </c>
      <c r="AL214" s="14">
        <v>3.2027540653794699E-2</v>
      </c>
      <c r="AM214" s="14">
        <v>2.65469080052999E-2</v>
      </c>
      <c r="AN214" s="14">
        <v>1.0071194528311799E-2</v>
      </c>
      <c r="AO214" s="14">
        <v>6.5912439791028496E-2</v>
      </c>
      <c r="AP214" s="14"/>
      <c r="AQ214" s="14">
        <v>2.54767819422155E-2</v>
      </c>
      <c r="AR214" s="14"/>
      <c r="AS214" s="14">
        <v>2.4795184258746699E-2</v>
      </c>
      <c r="AT214" s="14">
        <v>7.0545893633233497E-3</v>
      </c>
    </row>
    <row r="215" spans="2:46" x14ac:dyDescent="0.3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</row>
    <row r="216" spans="2:46" x14ac:dyDescent="0.35">
      <c r="B216" s="6" t="s">
        <v>136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</row>
    <row r="217" spans="2:46" x14ac:dyDescent="0.35">
      <c r="B217" s="24" t="s">
        <v>78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</row>
    <row r="218" spans="2:46" x14ac:dyDescent="0.35">
      <c r="B218" t="s">
        <v>134</v>
      </c>
      <c r="C218" s="14">
        <v>0.232347792787746</v>
      </c>
      <c r="D218" s="14">
        <v>0.26391314742648098</v>
      </c>
      <c r="E218" s="14">
        <v>0.20135464892112001</v>
      </c>
      <c r="F218" s="14"/>
      <c r="G218" s="14">
        <v>0.22126884956869999</v>
      </c>
      <c r="H218" s="14">
        <v>0.32680245212351999</v>
      </c>
      <c r="I218" s="14">
        <v>0.24281082136638499</v>
      </c>
      <c r="J218" s="14">
        <v>0.24112557191943201</v>
      </c>
      <c r="K218" s="14">
        <v>0.206669994200087</v>
      </c>
      <c r="L218" s="14">
        <v>0.164520047616387</v>
      </c>
      <c r="M218" s="14"/>
      <c r="N218" s="14">
        <v>0.28389344757104601</v>
      </c>
      <c r="O218" s="14">
        <v>0.25891625557988102</v>
      </c>
      <c r="P218" s="14">
        <v>0.196589448941446</v>
      </c>
      <c r="Q218" s="14">
        <v>0.18354684748644901</v>
      </c>
      <c r="R218" s="14"/>
      <c r="S218" s="14">
        <v>0.31802070983104003</v>
      </c>
      <c r="T218" s="14">
        <v>0.233982781685285</v>
      </c>
      <c r="U218" s="14">
        <v>0.228924820107094</v>
      </c>
      <c r="V218" s="14">
        <v>0.222455541739325</v>
      </c>
      <c r="W218" s="14">
        <v>0.23557143328225599</v>
      </c>
      <c r="X218" s="14">
        <v>0.219846151023839</v>
      </c>
      <c r="Y218" s="14">
        <v>0.172525114894507</v>
      </c>
      <c r="Z218" s="14">
        <v>0.17985038675428899</v>
      </c>
      <c r="AA218" s="14">
        <v>0.262672842737951</v>
      </c>
      <c r="AB218" s="14">
        <v>0.212160395096921</v>
      </c>
      <c r="AC218" s="14">
        <v>0.16126980072970501</v>
      </c>
      <c r="AD218" s="14">
        <v>0.192458664709941</v>
      </c>
      <c r="AE218" s="14"/>
      <c r="AF218" s="14">
        <v>0.12502821571336001</v>
      </c>
      <c r="AG218" s="14">
        <v>0.45048160870515003</v>
      </c>
      <c r="AH218" s="14">
        <v>0.27746485909919599</v>
      </c>
      <c r="AI218" s="14">
        <v>3.6642651505410302E-2</v>
      </c>
      <c r="AJ218" s="14"/>
      <c r="AK218" s="14">
        <v>0.139063946021076</v>
      </c>
      <c r="AL218" s="14">
        <v>0.60639207636589698</v>
      </c>
      <c r="AM218" s="14">
        <v>0.29439070624946601</v>
      </c>
      <c r="AN218" s="14">
        <v>4.8987515939980499E-2</v>
      </c>
      <c r="AO218" s="14">
        <v>0.13697015458904499</v>
      </c>
      <c r="AP218" s="14"/>
      <c r="AQ218" s="14">
        <v>0.43132443243879198</v>
      </c>
      <c r="AR218" s="14"/>
      <c r="AS218" s="14">
        <v>0.70700588182250301</v>
      </c>
      <c r="AT218" s="14">
        <v>7.4955100911449399E-2</v>
      </c>
    </row>
    <row r="219" spans="2:46" x14ac:dyDescent="0.35">
      <c r="B219" t="s">
        <v>135</v>
      </c>
      <c r="C219" s="14">
        <v>0.59498875333162904</v>
      </c>
      <c r="D219" s="14">
        <v>0.59199805208388001</v>
      </c>
      <c r="E219" s="14">
        <v>0.59929432246516801</v>
      </c>
      <c r="F219" s="14"/>
      <c r="G219" s="14">
        <v>0.53757150958237798</v>
      </c>
      <c r="H219" s="14">
        <v>0.49921053214378702</v>
      </c>
      <c r="I219" s="14">
        <v>0.57167533165475404</v>
      </c>
      <c r="J219" s="14">
        <v>0.58030164531518802</v>
      </c>
      <c r="K219" s="14">
        <v>0.65494670006482303</v>
      </c>
      <c r="L219" s="14">
        <v>0.70172748354757897</v>
      </c>
      <c r="M219" s="14"/>
      <c r="N219" s="14">
        <v>0.55906250262953905</v>
      </c>
      <c r="O219" s="14">
        <v>0.57246253651637702</v>
      </c>
      <c r="P219" s="14">
        <v>0.62743471446038201</v>
      </c>
      <c r="Q219" s="14">
        <v>0.62720462966950097</v>
      </c>
      <c r="R219" s="14"/>
      <c r="S219" s="14">
        <v>0.47201183445205802</v>
      </c>
      <c r="T219" s="14">
        <v>0.63139341282800598</v>
      </c>
      <c r="U219" s="14">
        <v>0.57433624299028996</v>
      </c>
      <c r="V219" s="14">
        <v>0.61653622875319702</v>
      </c>
      <c r="W219" s="14">
        <v>0.56682586685700698</v>
      </c>
      <c r="X219" s="14">
        <v>0.60506089413541997</v>
      </c>
      <c r="Y219" s="14">
        <v>0.67874159862433103</v>
      </c>
      <c r="Z219" s="14">
        <v>0.70659872434340398</v>
      </c>
      <c r="AA219" s="14">
        <v>0.59121740712980897</v>
      </c>
      <c r="AB219" s="14">
        <v>0.565764119711613</v>
      </c>
      <c r="AC219" s="14">
        <v>0.76098370857608999</v>
      </c>
      <c r="AD219" s="14">
        <v>0.48959981240182998</v>
      </c>
      <c r="AE219" s="14"/>
      <c r="AF219" s="14">
        <v>0.76943952974664698</v>
      </c>
      <c r="AG219" s="14">
        <v>0.37908276741166302</v>
      </c>
      <c r="AH219" s="14">
        <v>0.52212526790006597</v>
      </c>
      <c r="AI219" s="14">
        <v>0.89653148209545697</v>
      </c>
      <c r="AJ219" s="14"/>
      <c r="AK219" s="14">
        <v>0.73770823527184703</v>
      </c>
      <c r="AL219" s="14">
        <v>0.184207458026484</v>
      </c>
      <c r="AM219" s="14">
        <v>0.545466390117057</v>
      </c>
      <c r="AN219" s="14">
        <v>0.89377937419755005</v>
      </c>
      <c r="AO219" s="14">
        <v>0.64216296855657795</v>
      </c>
      <c r="AP219" s="14"/>
      <c r="AQ219" s="14">
        <v>0.44826464730353199</v>
      </c>
      <c r="AR219" s="14"/>
      <c r="AS219" s="14">
        <v>0.10803488593523</v>
      </c>
      <c r="AT219" s="14">
        <v>0.80443983927356599</v>
      </c>
    </row>
    <row r="220" spans="2:46" x14ac:dyDescent="0.35">
      <c r="B220" t="s">
        <v>131</v>
      </c>
      <c r="C220" s="14">
        <v>0.17266345388062501</v>
      </c>
      <c r="D220" s="14">
        <v>0.14408880048963901</v>
      </c>
      <c r="E220" s="14">
        <v>0.19935102861371201</v>
      </c>
      <c r="F220" s="14"/>
      <c r="G220" s="14">
        <v>0.241159640848922</v>
      </c>
      <c r="H220" s="14">
        <v>0.17398701573269301</v>
      </c>
      <c r="I220" s="14">
        <v>0.185513846978861</v>
      </c>
      <c r="J220" s="14">
        <v>0.17857278276537999</v>
      </c>
      <c r="K220" s="14">
        <v>0.13838330573509</v>
      </c>
      <c r="L220" s="14">
        <v>0.13375246883603401</v>
      </c>
      <c r="M220" s="14"/>
      <c r="N220" s="14">
        <v>0.157044049799414</v>
      </c>
      <c r="O220" s="14">
        <v>0.16862120790374199</v>
      </c>
      <c r="P220" s="14">
        <v>0.17597583659817201</v>
      </c>
      <c r="Q220" s="14">
        <v>0.189248522844049</v>
      </c>
      <c r="R220" s="14"/>
      <c r="S220" s="14">
        <v>0.20996745571690201</v>
      </c>
      <c r="T220" s="14">
        <v>0.13462380548670899</v>
      </c>
      <c r="U220" s="14">
        <v>0.19673893690261601</v>
      </c>
      <c r="V220" s="14">
        <v>0.16100822950747701</v>
      </c>
      <c r="W220" s="14">
        <v>0.197602699860737</v>
      </c>
      <c r="X220" s="14">
        <v>0.175092954840741</v>
      </c>
      <c r="Y220" s="14">
        <v>0.14873328648116199</v>
      </c>
      <c r="Z220" s="14">
        <v>0.113550888902307</v>
      </c>
      <c r="AA220" s="14">
        <v>0.14610975013223901</v>
      </c>
      <c r="AB220" s="14">
        <v>0.222075485191466</v>
      </c>
      <c r="AC220" s="14">
        <v>7.7746490694204307E-2</v>
      </c>
      <c r="AD220" s="14">
        <v>0.31794152288822902</v>
      </c>
      <c r="AE220" s="14"/>
      <c r="AF220" s="14">
        <v>0.105532254539993</v>
      </c>
      <c r="AG220" s="14">
        <v>0.170435623883187</v>
      </c>
      <c r="AH220" s="14">
        <v>0.20040987300073901</v>
      </c>
      <c r="AI220" s="14">
        <v>6.6825866399132905E-2</v>
      </c>
      <c r="AJ220" s="14"/>
      <c r="AK220" s="14">
        <v>0.123227818707076</v>
      </c>
      <c r="AL220" s="14">
        <v>0.20940046560761999</v>
      </c>
      <c r="AM220" s="14">
        <v>0.160142903633477</v>
      </c>
      <c r="AN220" s="14">
        <v>5.7233109862469399E-2</v>
      </c>
      <c r="AO220" s="14">
        <v>0.220866876854377</v>
      </c>
      <c r="AP220" s="14"/>
      <c r="AQ220" s="14">
        <v>0.120410920257677</v>
      </c>
      <c r="AR220" s="14"/>
      <c r="AS220" s="14">
        <v>0.18495923224226701</v>
      </c>
      <c r="AT220" s="14">
        <v>0.120605059814985</v>
      </c>
    </row>
    <row r="221" spans="2:46" x14ac:dyDescent="0.3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</row>
    <row r="222" spans="2:46" x14ac:dyDescent="0.35">
      <c r="B222" s="6" t="s">
        <v>139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</row>
    <row r="223" spans="2:46" x14ac:dyDescent="0.35">
      <c r="B223" s="24" t="s">
        <v>78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</row>
    <row r="224" spans="2:46" x14ac:dyDescent="0.35">
      <c r="B224" t="s">
        <v>137</v>
      </c>
      <c r="C224" s="14">
        <v>0.32026430121153598</v>
      </c>
      <c r="D224" s="14">
        <v>0.35202652331113599</v>
      </c>
      <c r="E224" s="14">
        <v>0.28955576437464398</v>
      </c>
      <c r="F224" s="14"/>
      <c r="G224" s="14">
        <v>0.28525901842962798</v>
      </c>
      <c r="H224" s="14">
        <v>0.38328550909924303</v>
      </c>
      <c r="I224" s="14">
        <v>0.29401561356607597</v>
      </c>
      <c r="J224" s="14">
        <v>0.34701604226149402</v>
      </c>
      <c r="K224" s="14">
        <v>0.35880229809640501</v>
      </c>
      <c r="L224" s="14">
        <v>0.26593984674591897</v>
      </c>
      <c r="M224" s="14"/>
      <c r="N224" s="14">
        <v>0.38040958549968701</v>
      </c>
      <c r="O224" s="14">
        <v>0.35094949617986398</v>
      </c>
      <c r="P224" s="14">
        <v>0.24990901994129799</v>
      </c>
      <c r="Q224" s="14">
        <v>0.28161378634275003</v>
      </c>
      <c r="R224" s="14"/>
      <c r="S224" s="14">
        <v>0.34654826785241699</v>
      </c>
      <c r="T224" s="14">
        <v>0.33177789106064698</v>
      </c>
      <c r="U224" s="14">
        <v>0.369994373826387</v>
      </c>
      <c r="V224" s="14">
        <v>0.29780810743726699</v>
      </c>
      <c r="W224" s="14">
        <v>0.30884627634860901</v>
      </c>
      <c r="X224" s="14">
        <v>0.28550277777941802</v>
      </c>
      <c r="Y224" s="14">
        <v>0.31299863788748999</v>
      </c>
      <c r="Z224" s="14">
        <v>0.36418546385275102</v>
      </c>
      <c r="AA224" s="14">
        <v>0.30858630207404297</v>
      </c>
      <c r="AB224" s="14">
        <v>0.31853195963022302</v>
      </c>
      <c r="AC224" s="14">
        <v>0.25082226894759002</v>
      </c>
      <c r="AD224" s="14">
        <v>0.33734679333578299</v>
      </c>
      <c r="AE224" s="14"/>
      <c r="AF224" s="14">
        <v>0.204012131811807</v>
      </c>
      <c r="AG224" s="14">
        <v>0.51367403884464002</v>
      </c>
      <c r="AH224" s="14">
        <v>0.43434892986389301</v>
      </c>
      <c r="AI224" s="14">
        <v>0.116256117921856</v>
      </c>
      <c r="AJ224" s="14"/>
      <c r="AK224" s="14">
        <v>0.22151164523703701</v>
      </c>
      <c r="AL224" s="14">
        <v>0.64666122515757596</v>
      </c>
      <c r="AM224" s="14">
        <v>0.41604016333871102</v>
      </c>
      <c r="AN224" s="14">
        <v>0.14368888172786801</v>
      </c>
      <c r="AO224" s="14">
        <v>0.227187756071034</v>
      </c>
      <c r="AP224" s="14"/>
      <c r="AQ224" s="14">
        <v>0.41899434508057298</v>
      </c>
      <c r="AR224" s="14"/>
      <c r="AS224" s="14">
        <v>0.72386688973755797</v>
      </c>
      <c r="AT224" s="14">
        <v>0.19748220756584001</v>
      </c>
    </row>
    <row r="225" spans="2:46" x14ac:dyDescent="0.35">
      <c r="B225" t="s">
        <v>138</v>
      </c>
      <c r="C225" s="14">
        <v>0.51945053444370304</v>
      </c>
      <c r="D225" s="14">
        <v>0.52410676037415804</v>
      </c>
      <c r="E225" s="14">
        <v>0.51693827627580502</v>
      </c>
      <c r="F225" s="14"/>
      <c r="G225" s="14">
        <v>0.49755431192840499</v>
      </c>
      <c r="H225" s="14">
        <v>0.46127046068795002</v>
      </c>
      <c r="I225" s="14">
        <v>0.53046382200167796</v>
      </c>
      <c r="J225" s="14">
        <v>0.50751154623493699</v>
      </c>
      <c r="K225" s="14">
        <v>0.50375720549621295</v>
      </c>
      <c r="L225" s="14">
        <v>0.59272759371922901</v>
      </c>
      <c r="M225" s="14"/>
      <c r="N225" s="14">
        <v>0.48544781564025202</v>
      </c>
      <c r="O225" s="14">
        <v>0.50495996551890399</v>
      </c>
      <c r="P225" s="14">
        <v>0.56731561750022197</v>
      </c>
      <c r="Q225" s="14">
        <v>0.53048172410830197</v>
      </c>
      <c r="R225" s="14"/>
      <c r="S225" s="14">
        <v>0.46774148801320697</v>
      </c>
      <c r="T225" s="14">
        <v>0.53663678923245295</v>
      </c>
      <c r="U225" s="14">
        <v>0.48776173709797899</v>
      </c>
      <c r="V225" s="14">
        <v>0.515322588792686</v>
      </c>
      <c r="W225" s="14">
        <v>0.51378899530597699</v>
      </c>
      <c r="X225" s="14">
        <v>0.51513768070613697</v>
      </c>
      <c r="Y225" s="14">
        <v>0.54346040809054197</v>
      </c>
      <c r="Z225" s="14">
        <v>0.51641004328766205</v>
      </c>
      <c r="AA225" s="14">
        <v>0.53784793161280098</v>
      </c>
      <c r="AB225" s="14">
        <v>0.50307040044248097</v>
      </c>
      <c r="AC225" s="14">
        <v>0.61606138438842795</v>
      </c>
      <c r="AD225" s="14">
        <v>0.56990267468544797</v>
      </c>
      <c r="AE225" s="14"/>
      <c r="AF225" s="14">
        <v>0.69084706453784805</v>
      </c>
      <c r="AG225" s="14">
        <v>0.34354230522471801</v>
      </c>
      <c r="AH225" s="14">
        <v>0.40308797355512199</v>
      </c>
      <c r="AI225" s="14">
        <v>0.78080404884008203</v>
      </c>
      <c r="AJ225" s="14"/>
      <c r="AK225" s="14">
        <v>0.64736714965970399</v>
      </c>
      <c r="AL225" s="14">
        <v>0.22929905331393299</v>
      </c>
      <c r="AM225" s="14">
        <v>0.45894161901211999</v>
      </c>
      <c r="AN225" s="14">
        <v>0.76474382667895802</v>
      </c>
      <c r="AO225" s="14">
        <v>0.59802305760073704</v>
      </c>
      <c r="AP225" s="14"/>
      <c r="AQ225" s="14">
        <v>0.46005941163316999</v>
      </c>
      <c r="AR225" s="14"/>
      <c r="AS225" s="14">
        <v>0.16375264285299601</v>
      </c>
      <c r="AT225" s="14">
        <v>0.63183516988832</v>
      </c>
    </row>
    <row r="226" spans="2:46" x14ac:dyDescent="0.35">
      <c r="B226" t="s">
        <v>131</v>
      </c>
      <c r="C226" s="14">
        <v>0.16028516434476101</v>
      </c>
      <c r="D226" s="14">
        <v>0.123866716314706</v>
      </c>
      <c r="E226" s="14">
        <v>0.193505959349551</v>
      </c>
      <c r="F226" s="14"/>
      <c r="G226" s="14">
        <v>0.21718666964196701</v>
      </c>
      <c r="H226" s="14">
        <v>0.15544403021280701</v>
      </c>
      <c r="I226" s="14">
        <v>0.17552056443224601</v>
      </c>
      <c r="J226" s="14">
        <v>0.14547241150356899</v>
      </c>
      <c r="K226" s="14">
        <v>0.13744049640738301</v>
      </c>
      <c r="L226" s="14">
        <v>0.14133255953485099</v>
      </c>
      <c r="M226" s="14"/>
      <c r="N226" s="14">
        <v>0.134142598860061</v>
      </c>
      <c r="O226" s="14">
        <v>0.144090538301232</v>
      </c>
      <c r="P226" s="14">
        <v>0.18277536255847901</v>
      </c>
      <c r="Q226" s="14">
        <v>0.18790448954894801</v>
      </c>
      <c r="R226" s="14"/>
      <c r="S226" s="14">
        <v>0.18571024413437601</v>
      </c>
      <c r="T226" s="14">
        <v>0.13158531970689899</v>
      </c>
      <c r="U226" s="14">
        <v>0.14224388907563401</v>
      </c>
      <c r="V226" s="14">
        <v>0.18686930377004701</v>
      </c>
      <c r="W226" s="14">
        <v>0.177364728345414</v>
      </c>
      <c r="X226" s="14">
        <v>0.19935954151444599</v>
      </c>
      <c r="Y226" s="14">
        <v>0.14354095402196801</v>
      </c>
      <c r="Z226" s="14">
        <v>0.119404492859586</v>
      </c>
      <c r="AA226" s="14">
        <v>0.15356576631315599</v>
      </c>
      <c r="AB226" s="14">
        <v>0.17839763992729599</v>
      </c>
      <c r="AC226" s="14">
        <v>0.133116346663982</v>
      </c>
      <c r="AD226" s="14">
        <v>9.2750531978768203E-2</v>
      </c>
      <c r="AE226" s="14"/>
      <c r="AF226" s="14">
        <v>0.105140803650345</v>
      </c>
      <c r="AG226" s="14">
        <v>0.14278365593064199</v>
      </c>
      <c r="AH226" s="14">
        <v>0.162563096580984</v>
      </c>
      <c r="AI226" s="14">
        <v>0.102939833238062</v>
      </c>
      <c r="AJ226" s="14"/>
      <c r="AK226" s="14">
        <v>0.131121205103258</v>
      </c>
      <c r="AL226" s="14">
        <v>0.12403972152849101</v>
      </c>
      <c r="AM226" s="14">
        <v>0.12501821764916901</v>
      </c>
      <c r="AN226" s="14">
        <v>9.1567291593174505E-2</v>
      </c>
      <c r="AO226" s="14">
        <v>0.17478918632822801</v>
      </c>
      <c r="AP226" s="14"/>
      <c r="AQ226" s="14">
        <v>0.120946243286257</v>
      </c>
      <c r="AR226" s="14"/>
      <c r="AS226" s="14">
        <v>0.112380467409446</v>
      </c>
      <c r="AT226" s="14">
        <v>0.17068262254583999</v>
      </c>
    </row>
    <row r="227" spans="2:46" x14ac:dyDescent="0.3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</row>
    <row r="228" spans="2:46" x14ac:dyDescent="0.35">
      <c r="B228" s="6" t="s">
        <v>139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</row>
    <row r="229" spans="2:46" x14ac:dyDescent="0.35">
      <c r="B229" s="24" t="s">
        <v>78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</row>
    <row r="230" spans="2:46" x14ac:dyDescent="0.35">
      <c r="B230" t="s">
        <v>140</v>
      </c>
      <c r="C230" s="14">
        <v>0.14838292453815899</v>
      </c>
      <c r="D230" s="14">
        <v>0.172824310615877</v>
      </c>
      <c r="E230" s="14">
        <v>0.125095934380272</v>
      </c>
      <c r="F230" s="14"/>
      <c r="G230" s="14">
        <v>0.13368277542325399</v>
      </c>
      <c r="H230" s="14">
        <v>0.18285984160579</v>
      </c>
      <c r="I230" s="14">
        <v>0.110256484167333</v>
      </c>
      <c r="J230" s="14">
        <v>0.17345001621964601</v>
      </c>
      <c r="K230" s="14">
        <v>0.150301628710552</v>
      </c>
      <c r="L230" s="14">
        <v>0.13945750865436499</v>
      </c>
      <c r="M230" s="14"/>
      <c r="N230" s="14">
        <v>0.16136090567112699</v>
      </c>
      <c r="O230" s="14">
        <v>0.129886162457093</v>
      </c>
      <c r="P230" s="14">
        <v>0.149418485303322</v>
      </c>
      <c r="Q230" s="14">
        <v>0.15474322407257499</v>
      </c>
      <c r="R230" s="14"/>
      <c r="S230" s="14">
        <v>0.176528687469271</v>
      </c>
      <c r="T230" s="14">
        <v>0.12796762818640001</v>
      </c>
      <c r="U230" s="14">
        <v>0.16682865883275499</v>
      </c>
      <c r="V230" s="14">
        <v>0.139544092808806</v>
      </c>
      <c r="W230" s="14">
        <v>0.137813194334094</v>
      </c>
      <c r="X230" s="14">
        <v>0.14706655859828099</v>
      </c>
      <c r="Y230" s="14">
        <v>0.13938090742255199</v>
      </c>
      <c r="Z230" s="14">
        <v>0.126766077975972</v>
      </c>
      <c r="AA230" s="14">
        <v>0.168756124107486</v>
      </c>
      <c r="AB230" s="14">
        <v>0.14677187785453299</v>
      </c>
      <c r="AC230" s="14">
        <v>0.128080796109172</v>
      </c>
      <c r="AD230" s="14">
        <v>0.12846907155745299</v>
      </c>
      <c r="AE230" s="14"/>
      <c r="AF230" s="14">
        <v>0.13416223804390601</v>
      </c>
      <c r="AG230" s="14">
        <v>0.212943901059748</v>
      </c>
      <c r="AH230" s="14">
        <v>0.12606966607537001</v>
      </c>
      <c r="AI230" s="14">
        <v>0.12941789614189</v>
      </c>
      <c r="AJ230" s="14"/>
      <c r="AK230" s="14">
        <v>0.123842300543286</v>
      </c>
      <c r="AL230" s="14">
        <v>0.28562559915910202</v>
      </c>
      <c r="AM230" s="14">
        <v>0.113956907469831</v>
      </c>
      <c r="AN230" s="14">
        <v>0.14013318804105099</v>
      </c>
      <c r="AO230" s="14">
        <v>9.4433717562553601E-2</v>
      </c>
      <c r="AP230" s="14"/>
      <c r="AQ230" s="14">
        <v>0.298720513819482</v>
      </c>
      <c r="AR230" s="14"/>
      <c r="AS230" s="14">
        <v>0.30943934181698701</v>
      </c>
      <c r="AT230" s="14">
        <v>7.6794823003478896E-2</v>
      </c>
    </row>
    <row r="231" spans="2:46" x14ac:dyDescent="0.35">
      <c r="B231" t="s">
        <v>141</v>
      </c>
      <c r="C231" s="14">
        <v>0.266431829760364</v>
      </c>
      <c r="D231" s="14">
        <v>0.26922950763665299</v>
      </c>
      <c r="E231" s="14">
        <v>0.26271959485296797</v>
      </c>
      <c r="F231" s="14"/>
      <c r="G231" s="14">
        <v>0.31822651941408597</v>
      </c>
      <c r="H231" s="14">
        <v>0.31407337764040499</v>
      </c>
      <c r="I231" s="14">
        <v>0.28910906171120099</v>
      </c>
      <c r="J231" s="14">
        <v>0.26904981131101502</v>
      </c>
      <c r="K231" s="14">
        <v>0.24820373509926</v>
      </c>
      <c r="L231" s="14">
        <v>0.18483031109406101</v>
      </c>
      <c r="M231" s="14"/>
      <c r="N231" s="14">
        <v>0.27615818182698498</v>
      </c>
      <c r="O231" s="14">
        <v>0.32175474356863398</v>
      </c>
      <c r="P231" s="14">
        <v>0.24551011854131999</v>
      </c>
      <c r="Q231" s="14">
        <v>0.22039459748703899</v>
      </c>
      <c r="R231" s="14"/>
      <c r="S231" s="14">
        <v>0.29172790792217101</v>
      </c>
      <c r="T231" s="14">
        <v>0.27731161897273798</v>
      </c>
      <c r="U231" s="14">
        <v>0.205990422708488</v>
      </c>
      <c r="V231" s="14">
        <v>0.26887543884922499</v>
      </c>
      <c r="W231" s="14">
        <v>0.24902695322664201</v>
      </c>
      <c r="X231" s="14">
        <v>0.26438474011787499</v>
      </c>
      <c r="Y231" s="14">
        <v>0.238277045418642</v>
      </c>
      <c r="Z231" s="14">
        <v>0.297502023354071</v>
      </c>
      <c r="AA231" s="14">
        <v>0.26845043817334602</v>
      </c>
      <c r="AB231" s="14">
        <v>0.29683100929377398</v>
      </c>
      <c r="AC231" s="14">
        <v>0.18915200426001799</v>
      </c>
      <c r="AD231" s="14">
        <v>0.36513928712146698</v>
      </c>
      <c r="AE231" s="14"/>
      <c r="AF231" s="14">
        <v>0.18325821257091601</v>
      </c>
      <c r="AG231" s="14">
        <v>0.40312341248922601</v>
      </c>
      <c r="AH231" s="14">
        <v>0.32810747465833001</v>
      </c>
      <c r="AI231" s="14">
        <v>9.3797709046359506E-2</v>
      </c>
      <c r="AJ231" s="14"/>
      <c r="AK231" s="14">
        <v>0.223725223190894</v>
      </c>
      <c r="AL231" s="14">
        <v>0.48201413350771699</v>
      </c>
      <c r="AM231" s="14">
        <v>0.33160114736190099</v>
      </c>
      <c r="AN231" s="14">
        <v>0.13943809784819999</v>
      </c>
      <c r="AO231" s="14">
        <v>0.23903288587271601</v>
      </c>
      <c r="AP231" s="14"/>
      <c r="AQ231" s="14">
        <v>0.31107684450106099</v>
      </c>
      <c r="AR231" s="14"/>
      <c r="AS231" s="14">
        <v>0.53175606487979898</v>
      </c>
      <c r="AT231" s="14">
        <v>0.217238520237163</v>
      </c>
    </row>
    <row r="232" spans="2:46" x14ac:dyDescent="0.35">
      <c r="B232" t="s">
        <v>142</v>
      </c>
      <c r="C232" s="14">
        <v>0.27759719665760102</v>
      </c>
      <c r="D232" s="14">
        <v>0.25249960210491901</v>
      </c>
      <c r="E232" s="14">
        <v>0.30319364573906199</v>
      </c>
      <c r="F232" s="14"/>
      <c r="G232" s="14">
        <v>0.29928529394098502</v>
      </c>
      <c r="H232" s="14">
        <v>0.259904356499912</v>
      </c>
      <c r="I232" s="14">
        <v>0.29367948241686098</v>
      </c>
      <c r="J232" s="14">
        <v>0.238310774929406</v>
      </c>
      <c r="K232" s="14">
        <v>0.25357071571775602</v>
      </c>
      <c r="L232" s="14">
        <v>0.31259994246400102</v>
      </c>
      <c r="M232" s="14"/>
      <c r="N232" s="14">
        <v>0.30438529438003398</v>
      </c>
      <c r="O232" s="14">
        <v>0.28387295249130401</v>
      </c>
      <c r="P232" s="14">
        <v>0.24445822214735899</v>
      </c>
      <c r="Q232" s="14">
        <v>0.26523687128061502</v>
      </c>
      <c r="R232" s="14"/>
      <c r="S232" s="14">
        <v>0.26594257079871497</v>
      </c>
      <c r="T232" s="14">
        <v>0.25532999307334697</v>
      </c>
      <c r="U232" s="14">
        <v>0.32214250239715703</v>
      </c>
      <c r="V232" s="14">
        <v>0.29631259840957602</v>
      </c>
      <c r="W232" s="14">
        <v>0.29749169053038199</v>
      </c>
      <c r="X232" s="14">
        <v>0.276914707926672</v>
      </c>
      <c r="Y232" s="14">
        <v>0.28861295869159598</v>
      </c>
      <c r="Z232" s="14">
        <v>0.25543205878120501</v>
      </c>
      <c r="AA232" s="14">
        <v>0.248680475493821</v>
      </c>
      <c r="AB232" s="14">
        <v>0.249926821072563</v>
      </c>
      <c r="AC232" s="14">
        <v>0.29690733141851799</v>
      </c>
      <c r="AD232" s="14">
        <v>0.36557338638126202</v>
      </c>
      <c r="AE232" s="14"/>
      <c r="AF232" s="14">
        <v>0.31182220197396399</v>
      </c>
      <c r="AG232" s="14">
        <v>0.22026994955201201</v>
      </c>
      <c r="AH232" s="14">
        <v>0.32489843822132902</v>
      </c>
      <c r="AI232" s="14">
        <v>0.23760516234934101</v>
      </c>
      <c r="AJ232" s="14"/>
      <c r="AK232" s="14">
        <v>0.31308168451446999</v>
      </c>
      <c r="AL232" s="14">
        <v>0.15986545828832899</v>
      </c>
      <c r="AM232" s="14">
        <v>0.334217869662504</v>
      </c>
      <c r="AN232" s="14">
        <v>0.24110394766816901</v>
      </c>
      <c r="AO232" s="14">
        <v>0.37912558117264</v>
      </c>
      <c r="AP232" s="14"/>
      <c r="AQ232" s="14">
        <v>0.201727663707579</v>
      </c>
      <c r="AR232" s="14"/>
      <c r="AS232" s="14">
        <v>0.13522320537919699</v>
      </c>
      <c r="AT232" s="14">
        <v>0.35138774451698501</v>
      </c>
    </row>
    <row r="233" spans="2:46" x14ac:dyDescent="0.35">
      <c r="B233" t="s">
        <v>143</v>
      </c>
      <c r="C233" s="14">
        <v>0.23757735951404099</v>
      </c>
      <c r="D233" s="14">
        <v>0.25815027832947601</v>
      </c>
      <c r="E233" s="14">
        <v>0.21841751069979101</v>
      </c>
      <c r="F233" s="14"/>
      <c r="G233" s="14">
        <v>0.125613332628911</v>
      </c>
      <c r="H233" s="14">
        <v>0.164973657646629</v>
      </c>
      <c r="I233" s="14">
        <v>0.20569054618080301</v>
      </c>
      <c r="J233" s="14">
        <v>0.248792856586209</v>
      </c>
      <c r="K233" s="14">
        <v>0.30903966033191499</v>
      </c>
      <c r="L233" s="14">
        <v>0.33998067447409802</v>
      </c>
      <c r="M233" s="14"/>
      <c r="N233" s="14">
        <v>0.22121810935911199</v>
      </c>
      <c r="O233" s="14">
        <v>0.22085702549245001</v>
      </c>
      <c r="P233" s="14">
        <v>0.266670086220056</v>
      </c>
      <c r="Q233" s="14">
        <v>0.24633519327400399</v>
      </c>
      <c r="R233" s="14"/>
      <c r="S233" s="14">
        <v>0.171650068322697</v>
      </c>
      <c r="T233" s="14">
        <v>0.27096236120345801</v>
      </c>
      <c r="U233" s="14">
        <v>0.233385640824438</v>
      </c>
      <c r="V233" s="14">
        <v>0.24155763626677501</v>
      </c>
      <c r="W233" s="14">
        <v>0.25376032327358899</v>
      </c>
      <c r="X233" s="14">
        <v>0.23616847097259699</v>
      </c>
      <c r="Y233" s="14">
        <v>0.26868475614114401</v>
      </c>
      <c r="Z233" s="14">
        <v>0.29303021896493398</v>
      </c>
      <c r="AA233" s="14">
        <v>0.24703481002861799</v>
      </c>
      <c r="AB233" s="14">
        <v>0.21874080178420399</v>
      </c>
      <c r="AC233" s="14">
        <v>0.30685051639371702</v>
      </c>
      <c r="AD233" s="14">
        <v>0.116390651142286</v>
      </c>
      <c r="AE233" s="14"/>
      <c r="AF233" s="14">
        <v>0.34211674131585301</v>
      </c>
      <c r="AG233" s="14">
        <v>0.12063024637660399</v>
      </c>
      <c r="AH233" s="14">
        <v>0.16480224188422901</v>
      </c>
      <c r="AI233" s="14">
        <v>0.49234551123138498</v>
      </c>
      <c r="AJ233" s="14"/>
      <c r="AK233" s="14">
        <v>0.309959473184999</v>
      </c>
      <c r="AL233" s="14">
        <v>3.2763656309909801E-2</v>
      </c>
      <c r="AM233" s="14">
        <v>0.19473910597379401</v>
      </c>
      <c r="AN233" s="14">
        <v>0.436472017848962</v>
      </c>
      <c r="AO233" s="14">
        <v>0.21251015692107</v>
      </c>
      <c r="AP233" s="14"/>
      <c r="AQ233" s="14">
        <v>0.15841933014021201</v>
      </c>
      <c r="AR233" s="14"/>
      <c r="AS233" s="14">
        <v>4.6019858282148798E-3</v>
      </c>
      <c r="AT233" s="14">
        <v>0.30152960130476097</v>
      </c>
    </row>
    <row r="234" spans="2:46" x14ac:dyDescent="0.35">
      <c r="B234" t="s">
        <v>71</v>
      </c>
      <c r="C234" s="14">
        <v>7.0010689529835093E-2</v>
      </c>
      <c r="D234" s="14">
        <v>4.7296301313074801E-2</v>
      </c>
      <c r="E234" s="14">
        <v>9.0573314327906398E-2</v>
      </c>
      <c r="F234" s="14"/>
      <c r="G234" s="14">
        <v>0.123192078592765</v>
      </c>
      <c r="H234" s="14">
        <v>7.8188766607263899E-2</v>
      </c>
      <c r="I234" s="14">
        <v>0.10126442552380201</v>
      </c>
      <c r="J234" s="14">
        <v>7.0396540953722803E-2</v>
      </c>
      <c r="K234" s="14">
        <v>3.8884260140516998E-2</v>
      </c>
      <c r="L234" s="14">
        <v>2.3131563313476398E-2</v>
      </c>
      <c r="M234" s="14"/>
      <c r="N234" s="14">
        <v>3.6877508762741901E-2</v>
      </c>
      <c r="O234" s="14">
        <v>4.3629115990519697E-2</v>
      </c>
      <c r="P234" s="14">
        <v>9.39430877879429E-2</v>
      </c>
      <c r="Q234" s="14">
        <v>0.113290113885768</v>
      </c>
      <c r="R234" s="14"/>
      <c r="S234" s="14">
        <v>9.4150765487145599E-2</v>
      </c>
      <c r="T234" s="14">
        <v>6.8428398564057899E-2</v>
      </c>
      <c r="U234" s="14">
        <v>7.1652775237162597E-2</v>
      </c>
      <c r="V234" s="14">
        <v>5.3710233665616801E-2</v>
      </c>
      <c r="W234" s="14">
        <v>6.1907838635292999E-2</v>
      </c>
      <c r="X234" s="14">
        <v>7.5465522384574601E-2</v>
      </c>
      <c r="Y234" s="14">
        <v>6.5044332326067503E-2</v>
      </c>
      <c r="Z234" s="14">
        <v>2.7269620923817701E-2</v>
      </c>
      <c r="AA234" s="14">
        <v>6.7078152196728399E-2</v>
      </c>
      <c r="AB234" s="14">
        <v>8.7729489994925899E-2</v>
      </c>
      <c r="AC234" s="14">
        <v>7.9009351818574505E-2</v>
      </c>
      <c r="AD234" s="14">
        <v>2.4427603797531498E-2</v>
      </c>
      <c r="AE234" s="14"/>
      <c r="AF234" s="14">
        <v>2.86406060953605E-2</v>
      </c>
      <c r="AG234" s="14">
        <v>4.30324905224094E-2</v>
      </c>
      <c r="AH234" s="14">
        <v>5.61221791607424E-2</v>
      </c>
      <c r="AI234" s="14">
        <v>4.6833721231025E-2</v>
      </c>
      <c r="AJ234" s="14"/>
      <c r="AK234" s="14">
        <v>2.9391318566351202E-2</v>
      </c>
      <c r="AL234" s="14">
        <v>3.9731152734943098E-2</v>
      </c>
      <c r="AM234" s="14">
        <v>2.5484969531969E-2</v>
      </c>
      <c r="AN234" s="14">
        <v>4.28527485936172E-2</v>
      </c>
      <c r="AO234" s="14">
        <v>7.4897658471020104E-2</v>
      </c>
      <c r="AP234" s="14"/>
      <c r="AQ234" s="14">
        <v>3.00556478316663E-2</v>
      </c>
      <c r="AR234" s="14"/>
      <c r="AS234" s="14">
        <v>1.89794020958024E-2</v>
      </c>
      <c r="AT234" s="14">
        <v>5.30493109376124E-2</v>
      </c>
    </row>
    <row r="235" spans="2:46" x14ac:dyDescent="0.3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</row>
    <row r="236" spans="2:46" x14ac:dyDescent="0.35">
      <c r="B236" s="6" t="s">
        <v>175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</row>
    <row r="237" spans="2:46" x14ac:dyDescent="0.35">
      <c r="B237" s="24" t="s">
        <v>78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</row>
    <row r="238" spans="2:46" x14ac:dyDescent="0.35">
      <c r="B238" t="s">
        <v>167</v>
      </c>
      <c r="C238" s="14">
        <v>0.19446395034230399</v>
      </c>
      <c r="D238" s="14">
        <v>0.20349330440788399</v>
      </c>
      <c r="E238" s="14">
        <v>0.18547363917453</v>
      </c>
      <c r="F238" s="14"/>
      <c r="G238" s="14">
        <v>9.5723869087524102E-2</v>
      </c>
      <c r="H238" s="14">
        <v>0.13508295343420201</v>
      </c>
      <c r="I238" s="14">
        <v>0.17293570058431901</v>
      </c>
      <c r="J238" s="14">
        <v>0.22372043335849101</v>
      </c>
      <c r="K238" s="14">
        <v>0.253339779789855</v>
      </c>
      <c r="L238" s="14">
        <v>0.26266905479261499</v>
      </c>
      <c r="M238" s="14"/>
      <c r="N238" s="14">
        <v>0.16672099420747899</v>
      </c>
      <c r="O238" s="14">
        <v>0.16821751762934201</v>
      </c>
      <c r="P238" s="14">
        <v>0.23313194336868201</v>
      </c>
      <c r="Q238" s="14">
        <v>0.21661126280232701</v>
      </c>
      <c r="R238" s="14"/>
      <c r="S238" s="14">
        <v>0.12444540421425999</v>
      </c>
      <c r="T238" s="14">
        <v>0.20244433061376799</v>
      </c>
      <c r="U238" s="14">
        <v>0.20280759267783799</v>
      </c>
      <c r="V238" s="14">
        <v>0.20267676743853</v>
      </c>
      <c r="W238" s="14">
        <v>0.17557779449722599</v>
      </c>
      <c r="X238" s="14">
        <v>0.225185662455677</v>
      </c>
      <c r="Y238" s="14">
        <v>0.28756882871317402</v>
      </c>
      <c r="Z238" s="14">
        <v>0.165419975175923</v>
      </c>
      <c r="AA238" s="14">
        <v>0.21727686940139301</v>
      </c>
      <c r="AB238" s="14">
        <v>0.16565437946785799</v>
      </c>
      <c r="AC238" s="14">
        <v>0.212275959973412</v>
      </c>
      <c r="AD238" s="14">
        <v>0.154965185298887</v>
      </c>
      <c r="AE238" s="14"/>
      <c r="AF238" s="14">
        <v>0.24684023335788199</v>
      </c>
      <c r="AG238" s="14">
        <v>8.3792053462123803E-2</v>
      </c>
      <c r="AH238" s="14">
        <v>0.123294717224661</v>
      </c>
      <c r="AI238" s="14">
        <v>0.44484082137728997</v>
      </c>
      <c r="AJ238" s="14"/>
      <c r="AK238" s="14">
        <v>0.21196206675667301</v>
      </c>
      <c r="AL238" s="14">
        <v>2.1556193789657199E-2</v>
      </c>
      <c r="AM238" s="14">
        <v>0.143505755141872</v>
      </c>
      <c r="AN238" s="14">
        <v>0.40547035366297901</v>
      </c>
      <c r="AO238" s="14">
        <v>0.19500243524293201</v>
      </c>
      <c r="AP238" s="14"/>
      <c r="AQ238" s="14">
        <v>0.17545294089143301</v>
      </c>
      <c r="AR238" s="14"/>
      <c r="AS238" s="14">
        <v>4.8408670804613403E-3</v>
      </c>
      <c r="AT238" s="14">
        <v>0.20970275491721099</v>
      </c>
    </row>
    <row r="239" spans="2:46" x14ac:dyDescent="0.35">
      <c r="B239" t="s">
        <v>168</v>
      </c>
      <c r="C239" s="14">
        <v>0.14528845412483199</v>
      </c>
      <c r="D239" s="14">
        <v>0.13829802041671299</v>
      </c>
      <c r="E239" s="14">
        <v>0.15268408143066201</v>
      </c>
      <c r="F239" s="14"/>
      <c r="G239" s="14">
        <v>0.12873139597765099</v>
      </c>
      <c r="H239" s="14">
        <v>0.14502850963811501</v>
      </c>
      <c r="I239" s="14">
        <v>0.149236263472731</v>
      </c>
      <c r="J239" s="14">
        <v>0.150762880784509</v>
      </c>
      <c r="K239" s="14">
        <v>0.125848812596728</v>
      </c>
      <c r="L239" s="14">
        <v>0.16197637047617799</v>
      </c>
      <c r="M239" s="14"/>
      <c r="N239" s="14">
        <v>0.137484710703552</v>
      </c>
      <c r="O239" s="14">
        <v>0.13743891739983399</v>
      </c>
      <c r="P239" s="14">
        <v>0.139351163022708</v>
      </c>
      <c r="Q239" s="14">
        <v>0.165188962004503</v>
      </c>
      <c r="R239" s="14"/>
      <c r="S239" s="14">
        <v>0.14041666372704101</v>
      </c>
      <c r="T239" s="14">
        <v>0.14652273978028599</v>
      </c>
      <c r="U239" s="14">
        <v>9.9203614991315206E-2</v>
      </c>
      <c r="V239" s="14">
        <v>0.168769033098979</v>
      </c>
      <c r="W239" s="14">
        <v>0.188180966135577</v>
      </c>
      <c r="X239" s="14">
        <v>0.134822741345</v>
      </c>
      <c r="Y239" s="14">
        <v>0.163282925309544</v>
      </c>
      <c r="Z239" s="14">
        <v>0.152881028264509</v>
      </c>
      <c r="AA239" s="14">
        <v>0.12794821137058299</v>
      </c>
      <c r="AB239" s="14">
        <v>0.15096322097780199</v>
      </c>
      <c r="AC239" s="14">
        <v>0.15182866535467299</v>
      </c>
      <c r="AD239" s="14">
        <v>0.12445456616251301</v>
      </c>
      <c r="AE239" s="14"/>
      <c r="AF239" s="14">
        <v>0.20682735962911999</v>
      </c>
      <c r="AG239" s="14">
        <v>8.0590042234719494E-2</v>
      </c>
      <c r="AH239" s="14">
        <v>0.144924773866387</v>
      </c>
      <c r="AI239" s="14">
        <v>0.18482140198117</v>
      </c>
      <c r="AJ239" s="14"/>
      <c r="AK239" s="14">
        <v>0.20402246271728</v>
      </c>
      <c r="AL239" s="14">
        <v>4.2624109844394499E-2</v>
      </c>
      <c r="AM239" s="14">
        <v>0.13864174345115701</v>
      </c>
      <c r="AN239" s="14">
        <v>0.199146297254334</v>
      </c>
      <c r="AO239" s="14">
        <v>0.170841478951238</v>
      </c>
      <c r="AP239" s="14"/>
      <c r="AQ239" s="14">
        <v>9.7346796800488203E-2</v>
      </c>
      <c r="AR239" s="14"/>
      <c r="AS239" s="14">
        <v>2.5770303100794801E-2</v>
      </c>
      <c r="AT239" s="14">
        <v>0.16927678177470601</v>
      </c>
    </row>
    <row r="240" spans="2:46" x14ac:dyDescent="0.35">
      <c r="B240" t="s">
        <v>169</v>
      </c>
      <c r="C240" s="14">
        <v>0.227812702830724</v>
      </c>
      <c r="D240" s="14">
        <v>0.21959670770004999</v>
      </c>
      <c r="E240" s="14">
        <v>0.234691359801003</v>
      </c>
      <c r="F240" s="14"/>
      <c r="G240" s="14">
        <v>0.31213677643563398</v>
      </c>
      <c r="H240" s="14">
        <v>0.206383875161569</v>
      </c>
      <c r="I240" s="14">
        <v>0.242882948223688</v>
      </c>
      <c r="J240" s="14">
        <v>0.20541209054131301</v>
      </c>
      <c r="K240" s="14">
        <v>0.194521766728145</v>
      </c>
      <c r="L240" s="14">
        <v>0.21741948026851499</v>
      </c>
      <c r="M240" s="14"/>
      <c r="N240" s="14">
        <v>0.208651599620996</v>
      </c>
      <c r="O240" s="14">
        <v>0.244053867821766</v>
      </c>
      <c r="P240" s="14">
        <v>0.216450656345793</v>
      </c>
      <c r="Q240" s="14">
        <v>0.24288929247426599</v>
      </c>
      <c r="R240" s="14"/>
      <c r="S240" s="14">
        <v>0.18369892838333801</v>
      </c>
      <c r="T240" s="14">
        <v>0.20815090571102901</v>
      </c>
      <c r="U240" s="14">
        <v>0.28241840543528701</v>
      </c>
      <c r="V240" s="14">
        <v>0.18642530908544799</v>
      </c>
      <c r="W240" s="14">
        <v>0.215357559040043</v>
      </c>
      <c r="X240" s="14">
        <v>0.22306212786958299</v>
      </c>
      <c r="Y240" s="14">
        <v>0.24515770954242599</v>
      </c>
      <c r="Z240" s="14">
        <v>0.28104985221284401</v>
      </c>
      <c r="AA240" s="14">
        <v>0.19830454029033601</v>
      </c>
      <c r="AB240" s="14">
        <v>0.27070202407095201</v>
      </c>
      <c r="AC240" s="14">
        <v>0.298041238620048</v>
      </c>
      <c r="AD240" s="14">
        <v>0.28504036125153998</v>
      </c>
      <c r="AE240" s="14"/>
      <c r="AF240" s="14">
        <v>0.241617344704533</v>
      </c>
      <c r="AG240" s="14">
        <v>0.20463824735966099</v>
      </c>
      <c r="AH240" s="14">
        <v>0.19432486962120199</v>
      </c>
      <c r="AI240" s="14">
        <v>0.201153493691378</v>
      </c>
      <c r="AJ240" s="14"/>
      <c r="AK240" s="14">
        <v>0.223329484314892</v>
      </c>
      <c r="AL240" s="14">
        <v>0.158455997098815</v>
      </c>
      <c r="AM240" s="14">
        <v>0.233506003226712</v>
      </c>
      <c r="AN240" s="14">
        <v>0.197964178195114</v>
      </c>
      <c r="AO240" s="14">
        <v>0.359690435953745</v>
      </c>
      <c r="AP240" s="14"/>
      <c r="AQ240" s="14">
        <v>0.15446573306185499</v>
      </c>
      <c r="AR240" s="14"/>
      <c r="AS240" s="14">
        <v>0.133309730767315</v>
      </c>
      <c r="AT240" s="14">
        <v>0.30626324345842199</v>
      </c>
    </row>
    <row r="241" spans="2:46" x14ac:dyDescent="0.35">
      <c r="B241" t="s">
        <v>170</v>
      </c>
      <c r="C241" s="14">
        <v>0.191218784457868</v>
      </c>
      <c r="D241" s="14">
        <v>0.18560225036080299</v>
      </c>
      <c r="E241" s="14">
        <v>0.197452647434607</v>
      </c>
      <c r="F241" s="14"/>
      <c r="G241" s="14">
        <v>0.216988017812803</v>
      </c>
      <c r="H241" s="14">
        <v>0.16327489020236699</v>
      </c>
      <c r="I241" s="14">
        <v>0.20301615922431701</v>
      </c>
      <c r="J241" s="14">
        <v>0.18675215042953899</v>
      </c>
      <c r="K241" s="14">
        <v>0.199171852289244</v>
      </c>
      <c r="L241" s="14">
        <v>0.18545374144016599</v>
      </c>
      <c r="M241" s="14"/>
      <c r="N241" s="14">
        <v>0.19108121303488701</v>
      </c>
      <c r="O241" s="14">
        <v>0.188303100825191</v>
      </c>
      <c r="P241" s="14">
        <v>0.203586588917683</v>
      </c>
      <c r="Q241" s="14">
        <v>0.18208781422331</v>
      </c>
      <c r="R241" s="14"/>
      <c r="S241" s="14">
        <v>0.22436614356357801</v>
      </c>
      <c r="T241" s="14">
        <v>0.21062243037064901</v>
      </c>
      <c r="U241" s="14">
        <v>0.189212789052007</v>
      </c>
      <c r="V241" s="14">
        <v>0.21392721730734099</v>
      </c>
      <c r="W241" s="14">
        <v>0.204442308246055</v>
      </c>
      <c r="X241" s="14">
        <v>0.19266923044076101</v>
      </c>
      <c r="Y241" s="14">
        <v>0.17474542638068299</v>
      </c>
      <c r="Z241" s="14">
        <v>0.17098743909568001</v>
      </c>
      <c r="AA241" s="14">
        <v>0.14808043335302901</v>
      </c>
      <c r="AB241" s="14">
        <v>0.16514066124391699</v>
      </c>
      <c r="AC241" s="14">
        <v>0.20068352658854999</v>
      </c>
      <c r="AD241" s="14">
        <v>0.14621450153103799</v>
      </c>
      <c r="AE241" s="14"/>
      <c r="AF241" s="14">
        <v>0.16497104379615199</v>
      </c>
      <c r="AG241" s="14">
        <v>0.22345792562286701</v>
      </c>
      <c r="AH241" s="14">
        <v>0.220718276278737</v>
      </c>
      <c r="AI241" s="14">
        <v>7.7625271932334095E-2</v>
      </c>
      <c r="AJ241" s="14"/>
      <c r="AK241" s="14">
        <v>0.18233582828280501</v>
      </c>
      <c r="AL241" s="14">
        <v>0.24564136534686301</v>
      </c>
      <c r="AM241" s="14">
        <v>0.183851720371903</v>
      </c>
      <c r="AN241" s="14">
        <v>0.114545545744262</v>
      </c>
      <c r="AO241" s="14">
        <v>0.139577955503462</v>
      </c>
      <c r="AP241" s="14"/>
      <c r="AQ241" s="14">
        <v>0.13051863874721301</v>
      </c>
      <c r="AR241" s="14"/>
      <c r="AS241" s="14">
        <v>0.23630577806339501</v>
      </c>
      <c r="AT241" s="14">
        <v>0.19020257176767899</v>
      </c>
    </row>
    <row r="242" spans="2:46" x14ac:dyDescent="0.35">
      <c r="B242" t="s">
        <v>171</v>
      </c>
      <c r="C242" s="14">
        <v>0.16440615021909899</v>
      </c>
      <c r="D242" s="14">
        <v>0.17704860156355501</v>
      </c>
      <c r="E242" s="14">
        <v>0.15175849910061601</v>
      </c>
      <c r="F242" s="14"/>
      <c r="G242" s="14">
        <v>0.181973910653562</v>
      </c>
      <c r="H242" s="14">
        <v>0.21060738382911701</v>
      </c>
      <c r="I242" s="14">
        <v>0.16077389147936999</v>
      </c>
      <c r="J242" s="14">
        <v>0.14886863317903401</v>
      </c>
      <c r="K242" s="14">
        <v>0.17703370349620201</v>
      </c>
      <c r="L242" s="14">
        <v>0.12217635003864299</v>
      </c>
      <c r="M242" s="14"/>
      <c r="N242" s="14">
        <v>0.18735986513139199</v>
      </c>
      <c r="O242" s="14">
        <v>0.20021667721688599</v>
      </c>
      <c r="P242" s="14">
        <v>0.13944175260271</v>
      </c>
      <c r="Q242" s="14">
        <v>0.12650471964564899</v>
      </c>
      <c r="R242" s="14"/>
      <c r="S242" s="14">
        <v>0.231251165775646</v>
      </c>
      <c r="T242" s="14">
        <v>0.155289552442125</v>
      </c>
      <c r="U242" s="14">
        <v>0.173456422974062</v>
      </c>
      <c r="V242" s="14">
        <v>0.15931539141586601</v>
      </c>
      <c r="W242" s="14">
        <v>0.15054573993137499</v>
      </c>
      <c r="X242" s="14">
        <v>0.14739789563076</v>
      </c>
      <c r="Y242" s="14">
        <v>8.7843752466162606E-2</v>
      </c>
      <c r="Z242" s="14">
        <v>0.140933503717941</v>
      </c>
      <c r="AA242" s="14">
        <v>0.20139232414718</v>
      </c>
      <c r="AB242" s="14">
        <v>0.161575353532529</v>
      </c>
      <c r="AC242" s="14">
        <v>9.49690679822532E-2</v>
      </c>
      <c r="AD242" s="14">
        <v>0.19086004651310301</v>
      </c>
      <c r="AE242" s="14"/>
      <c r="AF242" s="14">
        <v>0.106886225208212</v>
      </c>
      <c r="AG242" s="14">
        <v>0.27461242564403399</v>
      </c>
      <c r="AH242" s="14">
        <v>0.20748542687368501</v>
      </c>
      <c r="AI242" s="14">
        <v>7.0503756189757696E-2</v>
      </c>
      <c r="AJ242" s="14"/>
      <c r="AK242" s="14">
        <v>0.124839335602282</v>
      </c>
      <c r="AL242" s="14">
        <v>0.34403738578667598</v>
      </c>
      <c r="AM242" s="14">
        <v>0.214029362510714</v>
      </c>
      <c r="AN242" s="14">
        <v>6.4215736548537197E-2</v>
      </c>
      <c r="AO242" s="14">
        <v>8.5730865032757606E-2</v>
      </c>
      <c r="AP242" s="14"/>
      <c r="AQ242" s="14">
        <v>0.26146587363276103</v>
      </c>
      <c r="AR242" s="14"/>
      <c r="AS242" s="14">
        <v>0.38838978271017599</v>
      </c>
      <c r="AT242" s="14">
        <v>0.104632857805931</v>
      </c>
    </row>
    <row r="243" spans="2:46" x14ac:dyDescent="0.35">
      <c r="B243" t="s">
        <v>172</v>
      </c>
      <c r="C243" s="14">
        <v>6.4279673784057703E-2</v>
      </c>
      <c r="D243" s="14">
        <v>6.5028320969912401E-2</v>
      </c>
      <c r="E243" s="14">
        <v>6.3800377207300196E-2</v>
      </c>
      <c r="F243" s="14"/>
      <c r="G243" s="14">
        <v>5.32899033215515E-2</v>
      </c>
      <c r="H243" s="14">
        <v>0.116411217638116</v>
      </c>
      <c r="I243" s="14">
        <v>6.8660147700987204E-2</v>
      </c>
      <c r="J243" s="14">
        <v>6.1918071377735098E-2</v>
      </c>
      <c r="K243" s="14">
        <v>4.36728856439507E-2</v>
      </c>
      <c r="L243" s="14">
        <v>4.1427134547737499E-2</v>
      </c>
      <c r="M243" s="14"/>
      <c r="N243" s="14">
        <v>9.4243873483463497E-2</v>
      </c>
      <c r="O243" s="14">
        <v>4.7195542715851697E-2</v>
      </c>
      <c r="P243" s="14">
        <v>5.6443429324154602E-2</v>
      </c>
      <c r="Q243" s="14">
        <v>5.7406929958589002E-2</v>
      </c>
      <c r="R243" s="14"/>
      <c r="S243" s="14">
        <v>7.9562362487204899E-2</v>
      </c>
      <c r="T243" s="14">
        <v>6.2583725949397401E-2</v>
      </c>
      <c r="U243" s="14">
        <v>3.6088780575541303E-2</v>
      </c>
      <c r="V243" s="14">
        <v>6.2822414607407603E-2</v>
      </c>
      <c r="W243" s="14">
        <v>3.8281071734889503E-2</v>
      </c>
      <c r="X243" s="14">
        <v>7.1152488067362699E-2</v>
      </c>
      <c r="Y243" s="14">
        <v>3.57105257988811E-2</v>
      </c>
      <c r="Z243" s="14">
        <v>7.5597621444329605E-2</v>
      </c>
      <c r="AA243" s="14">
        <v>9.7620850193801303E-2</v>
      </c>
      <c r="AB243" s="14">
        <v>6.9040741489663507E-2</v>
      </c>
      <c r="AC243" s="14">
        <v>3.1863729712756299E-2</v>
      </c>
      <c r="AD243" s="14">
        <v>9.8465339242919295E-2</v>
      </c>
      <c r="AE243" s="14"/>
      <c r="AF243" s="14">
        <v>3.2857793304101497E-2</v>
      </c>
      <c r="AG243" s="14">
        <v>0.10548871440720101</v>
      </c>
      <c r="AH243" s="14">
        <v>0.10366741693345401</v>
      </c>
      <c r="AI243" s="14">
        <v>2.1055254828070399E-2</v>
      </c>
      <c r="AJ243" s="14"/>
      <c r="AK243" s="14">
        <v>5.0321367002358501E-2</v>
      </c>
      <c r="AL243" s="14">
        <v>0.14741704433292199</v>
      </c>
      <c r="AM243" s="14">
        <v>8.1863388045606902E-2</v>
      </c>
      <c r="AN243" s="14">
        <v>1.8657888594772899E-2</v>
      </c>
      <c r="AO243" s="14">
        <v>4.3123274180980199E-2</v>
      </c>
      <c r="AP243" s="14"/>
      <c r="AQ243" s="14">
        <v>0.15782880128437499</v>
      </c>
      <c r="AR243" s="14"/>
      <c r="AS243" s="14">
        <v>0.16773951257472899</v>
      </c>
      <c r="AT243" s="14">
        <v>1.5862944880733899E-2</v>
      </c>
    </row>
    <row r="244" spans="2:46" x14ac:dyDescent="0.35">
      <c r="B244" t="s">
        <v>173</v>
      </c>
      <c r="C244" s="14">
        <v>1.2530284241113999E-2</v>
      </c>
      <c r="D244" s="14">
        <v>1.09327945810832E-2</v>
      </c>
      <c r="E244" s="14">
        <v>1.4139395851280601E-2</v>
      </c>
      <c r="F244" s="14"/>
      <c r="G244" s="14">
        <v>1.11561267112751E-2</v>
      </c>
      <c r="H244" s="14">
        <v>2.32111700965144E-2</v>
      </c>
      <c r="I244" s="14">
        <v>2.4948893145868602E-3</v>
      </c>
      <c r="J244" s="14">
        <v>2.2565740329378199E-2</v>
      </c>
      <c r="K244" s="14">
        <v>6.41119945587633E-3</v>
      </c>
      <c r="L244" s="14">
        <v>8.8778684361454901E-3</v>
      </c>
      <c r="M244" s="14"/>
      <c r="N244" s="14">
        <v>1.4457743818229301E-2</v>
      </c>
      <c r="O244" s="14">
        <v>1.45743763911297E-2</v>
      </c>
      <c r="P244" s="14">
        <v>1.15944664182697E-2</v>
      </c>
      <c r="Q244" s="14">
        <v>9.3110188913559395E-3</v>
      </c>
      <c r="R244" s="14"/>
      <c r="S244" s="14">
        <v>1.6259331848931E-2</v>
      </c>
      <c r="T244" s="14">
        <v>1.43863151327465E-2</v>
      </c>
      <c r="U244" s="14">
        <v>1.6812394293949699E-2</v>
      </c>
      <c r="V244" s="14">
        <v>6.06386704642834E-3</v>
      </c>
      <c r="W244" s="14">
        <v>2.76145604148356E-2</v>
      </c>
      <c r="X244" s="14">
        <v>5.7098541908565297E-3</v>
      </c>
      <c r="Y244" s="14">
        <v>5.6908317891297099E-3</v>
      </c>
      <c r="Z244" s="14">
        <v>1.31305800887749E-2</v>
      </c>
      <c r="AA244" s="14">
        <v>9.3767712436789198E-3</v>
      </c>
      <c r="AB244" s="14">
        <v>1.6923619217279001E-2</v>
      </c>
      <c r="AC244" s="14">
        <v>1.0337811768308299E-2</v>
      </c>
      <c r="AD244" s="14">
        <v>0</v>
      </c>
      <c r="AE244" s="14"/>
      <c r="AF244" s="14">
        <v>0</v>
      </c>
      <c r="AG244" s="14">
        <v>2.74205912693932E-2</v>
      </c>
      <c r="AH244" s="14">
        <v>5.5845192018741004E-3</v>
      </c>
      <c r="AI244" s="14">
        <v>0</v>
      </c>
      <c r="AJ244" s="14"/>
      <c r="AK244" s="14">
        <v>3.1894553237098401E-3</v>
      </c>
      <c r="AL244" s="14">
        <v>4.0267903800672203E-2</v>
      </c>
      <c r="AM244" s="14">
        <v>4.6020272520355598E-3</v>
      </c>
      <c r="AN244" s="14">
        <v>0</v>
      </c>
      <c r="AO244" s="14">
        <v>6.0335551348858303E-3</v>
      </c>
      <c r="AP244" s="14"/>
      <c r="AQ244" s="14">
        <v>2.2921215581875001E-2</v>
      </c>
      <c r="AR244" s="14"/>
      <c r="AS244" s="14">
        <v>4.3644025703129599E-2</v>
      </c>
      <c r="AT244" s="14">
        <v>4.0588453953173198E-3</v>
      </c>
    </row>
    <row r="245" spans="2:46" x14ac:dyDescent="0.3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</row>
    <row r="246" spans="2:46" x14ac:dyDescent="0.35">
      <c r="B246" s="6" t="s">
        <v>176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</row>
    <row r="247" spans="2:46" x14ac:dyDescent="0.35">
      <c r="B247" s="24" t="s">
        <v>78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</row>
    <row r="248" spans="2:46" x14ac:dyDescent="0.35">
      <c r="B248" t="s">
        <v>167</v>
      </c>
      <c r="C248" s="14">
        <v>0.201828136317869</v>
      </c>
      <c r="D248" s="14">
        <v>0.21016216625123299</v>
      </c>
      <c r="E248" s="14">
        <v>0.194480136704065</v>
      </c>
      <c r="F248" s="14"/>
      <c r="G248" s="14">
        <v>0.10983770009782499</v>
      </c>
      <c r="H248" s="14">
        <v>0.15119585768798599</v>
      </c>
      <c r="I248" s="14">
        <v>0.20060514559796599</v>
      </c>
      <c r="J248" s="14">
        <v>0.21636275271058</v>
      </c>
      <c r="K248" s="14">
        <v>0.263018085209068</v>
      </c>
      <c r="L248" s="14">
        <v>0.25231148773947898</v>
      </c>
      <c r="M248" s="14"/>
      <c r="N248" s="14">
        <v>0.15919789336246101</v>
      </c>
      <c r="O248" s="14">
        <v>0.15789527203642201</v>
      </c>
      <c r="P248" s="14">
        <v>0.262435561035822</v>
      </c>
      <c r="Q248" s="14">
        <v>0.23931072218060501</v>
      </c>
      <c r="R248" s="14"/>
      <c r="S248" s="14">
        <v>0.12151138663652999</v>
      </c>
      <c r="T248" s="14">
        <v>0.21412960311217699</v>
      </c>
      <c r="U248" s="14">
        <v>0.21360973071682399</v>
      </c>
      <c r="V248" s="14">
        <v>0.184733047224067</v>
      </c>
      <c r="W248" s="14">
        <v>0.206651319468106</v>
      </c>
      <c r="X248" s="14">
        <v>0.203280593400572</v>
      </c>
      <c r="Y248" s="14">
        <v>0.29771364731991201</v>
      </c>
      <c r="Z248" s="14">
        <v>0.15279972414110099</v>
      </c>
      <c r="AA248" s="14">
        <v>0.221327944966424</v>
      </c>
      <c r="AB248" s="14">
        <v>0.212260485610379</v>
      </c>
      <c r="AC248" s="14">
        <v>0.25042316838982798</v>
      </c>
      <c r="AD248" s="14">
        <v>0.153539556216607</v>
      </c>
      <c r="AE248" s="14"/>
      <c r="AF248" s="14">
        <v>0.21489121883613299</v>
      </c>
      <c r="AG248" s="14">
        <v>0.102983933204897</v>
      </c>
      <c r="AH248" s="14">
        <v>0.119533259089737</v>
      </c>
      <c r="AI248" s="14">
        <v>0.44140317748929903</v>
      </c>
      <c r="AJ248" s="14"/>
      <c r="AK248" s="14">
        <v>0.20229221154115901</v>
      </c>
      <c r="AL248" s="14">
        <v>2.5257118400117701E-2</v>
      </c>
      <c r="AM248" s="14">
        <v>0.139367188143381</v>
      </c>
      <c r="AN248" s="14">
        <v>0.40590007876885198</v>
      </c>
      <c r="AO248" s="14">
        <v>0.213071634986224</v>
      </c>
      <c r="AP248" s="14"/>
      <c r="AQ248" s="14">
        <v>0.21400696144700401</v>
      </c>
      <c r="AR248" s="14"/>
      <c r="AS248" s="14">
        <v>9.9930085399426005E-3</v>
      </c>
      <c r="AT248" s="14">
        <v>0.251526510258827</v>
      </c>
    </row>
    <row r="249" spans="2:46" x14ac:dyDescent="0.35">
      <c r="B249" t="s">
        <v>168</v>
      </c>
      <c r="C249" s="14">
        <v>0.13934888575340401</v>
      </c>
      <c r="D249" s="14">
        <v>0.121011773726618</v>
      </c>
      <c r="E249" s="14">
        <v>0.15686739772553501</v>
      </c>
      <c r="F249" s="14"/>
      <c r="G249" s="14">
        <v>0.139529183994059</v>
      </c>
      <c r="H249" s="14">
        <v>0.13393399941168299</v>
      </c>
      <c r="I249" s="14">
        <v>0.12025196921417899</v>
      </c>
      <c r="J249" s="14">
        <v>0.14382839950439799</v>
      </c>
      <c r="K249" s="14">
        <v>0.16230566108043301</v>
      </c>
      <c r="L249" s="14">
        <v>0.14005537898144499</v>
      </c>
      <c r="M249" s="14"/>
      <c r="N249" s="14">
        <v>0.114926126971812</v>
      </c>
      <c r="O249" s="14">
        <v>0.137592210074758</v>
      </c>
      <c r="P249" s="14">
        <v>0.155107087436128</v>
      </c>
      <c r="Q249" s="14">
        <v>0.15570168982180299</v>
      </c>
      <c r="R249" s="14"/>
      <c r="S249" s="14">
        <v>0.12157125334221</v>
      </c>
      <c r="T249" s="14">
        <v>0.124879629378904</v>
      </c>
      <c r="U249" s="14">
        <v>0.109548489501746</v>
      </c>
      <c r="V249" s="14">
        <v>0.183661466735281</v>
      </c>
      <c r="W249" s="14">
        <v>0.16071484915968501</v>
      </c>
      <c r="X249" s="14">
        <v>0.16736226994167999</v>
      </c>
      <c r="Y249" s="14">
        <v>0.158073067762767</v>
      </c>
      <c r="Z249" s="14">
        <v>0.12978962898487001</v>
      </c>
      <c r="AA249" s="14">
        <v>0.108791972278896</v>
      </c>
      <c r="AB249" s="14">
        <v>0.14023060434472001</v>
      </c>
      <c r="AC249" s="14">
        <v>0.156762764483663</v>
      </c>
      <c r="AD249" s="14">
        <v>0.140864331772455</v>
      </c>
      <c r="AE249" s="14"/>
      <c r="AF249" s="14">
        <v>0.194659924707795</v>
      </c>
      <c r="AG249" s="14">
        <v>8.59815366239048E-2</v>
      </c>
      <c r="AH249" s="14">
        <v>0.13236827573590601</v>
      </c>
      <c r="AI249" s="14">
        <v>0.20466291236740899</v>
      </c>
      <c r="AJ249" s="14"/>
      <c r="AK249" s="14">
        <v>0.17105680854338401</v>
      </c>
      <c r="AL249" s="14">
        <v>4.1219858908766303E-2</v>
      </c>
      <c r="AM249" s="14">
        <v>0.155963404112862</v>
      </c>
      <c r="AN249" s="14">
        <v>0.20574678350835901</v>
      </c>
      <c r="AO249" s="14">
        <v>0.13251126997315399</v>
      </c>
      <c r="AP249" s="14"/>
      <c r="AQ249" s="14">
        <v>0.10548239957641301</v>
      </c>
      <c r="AR249" s="14"/>
      <c r="AS249" s="14">
        <v>1.3262471064996201E-2</v>
      </c>
      <c r="AT249" s="14">
        <v>0.19829891467939001</v>
      </c>
    </row>
    <row r="250" spans="2:46" x14ac:dyDescent="0.35">
      <c r="B250" t="s">
        <v>169</v>
      </c>
      <c r="C250" s="14">
        <v>0.18976649001639201</v>
      </c>
      <c r="D250" s="14">
        <v>0.17653704075060001</v>
      </c>
      <c r="E250" s="14">
        <v>0.202350906985202</v>
      </c>
      <c r="F250" s="14"/>
      <c r="G250" s="14">
        <v>0.24847141193251601</v>
      </c>
      <c r="H250" s="14">
        <v>0.216979108263362</v>
      </c>
      <c r="I250" s="14">
        <v>0.18156762029293899</v>
      </c>
      <c r="J250" s="14">
        <v>0.18334424870439101</v>
      </c>
      <c r="K250" s="14">
        <v>0.129544493525764</v>
      </c>
      <c r="L250" s="14">
        <v>0.180950773108387</v>
      </c>
      <c r="M250" s="14"/>
      <c r="N250" s="14">
        <v>0.16225939205581799</v>
      </c>
      <c r="O250" s="14">
        <v>0.211904013208916</v>
      </c>
      <c r="P250" s="14">
        <v>0.20481612940167801</v>
      </c>
      <c r="Q250" s="14">
        <v>0.18382052265497001</v>
      </c>
      <c r="R250" s="14"/>
      <c r="S250" s="14">
        <v>0.159154900014847</v>
      </c>
      <c r="T250" s="14">
        <v>0.18443987828435901</v>
      </c>
      <c r="U250" s="14">
        <v>0.217417099680946</v>
      </c>
      <c r="V250" s="14">
        <v>0.164875139732926</v>
      </c>
      <c r="W250" s="14">
        <v>0.17239455773491799</v>
      </c>
      <c r="X250" s="14">
        <v>0.19529260398371801</v>
      </c>
      <c r="Y250" s="14">
        <v>0.18173400267993201</v>
      </c>
      <c r="Z250" s="14">
        <v>0.243320978496193</v>
      </c>
      <c r="AA250" s="14">
        <v>0.15905764115533699</v>
      </c>
      <c r="AB250" s="14">
        <v>0.20314812475551999</v>
      </c>
      <c r="AC250" s="14">
        <v>0.23914996826292501</v>
      </c>
      <c r="AD250" s="14">
        <v>0.31951409353640298</v>
      </c>
      <c r="AE250" s="14"/>
      <c r="AF250" s="14">
        <v>0.22696273825074101</v>
      </c>
      <c r="AG250" s="14">
        <v>0.14781981796115501</v>
      </c>
      <c r="AH250" s="14">
        <v>0.16029152285675999</v>
      </c>
      <c r="AI250" s="14">
        <v>0.169912222125426</v>
      </c>
      <c r="AJ250" s="14"/>
      <c r="AK250" s="14">
        <v>0.22886745855316601</v>
      </c>
      <c r="AL250" s="14">
        <v>0.117425837104704</v>
      </c>
      <c r="AM250" s="14">
        <v>0.15585777089713401</v>
      </c>
      <c r="AN250" s="14">
        <v>0.185996830194576</v>
      </c>
      <c r="AO250" s="14">
        <v>0.235412995093434</v>
      </c>
      <c r="AP250" s="14"/>
      <c r="AQ250" s="14">
        <v>0.134049246264419</v>
      </c>
      <c r="AR250" s="14"/>
      <c r="AS250" s="14">
        <v>7.5444917133380696E-2</v>
      </c>
      <c r="AT250" s="14">
        <v>0.25202069972383401</v>
      </c>
    </row>
    <row r="251" spans="2:46" x14ac:dyDescent="0.35">
      <c r="B251" t="s">
        <v>170</v>
      </c>
      <c r="C251" s="14">
        <v>0.18037080719266901</v>
      </c>
      <c r="D251" s="14">
        <v>0.17182534027631099</v>
      </c>
      <c r="E251" s="14">
        <v>0.18846351990390001</v>
      </c>
      <c r="F251" s="14"/>
      <c r="G251" s="14">
        <v>0.20280666731453501</v>
      </c>
      <c r="H251" s="14">
        <v>0.134698530107113</v>
      </c>
      <c r="I251" s="14">
        <v>0.205913877120594</v>
      </c>
      <c r="J251" s="14">
        <v>0.18341811341723399</v>
      </c>
      <c r="K251" s="14">
        <v>0.16434225768548</v>
      </c>
      <c r="L251" s="14">
        <v>0.190123624124761</v>
      </c>
      <c r="M251" s="14"/>
      <c r="N251" s="14">
        <v>0.176494126376884</v>
      </c>
      <c r="O251" s="14">
        <v>0.17077420172354499</v>
      </c>
      <c r="P251" s="14">
        <v>0.18325553689249199</v>
      </c>
      <c r="Q251" s="14">
        <v>0.18859429339870901</v>
      </c>
      <c r="R251" s="14"/>
      <c r="S251" s="14">
        <v>0.20564000775445901</v>
      </c>
      <c r="T251" s="14">
        <v>0.20427875899814801</v>
      </c>
      <c r="U251" s="14">
        <v>0.17023907470542801</v>
      </c>
      <c r="V251" s="14">
        <v>0.18250240833845199</v>
      </c>
      <c r="W251" s="14">
        <v>0.196860581890035</v>
      </c>
      <c r="X251" s="14">
        <v>0.174461014256062</v>
      </c>
      <c r="Y251" s="14">
        <v>0.16533411621434799</v>
      </c>
      <c r="Z251" s="14">
        <v>0.185266377147631</v>
      </c>
      <c r="AA251" s="14">
        <v>0.180150076876084</v>
      </c>
      <c r="AB251" s="14">
        <v>0.155251790912982</v>
      </c>
      <c r="AC251" s="14">
        <v>0.16457273382981399</v>
      </c>
      <c r="AD251" s="14">
        <v>9.5482311992681396E-2</v>
      </c>
      <c r="AE251" s="14"/>
      <c r="AF251" s="14">
        <v>0.17175476445312801</v>
      </c>
      <c r="AG251" s="14">
        <v>0.183448444798958</v>
      </c>
      <c r="AH251" s="14">
        <v>0.19394083538728901</v>
      </c>
      <c r="AI251" s="14">
        <v>7.9983976993673697E-2</v>
      </c>
      <c r="AJ251" s="14"/>
      <c r="AK251" s="14">
        <v>0.1857061300458</v>
      </c>
      <c r="AL251" s="14">
        <v>0.195605319060807</v>
      </c>
      <c r="AM251" s="14">
        <v>0.17920948404274201</v>
      </c>
      <c r="AN251" s="14">
        <v>0.102781275040639</v>
      </c>
      <c r="AO251" s="14">
        <v>0.212197998278886</v>
      </c>
      <c r="AP251" s="14"/>
      <c r="AQ251" s="14">
        <v>0.106445723021776</v>
      </c>
      <c r="AR251" s="14"/>
      <c r="AS251" s="14">
        <v>0.185157035072331</v>
      </c>
      <c r="AT251" s="14">
        <v>0.16864424708199999</v>
      </c>
    </row>
    <row r="252" spans="2:46" x14ac:dyDescent="0.35">
      <c r="B252" t="s">
        <v>171</v>
      </c>
      <c r="C252" s="14">
        <v>0.19217721864859</v>
      </c>
      <c r="D252" s="14">
        <v>0.21264541185855201</v>
      </c>
      <c r="E252" s="14">
        <v>0.17294179931753201</v>
      </c>
      <c r="F252" s="14"/>
      <c r="G252" s="14">
        <v>0.21470280955294199</v>
      </c>
      <c r="H252" s="14">
        <v>0.238507074194304</v>
      </c>
      <c r="I252" s="14">
        <v>0.18594034927042</v>
      </c>
      <c r="J252" s="14">
        <v>0.172944548042468</v>
      </c>
      <c r="K252" s="14">
        <v>0.20173833985088299</v>
      </c>
      <c r="L252" s="14">
        <v>0.15372762245745</v>
      </c>
      <c r="M252" s="14"/>
      <c r="N252" s="14">
        <v>0.24935149854048499</v>
      </c>
      <c r="O252" s="14">
        <v>0.21853136585119701</v>
      </c>
      <c r="P252" s="14">
        <v>0.12453462709362401</v>
      </c>
      <c r="Q252" s="14">
        <v>0.16302967484442499</v>
      </c>
      <c r="R252" s="14"/>
      <c r="S252" s="14">
        <v>0.25338055702697998</v>
      </c>
      <c r="T252" s="14">
        <v>0.18649111635997001</v>
      </c>
      <c r="U252" s="14">
        <v>0.181542168382924</v>
      </c>
      <c r="V252" s="14">
        <v>0.185376684233554</v>
      </c>
      <c r="W252" s="14">
        <v>0.17077944600174699</v>
      </c>
      <c r="X252" s="14">
        <v>0.17582463417219199</v>
      </c>
      <c r="Y252" s="14">
        <v>0.16237394494343901</v>
      </c>
      <c r="Z252" s="14">
        <v>0.18864234234993599</v>
      </c>
      <c r="AA252" s="14">
        <v>0.21991944437924801</v>
      </c>
      <c r="AB252" s="14">
        <v>0.180435641192048</v>
      </c>
      <c r="AC252" s="14">
        <v>0.14732337244282501</v>
      </c>
      <c r="AD252" s="14">
        <v>0.17173496294447399</v>
      </c>
      <c r="AE252" s="14"/>
      <c r="AF252" s="14">
        <v>0.13293732929662899</v>
      </c>
      <c r="AG252" s="14">
        <v>0.305672056478</v>
      </c>
      <c r="AH252" s="14">
        <v>0.29902199356874298</v>
      </c>
      <c r="AI252" s="14">
        <v>7.3013830134629407E-2</v>
      </c>
      <c r="AJ252" s="14"/>
      <c r="AK252" s="14">
        <v>0.152808837400118</v>
      </c>
      <c r="AL252" s="14">
        <v>0.37956010114477301</v>
      </c>
      <c r="AM252" s="14">
        <v>0.28250440721817599</v>
      </c>
      <c r="AN252" s="14">
        <v>6.3136501286574997E-2</v>
      </c>
      <c r="AO252" s="14">
        <v>0.14151112236851901</v>
      </c>
      <c r="AP252" s="14"/>
      <c r="AQ252" s="14">
        <v>0.255643445699967</v>
      </c>
      <c r="AR252" s="14"/>
      <c r="AS252" s="14">
        <v>0.437619750999928</v>
      </c>
      <c r="AT252" s="14">
        <v>0.11308621806965601</v>
      </c>
    </row>
    <row r="253" spans="2:46" x14ac:dyDescent="0.35">
      <c r="B253" t="s">
        <v>172</v>
      </c>
      <c r="C253" s="14">
        <v>8.2734948353725593E-2</v>
      </c>
      <c r="D253" s="14">
        <v>9.5176880736123001E-2</v>
      </c>
      <c r="E253" s="14">
        <v>6.9963193617653602E-2</v>
      </c>
      <c r="F253" s="14"/>
      <c r="G253" s="14">
        <v>8.0966890190800403E-2</v>
      </c>
      <c r="H253" s="14">
        <v>0.104684866856741</v>
      </c>
      <c r="I253" s="14">
        <v>9.7839738103081497E-2</v>
      </c>
      <c r="J253" s="14">
        <v>8.2929661349842296E-2</v>
      </c>
      <c r="K253" s="14">
        <v>6.9193231384644199E-2</v>
      </c>
      <c r="L253" s="14">
        <v>6.2731291451594298E-2</v>
      </c>
      <c r="M253" s="14"/>
      <c r="N253" s="14">
        <v>0.12385580734904</v>
      </c>
      <c r="O253" s="14">
        <v>8.1632516724454707E-2</v>
      </c>
      <c r="P253" s="14">
        <v>5.8018219124258599E-2</v>
      </c>
      <c r="Q253" s="14">
        <v>6.22487887283215E-2</v>
      </c>
      <c r="R253" s="14"/>
      <c r="S253" s="14">
        <v>0.11193642687066301</v>
      </c>
      <c r="T253" s="14">
        <v>7.0976257376146795E-2</v>
      </c>
      <c r="U253" s="14">
        <v>9.0831042718181904E-2</v>
      </c>
      <c r="V253" s="14">
        <v>9.3496252580686501E-2</v>
      </c>
      <c r="W253" s="14">
        <v>7.3303026048234604E-2</v>
      </c>
      <c r="X253" s="14">
        <v>6.7961294076756495E-2</v>
      </c>
      <c r="Y253" s="14">
        <v>2.9080389290473099E-2</v>
      </c>
      <c r="Z253" s="14">
        <v>8.7566820211956595E-2</v>
      </c>
      <c r="AA253" s="14">
        <v>0.102000364178504</v>
      </c>
      <c r="AB253" s="14">
        <v>9.1167107394521496E-2</v>
      </c>
      <c r="AC253" s="14">
        <v>4.1767992590944499E-2</v>
      </c>
      <c r="AD253" s="14">
        <v>0.118864743537379</v>
      </c>
      <c r="AE253" s="14"/>
      <c r="AF253" s="14">
        <v>5.8794024455574398E-2</v>
      </c>
      <c r="AG253" s="14">
        <v>0.145961550854149</v>
      </c>
      <c r="AH253" s="14">
        <v>7.7165722702892695E-2</v>
      </c>
      <c r="AI253" s="14">
        <v>2.7550145725562299E-2</v>
      </c>
      <c r="AJ253" s="14"/>
      <c r="AK253" s="14">
        <v>5.6079098592663697E-2</v>
      </c>
      <c r="AL253" s="14">
        <v>0.199209938226204</v>
      </c>
      <c r="AM253" s="14">
        <v>7.7863429396336101E-2</v>
      </c>
      <c r="AN253" s="14">
        <v>3.24969688019668E-2</v>
      </c>
      <c r="AO253" s="14">
        <v>6.5294979299782105E-2</v>
      </c>
      <c r="AP253" s="14"/>
      <c r="AQ253" s="14">
        <v>0.144363538522498</v>
      </c>
      <c r="AR253" s="14"/>
      <c r="AS253" s="14">
        <v>0.23103271194823999</v>
      </c>
      <c r="AT253" s="14">
        <v>1.6423410186292901E-2</v>
      </c>
    </row>
    <row r="254" spans="2:46" x14ac:dyDescent="0.35">
      <c r="B254" t="s">
        <v>173</v>
      </c>
      <c r="C254" s="14">
        <v>1.3773513717350101E-2</v>
      </c>
      <c r="D254" s="14">
        <v>1.26413864005621E-2</v>
      </c>
      <c r="E254" s="14">
        <v>1.49330457461118E-2</v>
      </c>
      <c r="F254" s="14"/>
      <c r="G254" s="14">
        <v>3.68533691732253E-3</v>
      </c>
      <c r="H254" s="14">
        <v>2.00005634788127E-2</v>
      </c>
      <c r="I254" s="14">
        <v>7.8813004008196994E-3</v>
      </c>
      <c r="J254" s="14">
        <v>1.7172276271087101E-2</v>
      </c>
      <c r="K254" s="14">
        <v>9.8579312637277795E-3</v>
      </c>
      <c r="L254" s="14">
        <v>2.0099822136883602E-2</v>
      </c>
      <c r="M254" s="14"/>
      <c r="N254" s="14">
        <v>1.3915155343499901E-2</v>
      </c>
      <c r="O254" s="14">
        <v>2.1670420380708301E-2</v>
      </c>
      <c r="P254" s="14">
        <v>1.1832839015996299E-2</v>
      </c>
      <c r="Q254" s="14">
        <v>7.2943083711669203E-3</v>
      </c>
      <c r="R254" s="14"/>
      <c r="S254" s="14">
        <v>2.68054683543117E-2</v>
      </c>
      <c r="T254" s="14">
        <v>1.4804756490295499E-2</v>
      </c>
      <c r="U254" s="14">
        <v>1.6812394293949699E-2</v>
      </c>
      <c r="V254" s="14">
        <v>5.3550011550324798E-3</v>
      </c>
      <c r="W254" s="14">
        <v>1.9296219697274599E-2</v>
      </c>
      <c r="X254" s="14">
        <v>1.5817590169019499E-2</v>
      </c>
      <c r="Y254" s="14">
        <v>5.6908317891297099E-3</v>
      </c>
      <c r="Z254" s="14">
        <v>1.26141286683126E-2</v>
      </c>
      <c r="AA254" s="14">
        <v>8.7525561655068997E-3</v>
      </c>
      <c r="AB254" s="14">
        <v>1.7506245789828501E-2</v>
      </c>
      <c r="AC254" s="14">
        <v>0</v>
      </c>
      <c r="AD254" s="14">
        <v>0</v>
      </c>
      <c r="AE254" s="14"/>
      <c r="AF254" s="14">
        <v>0</v>
      </c>
      <c r="AG254" s="14">
        <v>2.8132660078935098E-2</v>
      </c>
      <c r="AH254" s="14">
        <v>1.76783906586724E-2</v>
      </c>
      <c r="AI254" s="14">
        <v>3.4737351640000001E-3</v>
      </c>
      <c r="AJ254" s="14"/>
      <c r="AK254" s="14">
        <v>3.1894553237098401E-3</v>
      </c>
      <c r="AL254" s="14">
        <v>4.1721827154628098E-2</v>
      </c>
      <c r="AM254" s="14">
        <v>9.2343161893686208E-3</v>
      </c>
      <c r="AN254" s="14">
        <v>3.94156239903274E-3</v>
      </c>
      <c r="AO254" s="14">
        <v>0</v>
      </c>
      <c r="AP254" s="14"/>
      <c r="AQ254" s="14">
        <v>4.00086854679228E-2</v>
      </c>
      <c r="AR254" s="14"/>
      <c r="AS254" s="14">
        <v>4.74901052411816E-2</v>
      </c>
      <c r="AT254" s="14">
        <v>0</v>
      </c>
    </row>
    <row r="255" spans="2:46" x14ac:dyDescent="0.3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</row>
    <row r="256" spans="2:46" x14ac:dyDescent="0.35">
      <c r="B256" s="6" t="s">
        <v>177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</row>
    <row r="257" spans="2:46" x14ac:dyDescent="0.35">
      <c r="B257" s="24" t="s">
        <v>78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</row>
    <row r="258" spans="2:46" x14ac:dyDescent="0.35">
      <c r="B258" t="s">
        <v>167</v>
      </c>
      <c r="C258" s="14">
        <v>0.215436488084153</v>
      </c>
      <c r="D258" s="14">
        <v>0.22149500683824799</v>
      </c>
      <c r="E258" s="14">
        <v>0.21036394487566301</v>
      </c>
      <c r="F258" s="14"/>
      <c r="G258" s="14">
        <v>0.12563708060474599</v>
      </c>
      <c r="H258" s="14">
        <v>0.152521143877791</v>
      </c>
      <c r="I258" s="14">
        <v>0.190510525750721</v>
      </c>
      <c r="J258" s="14">
        <v>0.25841538130880098</v>
      </c>
      <c r="K258" s="14">
        <v>0.27253256979007701</v>
      </c>
      <c r="L258" s="14">
        <v>0.27335685741279703</v>
      </c>
      <c r="M258" s="14"/>
      <c r="N258" s="14">
        <v>0.18768609941707301</v>
      </c>
      <c r="O258" s="14">
        <v>0.19118055249633101</v>
      </c>
      <c r="P258" s="14">
        <v>0.2475896837165</v>
      </c>
      <c r="Q258" s="14">
        <v>0.24354286577622</v>
      </c>
      <c r="R258" s="14"/>
      <c r="S258" s="14">
        <v>0.15726085822496999</v>
      </c>
      <c r="T258" s="14">
        <v>0.221318877902901</v>
      </c>
      <c r="U258" s="14">
        <v>0.21977618765005599</v>
      </c>
      <c r="V258" s="14">
        <v>0.20739396265360299</v>
      </c>
      <c r="W258" s="14">
        <v>0.234091520285829</v>
      </c>
      <c r="X258" s="14">
        <v>0.23714863057444499</v>
      </c>
      <c r="Y258" s="14">
        <v>0.27636115483802398</v>
      </c>
      <c r="Z258" s="14">
        <v>0.22851634485625</v>
      </c>
      <c r="AA258" s="14">
        <v>0.233878641293816</v>
      </c>
      <c r="AB258" s="14">
        <v>0.183587375167067</v>
      </c>
      <c r="AC258" s="14">
        <v>0.28406645656935398</v>
      </c>
      <c r="AD258" s="14">
        <v>9.9655670180333E-2</v>
      </c>
      <c r="AE258" s="14"/>
      <c r="AF258" s="14">
        <v>0.27848961858542598</v>
      </c>
      <c r="AG258" s="14">
        <v>0.104389011466007</v>
      </c>
      <c r="AH258" s="14">
        <v>0.13955203347042799</v>
      </c>
      <c r="AI258" s="14">
        <v>0.46640428127644201</v>
      </c>
      <c r="AJ258" s="14"/>
      <c r="AK258" s="14">
        <v>0.257680825982532</v>
      </c>
      <c r="AL258" s="14">
        <v>2.6650261269308001E-2</v>
      </c>
      <c r="AM258" s="14">
        <v>0.137656723433597</v>
      </c>
      <c r="AN258" s="14">
        <v>0.44656775984052599</v>
      </c>
      <c r="AO258" s="14">
        <v>0.19842239733279701</v>
      </c>
      <c r="AP258" s="14"/>
      <c r="AQ258" s="14">
        <v>0.211565922408081</v>
      </c>
      <c r="AR258" s="14"/>
      <c r="AS258" s="14">
        <v>6.7487857237680899E-3</v>
      </c>
      <c r="AT258" s="14">
        <v>0.26014770725212499</v>
      </c>
    </row>
    <row r="259" spans="2:46" x14ac:dyDescent="0.35">
      <c r="B259" t="s">
        <v>168</v>
      </c>
      <c r="C259" s="14">
        <v>0.12101994737616099</v>
      </c>
      <c r="D259" s="14">
        <v>0.11433835927179101</v>
      </c>
      <c r="E259" s="14">
        <v>0.12801890756736101</v>
      </c>
      <c r="F259" s="14"/>
      <c r="G259" s="14">
        <v>9.9623311489994995E-2</v>
      </c>
      <c r="H259" s="14">
        <v>0.13177846522262099</v>
      </c>
      <c r="I259" s="14">
        <v>0.15704379635834301</v>
      </c>
      <c r="J259" s="14">
        <v>0.113477040853192</v>
      </c>
      <c r="K259" s="14">
        <v>0.116646719916039</v>
      </c>
      <c r="L259" s="14">
        <v>0.106312069878615</v>
      </c>
      <c r="M259" s="14"/>
      <c r="N259" s="14">
        <v>9.82012830127586E-2</v>
      </c>
      <c r="O259" s="14">
        <v>0.110843988394956</v>
      </c>
      <c r="P259" s="14">
        <v>0.133760191292014</v>
      </c>
      <c r="Q259" s="14">
        <v>0.14481332629395699</v>
      </c>
      <c r="R259" s="14"/>
      <c r="S259" s="14">
        <v>0.11199539161701599</v>
      </c>
      <c r="T259" s="14">
        <v>0.117718132460692</v>
      </c>
      <c r="U259" s="14">
        <v>0.106082068888563</v>
      </c>
      <c r="V259" s="14">
        <v>0.147068575455749</v>
      </c>
      <c r="W259" s="14">
        <v>0.138919207278352</v>
      </c>
      <c r="X259" s="14">
        <v>0.142222333644453</v>
      </c>
      <c r="Y259" s="14">
        <v>0.13869667287045001</v>
      </c>
      <c r="Z259" s="14">
        <v>0.100934831389596</v>
      </c>
      <c r="AA259" s="14">
        <v>8.8122294458797795E-2</v>
      </c>
      <c r="AB259" s="14">
        <v>0.13393386658728601</v>
      </c>
      <c r="AC259" s="14">
        <v>9.84126527347918E-2</v>
      </c>
      <c r="AD259" s="14">
        <v>0.13277792010013401</v>
      </c>
      <c r="AE259" s="14"/>
      <c r="AF259" s="14">
        <v>0.164562033370038</v>
      </c>
      <c r="AG259" s="14">
        <v>8.1751400166751503E-2</v>
      </c>
      <c r="AH259" s="14">
        <v>8.3339964078592302E-2</v>
      </c>
      <c r="AI259" s="14">
        <v>0.182724616827947</v>
      </c>
      <c r="AJ259" s="14"/>
      <c r="AK259" s="14">
        <v>0.15260380941752599</v>
      </c>
      <c r="AL259" s="14">
        <v>4.1044411389427798E-2</v>
      </c>
      <c r="AM259" s="14">
        <v>0.110373770914641</v>
      </c>
      <c r="AN259" s="14">
        <v>0.16625368362548501</v>
      </c>
      <c r="AO259" s="14">
        <v>0.15288259609127899</v>
      </c>
      <c r="AP259" s="14"/>
      <c r="AQ259" s="14">
        <v>8.9136461173862203E-2</v>
      </c>
      <c r="AR259" s="14"/>
      <c r="AS259" s="14">
        <v>1.2256618694771701E-2</v>
      </c>
      <c r="AT259" s="14">
        <v>0.18888125187676599</v>
      </c>
    </row>
    <row r="260" spans="2:46" x14ac:dyDescent="0.35">
      <c r="B260" t="s">
        <v>169</v>
      </c>
      <c r="C260" s="14">
        <v>0.17634225857449401</v>
      </c>
      <c r="D260" s="14">
        <v>0.164215838847486</v>
      </c>
      <c r="E260" s="14">
        <v>0.186851252407714</v>
      </c>
      <c r="F260" s="14"/>
      <c r="G260" s="14">
        <v>0.262260663189049</v>
      </c>
      <c r="H260" s="14">
        <v>0.15182665038461801</v>
      </c>
      <c r="I260" s="14">
        <v>0.17007560593865101</v>
      </c>
      <c r="J260" s="14">
        <v>0.157172875836361</v>
      </c>
      <c r="K260" s="14">
        <v>0.13233926283903499</v>
      </c>
      <c r="L260" s="14">
        <v>0.18934441570677499</v>
      </c>
      <c r="M260" s="14"/>
      <c r="N260" s="14">
        <v>0.16038828753284601</v>
      </c>
      <c r="O260" s="14">
        <v>0.18842162876973301</v>
      </c>
      <c r="P260" s="14">
        <v>0.19140334559620001</v>
      </c>
      <c r="Q260" s="14">
        <v>0.16815966512308</v>
      </c>
      <c r="R260" s="14"/>
      <c r="S260" s="14">
        <v>0.14138387393996199</v>
      </c>
      <c r="T260" s="14">
        <v>0.17292054712471899</v>
      </c>
      <c r="U260" s="14">
        <v>0.16100503442945199</v>
      </c>
      <c r="V260" s="14">
        <v>0.20066713463250499</v>
      </c>
      <c r="W260" s="14">
        <v>0.12261635656099799</v>
      </c>
      <c r="X260" s="14">
        <v>0.18370053359921501</v>
      </c>
      <c r="Y260" s="14">
        <v>0.142344099092615</v>
      </c>
      <c r="Z260" s="14">
        <v>0.20553950420070499</v>
      </c>
      <c r="AA260" s="14">
        <v>0.17712899124604201</v>
      </c>
      <c r="AB260" s="14">
        <v>0.22652348466723801</v>
      </c>
      <c r="AC260" s="14">
        <v>0.25763983375904898</v>
      </c>
      <c r="AD260" s="14">
        <v>0.187970847287284</v>
      </c>
      <c r="AE260" s="14"/>
      <c r="AF260" s="14">
        <v>0.22245841467437999</v>
      </c>
      <c r="AG260" s="14">
        <v>0.112850024178172</v>
      </c>
      <c r="AH260" s="14">
        <v>0.194658042766232</v>
      </c>
      <c r="AI260" s="14">
        <v>0.156186373827365</v>
      </c>
      <c r="AJ260" s="14"/>
      <c r="AK260" s="14">
        <v>0.21890972325083399</v>
      </c>
      <c r="AL260" s="14">
        <v>7.88525262785328E-2</v>
      </c>
      <c r="AM260" s="14">
        <v>0.174574671231185</v>
      </c>
      <c r="AN260" s="14">
        <v>0.15364872627074699</v>
      </c>
      <c r="AO260" s="14">
        <v>0.193635638552832</v>
      </c>
      <c r="AP260" s="14"/>
      <c r="AQ260" s="14">
        <v>0.105616983305563</v>
      </c>
      <c r="AR260" s="14"/>
      <c r="AS260" s="14">
        <v>4.7798180716709E-2</v>
      </c>
      <c r="AT260" s="14">
        <v>0.20778103087070601</v>
      </c>
    </row>
    <row r="261" spans="2:46" x14ac:dyDescent="0.35">
      <c r="B261" t="s">
        <v>170</v>
      </c>
      <c r="C261" s="14">
        <v>0.18122665524015499</v>
      </c>
      <c r="D261" s="14">
        <v>0.16110200573045499</v>
      </c>
      <c r="E261" s="14">
        <v>0.20063036953719299</v>
      </c>
      <c r="F261" s="14"/>
      <c r="G261" s="14">
        <v>0.22076760148864899</v>
      </c>
      <c r="H261" s="14">
        <v>0.222212544820412</v>
      </c>
      <c r="I261" s="14">
        <v>0.16640219595287101</v>
      </c>
      <c r="J261" s="14">
        <v>0.16487683519120899</v>
      </c>
      <c r="K261" s="14">
        <v>0.16816036050990599</v>
      </c>
      <c r="L261" s="14">
        <v>0.155668494633487</v>
      </c>
      <c r="M261" s="14"/>
      <c r="N261" s="14">
        <v>0.188377371975254</v>
      </c>
      <c r="O261" s="14">
        <v>0.16872169819322899</v>
      </c>
      <c r="P261" s="14">
        <v>0.19150593613606501</v>
      </c>
      <c r="Q261" s="14">
        <v>0.17612399564679701</v>
      </c>
      <c r="R261" s="14"/>
      <c r="S261" s="14">
        <v>0.22243863377511899</v>
      </c>
      <c r="T261" s="14">
        <v>0.16418543388662901</v>
      </c>
      <c r="U261" s="14">
        <v>0.201827883360854</v>
      </c>
      <c r="V261" s="14">
        <v>0.17203454904566101</v>
      </c>
      <c r="W261" s="14">
        <v>0.201616905663656</v>
      </c>
      <c r="X261" s="14">
        <v>0.14804347796141701</v>
      </c>
      <c r="Y261" s="14">
        <v>0.216455646612083</v>
      </c>
      <c r="Z261" s="14">
        <v>0.15301240524318299</v>
      </c>
      <c r="AA261" s="14">
        <v>0.18494053510702299</v>
      </c>
      <c r="AB261" s="14">
        <v>0.150326320996818</v>
      </c>
      <c r="AC261" s="14">
        <v>0.114643178435812</v>
      </c>
      <c r="AD261" s="14">
        <v>0.22093786502728199</v>
      </c>
      <c r="AE261" s="14"/>
      <c r="AF261" s="14">
        <v>0.16093819409770399</v>
      </c>
      <c r="AG261" s="14">
        <v>0.17633155569631601</v>
      </c>
      <c r="AH261" s="14">
        <v>0.222740994542204</v>
      </c>
      <c r="AI261" s="14">
        <v>9.33813191108121E-2</v>
      </c>
      <c r="AJ261" s="14"/>
      <c r="AK261" s="14">
        <v>0.177009418514052</v>
      </c>
      <c r="AL261" s="14">
        <v>0.188635299058833</v>
      </c>
      <c r="AM261" s="14">
        <v>0.20518258653028901</v>
      </c>
      <c r="AN261" s="14">
        <v>0.10888268051821499</v>
      </c>
      <c r="AO261" s="14">
        <v>0.265398414025865</v>
      </c>
      <c r="AP261" s="14"/>
      <c r="AQ261" s="14">
        <v>9.6311051929483499E-2</v>
      </c>
      <c r="AR261" s="14"/>
      <c r="AS261" s="14">
        <v>0.16396852225498201</v>
      </c>
      <c r="AT261" s="14">
        <v>0.18339624223790901</v>
      </c>
    </row>
    <row r="262" spans="2:46" x14ac:dyDescent="0.35">
      <c r="B262" t="s">
        <v>171</v>
      </c>
      <c r="C262" s="14">
        <v>0.18239733210831499</v>
      </c>
      <c r="D262" s="14">
        <v>0.19370519633552699</v>
      </c>
      <c r="E262" s="14">
        <v>0.17113467511931199</v>
      </c>
      <c r="F262" s="14"/>
      <c r="G262" s="14">
        <v>0.200983920819854</v>
      </c>
      <c r="H262" s="14">
        <v>0.16498742200154601</v>
      </c>
      <c r="I262" s="14">
        <v>0.204347600125765</v>
      </c>
      <c r="J262" s="14">
        <v>0.17879149979197201</v>
      </c>
      <c r="K262" s="14">
        <v>0.206336724870023</v>
      </c>
      <c r="L262" s="14">
        <v>0.15311730656219499</v>
      </c>
      <c r="M262" s="14"/>
      <c r="N262" s="14">
        <v>0.204756544126004</v>
      </c>
      <c r="O262" s="14">
        <v>0.21085793927405599</v>
      </c>
      <c r="P262" s="14">
        <v>0.129772784172348</v>
      </c>
      <c r="Q262" s="14">
        <v>0.1754147474329</v>
      </c>
      <c r="R262" s="14"/>
      <c r="S262" s="14">
        <v>0.22832400456886401</v>
      </c>
      <c r="T262" s="14">
        <v>0.18803007688154899</v>
      </c>
      <c r="U262" s="14">
        <v>0.14694426422700699</v>
      </c>
      <c r="V262" s="14">
        <v>0.18619401528966001</v>
      </c>
      <c r="W262" s="14">
        <v>0.18141137212410399</v>
      </c>
      <c r="X262" s="14">
        <v>0.17648348022778501</v>
      </c>
      <c r="Y262" s="14">
        <v>0.14774800785714701</v>
      </c>
      <c r="Z262" s="14">
        <v>0.144260088254032</v>
      </c>
      <c r="AA262" s="14">
        <v>0.18245422229910299</v>
      </c>
      <c r="AB262" s="14">
        <v>0.19052067553145499</v>
      </c>
      <c r="AC262" s="14">
        <v>0.13898321815145501</v>
      </c>
      <c r="AD262" s="14">
        <v>0.23789594801428601</v>
      </c>
      <c r="AE262" s="14"/>
      <c r="AF262" s="14">
        <v>0.107874633761605</v>
      </c>
      <c r="AG262" s="14">
        <v>0.296110110754217</v>
      </c>
      <c r="AH262" s="14">
        <v>0.21485235154808499</v>
      </c>
      <c r="AI262" s="14">
        <v>6.10983854858098E-2</v>
      </c>
      <c r="AJ262" s="14"/>
      <c r="AK262" s="14">
        <v>0.11085134897771</v>
      </c>
      <c r="AL262" s="14">
        <v>0.34652263872081301</v>
      </c>
      <c r="AM262" s="14">
        <v>0.24715156217571299</v>
      </c>
      <c r="AN262" s="14">
        <v>8.2834714870296006E-2</v>
      </c>
      <c r="AO262" s="14">
        <v>0.144998068346955</v>
      </c>
      <c r="AP262" s="14"/>
      <c r="AQ262" s="14">
        <v>0.26589365905102602</v>
      </c>
      <c r="AR262" s="14"/>
      <c r="AS262" s="14">
        <v>0.403582137837733</v>
      </c>
      <c r="AT262" s="14">
        <v>0.12879344842004201</v>
      </c>
    </row>
    <row r="263" spans="2:46" x14ac:dyDescent="0.35">
      <c r="B263" t="s">
        <v>172</v>
      </c>
      <c r="C263" s="14">
        <v>9.9161606103099306E-2</v>
      </c>
      <c r="D263" s="14">
        <v>0.11650546988777701</v>
      </c>
      <c r="E263" s="14">
        <v>8.26128917969364E-2</v>
      </c>
      <c r="F263" s="14"/>
      <c r="G263" s="14">
        <v>8.0544073336149297E-2</v>
      </c>
      <c r="H263" s="14">
        <v>0.15051819143897399</v>
      </c>
      <c r="I263" s="14">
        <v>0.10342276957775499</v>
      </c>
      <c r="J263" s="14">
        <v>8.6347605303606106E-2</v>
      </c>
      <c r="K263" s="14">
        <v>8.0415350727006202E-2</v>
      </c>
      <c r="L263" s="14">
        <v>8.9371755077567297E-2</v>
      </c>
      <c r="M263" s="14"/>
      <c r="N263" s="14">
        <v>0.12769872287605399</v>
      </c>
      <c r="O263" s="14">
        <v>0.10060228110757199</v>
      </c>
      <c r="P263" s="14">
        <v>9.1650541840298694E-2</v>
      </c>
      <c r="Q263" s="14">
        <v>7.26430991898529E-2</v>
      </c>
      <c r="R263" s="14"/>
      <c r="S263" s="14">
        <v>0.111726000433096</v>
      </c>
      <c r="T263" s="14">
        <v>0.11100142775435801</v>
      </c>
      <c r="U263" s="14">
        <v>0.132867767252318</v>
      </c>
      <c r="V263" s="14">
        <v>5.2267301569002701E-2</v>
      </c>
      <c r="W263" s="14">
        <v>8.1529763953552797E-2</v>
      </c>
      <c r="X263" s="14">
        <v>9.56569480405947E-2</v>
      </c>
      <c r="Y263" s="14">
        <v>6.6580976174177298E-2</v>
      </c>
      <c r="Z263" s="14">
        <v>0.14101774661041</v>
      </c>
      <c r="AA263" s="14">
        <v>0.11098275467066999</v>
      </c>
      <c r="AB263" s="14">
        <v>8.7089635377833194E-2</v>
      </c>
      <c r="AC263" s="14">
        <v>9.5916848581230299E-2</v>
      </c>
      <c r="AD263" s="14">
        <v>0.120761749390681</v>
      </c>
      <c r="AE263" s="14"/>
      <c r="AF263" s="14">
        <v>6.3113786407405698E-2</v>
      </c>
      <c r="AG263" s="14">
        <v>0.17388931941251901</v>
      </c>
      <c r="AH263" s="14">
        <v>0.117783280541799</v>
      </c>
      <c r="AI263" s="14">
        <v>4.0205023471624503E-2</v>
      </c>
      <c r="AJ263" s="14"/>
      <c r="AK263" s="14">
        <v>7.6815553993430902E-2</v>
      </c>
      <c r="AL263" s="14">
        <v>0.236133704612384</v>
      </c>
      <c r="AM263" s="14">
        <v>0.111844095585069</v>
      </c>
      <c r="AN263" s="14">
        <v>3.9781590939240601E-2</v>
      </c>
      <c r="AO263" s="14">
        <v>3.8005230673260101E-2</v>
      </c>
      <c r="AP263" s="14"/>
      <c r="AQ263" s="14">
        <v>0.18532805929158799</v>
      </c>
      <c r="AR263" s="14"/>
      <c r="AS263" s="14">
        <v>0.27872440121785103</v>
      </c>
      <c r="AT263" s="14">
        <v>2.2741079320870002E-2</v>
      </c>
    </row>
    <row r="264" spans="2:46" x14ac:dyDescent="0.35">
      <c r="B264" t="s">
        <v>173</v>
      </c>
      <c r="C264" s="14">
        <v>2.4415712513623199E-2</v>
      </c>
      <c r="D264" s="14">
        <v>2.8638123088716199E-2</v>
      </c>
      <c r="E264" s="14">
        <v>2.0387958695821599E-2</v>
      </c>
      <c r="F264" s="14"/>
      <c r="G264" s="14">
        <v>1.0183349071558699E-2</v>
      </c>
      <c r="H264" s="14">
        <v>2.61555822540376E-2</v>
      </c>
      <c r="I264" s="14">
        <v>8.1975062958944307E-3</v>
      </c>
      <c r="J264" s="14">
        <v>4.0918761714857997E-2</v>
      </c>
      <c r="K264" s="14">
        <v>2.3569011347914601E-2</v>
      </c>
      <c r="L264" s="14">
        <v>3.2829100728563897E-2</v>
      </c>
      <c r="M264" s="14"/>
      <c r="N264" s="14">
        <v>3.28916910600104E-2</v>
      </c>
      <c r="O264" s="14">
        <v>2.9371911764121801E-2</v>
      </c>
      <c r="P264" s="14">
        <v>1.43175172465745E-2</v>
      </c>
      <c r="Q264" s="14">
        <v>1.9302300537193E-2</v>
      </c>
      <c r="R264" s="14"/>
      <c r="S264" s="14">
        <v>2.6871237440972699E-2</v>
      </c>
      <c r="T264" s="14">
        <v>2.4825503989153699E-2</v>
      </c>
      <c r="U264" s="14">
        <v>3.1496794191750298E-2</v>
      </c>
      <c r="V264" s="14">
        <v>3.4374461353819698E-2</v>
      </c>
      <c r="W264" s="14">
        <v>3.9814874133507698E-2</v>
      </c>
      <c r="X264" s="14">
        <v>1.6744595952090002E-2</v>
      </c>
      <c r="Y264" s="14">
        <v>1.18134425555027E-2</v>
      </c>
      <c r="Z264" s="14">
        <v>2.6719079445823898E-2</v>
      </c>
      <c r="AA264" s="14">
        <v>2.2492560924547898E-2</v>
      </c>
      <c r="AB264" s="14">
        <v>2.8018641672302901E-2</v>
      </c>
      <c r="AC264" s="14">
        <v>1.0337811768308299E-2</v>
      </c>
      <c r="AD264" s="14">
        <v>0</v>
      </c>
      <c r="AE264" s="14"/>
      <c r="AF264" s="14">
        <v>2.5633191034405999E-3</v>
      </c>
      <c r="AG264" s="14">
        <v>5.4678578326017899E-2</v>
      </c>
      <c r="AH264" s="14">
        <v>2.7073333052659E-2</v>
      </c>
      <c r="AI264" s="14">
        <v>0</v>
      </c>
      <c r="AJ264" s="14"/>
      <c r="AK264" s="14">
        <v>6.1293198639142798E-3</v>
      </c>
      <c r="AL264" s="14">
        <v>8.2161158670701895E-2</v>
      </c>
      <c r="AM264" s="14">
        <v>1.32165901295065E-2</v>
      </c>
      <c r="AN264" s="14">
        <v>2.03084393549007E-3</v>
      </c>
      <c r="AO264" s="14">
        <v>6.6576549770129296E-3</v>
      </c>
      <c r="AP264" s="14"/>
      <c r="AQ264" s="14">
        <v>4.6147862840396403E-2</v>
      </c>
      <c r="AR264" s="14"/>
      <c r="AS264" s="14">
        <v>8.6921353554184594E-2</v>
      </c>
      <c r="AT264" s="14">
        <v>8.2592400215821503E-3</v>
      </c>
    </row>
    <row r="265" spans="2:46" x14ac:dyDescent="0.3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</row>
    <row r="266" spans="2:46" x14ac:dyDescent="0.35">
      <c r="B266" s="6" t="s">
        <v>178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</row>
    <row r="267" spans="2:46" x14ac:dyDescent="0.35">
      <c r="B267" s="24" t="s">
        <v>78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</row>
    <row r="268" spans="2:46" x14ac:dyDescent="0.35">
      <c r="B268" t="s">
        <v>167</v>
      </c>
      <c r="C268" s="14">
        <v>2.4203181327365701E-2</v>
      </c>
      <c r="D268" s="14">
        <v>2.6612888475219101E-2</v>
      </c>
      <c r="E268" s="14">
        <v>2.1010344186952301E-2</v>
      </c>
      <c r="F268" s="14"/>
      <c r="G268" s="14">
        <v>1.7560688166049901E-2</v>
      </c>
      <c r="H268" s="14">
        <v>3.4300687612684497E-2</v>
      </c>
      <c r="I268" s="14">
        <v>5.1310441700921403E-2</v>
      </c>
      <c r="J268" s="14">
        <v>6.4951759858506699E-3</v>
      </c>
      <c r="K268" s="14">
        <v>1.6663475698685998E-2</v>
      </c>
      <c r="L268" s="14">
        <v>1.7850391596605199E-2</v>
      </c>
      <c r="M268" s="14"/>
      <c r="N268" s="14">
        <v>2.0300028642564898E-2</v>
      </c>
      <c r="O268" s="14">
        <v>3.02217368180627E-2</v>
      </c>
      <c r="P268" s="14">
        <v>1.5333322675769701E-2</v>
      </c>
      <c r="Q268" s="14">
        <v>3.0311063609750898E-2</v>
      </c>
      <c r="R268" s="14"/>
      <c r="S268" s="14">
        <v>1.7365249399437399E-2</v>
      </c>
      <c r="T268" s="14">
        <v>1.7945586242760402E-2</v>
      </c>
      <c r="U268" s="14">
        <v>1.7169773521961199E-2</v>
      </c>
      <c r="V268" s="14">
        <v>5.8395079906122596E-3</v>
      </c>
      <c r="W268" s="14">
        <v>2.5243139683282501E-2</v>
      </c>
      <c r="X268" s="14">
        <v>3.9070289323745101E-2</v>
      </c>
      <c r="Y268" s="14">
        <v>3.4413568343491803E-2</v>
      </c>
      <c r="Z268" s="14">
        <v>0</v>
      </c>
      <c r="AA268" s="14">
        <v>3.91300393204118E-2</v>
      </c>
      <c r="AB268" s="14">
        <v>2.3256114958246199E-2</v>
      </c>
      <c r="AC268" s="14">
        <v>3.08780010460817E-2</v>
      </c>
      <c r="AD268" s="14">
        <v>5.2087091661655503E-2</v>
      </c>
      <c r="AE268" s="14"/>
      <c r="AF268" s="14">
        <v>1.83288262210573E-2</v>
      </c>
      <c r="AG268" s="14">
        <v>2.26538695663458E-2</v>
      </c>
      <c r="AH268" s="14">
        <v>5.8494498717651996E-3</v>
      </c>
      <c r="AI268" s="14">
        <v>4.4632358976286E-2</v>
      </c>
      <c r="AJ268" s="14"/>
      <c r="AK268" s="14">
        <v>1.53554071314909E-2</v>
      </c>
      <c r="AL268" s="14">
        <v>2.2071054797918901E-2</v>
      </c>
      <c r="AM268" s="14">
        <v>9.8605387414076196E-3</v>
      </c>
      <c r="AN268" s="14">
        <v>4.2306544178451998E-2</v>
      </c>
      <c r="AO268" s="14">
        <v>1.64999456288683E-2</v>
      </c>
      <c r="AP268" s="14"/>
      <c r="AQ268" s="14">
        <v>4.1545068990838999E-2</v>
      </c>
      <c r="AR268" s="14"/>
      <c r="AS268" s="14">
        <v>2.20567535968497E-2</v>
      </c>
      <c r="AT268" s="14">
        <v>2.4844937691053798E-2</v>
      </c>
    </row>
    <row r="269" spans="2:46" x14ac:dyDescent="0.35">
      <c r="B269" t="s">
        <v>168</v>
      </c>
      <c r="C269" s="14">
        <v>3.6188439735167402E-2</v>
      </c>
      <c r="D269" s="14">
        <v>3.1308084407695697E-2</v>
      </c>
      <c r="E269" s="14">
        <v>4.0137200707925001E-2</v>
      </c>
      <c r="F269" s="14"/>
      <c r="G269" s="14">
        <v>5.1705502381479702E-2</v>
      </c>
      <c r="H269" s="14">
        <v>4.5089136799785899E-2</v>
      </c>
      <c r="I269" s="14">
        <v>5.5686166879780799E-2</v>
      </c>
      <c r="J269" s="14">
        <v>3.8610239362459699E-2</v>
      </c>
      <c r="K269" s="14">
        <v>2.6752567072275999E-2</v>
      </c>
      <c r="L269" s="14">
        <v>7.12640021000215E-3</v>
      </c>
      <c r="M269" s="14"/>
      <c r="N269" s="14">
        <v>3.6998637948881703E-2</v>
      </c>
      <c r="O269" s="14">
        <v>3.8297605504733899E-2</v>
      </c>
      <c r="P269" s="14">
        <v>4.2431442606482003E-2</v>
      </c>
      <c r="Q269" s="14">
        <v>2.8118674161462898E-2</v>
      </c>
      <c r="R269" s="14"/>
      <c r="S269" s="14">
        <v>4.19936901903342E-2</v>
      </c>
      <c r="T269" s="14">
        <v>4.1271187300097399E-2</v>
      </c>
      <c r="U269" s="14">
        <v>4.1494096882680902E-2</v>
      </c>
      <c r="V269" s="14">
        <v>3.3060454997012698E-2</v>
      </c>
      <c r="W269" s="14">
        <v>2.63900984403935E-2</v>
      </c>
      <c r="X269" s="14">
        <v>6.3452506006458895E-2</v>
      </c>
      <c r="Y269" s="14">
        <v>1.1752403042963201E-2</v>
      </c>
      <c r="Z269" s="14">
        <v>5.0805627232022602E-2</v>
      </c>
      <c r="AA269" s="14">
        <v>4.02941781329079E-2</v>
      </c>
      <c r="AB269" s="14">
        <v>1.7139862544486399E-2</v>
      </c>
      <c r="AC269" s="14">
        <v>4.2994938185774399E-2</v>
      </c>
      <c r="AD269" s="14">
        <v>0</v>
      </c>
      <c r="AE269" s="14"/>
      <c r="AF269" s="14">
        <v>3.2582029011100702E-2</v>
      </c>
      <c r="AG269" s="14">
        <v>4.0780058652522301E-2</v>
      </c>
      <c r="AH269" s="14">
        <v>2.46334295977963E-2</v>
      </c>
      <c r="AI269" s="14">
        <v>5.0683690899650802E-2</v>
      </c>
      <c r="AJ269" s="14"/>
      <c r="AK269" s="14">
        <v>3.1605890453966203E-2</v>
      </c>
      <c r="AL269" s="14">
        <v>5.1398431927430897E-2</v>
      </c>
      <c r="AM269" s="14">
        <v>3.0781749466189699E-2</v>
      </c>
      <c r="AN269" s="14">
        <v>3.7477963277995102E-2</v>
      </c>
      <c r="AO269" s="14">
        <v>5.0542448596071501E-2</v>
      </c>
      <c r="AP269" s="14"/>
      <c r="AQ269" s="14">
        <v>5.8884899789274803E-2</v>
      </c>
      <c r="AR269" s="14"/>
      <c r="AS269" s="14">
        <v>4.6182093555359099E-2</v>
      </c>
      <c r="AT269" s="14">
        <v>3.4781648998757402E-2</v>
      </c>
    </row>
    <row r="270" spans="2:46" x14ac:dyDescent="0.35">
      <c r="B270" t="s">
        <v>169</v>
      </c>
      <c r="C270" s="14">
        <v>0.132414184492676</v>
      </c>
      <c r="D270" s="14">
        <v>0.13251089465472801</v>
      </c>
      <c r="E270" s="14">
        <v>0.132838431716019</v>
      </c>
      <c r="F270" s="14"/>
      <c r="G270" s="14">
        <v>0.18418582456270699</v>
      </c>
      <c r="H270" s="14">
        <v>0.17670379525878799</v>
      </c>
      <c r="I270" s="14">
        <v>0.153305936807802</v>
      </c>
      <c r="J270" s="14">
        <v>0.113237455745229</v>
      </c>
      <c r="K270" s="14">
        <v>0.103279036647003</v>
      </c>
      <c r="L270" s="14">
        <v>8.0086996033768704E-2</v>
      </c>
      <c r="M270" s="14"/>
      <c r="N270" s="14">
        <v>0.12018109785456001</v>
      </c>
      <c r="O270" s="14">
        <v>0.14837879833986101</v>
      </c>
      <c r="P270" s="14">
        <v>0.12330725146577599</v>
      </c>
      <c r="Q270" s="14">
        <v>0.13481493676241099</v>
      </c>
      <c r="R270" s="14"/>
      <c r="S270" s="14">
        <v>0.17302354154555999</v>
      </c>
      <c r="T270" s="14">
        <v>0.120222512217529</v>
      </c>
      <c r="U270" s="14">
        <v>8.4184638486544894E-2</v>
      </c>
      <c r="V270" s="14">
        <v>0.13778575371798199</v>
      </c>
      <c r="W270" s="14">
        <v>0.103853000857028</v>
      </c>
      <c r="X270" s="14">
        <v>0.10259173543316701</v>
      </c>
      <c r="Y270" s="14">
        <v>0.11032170461909301</v>
      </c>
      <c r="Z270" s="14">
        <v>0.17017464961892301</v>
      </c>
      <c r="AA270" s="14">
        <v>0.118326350081118</v>
      </c>
      <c r="AB270" s="14">
        <v>0.16768293410316201</v>
      </c>
      <c r="AC270" s="14">
        <v>0.16083255980133601</v>
      </c>
      <c r="AD270" s="14">
        <v>0.17115158073724501</v>
      </c>
      <c r="AE270" s="14"/>
      <c r="AF270" s="14">
        <v>0.115216712686064</v>
      </c>
      <c r="AG270" s="14">
        <v>0.17156487750980101</v>
      </c>
      <c r="AH270" s="14">
        <v>0.126513277360528</v>
      </c>
      <c r="AI270" s="14">
        <v>8.4348936557464393E-2</v>
      </c>
      <c r="AJ270" s="14"/>
      <c r="AK270" s="14">
        <v>0.101489720775133</v>
      </c>
      <c r="AL270" s="14">
        <v>0.19520079641215801</v>
      </c>
      <c r="AM270" s="14">
        <v>0.125632149357738</v>
      </c>
      <c r="AN270" s="14">
        <v>9.6107765579705601E-2</v>
      </c>
      <c r="AO270" s="14">
        <v>0.105166778031817</v>
      </c>
      <c r="AP270" s="14"/>
      <c r="AQ270" s="14">
        <v>0.15509513256479501</v>
      </c>
      <c r="AR270" s="14"/>
      <c r="AS270" s="14">
        <v>0.20268708364036001</v>
      </c>
      <c r="AT270" s="14">
        <v>0.121705890562281</v>
      </c>
    </row>
    <row r="271" spans="2:46" x14ac:dyDescent="0.35">
      <c r="B271" t="s">
        <v>170</v>
      </c>
      <c r="C271" s="14">
        <v>0.345321147303432</v>
      </c>
      <c r="D271" s="14">
        <v>0.32072571991272802</v>
      </c>
      <c r="E271" s="14">
        <v>0.37069249167446899</v>
      </c>
      <c r="F271" s="14"/>
      <c r="G271" s="14">
        <v>0.26255985737494802</v>
      </c>
      <c r="H271" s="14">
        <v>0.26302022821001098</v>
      </c>
      <c r="I271" s="14">
        <v>0.308898481730218</v>
      </c>
      <c r="J271" s="14">
        <v>0.37351757165461003</v>
      </c>
      <c r="K271" s="14">
        <v>0.395430775700916</v>
      </c>
      <c r="L271" s="14">
        <v>0.44040901331760302</v>
      </c>
      <c r="M271" s="14"/>
      <c r="N271" s="14">
        <v>0.337980815515313</v>
      </c>
      <c r="O271" s="14">
        <v>0.36466349180999802</v>
      </c>
      <c r="P271" s="14">
        <v>0.34072572128789902</v>
      </c>
      <c r="Q271" s="14">
        <v>0.33796056945511599</v>
      </c>
      <c r="R271" s="14"/>
      <c r="S271" s="14">
        <v>0.33978805012021501</v>
      </c>
      <c r="T271" s="14">
        <v>0.34717039191633697</v>
      </c>
      <c r="U271" s="14">
        <v>0.37776961377379398</v>
      </c>
      <c r="V271" s="14">
        <v>0.32812524343593402</v>
      </c>
      <c r="W271" s="14">
        <v>0.38163003196723</v>
      </c>
      <c r="X271" s="14">
        <v>0.33045201980736499</v>
      </c>
      <c r="Y271" s="14">
        <v>0.31469681829213098</v>
      </c>
      <c r="Z271" s="14">
        <v>0.28783775707950798</v>
      </c>
      <c r="AA271" s="14">
        <v>0.39547802498408002</v>
      </c>
      <c r="AB271" s="14">
        <v>0.36311527688374401</v>
      </c>
      <c r="AC271" s="14">
        <v>0.26813473969073998</v>
      </c>
      <c r="AD271" s="14">
        <v>0.33842474776229498</v>
      </c>
      <c r="AE271" s="14"/>
      <c r="AF271" s="14">
        <v>0.35112834426656397</v>
      </c>
      <c r="AG271" s="14">
        <v>0.33140983139872598</v>
      </c>
      <c r="AH271" s="14">
        <v>0.35647353369579898</v>
      </c>
      <c r="AI271" s="14">
        <v>0.32232157064976702</v>
      </c>
      <c r="AJ271" s="14"/>
      <c r="AK271" s="14">
        <v>0.34765573350412099</v>
      </c>
      <c r="AL271" s="14">
        <v>0.35665277088719299</v>
      </c>
      <c r="AM271" s="14">
        <v>0.330594837753583</v>
      </c>
      <c r="AN271" s="14">
        <v>0.29719715990463702</v>
      </c>
      <c r="AO271" s="14">
        <v>0.33669363587245299</v>
      </c>
      <c r="AP271" s="14"/>
      <c r="AQ271" s="14">
        <v>0.22553163076035701</v>
      </c>
      <c r="AR271" s="14"/>
      <c r="AS271" s="14">
        <v>0.34532274968739601</v>
      </c>
      <c r="AT271" s="14">
        <v>0.295471603827138</v>
      </c>
    </row>
    <row r="272" spans="2:46" x14ac:dyDescent="0.35">
      <c r="B272" t="s">
        <v>171</v>
      </c>
      <c r="C272" s="14">
        <v>0.30448794315935102</v>
      </c>
      <c r="D272" s="14">
        <v>0.310165465649822</v>
      </c>
      <c r="E272" s="14">
        <v>0.29811246886401899</v>
      </c>
      <c r="F272" s="14"/>
      <c r="G272" s="14">
        <v>0.313291262759686</v>
      </c>
      <c r="H272" s="14">
        <v>0.31493170202147902</v>
      </c>
      <c r="I272" s="14">
        <v>0.31012058821726901</v>
      </c>
      <c r="J272" s="14">
        <v>0.28597322599449299</v>
      </c>
      <c r="K272" s="14">
        <v>0.30245063764730201</v>
      </c>
      <c r="L272" s="14">
        <v>0.30197012355736902</v>
      </c>
      <c r="M272" s="14"/>
      <c r="N272" s="14">
        <v>0.33546543366895798</v>
      </c>
      <c r="O272" s="14">
        <v>0.298649825345427</v>
      </c>
      <c r="P272" s="14">
        <v>0.299116242545655</v>
      </c>
      <c r="Q272" s="14">
        <v>0.28597406717673102</v>
      </c>
      <c r="R272" s="14"/>
      <c r="S272" s="14">
        <v>0.29730046922171899</v>
      </c>
      <c r="T272" s="14">
        <v>0.32166430050497402</v>
      </c>
      <c r="U272" s="14">
        <v>0.31652175655252501</v>
      </c>
      <c r="V272" s="14">
        <v>0.30581474626691602</v>
      </c>
      <c r="W272" s="14">
        <v>0.295854355982057</v>
      </c>
      <c r="X272" s="14">
        <v>0.311026518029696</v>
      </c>
      <c r="Y272" s="14">
        <v>0.32420359777392199</v>
      </c>
      <c r="Z272" s="14">
        <v>0.36565559289366201</v>
      </c>
      <c r="AA272" s="14">
        <v>0.259010385736622</v>
      </c>
      <c r="AB272" s="14">
        <v>0.26054341132261899</v>
      </c>
      <c r="AC272" s="14">
        <v>0.322408094468976</v>
      </c>
      <c r="AD272" s="14">
        <v>0.36166983934142499</v>
      </c>
      <c r="AE272" s="14"/>
      <c r="AF272" s="14">
        <v>0.316877041099556</v>
      </c>
      <c r="AG272" s="14">
        <v>0.32647491069405499</v>
      </c>
      <c r="AH272" s="14">
        <v>0.40639349445971401</v>
      </c>
      <c r="AI272" s="14">
        <v>0.22724397684110501</v>
      </c>
      <c r="AJ272" s="14"/>
      <c r="AK272" s="14">
        <v>0.338953793358022</v>
      </c>
      <c r="AL272" s="14">
        <v>0.30108778409972597</v>
      </c>
      <c r="AM272" s="14">
        <v>0.40804939158595699</v>
      </c>
      <c r="AN272" s="14">
        <v>0.285209073620798</v>
      </c>
      <c r="AO272" s="14">
        <v>0.311914976998791</v>
      </c>
      <c r="AP272" s="14"/>
      <c r="AQ272" s="14">
        <v>0.37605312976231497</v>
      </c>
      <c r="AR272" s="14"/>
      <c r="AS272" s="14">
        <v>0.32006056941375199</v>
      </c>
      <c r="AT272" s="14">
        <v>0.34339124121123799</v>
      </c>
    </row>
    <row r="273" spans="2:46" x14ac:dyDescent="0.35">
      <c r="B273" t="s">
        <v>172</v>
      </c>
      <c r="C273" s="14">
        <v>0.12757506028634299</v>
      </c>
      <c r="D273" s="14">
        <v>0.14224533500200601</v>
      </c>
      <c r="E273" s="14">
        <v>0.113748539466264</v>
      </c>
      <c r="F273" s="14"/>
      <c r="G273" s="14">
        <v>0.14400914645323701</v>
      </c>
      <c r="H273" s="14">
        <v>0.14830037281956701</v>
      </c>
      <c r="I273" s="14">
        <v>0.111637337253479</v>
      </c>
      <c r="J273" s="14">
        <v>0.13408697754809301</v>
      </c>
      <c r="K273" s="14">
        <v>0.118700031904678</v>
      </c>
      <c r="L273" s="14">
        <v>0.11339793199889001</v>
      </c>
      <c r="M273" s="14"/>
      <c r="N273" s="14">
        <v>0.11908342493521699</v>
      </c>
      <c r="O273" s="14">
        <v>0.10018798257764799</v>
      </c>
      <c r="P273" s="14">
        <v>0.13224701734904401</v>
      </c>
      <c r="Q273" s="14">
        <v>0.15906183567313401</v>
      </c>
      <c r="R273" s="14"/>
      <c r="S273" s="14">
        <v>0.10507310423484501</v>
      </c>
      <c r="T273" s="14">
        <v>0.11062202827050201</v>
      </c>
      <c r="U273" s="14">
        <v>0.12063600275039101</v>
      </c>
      <c r="V273" s="14">
        <v>0.15530501215087</v>
      </c>
      <c r="W273" s="14">
        <v>0.13486447644869401</v>
      </c>
      <c r="X273" s="14">
        <v>0.136815311232869</v>
      </c>
      <c r="Y273" s="14">
        <v>0.14452312929706901</v>
      </c>
      <c r="Z273" s="14">
        <v>0.103580110845381</v>
      </c>
      <c r="AA273" s="14">
        <v>0.135126349730745</v>
      </c>
      <c r="AB273" s="14">
        <v>0.13920743500843499</v>
      </c>
      <c r="AC273" s="14">
        <v>0.154347580300291</v>
      </c>
      <c r="AD273" s="14">
        <v>7.6666740497379995E-2</v>
      </c>
      <c r="AE273" s="14"/>
      <c r="AF273" s="14">
        <v>0.14767907359218099</v>
      </c>
      <c r="AG273" s="14">
        <v>8.53674731010792E-2</v>
      </c>
      <c r="AH273" s="14">
        <v>6.7843842542127594E-2</v>
      </c>
      <c r="AI273" s="14">
        <v>0.205432180549562</v>
      </c>
      <c r="AJ273" s="14"/>
      <c r="AK273" s="14">
        <v>0.149616321211655</v>
      </c>
      <c r="AL273" s="14">
        <v>6.4785483438913397E-2</v>
      </c>
      <c r="AM273" s="14">
        <v>6.99909964440949E-2</v>
      </c>
      <c r="AN273" s="14">
        <v>0.18437510475816199</v>
      </c>
      <c r="AO273" s="14">
        <v>0.14352274370856699</v>
      </c>
      <c r="AP273" s="14"/>
      <c r="AQ273" s="14">
        <v>9.9065691340899695E-2</v>
      </c>
      <c r="AR273" s="14"/>
      <c r="AS273" s="14">
        <v>6.3690750106282806E-2</v>
      </c>
      <c r="AT273" s="14">
        <v>0.12344562684306699</v>
      </c>
    </row>
    <row r="274" spans="2:46" x14ac:dyDescent="0.35">
      <c r="B274" t="s">
        <v>173</v>
      </c>
      <c r="C274" s="14">
        <v>2.9810043695664701E-2</v>
      </c>
      <c r="D274" s="14">
        <v>3.6431611897800698E-2</v>
      </c>
      <c r="E274" s="14">
        <v>2.34605233843522E-2</v>
      </c>
      <c r="F274" s="14"/>
      <c r="G274" s="14">
        <v>2.6687718301891799E-2</v>
      </c>
      <c r="H274" s="14">
        <v>1.7654077277684699E-2</v>
      </c>
      <c r="I274" s="14">
        <v>9.0410474105294993E-3</v>
      </c>
      <c r="J274" s="14">
        <v>4.8079353709264201E-2</v>
      </c>
      <c r="K274" s="14">
        <v>3.6723475329140297E-2</v>
      </c>
      <c r="L274" s="14">
        <v>3.9159143285761901E-2</v>
      </c>
      <c r="M274" s="14"/>
      <c r="N274" s="14">
        <v>2.9990561434505798E-2</v>
      </c>
      <c r="O274" s="14">
        <v>1.96005596042691E-2</v>
      </c>
      <c r="P274" s="14">
        <v>4.68390020693744E-2</v>
      </c>
      <c r="Q274" s="14">
        <v>2.37588531613948E-2</v>
      </c>
      <c r="R274" s="14"/>
      <c r="S274" s="14">
        <v>2.5455895287889201E-2</v>
      </c>
      <c r="T274" s="14">
        <v>4.11039935477997E-2</v>
      </c>
      <c r="U274" s="14">
        <v>4.2224118032103103E-2</v>
      </c>
      <c r="V274" s="14">
        <v>3.4069281440673199E-2</v>
      </c>
      <c r="W274" s="14">
        <v>3.21648966213154E-2</v>
      </c>
      <c r="X274" s="14">
        <v>1.6591620166699E-2</v>
      </c>
      <c r="Y274" s="14">
        <v>6.0088778631330497E-2</v>
      </c>
      <c r="Z274" s="14">
        <v>2.1946262330503799E-2</v>
      </c>
      <c r="AA274" s="14">
        <v>1.2634672014115399E-2</v>
      </c>
      <c r="AB274" s="14">
        <v>2.9054965179307501E-2</v>
      </c>
      <c r="AC274" s="14">
        <v>2.0404086506799202E-2</v>
      </c>
      <c r="AD274" s="14">
        <v>0</v>
      </c>
      <c r="AE274" s="14"/>
      <c r="AF274" s="14">
        <v>1.8187973123476298E-2</v>
      </c>
      <c r="AG274" s="14">
        <v>2.1748979077470899E-2</v>
      </c>
      <c r="AH274" s="14">
        <v>1.2292972472269599E-2</v>
      </c>
      <c r="AI274" s="14">
        <v>6.5337285526164204E-2</v>
      </c>
      <c r="AJ274" s="14"/>
      <c r="AK274" s="14">
        <v>1.5323133565611999E-2</v>
      </c>
      <c r="AL274" s="14">
        <v>8.8036784366600507E-3</v>
      </c>
      <c r="AM274" s="14">
        <v>2.50903366510291E-2</v>
      </c>
      <c r="AN274" s="14">
        <v>5.73263886802498E-2</v>
      </c>
      <c r="AO274" s="14">
        <v>3.5659471163433001E-2</v>
      </c>
      <c r="AP274" s="14"/>
      <c r="AQ274" s="14">
        <v>4.3824446791518999E-2</v>
      </c>
      <c r="AR274" s="14"/>
      <c r="AS274" s="14">
        <v>0</v>
      </c>
      <c r="AT274" s="14">
        <v>5.6359050866465199E-2</v>
      </c>
    </row>
    <row r="275" spans="2:46" x14ac:dyDescent="0.3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</row>
    <row r="276" spans="2:46" x14ac:dyDescent="0.35">
      <c r="B276" s="6" t="s">
        <v>179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</row>
    <row r="277" spans="2:46" x14ac:dyDescent="0.35">
      <c r="B277" s="24" t="s">
        <v>78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</row>
    <row r="278" spans="2:46" x14ac:dyDescent="0.35">
      <c r="B278" t="s">
        <v>167</v>
      </c>
      <c r="C278" s="14">
        <v>0.12520485480028901</v>
      </c>
      <c r="D278" s="14">
        <v>0.130766112621926</v>
      </c>
      <c r="E278" s="14">
        <v>0.120264458595326</v>
      </c>
      <c r="F278" s="14"/>
      <c r="G278" s="14">
        <v>9.0615974955945006E-2</v>
      </c>
      <c r="H278" s="14">
        <v>7.8569835530476501E-2</v>
      </c>
      <c r="I278" s="14">
        <v>0.13054228061666501</v>
      </c>
      <c r="J278" s="14">
        <v>0.131764806198745</v>
      </c>
      <c r="K278" s="14">
        <v>0.15619781913639499</v>
      </c>
      <c r="L278" s="14">
        <v>0.15565816919495101</v>
      </c>
      <c r="M278" s="14"/>
      <c r="N278" s="14">
        <v>9.4005834127680002E-2</v>
      </c>
      <c r="O278" s="14">
        <v>9.6879160768590905E-2</v>
      </c>
      <c r="P278" s="14">
        <v>0.15586347060591799</v>
      </c>
      <c r="Q278" s="14">
        <v>0.16134808199106701</v>
      </c>
      <c r="R278" s="14"/>
      <c r="S278" s="14">
        <v>8.0298483119622094E-2</v>
      </c>
      <c r="T278" s="14">
        <v>0.13571731945936599</v>
      </c>
      <c r="U278" s="14">
        <v>0.175354480824745</v>
      </c>
      <c r="V278" s="14">
        <v>0.117733782166576</v>
      </c>
      <c r="W278" s="14">
        <v>0.123685514709641</v>
      </c>
      <c r="X278" s="14">
        <v>9.5793800251402897E-2</v>
      </c>
      <c r="Y278" s="14">
        <v>0.18854052534586499</v>
      </c>
      <c r="Z278" s="14">
        <v>0.112392541262627</v>
      </c>
      <c r="AA278" s="14">
        <v>0.14210190286545299</v>
      </c>
      <c r="AB278" s="14">
        <v>0.10592377699413399</v>
      </c>
      <c r="AC278" s="14">
        <v>0.13201784207777401</v>
      </c>
      <c r="AD278" s="14">
        <v>0.102153255463244</v>
      </c>
      <c r="AE278" s="14"/>
      <c r="AF278" s="14">
        <v>0.135091999781252</v>
      </c>
      <c r="AG278" s="14">
        <v>5.8808130509547599E-2</v>
      </c>
      <c r="AH278" s="14">
        <v>7.3581769885010403E-2</v>
      </c>
      <c r="AI278" s="14">
        <v>0.29851560042305902</v>
      </c>
      <c r="AJ278" s="14"/>
      <c r="AK278" s="14">
        <v>0.13629846024760101</v>
      </c>
      <c r="AL278" s="14">
        <v>1.25150230949701E-2</v>
      </c>
      <c r="AM278" s="14">
        <v>7.6138124784363506E-2</v>
      </c>
      <c r="AN278" s="14">
        <v>0.27108810738841099</v>
      </c>
      <c r="AO278" s="14">
        <v>9.7325874372087201E-2</v>
      </c>
      <c r="AP278" s="14"/>
      <c r="AQ278" s="14">
        <v>9.9720887687476806E-2</v>
      </c>
      <c r="AR278" s="14"/>
      <c r="AS278" s="14">
        <v>6.9876224277590302E-3</v>
      </c>
      <c r="AT278" s="14">
        <v>0.14166540475147099</v>
      </c>
    </row>
    <row r="279" spans="2:46" x14ac:dyDescent="0.35">
      <c r="B279" t="s">
        <v>168</v>
      </c>
      <c r="C279" s="14">
        <v>7.6551639699969407E-2</v>
      </c>
      <c r="D279" s="14">
        <v>7.3005981659679794E-2</v>
      </c>
      <c r="E279" s="14">
        <v>7.9379571635311105E-2</v>
      </c>
      <c r="F279" s="14"/>
      <c r="G279" s="14">
        <v>4.7346921752739503E-2</v>
      </c>
      <c r="H279" s="14">
        <v>9.0970525695188098E-2</v>
      </c>
      <c r="I279" s="14">
        <v>8.2094683502692403E-2</v>
      </c>
      <c r="J279" s="14">
        <v>7.6007846855961306E-2</v>
      </c>
      <c r="K279" s="14">
        <v>7.0968616933073603E-2</v>
      </c>
      <c r="L279" s="14">
        <v>8.3987586063302103E-2</v>
      </c>
      <c r="M279" s="14"/>
      <c r="N279" s="14">
        <v>6.0745371304232798E-2</v>
      </c>
      <c r="O279" s="14">
        <v>7.7665809175393397E-2</v>
      </c>
      <c r="P279" s="14">
        <v>7.0074729510074402E-2</v>
      </c>
      <c r="Q279" s="14">
        <v>9.9286677796545098E-2</v>
      </c>
      <c r="R279" s="14"/>
      <c r="S279" s="14">
        <v>7.54297108173905E-2</v>
      </c>
      <c r="T279" s="14">
        <v>7.3381173289573498E-2</v>
      </c>
      <c r="U279" s="14">
        <v>4.0851726756294802E-2</v>
      </c>
      <c r="V279" s="14">
        <v>7.9865959370547995E-2</v>
      </c>
      <c r="W279" s="14">
        <v>8.7954003140900794E-2</v>
      </c>
      <c r="X279" s="14">
        <v>8.3706524393206805E-2</v>
      </c>
      <c r="Y279" s="14">
        <v>0.102179625319996</v>
      </c>
      <c r="Z279" s="14">
        <v>7.40178256158701E-2</v>
      </c>
      <c r="AA279" s="14">
        <v>8.7142842047375602E-2</v>
      </c>
      <c r="AB279" s="14">
        <v>6.2781386002021294E-2</v>
      </c>
      <c r="AC279" s="14">
        <v>8.9252422957549496E-2</v>
      </c>
      <c r="AD279" s="14">
        <v>4.9464129819478397E-2</v>
      </c>
      <c r="AE279" s="14"/>
      <c r="AF279" s="14">
        <v>9.8818574213679997E-2</v>
      </c>
      <c r="AG279" s="14">
        <v>3.7428455664816E-2</v>
      </c>
      <c r="AH279" s="14">
        <v>5.3765313207727303E-2</v>
      </c>
      <c r="AI279" s="14">
        <v>0.170026424658622</v>
      </c>
      <c r="AJ279" s="14"/>
      <c r="AK279" s="14">
        <v>8.4362758647270303E-2</v>
      </c>
      <c r="AL279" s="14">
        <v>2.9296052891062699E-2</v>
      </c>
      <c r="AM279" s="14">
        <v>5.0554093552010203E-2</v>
      </c>
      <c r="AN279" s="14">
        <v>0.12857399551926099</v>
      </c>
      <c r="AO279" s="14">
        <v>8.4016323294748202E-2</v>
      </c>
      <c r="AP279" s="14"/>
      <c r="AQ279" s="14">
        <v>4.6851053986700697E-2</v>
      </c>
      <c r="AR279" s="14"/>
      <c r="AS279" s="14">
        <v>1.23381947450464E-2</v>
      </c>
      <c r="AT279" s="14">
        <v>7.8049763642764294E-2</v>
      </c>
    </row>
    <row r="280" spans="2:46" x14ac:dyDescent="0.35">
      <c r="B280" t="s">
        <v>169</v>
      </c>
      <c r="C280" s="14">
        <v>0.140768976148095</v>
      </c>
      <c r="D280" s="14">
        <v>0.13303981661239001</v>
      </c>
      <c r="E280" s="14">
        <v>0.148868302467906</v>
      </c>
      <c r="F280" s="14"/>
      <c r="G280" s="14">
        <v>0.20983486885795499</v>
      </c>
      <c r="H280" s="14">
        <v>0.13722633233464901</v>
      </c>
      <c r="I280" s="14">
        <v>0.155891676757516</v>
      </c>
      <c r="J280" s="14">
        <v>0.123801774184559</v>
      </c>
      <c r="K280" s="14">
        <v>0.113999252329608</v>
      </c>
      <c r="L280" s="14">
        <v>0.117137355784319</v>
      </c>
      <c r="M280" s="14"/>
      <c r="N280" s="14">
        <v>0.11439095312445199</v>
      </c>
      <c r="O280" s="14">
        <v>0.147067805831402</v>
      </c>
      <c r="P280" s="14">
        <v>0.171416347129417</v>
      </c>
      <c r="Q280" s="14">
        <v>0.135680567164566</v>
      </c>
      <c r="R280" s="14"/>
      <c r="S280" s="14">
        <v>0.13878428911757601</v>
      </c>
      <c r="T280" s="14">
        <v>0.14929999066708399</v>
      </c>
      <c r="U280" s="14">
        <v>8.6938052244121503E-2</v>
      </c>
      <c r="V280" s="14">
        <v>0.14035533966694699</v>
      </c>
      <c r="W280" s="14">
        <v>0.14704757311077599</v>
      </c>
      <c r="X280" s="14">
        <v>0.196832837528823</v>
      </c>
      <c r="Y280" s="14">
        <v>0.11335303809627501</v>
      </c>
      <c r="Z280" s="14">
        <v>0.157772097742409</v>
      </c>
      <c r="AA280" s="14">
        <v>9.4515207962517903E-2</v>
      </c>
      <c r="AB280" s="14">
        <v>0.18857667371901399</v>
      </c>
      <c r="AC280" s="14">
        <v>0.16105654077981499</v>
      </c>
      <c r="AD280" s="14">
        <v>0.117917206506206</v>
      </c>
      <c r="AE280" s="14"/>
      <c r="AF280" s="14">
        <v>0.165754898443841</v>
      </c>
      <c r="AG280" s="14">
        <v>9.8397586003053594E-2</v>
      </c>
      <c r="AH280" s="14">
        <v>9.06286634221211E-2</v>
      </c>
      <c r="AI280" s="14">
        <v>0.14934332637457801</v>
      </c>
      <c r="AJ280" s="14"/>
      <c r="AK280" s="14">
        <v>0.168524285849736</v>
      </c>
      <c r="AL280" s="14">
        <v>6.2552990271535394E-2</v>
      </c>
      <c r="AM280" s="14">
        <v>9.0073568768481396E-2</v>
      </c>
      <c r="AN280" s="14">
        <v>0.18187751432695501</v>
      </c>
      <c r="AO280" s="14">
        <v>0.18010501507922599</v>
      </c>
      <c r="AP280" s="14"/>
      <c r="AQ280" s="14">
        <v>0.12679075154491701</v>
      </c>
      <c r="AR280" s="14"/>
      <c r="AS280" s="14">
        <v>3.5454649827861402E-2</v>
      </c>
      <c r="AT280" s="14">
        <v>0.192747398026657</v>
      </c>
    </row>
    <row r="281" spans="2:46" x14ac:dyDescent="0.35">
      <c r="B281" t="s">
        <v>170</v>
      </c>
      <c r="C281" s="14">
        <v>0.214346418888538</v>
      </c>
      <c r="D281" s="14">
        <v>0.19382933476908501</v>
      </c>
      <c r="E281" s="14">
        <v>0.23426310105311099</v>
      </c>
      <c r="F281" s="14"/>
      <c r="G281" s="14">
        <v>0.262893217717588</v>
      </c>
      <c r="H281" s="14">
        <v>0.19838304568392401</v>
      </c>
      <c r="I281" s="14">
        <v>0.21774782543476501</v>
      </c>
      <c r="J281" s="14">
        <v>0.192422725241955</v>
      </c>
      <c r="K281" s="14">
        <v>0.18540361883318701</v>
      </c>
      <c r="L281" s="14">
        <v>0.229536262191194</v>
      </c>
      <c r="M281" s="14"/>
      <c r="N281" s="14">
        <v>0.19184900940779701</v>
      </c>
      <c r="O281" s="14">
        <v>0.21197040689192101</v>
      </c>
      <c r="P281" s="14">
        <v>0.225639976121527</v>
      </c>
      <c r="Q281" s="14">
        <v>0.232291778362298</v>
      </c>
      <c r="R281" s="14"/>
      <c r="S281" s="14">
        <v>0.197904919048913</v>
      </c>
      <c r="T281" s="14">
        <v>0.21551761525216301</v>
      </c>
      <c r="U281" s="14">
        <v>0.22713729129944199</v>
      </c>
      <c r="V281" s="14">
        <v>0.23746927396360001</v>
      </c>
      <c r="W281" s="14">
        <v>0.17293681014684201</v>
      </c>
      <c r="X281" s="14">
        <v>0.19929624650980901</v>
      </c>
      <c r="Y281" s="14">
        <v>0.20870775170653699</v>
      </c>
      <c r="Z281" s="14">
        <v>0.24245507338175801</v>
      </c>
      <c r="AA281" s="14">
        <v>0.222560805430983</v>
      </c>
      <c r="AB281" s="14">
        <v>0.18760152775893599</v>
      </c>
      <c r="AC281" s="14">
        <v>0.24795664100804099</v>
      </c>
      <c r="AD281" s="14">
        <v>0.29513210407541601</v>
      </c>
      <c r="AE281" s="14"/>
      <c r="AF281" s="14">
        <v>0.227701591718351</v>
      </c>
      <c r="AG281" s="14">
        <v>0.16631028257375799</v>
      </c>
      <c r="AH281" s="14">
        <v>0.203778002154136</v>
      </c>
      <c r="AI281" s="14">
        <v>0.202017584623051</v>
      </c>
      <c r="AJ281" s="14"/>
      <c r="AK281" s="14">
        <v>0.24470286818098999</v>
      </c>
      <c r="AL281" s="14">
        <v>0.114667559343211</v>
      </c>
      <c r="AM281" s="14">
        <v>0.23055629009049</v>
      </c>
      <c r="AN281" s="14">
        <v>0.199905875853363</v>
      </c>
      <c r="AO281" s="14">
        <v>0.30097927227204102</v>
      </c>
      <c r="AP281" s="14"/>
      <c r="AQ281" s="14">
        <v>0.16342049691610999</v>
      </c>
      <c r="AR281" s="14"/>
      <c r="AS281" s="14">
        <v>0.104817746802315</v>
      </c>
      <c r="AT281" s="14">
        <v>0.25533167298510701</v>
      </c>
    </row>
    <row r="282" spans="2:46" x14ac:dyDescent="0.35">
      <c r="B282" t="s">
        <v>171</v>
      </c>
      <c r="C282" s="14">
        <v>0.26425524764797098</v>
      </c>
      <c r="D282" s="14">
        <v>0.285266564743968</v>
      </c>
      <c r="E282" s="14">
        <v>0.24274795995382401</v>
      </c>
      <c r="F282" s="14"/>
      <c r="G282" s="14">
        <v>0.27004031223442598</v>
      </c>
      <c r="H282" s="14">
        <v>0.30545278542294602</v>
      </c>
      <c r="I282" s="14">
        <v>0.277110113599911</v>
      </c>
      <c r="J282" s="14">
        <v>0.22417682563279101</v>
      </c>
      <c r="K282" s="14">
        <v>0.26936843854067399</v>
      </c>
      <c r="L282" s="14">
        <v>0.24556963082369199</v>
      </c>
      <c r="M282" s="14"/>
      <c r="N282" s="14">
        <v>0.31785804139117502</v>
      </c>
      <c r="O282" s="14">
        <v>0.27220649511688999</v>
      </c>
      <c r="P282" s="14">
        <v>0.24266637261537299</v>
      </c>
      <c r="Q282" s="14">
        <v>0.214503555304463</v>
      </c>
      <c r="R282" s="14"/>
      <c r="S282" s="14">
        <v>0.32087194751071502</v>
      </c>
      <c r="T282" s="14">
        <v>0.21308130342313999</v>
      </c>
      <c r="U282" s="14">
        <v>0.24058100909115901</v>
      </c>
      <c r="V282" s="14">
        <v>0.255119884037737</v>
      </c>
      <c r="W282" s="14">
        <v>0.30414733214621797</v>
      </c>
      <c r="X282" s="14">
        <v>0.26365016187710499</v>
      </c>
      <c r="Y282" s="14">
        <v>0.26087878192407099</v>
      </c>
      <c r="Z282" s="14">
        <v>0.219368543608434</v>
      </c>
      <c r="AA282" s="14">
        <v>0.26676180238477998</v>
      </c>
      <c r="AB282" s="14">
        <v>0.269652639119835</v>
      </c>
      <c r="AC282" s="14">
        <v>0.23450112590181099</v>
      </c>
      <c r="AD282" s="14">
        <v>0.314571554744974</v>
      </c>
      <c r="AE282" s="14"/>
      <c r="AF282" s="14">
        <v>0.25778461302198502</v>
      </c>
      <c r="AG282" s="14">
        <v>0.34235906804690902</v>
      </c>
      <c r="AH282" s="14">
        <v>0.31618493251470298</v>
      </c>
      <c r="AI282" s="14">
        <v>0.11821638011801899</v>
      </c>
      <c r="AJ282" s="14"/>
      <c r="AK282" s="14">
        <v>0.26135067907250098</v>
      </c>
      <c r="AL282" s="14">
        <v>0.38689157668606999</v>
      </c>
      <c r="AM282" s="14">
        <v>0.30142918116304301</v>
      </c>
      <c r="AN282" s="14">
        <v>0.14773101618015699</v>
      </c>
      <c r="AO282" s="14">
        <v>0.24716427654010401</v>
      </c>
      <c r="AP282" s="14"/>
      <c r="AQ282" s="14">
        <v>0.31851275427340098</v>
      </c>
      <c r="AR282" s="14"/>
      <c r="AS282" s="14">
        <v>0.41921765029742603</v>
      </c>
      <c r="AT282" s="14">
        <v>0.21754454685581501</v>
      </c>
    </row>
    <row r="283" spans="2:46" x14ac:dyDescent="0.35">
      <c r="B283" t="s">
        <v>172</v>
      </c>
      <c r="C283" s="14">
        <v>0.14353662772617701</v>
      </c>
      <c r="D283" s="14">
        <v>0.14656112463038601</v>
      </c>
      <c r="E283" s="14">
        <v>0.14114531378711401</v>
      </c>
      <c r="F283" s="14"/>
      <c r="G283" s="14">
        <v>0.10489406774863901</v>
      </c>
      <c r="H283" s="14">
        <v>0.15749307965623799</v>
      </c>
      <c r="I283" s="14">
        <v>0.113782936565093</v>
      </c>
      <c r="J283" s="14">
        <v>0.19957929548842199</v>
      </c>
      <c r="K283" s="14">
        <v>0.17634896937931599</v>
      </c>
      <c r="L283" s="14">
        <v>0.114450206996523</v>
      </c>
      <c r="M283" s="14"/>
      <c r="N283" s="14">
        <v>0.17350289078261999</v>
      </c>
      <c r="O283" s="14">
        <v>0.15186210060484101</v>
      </c>
      <c r="P283" s="14">
        <v>0.110211542075369</v>
      </c>
      <c r="Q283" s="14">
        <v>0.131834103077932</v>
      </c>
      <c r="R283" s="14"/>
      <c r="S283" s="14">
        <v>0.14625922541933301</v>
      </c>
      <c r="T283" s="14">
        <v>0.17702232577848101</v>
      </c>
      <c r="U283" s="14">
        <v>0.18468729148885399</v>
      </c>
      <c r="V283" s="14">
        <v>0.1178602173989</v>
      </c>
      <c r="W283" s="14">
        <v>0.13161076819733</v>
      </c>
      <c r="X283" s="14">
        <v>0.12908380049771501</v>
      </c>
      <c r="Y283" s="14">
        <v>0.113978681843489</v>
      </c>
      <c r="Z283" s="14">
        <v>0.15547372614659799</v>
      </c>
      <c r="AA283" s="14">
        <v>0.15167887823581699</v>
      </c>
      <c r="AB283" s="14">
        <v>0.14639495559349999</v>
      </c>
      <c r="AC283" s="14">
        <v>0.11376727440731001</v>
      </c>
      <c r="AD283" s="14">
        <v>9.8329690571945599E-2</v>
      </c>
      <c r="AE283" s="14"/>
      <c r="AF283" s="14">
        <v>0.103451011727723</v>
      </c>
      <c r="AG283" s="14">
        <v>0.22622277795151199</v>
      </c>
      <c r="AH283" s="14">
        <v>0.21301402661171101</v>
      </c>
      <c r="AI283" s="14">
        <v>5.7885393184499E-2</v>
      </c>
      <c r="AJ283" s="14"/>
      <c r="AK283" s="14">
        <v>8.8499943883697793E-2</v>
      </c>
      <c r="AL283" s="14">
        <v>0.29668786314364698</v>
      </c>
      <c r="AM283" s="14">
        <v>0.20950902052550399</v>
      </c>
      <c r="AN283" s="14">
        <v>6.4398607146530798E-2</v>
      </c>
      <c r="AO283" s="14">
        <v>7.0909645715640596E-2</v>
      </c>
      <c r="AP283" s="14"/>
      <c r="AQ283" s="14">
        <v>0.19337251232851499</v>
      </c>
      <c r="AR283" s="14"/>
      <c r="AS283" s="14">
        <v>0.31724382469261297</v>
      </c>
      <c r="AT283" s="14">
        <v>9.1596956358839299E-2</v>
      </c>
    </row>
    <row r="284" spans="2:46" x14ac:dyDescent="0.35">
      <c r="B284" t="s">
        <v>173</v>
      </c>
      <c r="C284" s="14">
        <v>3.5336235088960902E-2</v>
      </c>
      <c r="D284" s="14">
        <v>3.75310649625656E-2</v>
      </c>
      <c r="E284" s="14">
        <v>3.3331292507409002E-2</v>
      </c>
      <c r="F284" s="14"/>
      <c r="G284" s="14">
        <v>1.4374636732708E-2</v>
      </c>
      <c r="H284" s="14">
        <v>3.1904395676578198E-2</v>
      </c>
      <c r="I284" s="14">
        <v>2.28304835233578E-2</v>
      </c>
      <c r="J284" s="14">
        <v>5.2246726397566001E-2</v>
      </c>
      <c r="K284" s="14">
        <v>2.77132848477461E-2</v>
      </c>
      <c r="L284" s="14">
        <v>5.3660788946018202E-2</v>
      </c>
      <c r="M284" s="14"/>
      <c r="N284" s="14">
        <v>4.7647899862043597E-2</v>
      </c>
      <c r="O284" s="14">
        <v>4.2348221610961703E-2</v>
      </c>
      <c r="P284" s="14">
        <v>2.41275619423213E-2</v>
      </c>
      <c r="Q284" s="14">
        <v>2.5055236303127101E-2</v>
      </c>
      <c r="R284" s="14"/>
      <c r="S284" s="14">
        <v>4.0451424966451301E-2</v>
      </c>
      <c r="T284" s="14">
        <v>3.5980272130192698E-2</v>
      </c>
      <c r="U284" s="14">
        <v>4.4450148295382699E-2</v>
      </c>
      <c r="V284" s="14">
        <v>5.1595543395692001E-2</v>
      </c>
      <c r="W284" s="14">
        <v>3.2617998548290998E-2</v>
      </c>
      <c r="X284" s="14">
        <v>3.1636628941938798E-2</v>
      </c>
      <c r="Y284" s="14">
        <v>1.23615957637672E-2</v>
      </c>
      <c r="Z284" s="14">
        <v>3.85201922423037E-2</v>
      </c>
      <c r="AA284" s="14">
        <v>3.52385610730735E-2</v>
      </c>
      <c r="AB284" s="14">
        <v>3.9069040812559297E-2</v>
      </c>
      <c r="AC284" s="14">
        <v>2.1448152867700399E-2</v>
      </c>
      <c r="AD284" s="14">
        <v>2.2432058818735699E-2</v>
      </c>
      <c r="AE284" s="14"/>
      <c r="AF284" s="14">
        <v>1.1397311093167901E-2</v>
      </c>
      <c r="AG284" s="14">
        <v>7.0473699250403699E-2</v>
      </c>
      <c r="AH284" s="14">
        <v>4.9047292204591197E-2</v>
      </c>
      <c r="AI284" s="14">
        <v>3.9952906181728301E-3</v>
      </c>
      <c r="AJ284" s="14"/>
      <c r="AK284" s="14">
        <v>1.6261004118204098E-2</v>
      </c>
      <c r="AL284" s="14">
        <v>9.7388934569503496E-2</v>
      </c>
      <c r="AM284" s="14">
        <v>4.17397211161077E-2</v>
      </c>
      <c r="AN284" s="14">
        <v>6.4248835853226898E-3</v>
      </c>
      <c r="AO284" s="14">
        <v>1.9499592726153401E-2</v>
      </c>
      <c r="AP284" s="14"/>
      <c r="AQ284" s="14">
        <v>5.1331543262879101E-2</v>
      </c>
      <c r="AR284" s="14"/>
      <c r="AS284" s="14">
        <v>0.10394031120698</v>
      </c>
      <c r="AT284" s="14">
        <v>2.30642573793466E-2</v>
      </c>
    </row>
    <row r="285" spans="2:46" x14ac:dyDescent="0.3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</row>
    <row r="286" spans="2:46" x14ac:dyDescent="0.35">
      <c r="B286" s="6" t="s">
        <v>180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</row>
    <row r="287" spans="2:46" x14ac:dyDescent="0.35">
      <c r="B287" s="24" t="s">
        <v>78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</row>
    <row r="288" spans="2:46" x14ac:dyDescent="0.35">
      <c r="B288" t="s">
        <v>167</v>
      </c>
      <c r="C288" s="14">
        <v>0.20584109955067401</v>
      </c>
      <c r="D288" s="14">
        <v>0.21482846056410401</v>
      </c>
      <c r="E288" s="14">
        <v>0.19787080904434001</v>
      </c>
      <c r="F288" s="14"/>
      <c r="G288" s="14">
        <v>8.8756547082467802E-2</v>
      </c>
      <c r="H288" s="14">
        <v>0.172663180174743</v>
      </c>
      <c r="I288" s="14">
        <v>0.19346728430117199</v>
      </c>
      <c r="J288" s="14">
        <v>0.23463732345065599</v>
      </c>
      <c r="K288" s="14">
        <v>0.22918263046325901</v>
      </c>
      <c r="L288" s="14">
        <v>0.28182833695411402</v>
      </c>
      <c r="M288" s="14"/>
      <c r="N288" s="14">
        <v>0.18095949986996601</v>
      </c>
      <c r="O288" s="14">
        <v>0.17249591020616101</v>
      </c>
      <c r="P288" s="14">
        <v>0.263129881176074</v>
      </c>
      <c r="Q288" s="14">
        <v>0.21803703321943099</v>
      </c>
      <c r="R288" s="14"/>
      <c r="S288" s="14">
        <v>0.15993101136052101</v>
      </c>
      <c r="T288" s="14">
        <v>0.18715137340531801</v>
      </c>
      <c r="U288" s="14">
        <v>0.26578135792963098</v>
      </c>
      <c r="V288" s="14">
        <v>0.195837186397012</v>
      </c>
      <c r="W288" s="14">
        <v>0.18611616731625</v>
      </c>
      <c r="X288" s="14">
        <v>0.187940129582365</v>
      </c>
      <c r="Y288" s="14">
        <v>0.27735682865963002</v>
      </c>
      <c r="Z288" s="14">
        <v>0.24315762198083399</v>
      </c>
      <c r="AA288" s="14">
        <v>0.22083437187896399</v>
      </c>
      <c r="AB288" s="14">
        <v>0.20482251287033701</v>
      </c>
      <c r="AC288" s="14">
        <v>0.26980488213799397</v>
      </c>
      <c r="AD288" s="14">
        <v>7.2174471634377804E-2</v>
      </c>
      <c r="AE288" s="14"/>
      <c r="AF288" s="14">
        <v>0.273603298065557</v>
      </c>
      <c r="AG288" s="14">
        <v>9.2090715143686094E-2</v>
      </c>
      <c r="AH288" s="14">
        <v>0.125868511782423</v>
      </c>
      <c r="AI288" s="14">
        <v>0.486544588312943</v>
      </c>
      <c r="AJ288" s="14"/>
      <c r="AK288" s="14">
        <v>0.25914128027377498</v>
      </c>
      <c r="AL288" s="14">
        <v>2.1840433909030201E-2</v>
      </c>
      <c r="AM288" s="14">
        <v>0.13119885182233701</v>
      </c>
      <c r="AN288" s="14">
        <v>0.43204351083624298</v>
      </c>
      <c r="AO288" s="14">
        <v>0.15332322591077599</v>
      </c>
      <c r="AP288" s="14"/>
      <c r="AQ288" s="14">
        <v>0.208982873349183</v>
      </c>
      <c r="AR288" s="14"/>
      <c r="AS288" s="14">
        <v>4.8811144537637997E-3</v>
      </c>
      <c r="AT288" s="14">
        <v>0.22752699832536299</v>
      </c>
    </row>
    <row r="289" spans="2:46" x14ac:dyDescent="0.35">
      <c r="B289" t="s">
        <v>168</v>
      </c>
      <c r="C289" s="14">
        <v>0.14876405646930599</v>
      </c>
      <c r="D289" s="14">
        <v>0.143406169784421</v>
      </c>
      <c r="E289" s="14">
        <v>0.152698913952209</v>
      </c>
      <c r="F289" s="14"/>
      <c r="G289" s="14">
        <v>0.16791267089513401</v>
      </c>
      <c r="H289" s="14">
        <v>0.12683160753130601</v>
      </c>
      <c r="I289" s="14">
        <v>0.178863024164649</v>
      </c>
      <c r="J289" s="14">
        <v>9.8240233532506896E-2</v>
      </c>
      <c r="K289" s="14">
        <v>0.169607913162998</v>
      </c>
      <c r="L289" s="14">
        <v>0.15641221563409599</v>
      </c>
      <c r="M289" s="14"/>
      <c r="N289" s="14">
        <v>0.15378711334904699</v>
      </c>
      <c r="O289" s="14">
        <v>0.140654334412605</v>
      </c>
      <c r="P289" s="14">
        <v>0.13904196088149701</v>
      </c>
      <c r="Q289" s="14">
        <v>0.15841949189038099</v>
      </c>
      <c r="R289" s="14"/>
      <c r="S289" s="14">
        <v>0.122322702026187</v>
      </c>
      <c r="T289" s="14">
        <v>0.20288807753546301</v>
      </c>
      <c r="U289" s="14">
        <v>0.119078764997385</v>
      </c>
      <c r="V289" s="14">
        <v>0.13284832412410499</v>
      </c>
      <c r="W289" s="14">
        <v>0.192601100459346</v>
      </c>
      <c r="X289" s="14">
        <v>0.13795373881701001</v>
      </c>
      <c r="Y289" s="14">
        <v>0.168091667886101</v>
      </c>
      <c r="Z289" s="14">
        <v>0.10244137266558501</v>
      </c>
      <c r="AA289" s="14">
        <v>0.120977937210158</v>
      </c>
      <c r="AB289" s="14">
        <v>0.15914703715487899</v>
      </c>
      <c r="AC289" s="14">
        <v>0.196272502517918</v>
      </c>
      <c r="AD289" s="14">
        <v>9.6998433468020603E-2</v>
      </c>
      <c r="AE289" s="14"/>
      <c r="AF289" s="14">
        <v>0.20046765899071201</v>
      </c>
      <c r="AG289" s="14">
        <v>8.8380394543614405E-2</v>
      </c>
      <c r="AH289" s="14">
        <v>0.14304355627384199</v>
      </c>
      <c r="AI289" s="14">
        <v>0.198409951362371</v>
      </c>
      <c r="AJ289" s="14"/>
      <c r="AK289" s="14">
        <v>0.16875846853010401</v>
      </c>
      <c r="AL289" s="14">
        <v>4.6199254709290198E-2</v>
      </c>
      <c r="AM289" s="14">
        <v>0.169030040460352</v>
      </c>
      <c r="AN289" s="14">
        <v>0.197884770302031</v>
      </c>
      <c r="AO289" s="14">
        <v>0.18934956974341599</v>
      </c>
      <c r="AP289" s="14"/>
      <c r="AQ289" s="14">
        <v>8.6773536397326004E-2</v>
      </c>
      <c r="AR289" s="14"/>
      <c r="AS289" s="14">
        <v>1.89969741607529E-2</v>
      </c>
      <c r="AT289" s="14">
        <v>0.19617782315669999</v>
      </c>
    </row>
    <row r="290" spans="2:46" x14ac:dyDescent="0.35">
      <c r="B290" t="s">
        <v>169</v>
      </c>
      <c r="C290" s="14">
        <v>0.200556185962456</v>
      </c>
      <c r="D290" s="14">
        <v>0.19443497396430201</v>
      </c>
      <c r="E290" s="14">
        <v>0.20624131998621101</v>
      </c>
      <c r="F290" s="14"/>
      <c r="G290" s="14">
        <v>0.24047815217184099</v>
      </c>
      <c r="H290" s="14">
        <v>0.145063630589684</v>
      </c>
      <c r="I290" s="14">
        <v>0.19610880509006801</v>
      </c>
      <c r="J290" s="14">
        <v>0.22057227675424201</v>
      </c>
      <c r="K290" s="14">
        <v>0.18132049696714</v>
      </c>
      <c r="L290" s="14">
        <v>0.21939413651988399</v>
      </c>
      <c r="M290" s="14"/>
      <c r="N290" s="14">
        <v>0.17542876607199101</v>
      </c>
      <c r="O290" s="14">
        <v>0.236241210181101</v>
      </c>
      <c r="P290" s="14">
        <v>0.19892628253943001</v>
      </c>
      <c r="Q290" s="14">
        <v>0.192840210257157</v>
      </c>
      <c r="R290" s="14"/>
      <c r="S290" s="14">
        <v>0.17513907014164101</v>
      </c>
      <c r="T290" s="14">
        <v>0.16188782836587201</v>
      </c>
      <c r="U290" s="14">
        <v>0.203262622433351</v>
      </c>
      <c r="V290" s="14">
        <v>0.24651786844107401</v>
      </c>
      <c r="W290" s="14">
        <v>0.164109188718397</v>
      </c>
      <c r="X290" s="14">
        <v>0.19726273895382301</v>
      </c>
      <c r="Y290" s="14">
        <v>0.19736729910560599</v>
      </c>
      <c r="Z290" s="14">
        <v>0.21731140292154499</v>
      </c>
      <c r="AA290" s="14">
        <v>0.17786083637170499</v>
      </c>
      <c r="AB290" s="14">
        <v>0.234562469732297</v>
      </c>
      <c r="AC290" s="14">
        <v>0.25135623700001603</v>
      </c>
      <c r="AD290" s="14">
        <v>0.31815491772197602</v>
      </c>
      <c r="AE290" s="14"/>
      <c r="AF290" s="14">
        <v>0.226810295519111</v>
      </c>
      <c r="AG290" s="14">
        <v>0.15712765495976999</v>
      </c>
      <c r="AH290" s="14">
        <v>0.19220950586167801</v>
      </c>
      <c r="AI290" s="14">
        <v>0.13051285343651201</v>
      </c>
      <c r="AJ290" s="14"/>
      <c r="AK290" s="14">
        <v>0.21350026466777899</v>
      </c>
      <c r="AL290" s="14">
        <v>0.11813286024219</v>
      </c>
      <c r="AM290" s="14">
        <v>0.17772319270658099</v>
      </c>
      <c r="AN290" s="14">
        <v>0.16344226041194301</v>
      </c>
      <c r="AO290" s="14">
        <v>0.28359076019137203</v>
      </c>
      <c r="AP290" s="14"/>
      <c r="AQ290" s="14">
        <v>0.108573044363774</v>
      </c>
      <c r="AR290" s="14"/>
      <c r="AS290" s="14">
        <v>7.9731878227664699E-2</v>
      </c>
      <c r="AT290" s="14">
        <v>0.269336969091309</v>
      </c>
    </row>
    <row r="291" spans="2:46" x14ac:dyDescent="0.35">
      <c r="B291" t="s">
        <v>170</v>
      </c>
      <c r="C291" s="14">
        <v>0.18554634262365199</v>
      </c>
      <c r="D291" s="14">
        <v>0.16837839352772399</v>
      </c>
      <c r="E291" s="14">
        <v>0.202079612532098</v>
      </c>
      <c r="F291" s="14"/>
      <c r="G291" s="14">
        <v>0.22850067452124201</v>
      </c>
      <c r="H291" s="14">
        <v>0.21196481856806501</v>
      </c>
      <c r="I291" s="14">
        <v>0.15962465307083201</v>
      </c>
      <c r="J291" s="14">
        <v>0.199743036212333</v>
      </c>
      <c r="K291" s="14">
        <v>0.18038403869656999</v>
      </c>
      <c r="L291" s="14">
        <v>0.148419961666831</v>
      </c>
      <c r="M291" s="14"/>
      <c r="N291" s="14">
        <v>0.185191133463985</v>
      </c>
      <c r="O291" s="14">
        <v>0.16020394315240299</v>
      </c>
      <c r="P291" s="14">
        <v>0.18529768136962199</v>
      </c>
      <c r="Q291" s="14">
        <v>0.209102585213223</v>
      </c>
      <c r="R291" s="14"/>
      <c r="S291" s="14">
        <v>0.19666450194211399</v>
      </c>
      <c r="T291" s="14">
        <v>0.21586981637816699</v>
      </c>
      <c r="U291" s="14">
        <v>0.16386720468416399</v>
      </c>
      <c r="V291" s="14">
        <v>0.18605888633044401</v>
      </c>
      <c r="W291" s="14">
        <v>0.19184374540546201</v>
      </c>
      <c r="X291" s="14">
        <v>0.190778343744439</v>
      </c>
      <c r="Y291" s="14">
        <v>0.19941126744728199</v>
      </c>
      <c r="Z291" s="14">
        <v>0.17014217915833801</v>
      </c>
      <c r="AA291" s="14">
        <v>0.17486397944597901</v>
      </c>
      <c r="AB291" s="14">
        <v>0.167270839426306</v>
      </c>
      <c r="AC291" s="14">
        <v>0.113850686169326</v>
      </c>
      <c r="AD291" s="14">
        <v>0.224849301658331</v>
      </c>
      <c r="AE291" s="14"/>
      <c r="AF291" s="14">
        <v>0.13554499440118101</v>
      </c>
      <c r="AG291" s="14">
        <v>0.222119648355457</v>
      </c>
      <c r="AH291" s="14">
        <v>0.23826058558362501</v>
      </c>
      <c r="AI291" s="14">
        <v>0.10518806904261201</v>
      </c>
      <c r="AJ291" s="14"/>
      <c r="AK291" s="14">
        <v>0.170934313925244</v>
      </c>
      <c r="AL291" s="14">
        <v>0.21556847354594799</v>
      </c>
      <c r="AM291" s="14">
        <v>0.22899858049343499</v>
      </c>
      <c r="AN291" s="14">
        <v>0.11002845732828</v>
      </c>
      <c r="AO291" s="14">
        <v>0.20901157607118701</v>
      </c>
      <c r="AP291" s="14"/>
      <c r="AQ291" s="14">
        <v>0.15611607492190899</v>
      </c>
      <c r="AR291" s="14"/>
      <c r="AS291" s="14">
        <v>0.23246210816430299</v>
      </c>
      <c r="AT291" s="14">
        <v>0.20010533922780399</v>
      </c>
    </row>
    <row r="292" spans="2:46" x14ac:dyDescent="0.35">
      <c r="B292" t="s">
        <v>171</v>
      </c>
      <c r="C292" s="14">
        <v>0.16965733685332601</v>
      </c>
      <c r="D292" s="14">
        <v>0.16841318333948599</v>
      </c>
      <c r="E292" s="14">
        <v>0.17153689224566401</v>
      </c>
      <c r="F292" s="14"/>
      <c r="G292" s="14">
        <v>0.19358722150951899</v>
      </c>
      <c r="H292" s="14">
        <v>0.207275939365238</v>
      </c>
      <c r="I292" s="14">
        <v>0.19191698022152601</v>
      </c>
      <c r="J292" s="14">
        <v>0.14296157556405001</v>
      </c>
      <c r="K292" s="14">
        <v>0.17536277747342</v>
      </c>
      <c r="L292" s="14">
        <v>0.122849645885732</v>
      </c>
      <c r="M292" s="14"/>
      <c r="N292" s="14">
        <v>0.19463228758835599</v>
      </c>
      <c r="O292" s="14">
        <v>0.186872907489606</v>
      </c>
      <c r="P292" s="14">
        <v>0.14491233730448699</v>
      </c>
      <c r="Q292" s="14">
        <v>0.14881703664280199</v>
      </c>
      <c r="R292" s="14"/>
      <c r="S292" s="14">
        <v>0.21906311041314599</v>
      </c>
      <c r="T292" s="14">
        <v>0.14876460098692501</v>
      </c>
      <c r="U292" s="14">
        <v>0.16564328778750101</v>
      </c>
      <c r="V292" s="14">
        <v>0.169778245499009</v>
      </c>
      <c r="W292" s="14">
        <v>0.17670174395695001</v>
      </c>
      <c r="X292" s="14">
        <v>0.19339914859639601</v>
      </c>
      <c r="Y292" s="14">
        <v>0.10885527398520201</v>
      </c>
      <c r="Z292" s="14">
        <v>0.13871674655723201</v>
      </c>
      <c r="AA292" s="14">
        <v>0.20173734880025501</v>
      </c>
      <c r="AB292" s="14">
        <v>0.15446382212061999</v>
      </c>
      <c r="AC292" s="14">
        <v>0.105398639835882</v>
      </c>
      <c r="AD292" s="14">
        <v>0.19125350420648199</v>
      </c>
      <c r="AE292" s="14"/>
      <c r="AF292" s="14">
        <v>0.12628326081153299</v>
      </c>
      <c r="AG292" s="14">
        <v>0.27847235208955301</v>
      </c>
      <c r="AH292" s="14">
        <v>0.19667238372008899</v>
      </c>
      <c r="AI292" s="14">
        <v>4.6858005290844003E-2</v>
      </c>
      <c r="AJ292" s="14"/>
      <c r="AK292" s="14">
        <v>0.12784068346122801</v>
      </c>
      <c r="AL292" s="14">
        <v>0.37203824696695997</v>
      </c>
      <c r="AM292" s="14">
        <v>0.20372794969118399</v>
      </c>
      <c r="AN292" s="14">
        <v>5.6290443718260898E-2</v>
      </c>
      <c r="AO292" s="14">
        <v>0.131272031145485</v>
      </c>
      <c r="AP292" s="14"/>
      <c r="AQ292" s="14">
        <v>0.21226644400459299</v>
      </c>
      <c r="AR292" s="14"/>
      <c r="AS292" s="14">
        <v>0.40383888828855102</v>
      </c>
      <c r="AT292" s="14">
        <v>8.6808554857510795E-2</v>
      </c>
    </row>
    <row r="293" spans="2:46" x14ac:dyDescent="0.35">
      <c r="B293" t="s">
        <v>172</v>
      </c>
      <c r="C293" s="14">
        <v>7.3540182143947197E-2</v>
      </c>
      <c r="D293" s="14">
        <v>9.1465938785197903E-2</v>
      </c>
      <c r="E293" s="14">
        <v>5.6322856854758303E-2</v>
      </c>
      <c r="F293" s="14"/>
      <c r="G293" s="14">
        <v>6.97964586643815E-2</v>
      </c>
      <c r="H293" s="14">
        <v>0.107133379107151</v>
      </c>
      <c r="I293" s="14">
        <v>7.7064975229820698E-2</v>
      </c>
      <c r="J293" s="14">
        <v>8.05174884691542E-2</v>
      </c>
      <c r="K293" s="14">
        <v>5.12747003605733E-2</v>
      </c>
      <c r="L293" s="14">
        <v>5.5159694492614403E-2</v>
      </c>
      <c r="M293" s="14"/>
      <c r="N293" s="14">
        <v>9.5503310911978806E-2</v>
      </c>
      <c r="O293" s="14">
        <v>7.3962751783069394E-2</v>
      </c>
      <c r="P293" s="14">
        <v>5.6975935893624298E-2</v>
      </c>
      <c r="Q293" s="14">
        <v>6.4914756089123005E-2</v>
      </c>
      <c r="R293" s="14"/>
      <c r="S293" s="14">
        <v>0.106871195091709</v>
      </c>
      <c r="T293" s="14">
        <v>7.58569616513904E-2</v>
      </c>
      <c r="U293" s="14">
        <v>7.08520571605743E-2</v>
      </c>
      <c r="V293" s="14">
        <v>4.6295209301818102E-2</v>
      </c>
      <c r="W293" s="14">
        <v>4.0849096646468699E-2</v>
      </c>
      <c r="X293" s="14">
        <v>8.6956046115111194E-2</v>
      </c>
      <c r="Y293" s="14">
        <v>4.2795052149806098E-2</v>
      </c>
      <c r="Z293" s="14">
        <v>0.11485547801333899</v>
      </c>
      <c r="AA293" s="14">
        <v>9.0397223472859403E-2</v>
      </c>
      <c r="AB293" s="14">
        <v>5.2025250270401599E-2</v>
      </c>
      <c r="AC293" s="14">
        <v>5.2979240570555801E-2</v>
      </c>
      <c r="AD293" s="14">
        <v>9.6569371310812099E-2</v>
      </c>
      <c r="AE293" s="14"/>
      <c r="AF293" s="14">
        <v>3.7290492211906397E-2</v>
      </c>
      <c r="AG293" s="14">
        <v>0.12988761056919601</v>
      </c>
      <c r="AH293" s="14">
        <v>8.5584876190826206E-2</v>
      </c>
      <c r="AI293" s="14">
        <v>3.2486532554718298E-2</v>
      </c>
      <c r="AJ293" s="14"/>
      <c r="AK293" s="14">
        <v>5.6635533818160499E-2</v>
      </c>
      <c r="AL293" s="14">
        <v>0.17717645349737701</v>
      </c>
      <c r="AM293" s="14">
        <v>7.9524897296628497E-2</v>
      </c>
      <c r="AN293" s="14">
        <v>3.82797134677531E-2</v>
      </c>
      <c r="AO293" s="14">
        <v>1.47626075679712E-2</v>
      </c>
      <c r="AP293" s="14"/>
      <c r="AQ293" s="14">
        <v>0.18601321102353799</v>
      </c>
      <c r="AR293" s="14"/>
      <c r="AS293" s="14">
        <v>0.206202866856045</v>
      </c>
      <c r="AT293" s="14">
        <v>2.00443153413138E-2</v>
      </c>
    </row>
    <row r="294" spans="2:46" x14ac:dyDescent="0.35">
      <c r="B294" t="s">
        <v>173</v>
      </c>
      <c r="C294" s="14">
        <v>1.6094796396639799E-2</v>
      </c>
      <c r="D294" s="14">
        <v>1.9072880034764001E-2</v>
      </c>
      <c r="E294" s="14">
        <v>1.3249595384719801E-2</v>
      </c>
      <c r="F294" s="14"/>
      <c r="G294" s="14">
        <v>1.09682751554153E-2</v>
      </c>
      <c r="H294" s="14">
        <v>2.9067444663813301E-2</v>
      </c>
      <c r="I294" s="14">
        <v>2.9542779219316798E-3</v>
      </c>
      <c r="J294" s="14">
        <v>2.3328066017057399E-2</v>
      </c>
      <c r="K294" s="14">
        <v>1.2867442876039701E-2</v>
      </c>
      <c r="L294" s="14">
        <v>1.5936008846728699E-2</v>
      </c>
      <c r="M294" s="14"/>
      <c r="N294" s="14">
        <v>1.44978887446757E-2</v>
      </c>
      <c r="O294" s="14">
        <v>2.9568942775055201E-2</v>
      </c>
      <c r="P294" s="14">
        <v>1.1715920835266E-2</v>
      </c>
      <c r="Q294" s="14">
        <v>7.8688866878839601E-3</v>
      </c>
      <c r="R294" s="14"/>
      <c r="S294" s="14">
        <v>2.00084090246819E-2</v>
      </c>
      <c r="T294" s="14">
        <v>7.5813416768643303E-3</v>
      </c>
      <c r="U294" s="14">
        <v>1.1514705007392999E-2</v>
      </c>
      <c r="V294" s="14">
        <v>2.2664279906537101E-2</v>
      </c>
      <c r="W294" s="14">
        <v>4.7778957497126101E-2</v>
      </c>
      <c r="X294" s="14">
        <v>5.7098541908565297E-3</v>
      </c>
      <c r="Y294" s="14">
        <v>6.1226107663729899E-3</v>
      </c>
      <c r="Z294" s="14">
        <v>1.3375198703126499E-2</v>
      </c>
      <c r="AA294" s="14">
        <v>1.3328302820079799E-2</v>
      </c>
      <c r="AB294" s="14">
        <v>2.7708068425159299E-2</v>
      </c>
      <c r="AC294" s="14">
        <v>1.0337811768308299E-2</v>
      </c>
      <c r="AD294" s="14">
        <v>0</v>
      </c>
      <c r="AE294" s="14"/>
      <c r="AF294" s="14">
        <v>0</v>
      </c>
      <c r="AG294" s="14">
        <v>3.1921624338723101E-2</v>
      </c>
      <c r="AH294" s="14">
        <v>1.8360580587517002E-2</v>
      </c>
      <c r="AI294" s="14">
        <v>0</v>
      </c>
      <c r="AJ294" s="14"/>
      <c r="AK294" s="14">
        <v>3.1894553237098401E-3</v>
      </c>
      <c r="AL294" s="14">
        <v>4.9044277129204498E-2</v>
      </c>
      <c r="AM294" s="14">
        <v>9.7964875294821001E-3</v>
      </c>
      <c r="AN294" s="14">
        <v>2.03084393549007E-3</v>
      </c>
      <c r="AO294" s="14">
        <v>1.86902293697917E-2</v>
      </c>
      <c r="AP294" s="14"/>
      <c r="AQ294" s="14">
        <v>4.1274815939676801E-2</v>
      </c>
      <c r="AR294" s="14"/>
      <c r="AS294" s="14">
        <v>5.3886169848919897E-2</v>
      </c>
      <c r="AT294" s="14">
        <v>0</v>
      </c>
    </row>
    <row r="295" spans="2:46" x14ac:dyDescent="0.3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</row>
    <row r="296" spans="2:46" x14ac:dyDescent="0.35">
      <c r="B296" s="6" t="s">
        <v>181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</row>
    <row r="297" spans="2:46" x14ac:dyDescent="0.35">
      <c r="B297" s="24" t="s">
        <v>78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</row>
    <row r="298" spans="2:46" x14ac:dyDescent="0.35">
      <c r="B298" t="s">
        <v>167</v>
      </c>
      <c r="C298" s="14">
        <v>0.18809551413707701</v>
      </c>
      <c r="D298" s="14">
        <v>0.188929154718322</v>
      </c>
      <c r="E298" s="14">
        <v>0.18708377950340799</v>
      </c>
      <c r="F298" s="14"/>
      <c r="G298" s="14">
        <v>0.204088263323492</v>
      </c>
      <c r="H298" s="14">
        <v>0.170355049912225</v>
      </c>
      <c r="I298" s="14">
        <v>0.17983091056484901</v>
      </c>
      <c r="J298" s="14">
        <v>0.17482949824458199</v>
      </c>
      <c r="K298" s="14">
        <v>0.22155059969355401</v>
      </c>
      <c r="L298" s="14">
        <v>0.186837404994425</v>
      </c>
      <c r="M298" s="14"/>
      <c r="N298" s="14">
        <v>0.15253994763742301</v>
      </c>
      <c r="O298" s="14">
        <v>0.142054061251561</v>
      </c>
      <c r="P298" s="14">
        <v>0.23714814152777999</v>
      </c>
      <c r="Q298" s="14">
        <v>0.23001520176016599</v>
      </c>
      <c r="R298" s="14"/>
      <c r="S298" s="14">
        <v>0.124154827892348</v>
      </c>
      <c r="T298" s="14">
        <v>0.20369701590250699</v>
      </c>
      <c r="U298" s="14">
        <v>0.22526798700171499</v>
      </c>
      <c r="V298" s="14">
        <v>0.187537041677137</v>
      </c>
      <c r="W298" s="14">
        <v>0.15109182691051301</v>
      </c>
      <c r="X298" s="14">
        <v>0.19202476486265299</v>
      </c>
      <c r="Y298" s="14">
        <v>0.29124173920659702</v>
      </c>
      <c r="Z298" s="14">
        <v>0.15174247728639201</v>
      </c>
      <c r="AA298" s="14">
        <v>0.199804552531546</v>
      </c>
      <c r="AB298" s="14">
        <v>0.19072309746438099</v>
      </c>
      <c r="AC298" s="14">
        <v>0.21382044198762501</v>
      </c>
      <c r="AD298" s="14">
        <v>7.5522271650542205E-2</v>
      </c>
      <c r="AE298" s="14"/>
      <c r="AF298" s="14">
        <v>0.19843663864688901</v>
      </c>
      <c r="AG298" s="14">
        <v>9.9217567400291695E-2</v>
      </c>
      <c r="AH298" s="14">
        <v>0.13065757255308</v>
      </c>
      <c r="AI298" s="14">
        <v>0.37581191646797901</v>
      </c>
      <c r="AJ298" s="14"/>
      <c r="AK298" s="14">
        <v>0.19303640367175101</v>
      </c>
      <c r="AL298" s="14">
        <v>4.59169738040009E-2</v>
      </c>
      <c r="AM298" s="14">
        <v>0.14948266647724101</v>
      </c>
      <c r="AN298" s="14">
        <v>0.34269634647187902</v>
      </c>
      <c r="AO298" s="14">
        <v>0.195090676572239</v>
      </c>
      <c r="AP298" s="14"/>
      <c r="AQ298" s="14">
        <v>0.16649610799929701</v>
      </c>
      <c r="AR298" s="14"/>
      <c r="AS298" s="14">
        <v>1.2200453477699699E-2</v>
      </c>
      <c r="AT298" s="14">
        <v>0.23445096214599301</v>
      </c>
    </row>
    <row r="299" spans="2:46" x14ac:dyDescent="0.35">
      <c r="B299" t="s">
        <v>168</v>
      </c>
      <c r="C299" s="14">
        <v>0.14749863378064099</v>
      </c>
      <c r="D299" s="14">
        <v>0.1321434113187</v>
      </c>
      <c r="E299" s="14">
        <v>0.163071551989037</v>
      </c>
      <c r="F299" s="14"/>
      <c r="G299" s="14">
        <v>0.138538093996638</v>
      </c>
      <c r="H299" s="14">
        <v>0.139906205837769</v>
      </c>
      <c r="I299" s="14">
        <v>0.164517862745687</v>
      </c>
      <c r="J299" s="14">
        <v>0.15710949454501499</v>
      </c>
      <c r="K299" s="14">
        <v>0.11460665805522401</v>
      </c>
      <c r="L299" s="14">
        <v>0.160156127261909</v>
      </c>
      <c r="M299" s="14"/>
      <c r="N299" s="14">
        <v>0.121786151082102</v>
      </c>
      <c r="O299" s="14">
        <v>0.169712714885557</v>
      </c>
      <c r="P299" s="14">
        <v>0.1381383544748</v>
      </c>
      <c r="Q299" s="14">
        <v>0.162512985153763</v>
      </c>
      <c r="R299" s="14"/>
      <c r="S299" s="14">
        <v>0.122265911128054</v>
      </c>
      <c r="T299" s="14">
        <v>0.135214585503317</v>
      </c>
      <c r="U299" s="14">
        <v>0.14637624426697601</v>
      </c>
      <c r="V299" s="14">
        <v>0.14235842478245</v>
      </c>
      <c r="W299" s="14">
        <v>0.19484080499919401</v>
      </c>
      <c r="X299" s="14">
        <v>0.146387928446754</v>
      </c>
      <c r="Y299" s="14">
        <v>0.14987339100449701</v>
      </c>
      <c r="Z299" s="14">
        <v>0.140601813941723</v>
      </c>
      <c r="AA299" s="14">
        <v>0.144427307574615</v>
      </c>
      <c r="AB299" s="14">
        <v>0.13839710147977899</v>
      </c>
      <c r="AC299" s="14">
        <v>0.20339435209536599</v>
      </c>
      <c r="AD299" s="14">
        <v>0.17836012771353299</v>
      </c>
      <c r="AE299" s="14"/>
      <c r="AF299" s="14">
        <v>0.2039097066908</v>
      </c>
      <c r="AG299" s="14">
        <v>9.7253491067896394E-2</v>
      </c>
      <c r="AH299" s="14">
        <v>0.14347399487107401</v>
      </c>
      <c r="AI299" s="14">
        <v>0.204107226444002</v>
      </c>
      <c r="AJ299" s="14"/>
      <c r="AK299" s="14">
        <v>0.19299783486791799</v>
      </c>
      <c r="AL299" s="14">
        <v>7.7569117036407995E-2</v>
      </c>
      <c r="AM299" s="14">
        <v>0.143784078394638</v>
      </c>
      <c r="AN299" s="14">
        <v>0.18817165537317301</v>
      </c>
      <c r="AO299" s="14">
        <v>0.197238534133721</v>
      </c>
      <c r="AP299" s="14"/>
      <c r="AQ299" s="14">
        <v>0.123010163125216</v>
      </c>
      <c r="AR299" s="14"/>
      <c r="AS299" s="14">
        <v>3.8240321052836097E-2</v>
      </c>
      <c r="AT299" s="14">
        <v>0.193314943673565</v>
      </c>
    </row>
    <row r="300" spans="2:46" x14ac:dyDescent="0.35">
      <c r="B300" t="s">
        <v>169</v>
      </c>
      <c r="C300" s="14">
        <v>0.20377379856324701</v>
      </c>
      <c r="D300" s="14">
        <v>0.188271907683802</v>
      </c>
      <c r="E300" s="14">
        <v>0.21672765663895699</v>
      </c>
      <c r="F300" s="14"/>
      <c r="G300" s="14">
        <v>0.26995199173701701</v>
      </c>
      <c r="H300" s="14">
        <v>0.16948866657817899</v>
      </c>
      <c r="I300" s="14">
        <v>0.22994338110398599</v>
      </c>
      <c r="J300" s="14">
        <v>0.17993951637463901</v>
      </c>
      <c r="K300" s="14">
        <v>0.21204269226733999</v>
      </c>
      <c r="L300" s="14">
        <v>0.18007432831779599</v>
      </c>
      <c r="M300" s="14"/>
      <c r="N300" s="14">
        <v>0.190550469838424</v>
      </c>
      <c r="O300" s="14">
        <v>0.208828474652205</v>
      </c>
      <c r="P300" s="14">
        <v>0.21086791628190801</v>
      </c>
      <c r="Q300" s="14">
        <v>0.20339514611099599</v>
      </c>
      <c r="R300" s="14"/>
      <c r="S300" s="14">
        <v>0.195902755594177</v>
      </c>
      <c r="T300" s="14">
        <v>0.18785756788754901</v>
      </c>
      <c r="U300" s="14">
        <v>0.181742400424213</v>
      </c>
      <c r="V300" s="14">
        <v>0.22142124521922901</v>
      </c>
      <c r="W300" s="14">
        <v>0.19018132569488799</v>
      </c>
      <c r="X300" s="14">
        <v>0.184541820736392</v>
      </c>
      <c r="Y300" s="14">
        <v>0.20465803735713201</v>
      </c>
      <c r="Z300" s="14">
        <v>0.23346396478932999</v>
      </c>
      <c r="AA300" s="14">
        <v>0.19483926527981199</v>
      </c>
      <c r="AB300" s="14">
        <v>0.20840434820428999</v>
      </c>
      <c r="AC300" s="14">
        <v>0.26673304446219998</v>
      </c>
      <c r="AD300" s="14">
        <v>0.27624279272781499</v>
      </c>
      <c r="AE300" s="14"/>
      <c r="AF300" s="14">
        <v>0.225632861425137</v>
      </c>
      <c r="AG300" s="14">
        <v>0.188211500539992</v>
      </c>
      <c r="AH300" s="14">
        <v>0.15828849755817201</v>
      </c>
      <c r="AI300" s="14">
        <v>0.17595268810504799</v>
      </c>
      <c r="AJ300" s="14"/>
      <c r="AK300" s="14">
        <v>0.22050975229057199</v>
      </c>
      <c r="AL300" s="14">
        <v>0.14686126477251801</v>
      </c>
      <c r="AM300" s="14">
        <v>0.16420657098678201</v>
      </c>
      <c r="AN300" s="14">
        <v>0.19947235152970899</v>
      </c>
      <c r="AO300" s="14">
        <v>0.260630857338016</v>
      </c>
      <c r="AP300" s="14"/>
      <c r="AQ300" s="14">
        <v>0.16115913153912201</v>
      </c>
      <c r="AR300" s="14"/>
      <c r="AS300" s="14">
        <v>0.128088930367808</v>
      </c>
      <c r="AT300" s="14">
        <v>0.27196959876571603</v>
      </c>
    </row>
    <row r="301" spans="2:46" x14ac:dyDescent="0.35">
      <c r="B301" t="s">
        <v>170</v>
      </c>
      <c r="C301" s="14">
        <v>0.27263246565154498</v>
      </c>
      <c r="D301" s="14">
        <v>0.285707079832272</v>
      </c>
      <c r="E301" s="14">
        <v>0.260932402120368</v>
      </c>
      <c r="F301" s="14"/>
      <c r="G301" s="14">
        <v>0.219467734882656</v>
      </c>
      <c r="H301" s="14">
        <v>0.218439106982491</v>
      </c>
      <c r="I301" s="14">
        <v>0.22589476190027799</v>
      </c>
      <c r="J301" s="14">
        <v>0.309860731507618</v>
      </c>
      <c r="K301" s="14">
        <v>0.30593993803826902</v>
      </c>
      <c r="L301" s="14">
        <v>0.33747688476728799</v>
      </c>
      <c r="M301" s="14"/>
      <c r="N301" s="14">
        <v>0.29702271947210301</v>
      </c>
      <c r="O301" s="14">
        <v>0.27449463482078901</v>
      </c>
      <c r="P301" s="14">
        <v>0.257155268043676</v>
      </c>
      <c r="Q301" s="14">
        <v>0.25969577431455798</v>
      </c>
      <c r="R301" s="14"/>
      <c r="S301" s="14">
        <v>0.27811224854974698</v>
      </c>
      <c r="T301" s="14">
        <v>0.30242742812786699</v>
      </c>
      <c r="U301" s="14">
        <v>0.26752847219730702</v>
      </c>
      <c r="V301" s="14">
        <v>0.28953099310657199</v>
      </c>
      <c r="W301" s="14">
        <v>0.28649980779476197</v>
      </c>
      <c r="X301" s="14">
        <v>0.264622979987583</v>
      </c>
      <c r="Y301" s="14">
        <v>0.22360173708898101</v>
      </c>
      <c r="Z301" s="14">
        <v>0.20950909294964801</v>
      </c>
      <c r="AA301" s="14">
        <v>0.301321257030435</v>
      </c>
      <c r="AB301" s="14">
        <v>0.27853936840321097</v>
      </c>
      <c r="AC301" s="14">
        <v>0.16071107768986501</v>
      </c>
      <c r="AD301" s="14">
        <v>0.35103467340905098</v>
      </c>
      <c r="AE301" s="14"/>
      <c r="AF301" s="14">
        <v>0.21569229587594499</v>
      </c>
      <c r="AG301" s="14">
        <v>0.30359557993431502</v>
      </c>
      <c r="AH301" s="14">
        <v>0.384805508988741</v>
      </c>
      <c r="AI301" s="14">
        <v>0.17350031827970799</v>
      </c>
      <c r="AJ301" s="14"/>
      <c r="AK301" s="14">
        <v>0.20773403380991401</v>
      </c>
      <c r="AL301" s="14">
        <v>0.32032834437936802</v>
      </c>
      <c r="AM301" s="14">
        <v>0.35656260047108901</v>
      </c>
      <c r="AN301" s="14">
        <v>0.19153980119545799</v>
      </c>
      <c r="AO301" s="14">
        <v>0.22184772292569899</v>
      </c>
      <c r="AP301" s="14"/>
      <c r="AQ301" s="14">
        <v>0.16405630850011199</v>
      </c>
      <c r="AR301" s="14"/>
      <c r="AS301" s="14">
        <v>0.35577173165549297</v>
      </c>
      <c r="AT301" s="14">
        <v>0.21866692590430101</v>
      </c>
    </row>
    <row r="302" spans="2:46" x14ac:dyDescent="0.35">
      <c r="B302" t="s">
        <v>171</v>
      </c>
      <c r="C302" s="14">
        <v>0.123202939412788</v>
      </c>
      <c r="D302" s="14">
        <v>0.137629828705503</v>
      </c>
      <c r="E302" s="14">
        <v>0.109596970230045</v>
      </c>
      <c r="F302" s="14"/>
      <c r="G302" s="14">
        <v>9.7986862764893004E-2</v>
      </c>
      <c r="H302" s="14">
        <v>0.18910529198342901</v>
      </c>
      <c r="I302" s="14">
        <v>0.12559109185558101</v>
      </c>
      <c r="J302" s="14">
        <v>0.113717948797647</v>
      </c>
      <c r="K302" s="14">
        <v>9.4979655147213099E-2</v>
      </c>
      <c r="L302" s="14">
        <v>0.111177726427999</v>
      </c>
      <c r="M302" s="14"/>
      <c r="N302" s="14">
        <v>0.13723219117018801</v>
      </c>
      <c r="O302" s="14">
        <v>0.14852294699681501</v>
      </c>
      <c r="P302" s="14">
        <v>0.104565752325165</v>
      </c>
      <c r="Q302" s="14">
        <v>9.9753770971222996E-2</v>
      </c>
      <c r="R302" s="14"/>
      <c r="S302" s="14">
        <v>0.16575877821618301</v>
      </c>
      <c r="T302" s="14">
        <v>0.10964137943744801</v>
      </c>
      <c r="U302" s="14">
        <v>0.13787033611975899</v>
      </c>
      <c r="V302" s="14">
        <v>0.11885214045775599</v>
      </c>
      <c r="W302" s="14">
        <v>0.11177863117504</v>
      </c>
      <c r="X302" s="14">
        <v>0.124313293830804</v>
      </c>
      <c r="Y302" s="14">
        <v>8.9868347413066596E-2</v>
      </c>
      <c r="Z302" s="14">
        <v>0.18970194547714</v>
      </c>
      <c r="AA302" s="14">
        <v>8.9132781929608898E-2</v>
      </c>
      <c r="AB302" s="14">
        <v>0.132773996016045</v>
      </c>
      <c r="AC302" s="14">
        <v>0.11347324127575099</v>
      </c>
      <c r="AD302" s="14">
        <v>9.3138209975696606E-2</v>
      </c>
      <c r="AE302" s="14"/>
      <c r="AF302" s="14">
        <v>0.107837866673255</v>
      </c>
      <c r="AG302" s="14">
        <v>0.20051093474906001</v>
      </c>
      <c r="AH302" s="14">
        <v>0.12970853273491001</v>
      </c>
      <c r="AI302" s="14">
        <v>4.2256665015942503E-2</v>
      </c>
      <c r="AJ302" s="14"/>
      <c r="AK302" s="14">
        <v>0.12434818909727299</v>
      </c>
      <c r="AL302" s="14">
        <v>0.24270070157294599</v>
      </c>
      <c r="AM302" s="14">
        <v>0.14212531285896501</v>
      </c>
      <c r="AN302" s="14">
        <v>4.9280771459805799E-2</v>
      </c>
      <c r="AO302" s="14">
        <v>0.102996373826483</v>
      </c>
      <c r="AP302" s="14"/>
      <c r="AQ302" s="14">
        <v>0.21414456957436601</v>
      </c>
      <c r="AR302" s="14"/>
      <c r="AS302" s="14">
        <v>0.28756726944850303</v>
      </c>
      <c r="AT302" s="14">
        <v>7.0257385911983897E-2</v>
      </c>
    </row>
    <row r="303" spans="2:46" x14ac:dyDescent="0.35">
      <c r="B303" t="s">
        <v>172</v>
      </c>
      <c r="C303" s="14">
        <v>5.6788610518146002E-2</v>
      </c>
      <c r="D303" s="14">
        <v>5.9712449898916199E-2</v>
      </c>
      <c r="E303" s="14">
        <v>5.4155786514556797E-2</v>
      </c>
      <c r="F303" s="14"/>
      <c r="G303" s="14">
        <v>6.2973817680235605E-2</v>
      </c>
      <c r="H303" s="14">
        <v>9.2621569853355901E-2</v>
      </c>
      <c r="I303" s="14">
        <v>6.3477707813781606E-2</v>
      </c>
      <c r="J303" s="14">
        <v>5.9353145630250501E-2</v>
      </c>
      <c r="K303" s="14">
        <v>4.4469257342522397E-2</v>
      </c>
      <c r="L303" s="14">
        <v>2.4277528230583101E-2</v>
      </c>
      <c r="M303" s="14"/>
      <c r="N303" s="14">
        <v>8.7099824729046399E-2</v>
      </c>
      <c r="O303" s="14">
        <v>4.34599052627197E-2</v>
      </c>
      <c r="P303" s="14">
        <v>4.9817343502265202E-2</v>
      </c>
      <c r="Q303" s="14">
        <v>4.2853110099235203E-2</v>
      </c>
      <c r="R303" s="14"/>
      <c r="S303" s="14">
        <v>9.3862540687283405E-2</v>
      </c>
      <c r="T303" s="14">
        <v>5.4054446578424502E-2</v>
      </c>
      <c r="U303" s="14">
        <v>2.9669309674887501E-2</v>
      </c>
      <c r="V303" s="14">
        <v>4.0300154756856402E-2</v>
      </c>
      <c r="W303" s="14">
        <v>5.23941217980698E-2</v>
      </c>
      <c r="X303" s="14">
        <v>8.2537096342109706E-2</v>
      </c>
      <c r="Y303" s="14">
        <v>4.0756747929726798E-2</v>
      </c>
      <c r="Z303" s="14">
        <v>7.49807055557664E-2</v>
      </c>
      <c r="AA303" s="14">
        <v>6.1646261652745803E-2</v>
      </c>
      <c r="AB303" s="14">
        <v>4.0327431141486299E-2</v>
      </c>
      <c r="AC303" s="14">
        <v>4.18678424891923E-2</v>
      </c>
      <c r="AD303" s="14">
        <v>2.5701924523362701E-2</v>
      </c>
      <c r="AE303" s="14"/>
      <c r="AF303" s="14">
        <v>4.3241285834607901E-2</v>
      </c>
      <c r="AG303" s="14">
        <v>9.5823353284421098E-2</v>
      </c>
      <c r="AH303" s="14">
        <v>4.7261622862896702E-2</v>
      </c>
      <c r="AI303" s="14">
        <v>2.83711856873189E-2</v>
      </c>
      <c r="AJ303" s="14"/>
      <c r="AK303" s="14">
        <v>5.21638698995028E-2</v>
      </c>
      <c r="AL303" s="14">
        <v>0.13983220226234899</v>
      </c>
      <c r="AM303" s="14">
        <v>4.38387708112856E-2</v>
      </c>
      <c r="AN303" s="14">
        <v>2.8839073969975999E-2</v>
      </c>
      <c r="AO303" s="14">
        <v>1.61622800689557E-2</v>
      </c>
      <c r="AP303" s="14"/>
      <c r="AQ303" s="14">
        <v>0.13677834856204699</v>
      </c>
      <c r="AR303" s="14"/>
      <c r="AS303" s="14">
        <v>0.15215588106952299</v>
      </c>
      <c r="AT303" s="14">
        <v>1.13401835984404E-2</v>
      </c>
    </row>
    <row r="304" spans="2:46" x14ac:dyDescent="0.35">
      <c r="B304" t="s">
        <v>173</v>
      </c>
      <c r="C304" s="14">
        <v>8.0080379365555492E-3</v>
      </c>
      <c r="D304" s="14">
        <v>7.6061678424849304E-3</v>
      </c>
      <c r="E304" s="14">
        <v>8.4318530036284894E-3</v>
      </c>
      <c r="F304" s="14"/>
      <c r="G304" s="14">
        <v>6.9932356150679102E-3</v>
      </c>
      <c r="H304" s="14">
        <v>2.0084108852550998E-2</v>
      </c>
      <c r="I304" s="14">
        <v>1.0744284015837401E-2</v>
      </c>
      <c r="J304" s="14">
        <v>5.1896649002495399E-3</v>
      </c>
      <c r="K304" s="14">
        <v>6.41119945587633E-3</v>
      </c>
      <c r="L304" s="14">
        <v>0</v>
      </c>
      <c r="M304" s="14"/>
      <c r="N304" s="14">
        <v>1.3768696070712801E-2</v>
      </c>
      <c r="O304" s="14">
        <v>1.2927262130353299E-2</v>
      </c>
      <c r="P304" s="14">
        <v>2.3072238444074998E-3</v>
      </c>
      <c r="Q304" s="14">
        <v>1.7740115900580101E-3</v>
      </c>
      <c r="R304" s="14"/>
      <c r="S304" s="14">
        <v>1.9942937932207899E-2</v>
      </c>
      <c r="T304" s="14">
        <v>7.1075765628881302E-3</v>
      </c>
      <c r="U304" s="14">
        <v>1.1545250315143101E-2</v>
      </c>
      <c r="V304" s="14">
        <v>0</v>
      </c>
      <c r="W304" s="14">
        <v>1.32134816275326E-2</v>
      </c>
      <c r="X304" s="14">
        <v>5.5721157937036704E-3</v>
      </c>
      <c r="Y304" s="14">
        <v>0</v>
      </c>
      <c r="Z304" s="14">
        <v>0</v>
      </c>
      <c r="AA304" s="14">
        <v>8.8285740012366293E-3</v>
      </c>
      <c r="AB304" s="14">
        <v>1.08346572908074E-2</v>
      </c>
      <c r="AC304" s="14">
        <v>0</v>
      </c>
      <c r="AD304" s="14">
        <v>0</v>
      </c>
      <c r="AE304" s="14"/>
      <c r="AF304" s="14">
        <v>5.2493448533644004E-3</v>
      </c>
      <c r="AG304" s="14">
        <v>1.53875730240238E-2</v>
      </c>
      <c r="AH304" s="14">
        <v>5.8042704311256398E-3</v>
      </c>
      <c r="AI304" s="14">
        <v>0</v>
      </c>
      <c r="AJ304" s="14"/>
      <c r="AK304" s="14">
        <v>9.2099163630695695E-3</v>
      </c>
      <c r="AL304" s="14">
        <v>2.6791396172409498E-2</v>
      </c>
      <c r="AM304" s="14">
        <v>0</v>
      </c>
      <c r="AN304" s="14">
        <v>0</v>
      </c>
      <c r="AO304" s="14">
        <v>6.0335551348858303E-3</v>
      </c>
      <c r="AP304" s="14"/>
      <c r="AQ304" s="14">
        <v>3.4355370699840598E-2</v>
      </c>
      <c r="AR304" s="14"/>
      <c r="AS304" s="14">
        <v>2.5975412928137199E-2</v>
      </c>
      <c r="AT304" s="14">
        <v>0</v>
      </c>
    </row>
    <row r="305" spans="2:46" x14ac:dyDescent="0.3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</row>
    <row r="306" spans="2:46" x14ac:dyDescent="0.35">
      <c r="B306" s="6" t="s">
        <v>182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</row>
    <row r="307" spans="2:46" x14ac:dyDescent="0.35">
      <c r="B307" s="24" t="s">
        <v>78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</row>
    <row r="308" spans="2:46" x14ac:dyDescent="0.35">
      <c r="B308" t="s">
        <v>167</v>
      </c>
      <c r="C308" s="14">
        <v>7.6507702976622502E-2</v>
      </c>
      <c r="D308" s="14">
        <v>7.4202767973762795E-2</v>
      </c>
      <c r="E308" s="14">
        <v>7.8123834902182498E-2</v>
      </c>
      <c r="F308" s="14"/>
      <c r="G308" s="14">
        <v>6.8182601078660005E-2</v>
      </c>
      <c r="H308" s="14">
        <v>8.6627278568381899E-2</v>
      </c>
      <c r="I308" s="14">
        <v>8.0583869828675603E-2</v>
      </c>
      <c r="J308" s="14">
        <v>8.0452692803894804E-2</v>
      </c>
      <c r="K308" s="14">
        <v>7.58124283532913E-2</v>
      </c>
      <c r="L308" s="14">
        <v>6.7767507827621198E-2</v>
      </c>
      <c r="M308" s="14"/>
      <c r="N308" s="14">
        <v>5.7859116462464603E-2</v>
      </c>
      <c r="O308" s="14">
        <v>6.5787441717839595E-2</v>
      </c>
      <c r="P308" s="14">
        <v>8.62307626735139E-2</v>
      </c>
      <c r="Q308" s="14">
        <v>0.100382722906904</v>
      </c>
      <c r="R308" s="14"/>
      <c r="S308" s="14">
        <v>6.3702141637971804E-2</v>
      </c>
      <c r="T308" s="14">
        <v>8.9955494227732094E-2</v>
      </c>
      <c r="U308" s="14">
        <v>7.6415617437900596E-2</v>
      </c>
      <c r="V308" s="14">
        <v>6.1768781435971497E-2</v>
      </c>
      <c r="W308" s="14">
        <v>6.0697304782710203E-2</v>
      </c>
      <c r="X308" s="14">
        <v>8.2504624847770394E-2</v>
      </c>
      <c r="Y308" s="14">
        <v>0.128536512612757</v>
      </c>
      <c r="Z308" s="14">
        <v>6.5640622176181704E-2</v>
      </c>
      <c r="AA308" s="14">
        <v>8.2041879349644201E-2</v>
      </c>
      <c r="AB308" s="14">
        <v>5.0648271810984101E-2</v>
      </c>
      <c r="AC308" s="14">
        <v>0.106678466716529</v>
      </c>
      <c r="AD308" s="14">
        <v>2.4135970897179899E-2</v>
      </c>
      <c r="AE308" s="14"/>
      <c r="AF308" s="14">
        <v>4.74162817427339E-2</v>
      </c>
      <c r="AG308" s="14">
        <v>5.3515928004088803E-2</v>
      </c>
      <c r="AH308" s="14">
        <v>5.3268893411897299E-2</v>
      </c>
      <c r="AI308" s="14">
        <v>0.13530512374082701</v>
      </c>
      <c r="AJ308" s="14"/>
      <c r="AK308" s="14">
        <v>5.6718839597462399E-2</v>
      </c>
      <c r="AL308" s="14">
        <v>2.45054211254313E-2</v>
      </c>
      <c r="AM308" s="14">
        <v>5.6483073227783599E-2</v>
      </c>
      <c r="AN308" s="14">
        <v>0.122544148132176</v>
      </c>
      <c r="AO308" s="14">
        <v>0.166579970445042</v>
      </c>
      <c r="AP308" s="14"/>
      <c r="AQ308" s="14">
        <v>8.1250530915573493E-2</v>
      </c>
      <c r="AR308" s="14"/>
      <c r="AS308" s="14">
        <v>7.4013512363669204E-3</v>
      </c>
      <c r="AT308" s="14">
        <v>0.12731638726028799</v>
      </c>
    </row>
    <row r="309" spans="2:46" x14ac:dyDescent="0.35">
      <c r="B309" t="s">
        <v>168</v>
      </c>
      <c r="C309" s="14">
        <v>0.100467847182173</v>
      </c>
      <c r="D309" s="14">
        <v>9.4253250215663095E-2</v>
      </c>
      <c r="E309" s="14">
        <v>0.10585211275615899</v>
      </c>
      <c r="F309" s="14"/>
      <c r="G309" s="14">
        <v>8.6506187397490497E-2</v>
      </c>
      <c r="H309" s="14">
        <v>0.11860718222873599</v>
      </c>
      <c r="I309" s="14">
        <v>0.107252795919046</v>
      </c>
      <c r="J309" s="14">
        <v>0.109067777578968</v>
      </c>
      <c r="K309" s="14">
        <v>0.107360750359438</v>
      </c>
      <c r="L309" s="14">
        <v>7.7856196191694399E-2</v>
      </c>
      <c r="M309" s="14"/>
      <c r="N309" s="14">
        <v>5.84926164845853E-2</v>
      </c>
      <c r="O309" s="14">
        <v>0.12336533107568</v>
      </c>
      <c r="P309" s="14">
        <v>0.10675812952556001</v>
      </c>
      <c r="Q309" s="14">
        <v>0.115957673139785</v>
      </c>
      <c r="R309" s="14"/>
      <c r="S309" s="14">
        <v>8.4052993977138807E-2</v>
      </c>
      <c r="T309" s="14">
        <v>8.7011800071794307E-2</v>
      </c>
      <c r="U309" s="14">
        <v>9.1665604024782604E-2</v>
      </c>
      <c r="V309" s="14">
        <v>8.1264059150638002E-2</v>
      </c>
      <c r="W309" s="14">
        <v>9.9787100600888495E-2</v>
      </c>
      <c r="X309" s="14">
        <v>0.12502004283127899</v>
      </c>
      <c r="Y309" s="14">
        <v>0.1137917045477</v>
      </c>
      <c r="Z309" s="14">
        <v>0.113689803935325</v>
      </c>
      <c r="AA309" s="14">
        <v>7.0321075167343497E-2</v>
      </c>
      <c r="AB309" s="14">
        <v>0.12647679151711899</v>
      </c>
      <c r="AC309" s="14">
        <v>0.142895309197827</v>
      </c>
      <c r="AD309" s="14">
        <v>0.152536435046456</v>
      </c>
      <c r="AE309" s="14"/>
      <c r="AF309" s="14">
        <v>8.2574428763358104E-2</v>
      </c>
      <c r="AG309" s="14">
        <v>7.4983099460558506E-2</v>
      </c>
      <c r="AH309" s="14">
        <v>9.7414146843723501E-2</v>
      </c>
      <c r="AI309" s="14">
        <v>0.15162132770124101</v>
      </c>
      <c r="AJ309" s="14"/>
      <c r="AK309" s="14">
        <v>9.3244954613001599E-2</v>
      </c>
      <c r="AL309" s="14">
        <v>3.98219363441168E-2</v>
      </c>
      <c r="AM309" s="14">
        <v>0.139300750749454</v>
      </c>
      <c r="AN309" s="14">
        <v>0.124447939816331</v>
      </c>
      <c r="AO309" s="14">
        <v>0.15354144444392401</v>
      </c>
      <c r="AP309" s="14"/>
      <c r="AQ309" s="14">
        <v>7.8355861160575399E-2</v>
      </c>
      <c r="AR309" s="14"/>
      <c r="AS309" s="14">
        <v>2.6927458162975801E-2</v>
      </c>
      <c r="AT309" s="14">
        <v>0.15297094191202401</v>
      </c>
    </row>
    <row r="310" spans="2:46" x14ac:dyDescent="0.35">
      <c r="B310" t="s">
        <v>169</v>
      </c>
      <c r="C310" s="14">
        <v>0.209899479258599</v>
      </c>
      <c r="D310" s="14">
        <v>0.17925270371697799</v>
      </c>
      <c r="E310" s="14">
        <v>0.24064979643020201</v>
      </c>
      <c r="F310" s="14"/>
      <c r="G310" s="14">
        <v>0.288846957194902</v>
      </c>
      <c r="H310" s="14">
        <v>0.201458954744412</v>
      </c>
      <c r="I310" s="14">
        <v>0.21783757889973199</v>
      </c>
      <c r="J310" s="14">
        <v>0.16542075218076899</v>
      </c>
      <c r="K310" s="14">
        <v>0.19277400905451</v>
      </c>
      <c r="L310" s="14">
        <v>0.20538850262150199</v>
      </c>
      <c r="M310" s="14"/>
      <c r="N310" s="14">
        <v>0.182248277478122</v>
      </c>
      <c r="O310" s="14">
        <v>0.205246657112782</v>
      </c>
      <c r="P310" s="14">
        <v>0.22461413391973201</v>
      </c>
      <c r="Q310" s="14">
        <v>0.230651374681865</v>
      </c>
      <c r="R310" s="14"/>
      <c r="S310" s="14">
        <v>0.161423444745706</v>
      </c>
      <c r="T310" s="14">
        <v>0.179304003399713</v>
      </c>
      <c r="U310" s="14">
        <v>0.24750956254440801</v>
      </c>
      <c r="V310" s="14">
        <v>0.18990233559412401</v>
      </c>
      <c r="W310" s="14">
        <v>0.194863541989685</v>
      </c>
      <c r="X310" s="14">
        <v>0.18461496908265199</v>
      </c>
      <c r="Y310" s="14">
        <v>0.23016753475541299</v>
      </c>
      <c r="Z310" s="14">
        <v>0.16660646393283801</v>
      </c>
      <c r="AA310" s="14">
        <v>0.28182047854876702</v>
      </c>
      <c r="AB310" s="14">
        <v>0.25389906722321998</v>
      </c>
      <c r="AC310" s="14">
        <v>0.24416269172837499</v>
      </c>
      <c r="AD310" s="14">
        <v>0.19059100753934999</v>
      </c>
      <c r="AE310" s="14"/>
      <c r="AF310" s="14">
        <v>0.20588882492952201</v>
      </c>
      <c r="AG310" s="14">
        <v>0.16923962686653901</v>
      </c>
      <c r="AH310" s="14">
        <v>0.23246155788608699</v>
      </c>
      <c r="AI310" s="14">
        <v>0.215910672343333</v>
      </c>
      <c r="AJ310" s="14"/>
      <c r="AK310" s="14">
        <v>0.17611853269310501</v>
      </c>
      <c r="AL310" s="14">
        <v>0.12515892146619301</v>
      </c>
      <c r="AM310" s="14">
        <v>0.23774100947367</v>
      </c>
      <c r="AN310" s="14">
        <v>0.24258267709631001</v>
      </c>
      <c r="AO310" s="14">
        <v>0.25592293034364</v>
      </c>
      <c r="AP310" s="14"/>
      <c r="AQ310" s="14">
        <v>0.19443994232692399</v>
      </c>
      <c r="AR310" s="14"/>
      <c r="AS310" s="14">
        <v>9.3426161085521001E-2</v>
      </c>
      <c r="AT310" s="14">
        <v>0.28371352837165997</v>
      </c>
    </row>
    <row r="311" spans="2:46" x14ac:dyDescent="0.35">
      <c r="B311" t="s">
        <v>170</v>
      </c>
      <c r="C311" s="14">
        <v>0.29548467273478402</v>
      </c>
      <c r="D311" s="14">
        <v>0.28829988405366402</v>
      </c>
      <c r="E311" s="14">
        <v>0.30175386171873603</v>
      </c>
      <c r="F311" s="14"/>
      <c r="G311" s="14">
        <v>0.25037181957994498</v>
      </c>
      <c r="H311" s="14">
        <v>0.209819835357202</v>
      </c>
      <c r="I311" s="14">
        <v>0.24538948857830301</v>
      </c>
      <c r="J311" s="14">
        <v>0.29770413693662801</v>
      </c>
      <c r="K311" s="14">
        <v>0.312170479960582</v>
      </c>
      <c r="L311" s="14">
        <v>0.42298139866831902</v>
      </c>
      <c r="M311" s="14"/>
      <c r="N311" s="14">
        <v>0.28955426098524001</v>
      </c>
      <c r="O311" s="14">
        <v>0.273206411315702</v>
      </c>
      <c r="P311" s="14">
        <v>0.29838336891093098</v>
      </c>
      <c r="Q311" s="14">
        <v>0.320681756340641</v>
      </c>
      <c r="R311" s="14"/>
      <c r="S311" s="14">
        <v>0.26773553377456599</v>
      </c>
      <c r="T311" s="14">
        <v>0.328583077768344</v>
      </c>
      <c r="U311" s="14">
        <v>0.29897520427238899</v>
      </c>
      <c r="V311" s="14">
        <v>0.34817915657744303</v>
      </c>
      <c r="W311" s="14">
        <v>0.32613571149144099</v>
      </c>
      <c r="X311" s="14">
        <v>0.29105017853661802</v>
      </c>
      <c r="Y311" s="14">
        <v>0.29303713035909301</v>
      </c>
      <c r="Z311" s="14">
        <v>0.28320957716037298</v>
      </c>
      <c r="AA311" s="14">
        <v>0.24248103174650901</v>
      </c>
      <c r="AB311" s="14">
        <v>0.27308447520269202</v>
      </c>
      <c r="AC311" s="14">
        <v>0.27703262845910198</v>
      </c>
      <c r="AD311" s="14">
        <v>0.37047253101290301</v>
      </c>
      <c r="AE311" s="14"/>
      <c r="AF311" s="14">
        <v>0.41510549735800401</v>
      </c>
      <c r="AG311" s="14">
        <v>0.22526452560431401</v>
      </c>
      <c r="AH311" s="14">
        <v>0.32553346454183002</v>
      </c>
      <c r="AI311" s="14">
        <v>0.30308850090714701</v>
      </c>
      <c r="AJ311" s="14"/>
      <c r="AK311" s="14">
        <v>0.41327045293218001</v>
      </c>
      <c r="AL311" s="14">
        <v>0.202981471305067</v>
      </c>
      <c r="AM311" s="14">
        <v>0.27707167924214299</v>
      </c>
      <c r="AN311" s="14">
        <v>0.28894333881066803</v>
      </c>
      <c r="AO311" s="14">
        <v>0.20226002972660101</v>
      </c>
      <c r="AP311" s="14"/>
      <c r="AQ311" s="14">
        <v>0.186195630831027</v>
      </c>
      <c r="AR311" s="14"/>
      <c r="AS311" s="14">
        <v>0.19814515747572201</v>
      </c>
      <c r="AT311" s="14">
        <v>0.25771789267644601</v>
      </c>
    </row>
    <row r="312" spans="2:46" x14ac:dyDescent="0.35">
      <c r="B312" t="s">
        <v>171</v>
      </c>
      <c r="C312" s="14">
        <v>0.208732523050495</v>
      </c>
      <c r="D312" s="14">
        <v>0.23551615328043701</v>
      </c>
      <c r="E312" s="14">
        <v>0.18339461463770301</v>
      </c>
      <c r="F312" s="14"/>
      <c r="G312" s="14">
        <v>0.222994723776194</v>
      </c>
      <c r="H312" s="14">
        <v>0.20966397055073999</v>
      </c>
      <c r="I312" s="14">
        <v>0.23727203339022199</v>
      </c>
      <c r="J312" s="14">
        <v>0.21130920551971399</v>
      </c>
      <c r="K312" s="14">
        <v>0.228378536149834</v>
      </c>
      <c r="L312" s="14">
        <v>0.159913958067183</v>
      </c>
      <c r="M312" s="14"/>
      <c r="N312" s="14">
        <v>0.25953181892337801</v>
      </c>
      <c r="O312" s="14">
        <v>0.240662463824249</v>
      </c>
      <c r="P312" s="14">
        <v>0.17877198725426599</v>
      </c>
      <c r="Q312" s="14">
        <v>0.147811572198881</v>
      </c>
      <c r="R312" s="14"/>
      <c r="S312" s="14">
        <v>0.271177950053687</v>
      </c>
      <c r="T312" s="14">
        <v>0.19184176618409299</v>
      </c>
      <c r="U312" s="14">
        <v>0.184130068038866</v>
      </c>
      <c r="V312" s="14">
        <v>0.24199305895534701</v>
      </c>
      <c r="W312" s="14">
        <v>0.219870025558703</v>
      </c>
      <c r="X312" s="14">
        <v>0.22743448093391599</v>
      </c>
      <c r="Y312" s="14">
        <v>0.13810143689475399</v>
      </c>
      <c r="Z312" s="14">
        <v>0.21501116982330201</v>
      </c>
      <c r="AA312" s="14">
        <v>0.197824331269254</v>
      </c>
      <c r="AB312" s="14">
        <v>0.18166161958782101</v>
      </c>
      <c r="AC312" s="14">
        <v>0.18592732546660801</v>
      </c>
      <c r="AD312" s="14">
        <v>0.21388498672898401</v>
      </c>
      <c r="AE312" s="14"/>
      <c r="AF312" s="14">
        <v>0.16814507289899899</v>
      </c>
      <c r="AG312" s="14">
        <v>0.31846514213376198</v>
      </c>
      <c r="AH312" s="14">
        <v>0.21304088472687799</v>
      </c>
      <c r="AI312" s="14">
        <v>9.7328478527263396E-2</v>
      </c>
      <c r="AJ312" s="14"/>
      <c r="AK312" s="14">
        <v>0.15579279679308999</v>
      </c>
      <c r="AL312" s="14">
        <v>0.40322374249597598</v>
      </c>
      <c r="AM312" s="14">
        <v>0.214343188174655</v>
      </c>
      <c r="AN312" s="14">
        <v>0.13118236774839701</v>
      </c>
      <c r="AO312" s="14">
        <v>0.16206744644464399</v>
      </c>
      <c r="AP312" s="14"/>
      <c r="AQ312" s="14">
        <v>0.225311164290556</v>
      </c>
      <c r="AR312" s="14"/>
      <c r="AS312" s="14">
        <v>0.44364928250931801</v>
      </c>
      <c r="AT312" s="14">
        <v>0.12123266745726501</v>
      </c>
    </row>
    <row r="313" spans="2:46" x14ac:dyDescent="0.35">
      <c r="B313" t="s">
        <v>172</v>
      </c>
      <c r="C313" s="14">
        <v>8.9420971062467894E-2</v>
      </c>
      <c r="D313" s="14">
        <v>0.101654648688522</v>
      </c>
      <c r="E313" s="14">
        <v>7.7824452536156802E-2</v>
      </c>
      <c r="F313" s="14"/>
      <c r="G313" s="14">
        <v>7.5753993959794805E-2</v>
      </c>
      <c r="H313" s="14">
        <v>0.14732116114959101</v>
      </c>
      <c r="I313" s="14">
        <v>9.8110773829765602E-2</v>
      </c>
      <c r="J313" s="14">
        <v>0.106406222347806</v>
      </c>
      <c r="K313" s="14">
        <v>6.3186932577283E-2</v>
      </c>
      <c r="L313" s="14">
        <v>4.8208385163112301E-2</v>
      </c>
      <c r="M313" s="14"/>
      <c r="N313" s="14">
        <v>0.12739400914451601</v>
      </c>
      <c r="O313" s="14">
        <v>6.9533002967531995E-2</v>
      </c>
      <c r="P313" s="14">
        <v>8.6059404865704403E-2</v>
      </c>
      <c r="Q313" s="14">
        <v>7.3200514103489003E-2</v>
      </c>
      <c r="R313" s="14"/>
      <c r="S313" s="14">
        <v>0.12841782323752299</v>
      </c>
      <c r="T313" s="14">
        <v>9.7644683179847203E-2</v>
      </c>
      <c r="U313" s="14">
        <v>7.8392303920601605E-2</v>
      </c>
      <c r="V313" s="14">
        <v>5.3957205422860602E-2</v>
      </c>
      <c r="W313" s="14">
        <v>6.6700747560325305E-2</v>
      </c>
      <c r="X313" s="14">
        <v>7.7906752773383395E-2</v>
      </c>
      <c r="Y313" s="14">
        <v>8.3476262845204402E-2</v>
      </c>
      <c r="Z313" s="14">
        <v>0.128878664911806</v>
      </c>
      <c r="AA313" s="14">
        <v>0.11667382767197999</v>
      </c>
      <c r="AB313" s="14">
        <v>9.7763350372931004E-2</v>
      </c>
      <c r="AC313" s="14">
        <v>2.0552203898150701E-2</v>
      </c>
      <c r="AD313" s="14">
        <v>4.8379068775127397E-2</v>
      </c>
      <c r="AE313" s="14"/>
      <c r="AF313" s="14">
        <v>6.2411704207694998E-2</v>
      </c>
      <c r="AG313" s="14">
        <v>0.12664998373903599</v>
      </c>
      <c r="AH313" s="14">
        <v>7.2696533387710496E-2</v>
      </c>
      <c r="AI313" s="14">
        <v>8.0914024925972994E-2</v>
      </c>
      <c r="AJ313" s="14"/>
      <c r="AK313" s="14">
        <v>9.5974051563027601E-2</v>
      </c>
      <c r="AL313" s="14">
        <v>0.15955684677035101</v>
      </c>
      <c r="AM313" s="14">
        <v>7.0458271880258896E-2</v>
      </c>
      <c r="AN313" s="14">
        <v>7.0847969744803202E-2</v>
      </c>
      <c r="AO313" s="14">
        <v>5.3538322358637903E-2</v>
      </c>
      <c r="AP313" s="14"/>
      <c r="AQ313" s="14">
        <v>0.18647284163538499</v>
      </c>
      <c r="AR313" s="14"/>
      <c r="AS313" s="14">
        <v>0.18206652423191499</v>
      </c>
      <c r="AT313" s="14">
        <v>4.8705856181291501E-2</v>
      </c>
    </row>
    <row r="314" spans="2:46" x14ac:dyDescent="0.35">
      <c r="B314" t="s">
        <v>173</v>
      </c>
      <c r="C314" s="14">
        <v>1.9486803734857901E-2</v>
      </c>
      <c r="D314" s="14">
        <v>2.68205920709732E-2</v>
      </c>
      <c r="E314" s="14">
        <v>1.24013270188614E-2</v>
      </c>
      <c r="F314" s="14"/>
      <c r="G314" s="14">
        <v>7.3437170130141597E-3</v>
      </c>
      <c r="H314" s="14">
        <v>2.65016174009358E-2</v>
      </c>
      <c r="I314" s="14">
        <v>1.3553459554256299E-2</v>
      </c>
      <c r="J314" s="14">
        <v>2.9639212632220701E-2</v>
      </c>
      <c r="K314" s="14">
        <v>2.0316863545062801E-2</v>
      </c>
      <c r="L314" s="14">
        <v>1.7884051460567801E-2</v>
      </c>
      <c r="M314" s="14"/>
      <c r="N314" s="14">
        <v>2.4919900521694099E-2</v>
      </c>
      <c r="O314" s="14">
        <v>2.2198691986215401E-2</v>
      </c>
      <c r="P314" s="14">
        <v>1.91822128502931E-2</v>
      </c>
      <c r="Q314" s="14">
        <v>1.13143866284348E-2</v>
      </c>
      <c r="R314" s="14"/>
      <c r="S314" s="14">
        <v>2.3490112573408401E-2</v>
      </c>
      <c r="T314" s="14">
        <v>2.5659175168476898E-2</v>
      </c>
      <c r="U314" s="14">
        <v>2.2911639761052899E-2</v>
      </c>
      <c r="V314" s="14">
        <v>2.29354028636151E-2</v>
      </c>
      <c r="W314" s="14">
        <v>3.1945568016247199E-2</v>
      </c>
      <c r="X314" s="14">
        <v>1.1468950994380301E-2</v>
      </c>
      <c r="Y314" s="14">
        <v>1.2889417985077501E-2</v>
      </c>
      <c r="Z314" s="14">
        <v>2.6963698060175401E-2</v>
      </c>
      <c r="AA314" s="14">
        <v>8.8373762465027497E-3</v>
      </c>
      <c r="AB314" s="14">
        <v>1.64664242852328E-2</v>
      </c>
      <c r="AC314" s="14">
        <v>2.2751374533408201E-2</v>
      </c>
      <c r="AD314" s="14">
        <v>0</v>
      </c>
      <c r="AE314" s="14"/>
      <c r="AF314" s="14">
        <v>1.8458190099687501E-2</v>
      </c>
      <c r="AG314" s="14">
        <v>3.1881694191702101E-2</v>
      </c>
      <c r="AH314" s="14">
        <v>5.5845192018741004E-3</v>
      </c>
      <c r="AI314" s="14">
        <v>1.5831871854215598E-2</v>
      </c>
      <c r="AJ314" s="14"/>
      <c r="AK314" s="14">
        <v>8.8803718081334696E-3</v>
      </c>
      <c r="AL314" s="14">
        <v>4.4751660492865199E-2</v>
      </c>
      <c r="AM314" s="14">
        <v>4.6020272520355598E-3</v>
      </c>
      <c r="AN314" s="14">
        <v>1.94515586513162E-2</v>
      </c>
      <c r="AO314" s="14">
        <v>6.0898562375113902E-3</v>
      </c>
      <c r="AP314" s="14"/>
      <c r="AQ314" s="14">
        <v>4.7974028839959E-2</v>
      </c>
      <c r="AR314" s="14"/>
      <c r="AS314" s="14">
        <v>4.83840652981814E-2</v>
      </c>
      <c r="AT314" s="14">
        <v>8.3427261410261508E-3</v>
      </c>
    </row>
    <row r="315" spans="2:46" x14ac:dyDescent="0.3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</row>
    <row r="316" spans="2:46" x14ac:dyDescent="0.35">
      <c r="B316" s="6" t="s">
        <v>183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</row>
    <row r="317" spans="2:46" x14ac:dyDescent="0.35">
      <c r="B317" s="24" t="s">
        <v>78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</row>
    <row r="318" spans="2:46" x14ac:dyDescent="0.35">
      <c r="B318" t="s">
        <v>167</v>
      </c>
      <c r="C318" s="14">
        <v>8.6332224860715401E-2</v>
      </c>
      <c r="D318" s="14">
        <v>9.3458996040370904E-2</v>
      </c>
      <c r="E318" s="14">
        <v>7.9710755923662599E-2</v>
      </c>
      <c r="F318" s="14"/>
      <c r="G318" s="14">
        <v>7.0429603200710997E-2</v>
      </c>
      <c r="H318" s="14">
        <v>7.6261314458258095E-2</v>
      </c>
      <c r="I318" s="14">
        <v>9.7154655715794402E-2</v>
      </c>
      <c r="J318" s="14">
        <v>9.3301179732108594E-2</v>
      </c>
      <c r="K318" s="14">
        <v>7.3237849464205099E-2</v>
      </c>
      <c r="L318" s="14">
        <v>9.9484272099659501E-2</v>
      </c>
      <c r="M318" s="14"/>
      <c r="N318" s="14">
        <v>5.2484484965419499E-2</v>
      </c>
      <c r="O318" s="14">
        <v>4.8678824160158202E-2</v>
      </c>
      <c r="P318" s="14">
        <v>0.136046342297272</v>
      </c>
      <c r="Q318" s="14">
        <v>0.119649067325245</v>
      </c>
      <c r="R318" s="14"/>
      <c r="S318" s="14">
        <v>5.2163340075797503E-2</v>
      </c>
      <c r="T318" s="14">
        <v>0.10128704844401</v>
      </c>
      <c r="U318" s="14">
        <v>8.2022938799947195E-2</v>
      </c>
      <c r="V318" s="14">
        <v>9.5765922892173394E-2</v>
      </c>
      <c r="W318" s="14">
        <v>6.7918355377723796E-2</v>
      </c>
      <c r="X318" s="14">
        <v>8.2776828491799306E-2</v>
      </c>
      <c r="Y318" s="14">
        <v>0.11604992925722001</v>
      </c>
      <c r="Z318" s="14">
        <v>8.8923650755022704E-2</v>
      </c>
      <c r="AA318" s="14">
        <v>0.109096271821483</v>
      </c>
      <c r="AB318" s="14">
        <v>7.95215461062517E-2</v>
      </c>
      <c r="AC318" s="14">
        <v>8.3737773618004496E-2</v>
      </c>
      <c r="AD318" s="14">
        <v>7.6247109824529494E-2</v>
      </c>
      <c r="AE318" s="14"/>
      <c r="AF318" s="14">
        <v>8.4345173353759906E-2</v>
      </c>
      <c r="AG318" s="14">
        <v>4.49209485054613E-2</v>
      </c>
      <c r="AH318" s="14">
        <v>4.2272842817436602E-2</v>
      </c>
      <c r="AI318" s="14">
        <v>0.215227553372145</v>
      </c>
      <c r="AJ318" s="14"/>
      <c r="AK318" s="14">
        <v>9.6483038914254096E-2</v>
      </c>
      <c r="AL318" s="14">
        <v>1.4896429153133601E-2</v>
      </c>
      <c r="AM318" s="14">
        <v>5.9239205857946099E-2</v>
      </c>
      <c r="AN318" s="14">
        <v>0.18311049232423501</v>
      </c>
      <c r="AO318" s="14">
        <v>4.74848112484225E-2</v>
      </c>
      <c r="AP318" s="14"/>
      <c r="AQ318" s="14">
        <v>9.6290354419621402E-2</v>
      </c>
      <c r="AR318" s="14"/>
      <c r="AS318" s="14">
        <v>4.5809376323867603E-3</v>
      </c>
      <c r="AT318" s="14">
        <v>0.10937342771886099</v>
      </c>
    </row>
    <row r="319" spans="2:46" x14ac:dyDescent="0.35">
      <c r="B319" t="s">
        <v>168</v>
      </c>
      <c r="C319" s="14">
        <v>8.2546771356510396E-2</v>
      </c>
      <c r="D319" s="14">
        <v>8.2758338188099995E-2</v>
      </c>
      <c r="E319" s="14">
        <v>8.1729069868223994E-2</v>
      </c>
      <c r="F319" s="14"/>
      <c r="G319" s="14">
        <v>8.5326545355372596E-2</v>
      </c>
      <c r="H319" s="14">
        <v>9.6560915652159102E-2</v>
      </c>
      <c r="I319" s="14">
        <v>8.9278556810191895E-2</v>
      </c>
      <c r="J319" s="14">
        <v>8.9095952041181703E-2</v>
      </c>
      <c r="K319" s="14">
        <v>9.3382480845820598E-2</v>
      </c>
      <c r="L319" s="14">
        <v>5.1183042494741503E-2</v>
      </c>
      <c r="M319" s="14"/>
      <c r="N319" s="14">
        <v>6.0460858254074899E-2</v>
      </c>
      <c r="O319" s="14">
        <v>9.1915611871561803E-2</v>
      </c>
      <c r="P319" s="14">
        <v>8.8719053557701294E-2</v>
      </c>
      <c r="Q319" s="14">
        <v>9.2429587649370107E-2</v>
      </c>
      <c r="R319" s="14"/>
      <c r="S319" s="14">
        <v>9.3656771839660702E-2</v>
      </c>
      <c r="T319" s="14">
        <v>6.4932749111751301E-2</v>
      </c>
      <c r="U319" s="14">
        <v>8.2017835069232201E-2</v>
      </c>
      <c r="V319" s="14">
        <v>7.2956160172651094E-2</v>
      </c>
      <c r="W319" s="14">
        <v>8.6517782679314398E-2</v>
      </c>
      <c r="X319" s="14">
        <v>0.124782005214123</v>
      </c>
      <c r="Y319" s="14">
        <v>8.8531880697385795E-2</v>
      </c>
      <c r="Z319" s="14">
        <v>6.4218391669812899E-2</v>
      </c>
      <c r="AA319" s="14">
        <v>6.6811367069343805E-2</v>
      </c>
      <c r="AB319" s="14">
        <v>7.7179846429607193E-2</v>
      </c>
      <c r="AC319" s="14">
        <v>7.6216144191237303E-2</v>
      </c>
      <c r="AD319" s="14">
        <v>9.3973653196422605E-2</v>
      </c>
      <c r="AE319" s="14"/>
      <c r="AF319" s="14">
        <v>0.112667659582355</v>
      </c>
      <c r="AG319" s="14">
        <v>6.1054195191187197E-2</v>
      </c>
      <c r="AH319" s="14">
        <v>4.1110894866312003E-2</v>
      </c>
      <c r="AI319" s="14">
        <v>0.12444418628771101</v>
      </c>
      <c r="AJ319" s="14"/>
      <c r="AK319" s="14">
        <v>9.0965433231651002E-2</v>
      </c>
      <c r="AL319" s="14">
        <v>2.3709961511954002E-2</v>
      </c>
      <c r="AM319" s="14">
        <v>6.5281835892666104E-2</v>
      </c>
      <c r="AN319" s="14">
        <v>0.14586823607935101</v>
      </c>
      <c r="AO319" s="14">
        <v>7.2050017619644594E-2</v>
      </c>
      <c r="AP319" s="14"/>
      <c r="AQ319" s="14">
        <v>8.9240451004338597E-2</v>
      </c>
      <c r="AR319" s="14"/>
      <c r="AS319" s="14">
        <v>2.9028994430699701E-2</v>
      </c>
      <c r="AT319" s="14">
        <v>0.105816618328679</v>
      </c>
    </row>
    <row r="320" spans="2:46" x14ac:dyDescent="0.35">
      <c r="B320" t="s">
        <v>169</v>
      </c>
      <c r="C320" s="14">
        <v>0.153594676503159</v>
      </c>
      <c r="D320" s="14">
        <v>0.13759722660394799</v>
      </c>
      <c r="E320" s="14">
        <v>0.16981864108757599</v>
      </c>
      <c r="F320" s="14"/>
      <c r="G320" s="14">
        <v>0.226492923602579</v>
      </c>
      <c r="H320" s="14">
        <v>0.157069464279044</v>
      </c>
      <c r="I320" s="14">
        <v>0.18580803507138899</v>
      </c>
      <c r="J320" s="14">
        <v>0.12590605420977599</v>
      </c>
      <c r="K320" s="14">
        <v>0.12486913199258599</v>
      </c>
      <c r="L320" s="14">
        <v>0.11783376973764199</v>
      </c>
      <c r="M320" s="14"/>
      <c r="N320" s="14">
        <v>0.13103494103004301</v>
      </c>
      <c r="O320" s="14">
        <v>0.159454841573407</v>
      </c>
      <c r="P320" s="14">
        <v>0.17410326864779899</v>
      </c>
      <c r="Q320" s="14">
        <v>0.151938943272865</v>
      </c>
      <c r="R320" s="14"/>
      <c r="S320" s="14">
        <v>0.15435715827513399</v>
      </c>
      <c r="T320" s="14">
        <v>0.143744061506484</v>
      </c>
      <c r="U320" s="14">
        <v>0.173827356141982</v>
      </c>
      <c r="V320" s="14">
        <v>0.154120256037342</v>
      </c>
      <c r="W320" s="14">
        <v>0.20045822159998899</v>
      </c>
      <c r="X320" s="14">
        <v>0.128634464915545</v>
      </c>
      <c r="Y320" s="14">
        <v>0.13036442114932001</v>
      </c>
      <c r="Z320" s="14">
        <v>0.166959015636479</v>
      </c>
      <c r="AA320" s="14">
        <v>0.13286283181459299</v>
      </c>
      <c r="AB320" s="14">
        <v>0.18360237037292601</v>
      </c>
      <c r="AC320" s="14">
        <v>0.15720050976984701</v>
      </c>
      <c r="AD320" s="14">
        <v>0.127268032227911</v>
      </c>
      <c r="AE320" s="14"/>
      <c r="AF320" s="14">
        <v>0.16078716487977299</v>
      </c>
      <c r="AG320" s="14">
        <v>0.127399286547448</v>
      </c>
      <c r="AH320" s="14">
        <v>0.158947103828292</v>
      </c>
      <c r="AI320" s="14">
        <v>0.162839383321813</v>
      </c>
      <c r="AJ320" s="14"/>
      <c r="AK320" s="14">
        <v>0.16937529715488001</v>
      </c>
      <c r="AL320" s="14">
        <v>0.113140923310388</v>
      </c>
      <c r="AM320" s="14">
        <v>0.125741152969855</v>
      </c>
      <c r="AN320" s="14">
        <v>0.17315404320009101</v>
      </c>
      <c r="AO320" s="14">
        <v>0.121889360856868</v>
      </c>
      <c r="AP320" s="14"/>
      <c r="AQ320" s="14">
        <v>0.15856486412399501</v>
      </c>
      <c r="AR320" s="14"/>
      <c r="AS320" s="14">
        <v>9.2136241040462696E-2</v>
      </c>
      <c r="AT320" s="14">
        <v>0.18503932780983001</v>
      </c>
    </row>
    <row r="321" spans="2:46" x14ac:dyDescent="0.35">
      <c r="B321" t="s">
        <v>170</v>
      </c>
      <c r="C321" s="14">
        <v>0.26786901697948101</v>
      </c>
      <c r="D321" s="14">
        <v>0.23321993657478901</v>
      </c>
      <c r="E321" s="14">
        <v>0.30085028070294401</v>
      </c>
      <c r="F321" s="14"/>
      <c r="G321" s="14">
        <v>0.256591281017785</v>
      </c>
      <c r="H321" s="14">
        <v>0.26419544814099899</v>
      </c>
      <c r="I321" s="14">
        <v>0.22854385074967601</v>
      </c>
      <c r="J321" s="14">
        <v>0.28186946029884302</v>
      </c>
      <c r="K321" s="14">
        <v>0.25836740880139802</v>
      </c>
      <c r="L321" s="14">
        <v>0.305381824574609</v>
      </c>
      <c r="M321" s="14"/>
      <c r="N321" s="14">
        <v>0.237400567533708</v>
      </c>
      <c r="O321" s="14">
        <v>0.27316018185968599</v>
      </c>
      <c r="P321" s="14">
        <v>0.25678030405576802</v>
      </c>
      <c r="Q321" s="14">
        <v>0.30291808773498302</v>
      </c>
      <c r="R321" s="14"/>
      <c r="S321" s="14">
        <v>0.27042559058836602</v>
      </c>
      <c r="T321" s="14">
        <v>0.25901159728816597</v>
      </c>
      <c r="U321" s="14">
        <v>0.25213424749907198</v>
      </c>
      <c r="V321" s="14">
        <v>0.29584229665895201</v>
      </c>
      <c r="W321" s="14">
        <v>0.29795724592391598</v>
      </c>
      <c r="X321" s="14">
        <v>0.26813671833589597</v>
      </c>
      <c r="Y321" s="14">
        <v>0.27722580653794898</v>
      </c>
      <c r="Z321" s="14">
        <v>0.33953934520600698</v>
      </c>
      <c r="AA321" s="14">
        <v>0.22957836566893</v>
      </c>
      <c r="AB321" s="14">
        <v>0.211765692729359</v>
      </c>
      <c r="AC321" s="14">
        <v>0.31339521581532997</v>
      </c>
      <c r="AD321" s="14">
        <v>0.29352206896035699</v>
      </c>
      <c r="AE321" s="14"/>
      <c r="AF321" s="14">
        <v>0.26292878695413102</v>
      </c>
      <c r="AG321" s="14">
        <v>0.237763688072301</v>
      </c>
      <c r="AH321" s="14">
        <v>0.25957898965079601</v>
      </c>
      <c r="AI321" s="14">
        <v>0.25327918757517898</v>
      </c>
      <c r="AJ321" s="14"/>
      <c r="AK321" s="14">
        <v>0.26574514127416998</v>
      </c>
      <c r="AL321" s="14">
        <v>0.25411999914684902</v>
      </c>
      <c r="AM321" s="14">
        <v>0.27937956176031897</v>
      </c>
      <c r="AN321" s="14">
        <v>0.23627025808728</v>
      </c>
      <c r="AO321" s="14">
        <v>0.27290601515944202</v>
      </c>
      <c r="AP321" s="14"/>
      <c r="AQ321" s="14">
        <v>0.17717572712199101</v>
      </c>
      <c r="AR321" s="14"/>
      <c r="AS321" s="14">
        <v>0.247578986268054</v>
      </c>
      <c r="AT321" s="14">
        <v>0.210403047385709</v>
      </c>
    </row>
    <row r="322" spans="2:46" x14ac:dyDescent="0.35">
      <c r="B322" t="s">
        <v>171</v>
      </c>
      <c r="C322" s="14">
        <v>0.26764378775828501</v>
      </c>
      <c r="D322" s="14">
        <v>0.27801034088163901</v>
      </c>
      <c r="E322" s="14">
        <v>0.258568739335505</v>
      </c>
      <c r="F322" s="14"/>
      <c r="G322" s="14">
        <v>0.23700168506258901</v>
      </c>
      <c r="H322" s="14">
        <v>0.25623691383796399</v>
      </c>
      <c r="I322" s="14">
        <v>0.28816688323539402</v>
      </c>
      <c r="J322" s="14">
        <v>0.25317215479904298</v>
      </c>
      <c r="K322" s="14">
        <v>0.301186738458249</v>
      </c>
      <c r="L322" s="14">
        <v>0.26983319399921701</v>
      </c>
      <c r="M322" s="14"/>
      <c r="N322" s="14">
        <v>0.33048968982660298</v>
      </c>
      <c r="O322" s="14">
        <v>0.28766136906912798</v>
      </c>
      <c r="P322" s="14">
        <v>0.234079224418132</v>
      </c>
      <c r="Q322" s="14">
        <v>0.20998933724584601</v>
      </c>
      <c r="R322" s="14"/>
      <c r="S322" s="14">
        <v>0.27341829224427</v>
      </c>
      <c r="T322" s="14">
        <v>0.27128756455467801</v>
      </c>
      <c r="U322" s="14">
        <v>0.23436971967287901</v>
      </c>
      <c r="V322" s="14">
        <v>0.27390279350099</v>
      </c>
      <c r="W322" s="14">
        <v>0.24463704951762599</v>
      </c>
      <c r="X322" s="14">
        <v>0.246377176386569</v>
      </c>
      <c r="Y322" s="14">
        <v>0.24242070313153799</v>
      </c>
      <c r="Z322" s="14">
        <v>0.24009975894702101</v>
      </c>
      <c r="AA322" s="14">
        <v>0.33109779792641297</v>
      </c>
      <c r="AB322" s="14">
        <v>0.26601384389027</v>
      </c>
      <c r="AC322" s="14">
        <v>0.25506467443704001</v>
      </c>
      <c r="AD322" s="14">
        <v>0.30979717307799398</v>
      </c>
      <c r="AE322" s="14"/>
      <c r="AF322" s="14">
        <v>0.24401084597446601</v>
      </c>
      <c r="AG322" s="14">
        <v>0.35257749521235199</v>
      </c>
      <c r="AH322" s="14">
        <v>0.34195130754980602</v>
      </c>
      <c r="AI322" s="14">
        <v>0.13021662926830399</v>
      </c>
      <c r="AJ322" s="14"/>
      <c r="AK322" s="14">
        <v>0.24268026923613101</v>
      </c>
      <c r="AL322" s="14">
        <v>0.40089005116979498</v>
      </c>
      <c r="AM322" s="14">
        <v>0.31880595167880399</v>
      </c>
      <c r="AN322" s="14">
        <v>0.14825190322318901</v>
      </c>
      <c r="AO322" s="14">
        <v>0.33992331082069899</v>
      </c>
      <c r="AP322" s="14"/>
      <c r="AQ322" s="14">
        <v>0.305812299124194</v>
      </c>
      <c r="AR322" s="14"/>
      <c r="AS322" s="14">
        <v>0.42873732201829401</v>
      </c>
      <c r="AT322" s="14">
        <v>0.23640531934673101</v>
      </c>
    </row>
    <row r="323" spans="2:46" x14ac:dyDescent="0.35">
      <c r="B323" t="s">
        <v>172</v>
      </c>
      <c r="C323" s="14">
        <v>0.122479684152812</v>
      </c>
      <c r="D323" s="14">
        <v>0.149262985362031</v>
      </c>
      <c r="E323" s="14">
        <v>9.5726081272136096E-2</v>
      </c>
      <c r="F323" s="14"/>
      <c r="G323" s="14">
        <v>0.124157961760963</v>
      </c>
      <c r="H323" s="14">
        <v>0.13196295736875499</v>
      </c>
      <c r="I323" s="14">
        <v>0.100313403940317</v>
      </c>
      <c r="J323" s="14">
        <v>0.130755896694315</v>
      </c>
      <c r="K323" s="14">
        <v>0.11571646536197799</v>
      </c>
      <c r="L323" s="14">
        <v>0.12949924274316299</v>
      </c>
      <c r="M323" s="14"/>
      <c r="N323" s="14">
        <v>0.16665420229974701</v>
      </c>
      <c r="O323" s="14">
        <v>0.11537926885022499</v>
      </c>
      <c r="P323" s="14">
        <v>9.4045627600610596E-2</v>
      </c>
      <c r="Q323" s="14">
        <v>0.108760300594506</v>
      </c>
      <c r="R323" s="14"/>
      <c r="S323" s="14">
        <v>0.139223178495754</v>
      </c>
      <c r="T323" s="14">
        <v>0.14573601856743101</v>
      </c>
      <c r="U323" s="14">
        <v>0.12276556459558401</v>
      </c>
      <c r="V323" s="14">
        <v>7.23931515756501E-2</v>
      </c>
      <c r="W323" s="14">
        <v>8.3051240526807193E-2</v>
      </c>
      <c r="X323" s="14">
        <v>0.138411040680226</v>
      </c>
      <c r="Y323" s="14">
        <v>0.134522783529886</v>
      </c>
      <c r="Z323" s="14">
        <v>0.100259837785657</v>
      </c>
      <c r="AA323" s="14">
        <v>0.118529783476799</v>
      </c>
      <c r="AB323" s="14">
        <v>0.14915590526839601</v>
      </c>
      <c r="AC323" s="14">
        <v>0.104321532062818</v>
      </c>
      <c r="AD323" s="14">
        <v>9.91919627127857E-2</v>
      </c>
      <c r="AE323" s="14"/>
      <c r="AF323" s="14">
        <v>0.119726967563175</v>
      </c>
      <c r="AG323" s="14">
        <v>0.160301573607527</v>
      </c>
      <c r="AH323" s="14">
        <v>0.123686314835897</v>
      </c>
      <c r="AI323" s="14">
        <v>9.6498038119816706E-2</v>
      </c>
      <c r="AJ323" s="14"/>
      <c r="AK323" s="14">
        <v>0.113746143669073</v>
      </c>
      <c r="AL323" s="14">
        <v>0.17665433253804599</v>
      </c>
      <c r="AM323" s="14">
        <v>0.133201257973176</v>
      </c>
      <c r="AN323" s="14">
        <v>9.3400222254136897E-2</v>
      </c>
      <c r="AO323" s="14">
        <v>0.122210691638113</v>
      </c>
      <c r="AP323" s="14"/>
      <c r="AQ323" s="14">
        <v>0.155787604293356</v>
      </c>
      <c r="AR323" s="14"/>
      <c r="AS323" s="14">
        <v>0.17882607457586999</v>
      </c>
      <c r="AT323" s="14">
        <v>0.14088301268578199</v>
      </c>
    </row>
    <row r="324" spans="2:46" x14ac:dyDescent="0.35">
      <c r="B324" t="s">
        <v>173</v>
      </c>
      <c r="C324" s="14">
        <v>1.9533838389036801E-2</v>
      </c>
      <c r="D324" s="14">
        <v>2.5692176349121201E-2</v>
      </c>
      <c r="E324" s="14">
        <v>1.35964318099522E-2</v>
      </c>
      <c r="F324" s="14"/>
      <c r="G324" s="14">
        <v>0</v>
      </c>
      <c r="H324" s="14">
        <v>1.7712986262820599E-2</v>
      </c>
      <c r="I324" s="14">
        <v>1.0734614477237401E-2</v>
      </c>
      <c r="J324" s="14">
        <v>2.5899302224733599E-2</v>
      </c>
      <c r="K324" s="14">
        <v>3.3239925075764898E-2</v>
      </c>
      <c r="L324" s="14">
        <v>2.6784654350968801E-2</v>
      </c>
      <c r="M324" s="14"/>
      <c r="N324" s="14">
        <v>2.1475256090405102E-2</v>
      </c>
      <c r="O324" s="14">
        <v>2.3749902615833901E-2</v>
      </c>
      <c r="P324" s="14">
        <v>1.6226179422717001E-2</v>
      </c>
      <c r="Q324" s="14">
        <v>1.43146761771848E-2</v>
      </c>
      <c r="R324" s="14"/>
      <c r="S324" s="14">
        <v>1.6755668481017099E-2</v>
      </c>
      <c r="T324" s="14">
        <v>1.40009605274799E-2</v>
      </c>
      <c r="U324" s="14">
        <v>5.2862338221303699E-2</v>
      </c>
      <c r="V324" s="14">
        <v>3.5019419162241099E-2</v>
      </c>
      <c r="W324" s="14">
        <v>1.9460104374624101E-2</v>
      </c>
      <c r="X324" s="14">
        <v>1.08817659758425E-2</v>
      </c>
      <c r="Y324" s="14">
        <v>1.08844756966995E-2</v>
      </c>
      <c r="Z324" s="14">
        <v>0</v>
      </c>
      <c r="AA324" s="14">
        <v>1.2023582222438101E-2</v>
      </c>
      <c r="AB324" s="14">
        <v>3.2760795203189703E-2</v>
      </c>
      <c r="AC324" s="14">
        <v>1.00641501057231E-2</v>
      </c>
      <c r="AD324" s="14">
        <v>0</v>
      </c>
      <c r="AE324" s="14"/>
      <c r="AF324" s="14">
        <v>1.55334016923405E-2</v>
      </c>
      <c r="AG324" s="14">
        <v>1.5982812863723699E-2</v>
      </c>
      <c r="AH324" s="14">
        <v>3.2452546451461901E-2</v>
      </c>
      <c r="AI324" s="14">
        <v>1.7495022055030701E-2</v>
      </c>
      <c r="AJ324" s="14"/>
      <c r="AK324" s="14">
        <v>2.1004676519841201E-2</v>
      </c>
      <c r="AL324" s="14">
        <v>1.65883031698346E-2</v>
      </c>
      <c r="AM324" s="14">
        <v>1.8351033867232899E-2</v>
      </c>
      <c r="AN324" s="14">
        <v>1.9944844831717299E-2</v>
      </c>
      <c r="AO324" s="14">
        <v>2.3535792656810901E-2</v>
      </c>
      <c r="AP324" s="14"/>
      <c r="AQ324" s="14">
        <v>1.71286999125039E-2</v>
      </c>
      <c r="AR324" s="14"/>
      <c r="AS324" s="14">
        <v>1.9111444034233101E-2</v>
      </c>
      <c r="AT324" s="14">
        <v>1.20792467244085E-2</v>
      </c>
    </row>
    <row r="325" spans="2:46" x14ac:dyDescent="0.3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</row>
    <row r="326" spans="2:46" x14ac:dyDescent="0.35">
      <c r="B326" s="6" t="s">
        <v>184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</row>
    <row r="327" spans="2:46" x14ac:dyDescent="0.35">
      <c r="B327" s="24" t="s">
        <v>78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</row>
    <row r="328" spans="2:46" x14ac:dyDescent="0.35">
      <c r="B328" t="s">
        <v>167</v>
      </c>
      <c r="C328" s="14">
        <v>0.25674637794377198</v>
      </c>
      <c r="D328" s="14">
        <v>0.28256476903528499</v>
      </c>
      <c r="E328" s="14">
        <v>0.231461004019304</v>
      </c>
      <c r="F328" s="14"/>
      <c r="G328" s="14">
        <v>0.14761188986968901</v>
      </c>
      <c r="H328" s="14">
        <v>0.17953961881127201</v>
      </c>
      <c r="I328" s="14">
        <v>0.24772686924774701</v>
      </c>
      <c r="J328" s="14">
        <v>0.27178068483975898</v>
      </c>
      <c r="K328" s="14">
        <v>0.32297252166131701</v>
      </c>
      <c r="L328" s="14">
        <v>0.34283006738420302</v>
      </c>
      <c r="M328" s="14"/>
      <c r="N328" s="14">
        <v>0.23240919210987801</v>
      </c>
      <c r="O328" s="14">
        <v>0.20858087016549401</v>
      </c>
      <c r="P328" s="14">
        <v>0.30822244590916598</v>
      </c>
      <c r="Q328" s="14">
        <v>0.28571570279776498</v>
      </c>
      <c r="R328" s="14"/>
      <c r="S328" s="14">
        <v>0.18629839943002299</v>
      </c>
      <c r="T328" s="14">
        <v>0.246806696475391</v>
      </c>
      <c r="U328" s="14">
        <v>0.29603865741816099</v>
      </c>
      <c r="V328" s="14">
        <v>0.28130374474209702</v>
      </c>
      <c r="W328" s="14">
        <v>0.25864868509653399</v>
      </c>
      <c r="X328" s="14">
        <v>0.26804276343483502</v>
      </c>
      <c r="Y328" s="14">
        <v>0.32821735485607301</v>
      </c>
      <c r="Z328" s="14">
        <v>0.25531815772807698</v>
      </c>
      <c r="AA328" s="14">
        <v>0.26073244993814898</v>
      </c>
      <c r="AB328" s="14">
        <v>0.28917665754389399</v>
      </c>
      <c r="AC328" s="14">
        <v>0.250557359370288</v>
      </c>
      <c r="AD328" s="14">
        <v>0.12176375993428699</v>
      </c>
      <c r="AE328" s="14"/>
      <c r="AF328" s="14">
        <v>0.34158637146749099</v>
      </c>
      <c r="AG328" s="14">
        <v>0.111809596770559</v>
      </c>
      <c r="AH328" s="14">
        <v>0.20135959226622599</v>
      </c>
      <c r="AI328" s="14">
        <v>0.55614058158845703</v>
      </c>
      <c r="AJ328" s="14"/>
      <c r="AK328" s="14">
        <v>0.30255897179827301</v>
      </c>
      <c r="AL328" s="14">
        <v>3.2545104452365602E-2</v>
      </c>
      <c r="AM328" s="14">
        <v>0.192333526623677</v>
      </c>
      <c r="AN328" s="14">
        <v>0.51041966674654404</v>
      </c>
      <c r="AO328" s="14">
        <v>0.24229081228027899</v>
      </c>
      <c r="AP328" s="14"/>
      <c r="AQ328" s="14">
        <v>0.21355177062025099</v>
      </c>
      <c r="AR328" s="14"/>
      <c r="AS328" s="14">
        <v>1.18628947960623E-2</v>
      </c>
      <c r="AT328" s="14">
        <v>0.27152639158348202</v>
      </c>
    </row>
    <row r="329" spans="2:46" x14ac:dyDescent="0.35">
      <c r="B329" t="s">
        <v>168</v>
      </c>
      <c r="C329" s="14">
        <v>0.17796142232843601</v>
      </c>
      <c r="D329" s="14">
        <v>0.17241816496755299</v>
      </c>
      <c r="E329" s="14">
        <v>0.18219167470633599</v>
      </c>
      <c r="F329" s="14"/>
      <c r="G329" s="14">
        <v>0.187753132454169</v>
      </c>
      <c r="H329" s="14">
        <v>0.151918274543975</v>
      </c>
      <c r="I329" s="14">
        <v>0.16948837055396501</v>
      </c>
      <c r="J329" s="14">
        <v>0.16495974083121501</v>
      </c>
      <c r="K329" s="14">
        <v>0.15688012664651199</v>
      </c>
      <c r="L329" s="14">
        <v>0.224300975645429</v>
      </c>
      <c r="M329" s="14"/>
      <c r="N329" s="14">
        <v>0.18977570167663399</v>
      </c>
      <c r="O329" s="14">
        <v>0.19272294108808899</v>
      </c>
      <c r="P329" s="14">
        <v>0.17223496208442199</v>
      </c>
      <c r="Q329" s="14">
        <v>0.15730284135343101</v>
      </c>
      <c r="R329" s="14"/>
      <c r="S329" s="14">
        <v>0.16575545763971999</v>
      </c>
      <c r="T329" s="14">
        <v>0.20403926029122901</v>
      </c>
      <c r="U329" s="14">
        <v>0.16161193065169199</v>
      </c>
      <c r="V329" s="14">
        <v>0.153426182317491</v>
      </c>
      <c r="W329" s="14">
        <v>0.19102223660560599</v>
      </c>
      <c r="X329" s="14">
        <v>0.17000416523100501</v>
      </c>
      <c r="Y329" s="14">
        <v>0.15892975661344999</v>
      </c>
      <c r="Z329" s="14">
        <v>0.17844230742387701</v>
      </c>
      <c r="AA329" s="14">
        <v>0.162081525130818</v>
      </c>
      <c r="AB329" s="14">
        <v>0.207989376174085</v>
      </c>
      <c r="AC329" s="14">
        <v>0.204259433146112</v>
      </c>
      <c r="AD329" s="14">
        <v>0.206887168563512</v>
      </c>
      <c r="AE329" s="14"/>
      <c r="AF329" s="14">
        <v>0.24566428414921301</v>
      </c>
      <c r="AG329" s="14">
        <v>0.130906655756798</v>
      </c>
      <c r="AH329" s="14">
        <v>0.23453947051059501</v>
      </c>
      <c r="AI329" s="14">
        <v>0.177099736019698</v>
      </c>
      <c r="AJ329" s="14"/>
      <c r="AK329" s="14">
        <v>0.21878764266419901</v>
      </c>
      <c r="AL329" s="14">
        <v>6.9527526166839396E-2</v>
      </c>
      <c r="AM329" s="14">
        <v>0.23112753611706899</v>
      </c>
      <c r="AN329" s="14">
        <v>0.19293527777057801</v>
      </c>
      <c r="AO329" s="14">
        <v>0.226005027563393</v>
      </c>
      <c r="AP329" s="14"/>
      <c r="AQ329" s="14">
        <v>0.141669990807055</v>
      </c>
      <c r="AR329" s="14"/>
      <c r="AS329" s="14">
        <v>4.3014581494274499E-2</v>
      </c>
      <c r="AT329" s="14">
        <v>0.26542461008559498</v>
      </c>
    </row>
    <row r="330" spans="2:46" x14ac:dyDescent="0.35">
      <c r="B330" t="s">
        <v>169</v>
      </c>
      <c r="C330" s="14">
        <v>0.201893468135733</v>
      </c>
      <c r="D330" s="14">
        <v>0.173980819008412</v>
      </c>
      <c r="E330" s="14">
        <v>0.22994241360895101</v>
      </c>
      <c r="F330" s="14"/>
      <c r="G330" s="14">
        <v>0.25412713642652601</v>
      </c>
      <c r="H330" s="14">
        <v>0.18948893120692101</v>
      </c>
      <c r="I330" s="14">
        <v>0.204035094432543</v>
      </c>
      <c r="J330" s="14">
        <v>0.18086824411382599</v>
      </c>
      <c r="K330" s="14">
        <v>0.19138717954266299</v>
      </c>
      <c r="L330" s="14">
        <v>0.19959838885702499</v>
      </c>
      <c r="M330" s="14"/>
      <c r="N330" s="14">
        <v>0.166991935776613</v>
      </c>
      <c r="O330" s="14">
        <v>0.223575159590224</v>
      </c>
      <c r="P330" s="14">
        <v>0.17172435155321999</v>
      </c>
      <c r="Q330" s="14">
        <v>0.244427859260407</v>
      </c>
      <c r="R330" s="14"/>
      <c r="S330" s="14">
        <v>0.19134993836918399</v>
      </c>
      <c r="T330" s="14">
        <v>0.22009071088898399</v>
      </c>
      <c r="U330" s="14">
        <v>0.18553082825845199</v>
      </c>
      <c r="V330" s="14">
        <v>0.19389498596211299</v>
      </c>
      <c r="W330" s="14">
        <v>0.19829699355213501</v>
      </c>
      <c r="X330" s="14">
        <v>0.199645016511691</v>
      </c>
      <c r="Y330" s="14">
        <v>0.199537301489395</v>
      </c>
      <c r="Z330" s="14">
        <v>0.22976379949428399</v>
      </c>
      <c r="AA330" s="14">
        <v>0.170310963367589</v>
      </c>
      <c r="AB330" s="14">
        <v>0.18811439909246799</v>
      </c>
      <c r="AC330" s="14">
        <v>0.257742172368361</v>
      </c>
      <c r="AD330" s="14">
        <v>0.28751491078392999</v>
      </c>
      <c r="AE330" s="14"/>
      <c r="AF330" s="14">
        <v>0.181654248179313</v>
      </c>
      <c r="AG330" s="14">
        <v>0.180094206638862</v>
      </c>
      <c r="AH330" s="14">
        <v>0.20047703010814599</v>
      </c>
      <c r="AI330" s="14">
        <v>0.13092939596178699</v>
      </c>
      <c r="AJ330" s="14"/>
      <c r="AK330" s="14">
        <v>0.18616321672504599</v>
      </c>
      <c r="AL330" s="14">
        <v>0.158831902512762</v>
      </c>
      <c r="AM330" s="14">
        <v>0.19916410560165601</v>
      </c>
      <c r="AN330" s="14">
        <v>0.14585612502987499</v>
      </c>
      <c r="AO330" s="14">
        <v>0.28090552457211099</v>
      </c>
      <c r="AP330" s="14"/>
      <c r="AQ330" s="14">
        <v>0.11546778309389</v>
      </c>
      <c r="AR330" s="14"/>
      <c r="AS330" s="14">
        <v>0.115068795863269</v>
      </c>
      <c r="AT330" s="14">
        <v>0.27136778492928398</v>
      </c>
    </row>
    <row r="331" spans="2:46" x14ac:dyDescent="0.35">
      <c r="B331" t="s">
        <v>170</v>
      </c>
      <c r="C331" s="14">
        <v>0.154150606067677</v>
      </c>
      <c r="D331" s="14">
        <v>0.13423485443112701</v>
      </c>
      <c r="E331" s="14">
        <v>0.17324425955720699</v>
      </c>
      <c r="F331" s="14"/>
      <c r="G331" s="14">
        <v>0.16354658079593301</v>
      </c>
      <c r="H331" s="14">
        <v>0.15937127359544201</v>
      </c>
      <c r="I331" s="14">
        <v>0.17172994057795099</v>
      </c>
      <c r="J331" s="14">
        <v>0.15877561861653899</v>
      </c>
      <c r="K331" s="14">
        <v>0.16907206943859701</v>
      </c>
      <c r="L331" s="14">
        <v>0.11551934802019399</v>
      </c>
      <c r="M331" s="14"/>
      <c r="N331" s="14">
        <v>0.160640777736513</v>
      </c>
      <c r="O331" s="14">
        <v>0.153968261970864</v>
      </c>
      <c r="P331" s="14">
        <v>0.16391453663268499</v>
      </c>
      <c r="Q331" s="14">
        <v>0.13891214887772499</v>
      </c>
      <c r="R331" s="14"/>
      <c r="S331" s="14">
        <v>0.17012866074744201</v>
      </c>
      <c r="T331" s="14">
        <v>0.13468071509971799</v>
      </c>
      <c r="U331" s="14">
        <v>0.15859992735435099</v>
      </c>
      <c r="V331" s="14">
        <v>0.183536187783476</v>
      </c>
      <c r="W331" s="14">
        <v>0.113939027962405</v>
      </c>
      <c r="X331" s="14">
        <v>0.13921202085929399</v>
      </c>
      <c r="Y331" s="14">
        <v>0.16230224089692699</v>
      </c>
      <c r="Z331" s="14">
        <v>0.14474196887655499</v>
      </c>
      <c r="AA331" s="14">
        <v>0.173262506827841</v>
      </c>
      <c r="AB331" s="14">
        <v>0.13379131381020501</v>
      </c>
      <c r="AC331" s="14">
        <v>0.121784668322477</v>
      </c>
      <c r="AD331" s="14">
        <v>0.237615525198931</v>
      </c>
      <c r="AE331" s="14"/>
      <c r="AF331" s="14">
        <v>0.110573174917052</v>
      </c>
      <c r="AG331" s="14">
        <v>0.19953735259174399</v>
      </c>
      <c r="AH331" s="14">
        <v>0.17060612069327999</v>
      </c>
      <c r="AI331" s="14">
        <v>6.78082862862186E-2</v>
      </c>
      <c r="AJ331" s="14"/>
      <c r="AK331" s="14">
        <v>0.149291671837605</v>
      </c>
      <c r="AL331" s="14">
        <v>0.226812822287809</v>
      </c>
      <c r="AM331" s="14">
        <v>0.17082185342647599</v>
      </c>
      <c r="AN331" s="14">
        <v>7.0601623157653406E-2</v>
      </c>
      <c r="AO331" s="14">
        <v>0.12718299648457401</v>
      </c>
      <c r="AP331" s="14"/>
      <c r="AQ331" s="14">
        <v>9.2032946883534805E-2</v>
      </c>
      <c r="AR331" s="14"/>
      <c r="AS331" s="14">
        <v>0.23670125184587901</v>
      </c>
      <c r="AT331" s="14">
        <v>0.131796513214095</v>
      </c>
    </row>
    <row r="332" spans="2:46" x14ac:dyDescent="0.35">
      <c r="B332" t="s">
        <v>171</v>
      </c>
      <c r="C332" s="14">
        <v>0.137168472320118</v>
      </c>
      <c r="D332" s="14">
        <v>0.16319507039081299</v>
      </c>
      <c r="E332" s="14">
        <v>0.112289514650197</v>
      </c>
      <c r="F332" s="14"/>
      <c r="G332" s="14">
        <v>0.17840463607492801</v>
      </c>
      <c r="H332" s="14">
        <v>0.19073254016588301</v>
      </c>
      <c r="I332" s="14">
        <v>0.147264056568947</v>
      </c>
      <c r="J332" s="14">
        <v>0.12936743052105701</v>
      </c>
      <c r="K332" s="14">
        <v>0.109174624690456</v>
      </c>
      <c r="L332" s="14">
        <v>8.3078401232390103E-2</v>
      </c>
      <c r="M332" s="14"/>
      <c r="N332" s="14">
        <v>0.152870571946602</v>
      </c>
      <c r="O332" s="14">
        <v>0.156876829007392</v>
      </c>
      <c r="P332" s="14">
        <v>0.119442187561587</v>
      </c>
      <c r="Q332" s="14">
        <v>0.115151638932579</v>
      </c>
      <c r="R332" s="14"/>
      <c r="S332" s="14">
        <v>0.18297741223406899</v>
      </c>
      <c r="T332" s="14">
        <v>0.110506640659183</v>
      </c>
      <c r="U332" s="14">
        <v>0.10571882435614099</v>
      </c>
      <c r="V332" s="14">
        <v>0.14151564990623</v>
      </c>
      <c r="W332" s="14">
        <v>0.17525349071368801</v>
      </c>
      <c r="X332" s="14">
        <v>0.16528693490376101</v>
      </c>
      <c r="Y332" s="14">
        <v>7.8631891657784003E-2</v>
      </c>
      <c r="Z332" s="14">
        <v>0.14095171137173401</v>
      </c>
      <c r="AA332" s="14">
        <v>0.156653163492672</v>
      </c>
      <c r="AB332" s="14">
        <v>0.10648567206019301</v>
      </c>
      <c r="AC332" s="14">
        <v>0.143947967905902</v>
      </c>
      <c r="AD332" s="14">
        <v>9.8084652177242396E-2</v>
      </c>
      <c r="AE332" s="14"/>
      <c r="AF332" s="14">
        <v>6.9062118012001905E-2</v>
      </c>
      <c r="AG332" s="14">
        <v>0.24444985101789399</v>
      </c>
      <c r="AH332" s="14">
        <v>0.13279235873612699</v>
      </c>
      <c r="AI332" s="14">
        <v>4.9746945399783402E-2</v>
      </c>
      <c r="AJ332" s="14"/>
      <c r="AK332" s="14">
        <v>7.3788027203755296E-2</v>
      </c>
      <c r="AL332" s="14">
        <v>0.33272951608036999</v>
      </c>
      <c r="AM332" s="14">
        <v>0.14703927552197801</v>
      </c>
      <c r="AN332" s="14">
        <v>5.8216345341947598E-2</v>
      </c>
      <c r="AO332" s="14">
        <v>8.5845550902520704E-2</v>
      </c>
      <c r="AP332" s="14"/>
      <c r="AQ332" s="14">
        <v>0.24146032709005</v>
      </c>
      <c r="AR332" s="14"/>
      <c r="AS332" s="14">
        <v>0.37965788144784501</v>
      </c>
      <c r="AT332" s="14">
        <v>4.2751232946359401E-2</v>
      </c>
    </row>
    <row r="333" spans="2:46" x14ac:dyDescent="0.35">
      <c r="B333" t="s">
        <v>172</v>
      </c>
      <c r="C333" s="14">
        <v>5.9992820928886303E-2</v>
      </c>
      <c r="D333" s="14">
        <v>6.2662399695404894E-2</v>
      </c>
      <c r="E333" s="14">
        <v>5.7620846543756397E-2</v>
      </c>
      <c r="F333" s="14"/>
      <c r="G333" s="14">
        <v>6.1246729319030802E-2</v>
      </c>
      <c r="H333" s="14">
        <v>0.108948798197694</v>
      </c>
      <c r="I333" s="14">
        <v>5.7071362554248301E-2</v>
      </c>
      <c r="J333" s="14">
        <v>7.4113923920484701E-2</v>
      </c>
      <c r="K333" s="14">
        <v>4.3641535384016897E-2</v>
      </c>
      <c r="L333" s="14">
        <v>2.1224468303068001E-2</v>
      </c>
      <c r="M333" s="14"/>
      <c r="N333" s="14">
        <v>8.08941067504763E-2</v>
      </c>
      <c r="O333" s="14">
        <v>4.6103390078050401E-2</v>
      </c>
      <c r="P333" s="14">
        <v>5.50444494188164E-2</v>
      </c>
      <c r="Q333" s="14">
        <v>5.4915763222392902E-2</v>
      </c>
      <c r="R333" s="14"/>
      <c r="S333" s="14">
        <v>7.6904474177635906E-2</v>
      </c>
      <c r="T333" s="14">
        <v>7.6866877197506997E-2</v>
      </c>
      <c r="U333" s="14">
        <v>8.09851269538098E-2</v>
      </c>
      <c r="V333" s="14">
        <v>3.4195515195736298E-2</v>
      </c>
      <c r="W333" s="14">
        <v>4.98720445725582E-2</v>
      </c>
      <c r="X333" s="14">
        <v>5.2099244868557798E-2</v>
      </c>
      <c r="Y333" s="14">
        <v>6.6690622697242102E-2</v>
      </c>
      <c r="Z333" s="14">
        <v>3.7193555748423E-2</v>
      </c>
      <c r="AA333" s="14">
        <v>7.2468464669352806E-2</v>
      </c>
      <c r="AB333" s="14">
        <v>5.2087516390283001E-2</v>
      </c>
      <c r="AC333" s="14">
        <v>1.13705871185501E-2</v>
      </c>
      <c r="AD333" s="14">
        <v>4.8133983342098403E-2</v>
      </c>
      <c r="AE333" s="14"/>
      <c r="AF333" s="14">
        <v>4.8884058270479903E-2</v>
      </c>
      <c r="AG333" s="14">
        <v>0.107073188374467</v>
      </c>
      <c r="AH333" s="14">
        <v>4.9019666995509498E-2</v>
      </c>
      <c r="AI333" s="14">
        <v>1.8275054744055701E-2</v>
      </c>
      <c r="AJ333" s="14"/>
      <c r="AK333" s="14">
        <v>6.3266898671103605E-2</v>
      </c>
      <c r="AL333" s="14">
        <v>0.138969194303115</v>
      </c>
      <c r="AM333" s="14">
        <v>5.0279386519776002E-2</v>
      </c>
      <c r="AN333" s="14">
        <v>2.1970961953401601E-2</v>
      </c>
      <c r="AO333" s="14">
        <v>3.1736533062236602E-2</v>
      </c>
      <c r="AP333" s="14"/>
      <c r="AQ333" s="14">
        <v>0.166912693810914</v>
      </c>
      <c r="AR333" s="14"/>
      <c r="AS333" s="14">
        <v>0.17232283286911401</v>
      </c>
      <c r="AT333" s="14">
        <v>1.29330726149199E-2</v>
      </c>
    </row>
    <row r="334" spans="2:46" x14ac:dyDescent="0.35">
      <c r="B334" t="s">
        <v>173</v>
      </c>
      <c r="C334" s="14">
        <v>1.20868322753773E-2</v>
      </c>
      <c r="D334" s="14">
        <v>1.09439224714047E-2</v>
      </c>
      <c r="E334" s="14">
        <v>1.32502869142474E-2</v>
      </c>
      <c r="F334" s="14"/>
      <c r="G334" s="14">
        <v>7.3098950597236803E-3</v>
      </c>
      <c r="H334" s="14">
        <v>2.00005634788127E-2</v>
      </c>
      <c r="I334" s="14">
        <v>2.68430606459859E-3</v>
      </c>
      <c r="J334" s="14">
        <v>2.0134357157119601E-2</v>
      </c>
      <c r="K334" s="14">
        <v>6.8719426364371597E-3</v>
      </c>
      <c r="L334" s="14">
        <v>1.3448350557691099E-2</v>
      </c>
      <c r="M334" s="14"/>
      <c r="N334" s="14">
        <v>1.6417714003284699E-2</v>
      </c>
      <c r="O334" s="14">
        <v>1.8172548099885801E-2</v>
      </c>
      <c r="P334" s="14">
        <v>9.4170668401029403E-3</v>
      </c>
      <c r="Q334" s="14">
        <v>3.5740455556997801E-3</v>
      </c>
      <c r="R334" s="14"/>
      <c r="S334" s="14">
        <v>2.6585657401926401E-2</v>
      </c>
      <c r="T334" s="14">
        <v>7.0090993879882496E-3</v>
      </c>
      <c r="U334" s="14">
        <v>1.1514705007392999E-2</v>
      </c>
      <c r="V334" s="14">
        <v>1.2127734092856699E-2</v>
      </c>
      <c r="W334" s="14">
        <v>1.29675214970739E-2</v>
      </c>
      <c r="X334" s="14">
        <v>5.7098541908565297E-3</v>
      </c>
      <c r="Y334" s="14">
        <v>5.6908317891297099E-3</v>
      </c>
      <c r="Z334" s="14">
        <v>1.35884993570489E-2</v>
      </c>
      <c r="AA334" s="14">
        <v>4.49092657357708E-3</v>
      </c>
      <c r="AB334" s="14">
        <v>2.2355064928871699E-2</v>
      </c>
      <c r="AC334" s="14">
        <v>1.0337811768308299E-2</v>
      </c>
      <c r="AD334" s="14">
        <v>0</v>
      </c>
      <c r="AE334" s="14"/>
      <c r="AF334" s="14">
        <v>2.5757450044492998E-3</v>
      </c>
      <c r="AG334" s="14">
        <v>2.61291488496776E-2</v>
      </c>
      <c r="AH334" s="14">
        <v>1.12057606901167E-2</v>
      </c>
      <c r="AI334" s="14">
        <v>0</v>
      </c>
      <c r="AJ334" s="14"/>
      <c r="AK334" s="14">
        <v>6.1435711000192702E-3</v>
      </c>
      <c r="AL334" s="14">
        <v>4.0583934196738503E-2</v>
      </c>
      <c r="AM334" s="14">
        <v>9.2343161893686208E-3</v>
      </c>
      <c r="AN334" s="14">
        <v>0</v>
      </c>
      <c r="AO334" s="14">
        <v>6.0335551348858303E-3</v>
      </c>
      <c r="AP334" s="14"/>
      <c r="AQ334" s="14">
        <v>2.89044876943052E-2</v>
      </c>
      <c r="AR334" s="14"/>
      <c r="AS334" s="14">
        <v>4.13717616835554E-2</v>
      </c>
      <c r="AT334" s="14">
        <v>4.20039462626484E-3</v>
      </c>
    </row>
    <row r="335" spans="2:46" x14ac:dyDescent="0.3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</row>
    <row r="336" spans="2:46" x14ac:dyDescent="0.35">
      <c r="B336" s="6" t="s">
        <v>185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</row>
    <row r="337" spans="2:46" x14ac:dyDescent="0.35">
      <c r="B337" s="24" t="s">
        <v>78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</row>
    <row r="338" spans="2:46" x14ac:dyDescent="0.35">
      <c r="B338" t="s">
        <v>167</v>
      </c>
      <c r="C338" s="14">
        <v>0.124524820321309</v>
      </c>
      <c r="D338" s="14">
        <v>0.138352039296849</v>
      </c>
      <c r="E338" s="14">
        <v>0.110575191069071</v>
      </c>
      <c r="F338" s="14"/>
      <c r="G338" s="14">
        <v>6.4972116071553093E-2</v>
      </c>
      <c r="H338" s="14">
        <v>0.114576537028775</v>
      </c>
      <c r="I338" s="14">
        <v>0.11959936764699899</v>
      </c>
      <c r="J338" s="14">
        <v>0.14267883798578901</v>
      </c>
      <c r="K338" s="14">
        <v>0.13906562920778601</v>
      </c>
      <c r="L338" s="14">
        <v>0.151772576584734</v>
      </c>
      <c r="M338" s="14"/>
      <c r="N338" s="14">
        <v>9.1628598306285503E-2</v>
      </c>
      <c r="O338" s="14">
        <v>8.60480898308984E-2</v>
      </c>
      <c r="P338" s="14">
        <v>0.171996297324989</v>
      </c>
      <c r="Q338" s="14">
        <v>0.15826498604865299</v>
      </c>
      <c r="R338" s="14"/>
      <c r="S338" s="14">
        <v>8.3398229651503605E-2</v>
      </c>
      <c r="T338" s="14">
        <v>0.124128107756747</v>
      </c>
      <c r="U338" s="14">
        <v>0.15727253593402399</v>
      </c>
      <c r="V338" s="14">
        <v>0.14916775109816099</v>
      </c>
      <c r="W338" s="14">
        <v>0.125180854561909</v>
      </c>
      <c r="X338" s="14">
        <v>0.123771816419335</v>
      </c>
      <c r="Y338" s="14">
        <v>0.17020889297043301</v>
      </c>
      <c r="Z338" s="14">
        <v>0.129465944106088</v>
      </c>
      <c r="AA338" s="14">
        <v>0.121533171797561</v>
      </c>
      <c r="AB338" s="14">
        <v>0.11529564755904</v>
      </c>
      <c r="AC338" s="14">
        <v>0.118999979818841</v>
      </c>
      <c r="AD338" s="14">
        <v>7.6947900732822594E-2</v>
      </c>
      <c r="AE338" s="14"/>
      <c r="AF338" s="14">
        <v>0.148664763968757</v>
      </c>
      <c r="AG338" s="14">
        <v>5.5170106823423097E-2</v>
      </c>
      <c r="AH338" s="14">
        <v>6.6121776500216098E-2</v>
      </c>
      <c r="AI338" s="14">
        <v>0.32618198096308498</v>
      </c>
      <c r="AJ338" s="14"/>
      <c r="AK338" s="14">
        <v>0.13644188864902099</v>
      </c>
      <c r="AL338" s="14">
        <v>1.0256938784710999E-2</v>
      </c>
      <c r="AM338" s="14">
        <v>9.5099140982629796E-2</v>
      </c>
      <c r="AN338" s="14">
        <v>0.274471615841825</v>
      </c>
      <c r="AO338" s="14">
        <v>6.8853373958020797E-2</v>
      </c>
      <c r="AP338" s="14"/>
      <c r="AQ338" s="14">
        <v>0.107519193269571</v>
      </c>
      <c r="AR338" s="14"/>
      <c r="AS338" s="14">
        <v>1.9757045723804E-3</v>
      </c>
      <c r="AT338" s="14">
        <v>0.139931760371551</v>
      </c>
    </row>
    <row r="339" spans="2:46" x14ac:dyDescent="0.35">
      <c r="B339" t="s">
        <v>168</v>
      </c>
      <c r="C339" s="14">
        <v>0.10029263999807</v>
      </c>
      <c r="D339" s="14">
        <v>0.109845287235792</v>
      </c>
      <c r="E339" s="14">
        <v>9.1356867536512398E-2</v>
      </c>
      <c r="F339" s="14"/>
      <c r="G339" s="14">
        <v>0.124881988482082</v>
      </c>
      <c r="H339" s="14">
        <v>0.101702662409713</v>
      </c>
      <c r="I339" s="14">
        <v>0.11917338278621301</v>
      </c>
      <c r="J339" s="14">
        <v>8.1213446418209698E-2</v>
      </c>
      <c r="K339" s="14">
        <v>0.113344755069983</v>
      </c>
      <c r="L339" s="14">
        <v>7.4114219357992395E-2</v>
      </c>
      <c r="M339" s="14"/>
      <c r="N339" s="14">
        <v>8.8043161335677605E-2</v>
      </c>
      <c r="O339" s="14">
        <v>0.101728816816229</v>
      </c>
      <c r="P339" s="14">
        <v>0.106682314013298</v>
      </c>
      <c r="Q339" s="14">
        <v>0.10576247918031501</v>
      </c>
      <c r="R339" s="14"/>
      <c r="S339" s="14">
        <v>0.113181100345949</v>
      </c>
      <c r="T339" s="14">
        <v>0.105626935224386</v>
      </c>
      <c r="U339" s="14">
        <v>4.6802735511492499E-2</v>
      </c>
      <c r="V339" s="14">
        <v>0.109148935014314</v>
      </c>
      <c r="W339" s="14">
        <v>0.112242081121014</v>
      </c>
      <c r="X339" s="14">
        <v>0.112936116669652</v>
      </c>
      <c r="Y339" s="14">
        <v>0.113372973924209</v>
      </c>
      <c r="Z339" s="14">
        <v>0.101091444752717</v>
      </c>
      <c r="AA339" s="14">
        <v>7.6497819857882801E-2</v>
      </c>
      <c r="AB339" s="14">
        <v>9.5094214883784001E-2</v>
      </c>
      <c r="AC339" s="14">
        <v>0.11840930670305</v>
      </c>
      <c r="AD339" s="14">
        <v>0.104099388794283</v>
      </c>
      <c r="AE339" s="14"/>
      <c r="AF339" s="14">
        <v>0.11476865527665001</v>
      </c>
      <c r="AG339" s="14">
        <v>7.4962086331386499E-2</v>
      </c>
      <c r="AH339" s="14">
        <v>5.7702642624584702E-2</v>
      </c>
      <c r="AI339" s="14">
        <v>0.15662267447661299</v>
      </c>
      <c r="AJ339" s="14"/>
      <c r="AK339" s="14">
        <v>0.12277507781207</v>
      </c>
      <c r="AL339" s="14">
        <v>3.3113486371308003E-2</v>
      </c>
      <c r="AM339" s="14">
        <v>5.8877128877878701E-2</v>
      </c>
      <c r="AN339" s="14">
        <v>0.164768003921167</v>
      </c>
      <c r="AO339" s="14">
        <v>0.122620722329407</v>
      </c>
      <c r="AP339" s="14"/>
      <c r="AQ339" s="14">
        <v>0.110452544733913</v>
      </c>
      <c r="AR339" s="14"/>
      <c r="AS339" s="14">
        <v>2.0193258273319799E-2</v>
      </c>
      <c r="AT339" s="14">
        <v>0.16325405974357801</v>
      </c>
    </row>
    <row r="340" spans="2:46" x14ac:dyDescent="0.35">
      <c r="B340" t="s">
        <v>169</v>
      </c>
      <c r="C340" s="14">
        <v>0.166372675758996</v>
      </c>
      <c r="D340" s="14">
        <v>0.13269377666047799</v>
      </c>
      <c r="E340" s="14">
        <v>0.19991351064804899</v>
      </c>
      <c r="F340" s="14"/>
      <c r="G340" s="14">
        <v>0.21354387086329299</v>
      </c>
      <c r="H340" s="14">
        <v>0.13723595317921999</v>
      </c>
      <c r="I340" s="14">
        <v>0.200712456447006</v>
      </c>
      <c r="J340" s="14">
        <v>0.17456162022816701</v>
      </c>
      <c r="K340" s="14">
        <v>0.117119238907182</v>
      </c>
      <c r="L340" s="14">
        <v>0.15722639008535699</v>
      </c>
      <c r="M340" s="14"/>
      <c r="N340" s="14">
        <v>0.160735023614375</v>
      </c>
      <c r="O340" s="14">
        <v>0.16089676875835299</v>
      </c>
      <c r="P340" s="14">
        <v>0.18029898963853999</v>
      </c>
      <c r="Q340" s="14">
        <v>0.16823579180040901</v>
      </c>
      <c r="R340" s="14"/>
      <c r="S340" s="14">
        <v>0.144365684809351</v>
      </c>
      <c r="T340" s="14">
        <v>0.18140541002477301</v>
      </c>
      <c r="U340" s="14">
        <v>0.14630641197507199</v>
      </c>
      <c r="V340" s="14">
        <v>0.160352938867144</v>
      </c>
      <c r="W340" s="14">
        <v>0.17546190179479501</v>
      </c>
      <c r="X340" s="14">
        <v>0.18627312305396401</v>
      </c>
      <c r="Y340" s="14">
        <v>0.17771218729827201</v>
      </c>
      <c r="Z340" s="14">
        <v>8.9700778678346194E-2</v>
      </c>
      <c r="AA340" s="14">
        <v>0.17868770984680599</v>
      </c>
      <c r="AB340" s="14">
        <v>0.16871919794276</v>
      </c>
      <c r="AC340" s="14">
        <v>0.204002472320679</v>
      </c>
      <c r="AD340" s="14">
        <v>0.15209794351568701</v>
      </c>
      <c r="AE340" s="14"/>
      <c r="AF340" s="14">
        <v>0.239415298767753</v>
      </c>
      <c r="AG340" s="14">
        <v>0.107709765167517</v>
      </c>
      <c r="AH340" s="14">
        <v>0.15396039684750101</v>
      </c>
      <c r="AI340" s="14">
        <v>0.17287705599879899</v>
      </c>
      <c r="AJ340" s="14"/>
      <c r="AK340" s="14">
        <v>0.21716263835639801</v>
      </c>
      <c r="AL340" s="14">
        <v>8.2969109369384605E-2</v>
      </c>
      <c r="AM340" s="14">
        <v>0.17230033167325501</v>
      </c>
      <c r="AN340" s="14">
        <v>0.20269691901769199</v>
      </c>
      <c r="AO340" s="14">
        <v>0.18702878535539799</v>
      </c>
      <c r="AP340" s="14"/>
      <c r="AQ340" s="14">
        <v>0.12458343990845799</v>
      </c>
      <c r="AR340" s="14"/>
      <c r="AS340" s="14">
        <v>6.2481418672744399E-2</v>
      </c>
      <c r="AT340" s="14">
        <v>0.175390051714547</v>
      </c>
    </row>
    <row r="341" spans="2:46" x14ac:dyDescent="0.35">
      <c r="B341" t="s">
        <v>170</v>
      </c>
      <c r="C341" s="14">
        <v>0.21761165837684501</v>
      </c>
      <c r="D341" s="14">
        <v>0.198036608090736</v>
      </c>
      <c r="E341" s="14">
        <v>0.23758009381301201</v>
      </c>
      <c r="F341" s="14"/>
      <c r="G341" s="14">
        <v>0.223814763342117</v>
      </c>
      <c r="H341" s="14">
        <v>0.19102467625994801</v>
      </c>
      <c r="I341" s="14">
        <v>0.19487849743560401</v>
      </c>
      <c r="J341" s="14">
        <v>0.202769492495049</v>
      </c>
      <c r="K341" s="14">
        <v>0.22075424697528401</v>
      </c>
      <c r="L341" s="14">
        <v>0.26355940203170802</v>
      </c>
      <c r="M341" s="14"/>
      <c r="N341" s="14">
        <v>0.177845881395228</v>
      </c>
      <c r="O341" s="14">
        <v>0.208394092138176</v>
      </c>
      <c r="P341" s="14">
        <v>0.22578734891100399</v>
      </c>
      <c r="Q341" s="14">
        <v>0.25818944795631199</v>
      </c>
      <c r="R341" s="14"/>
      <c r="S341" s="14">
        <v>0.18142823334796301</v>
      </c>
      <c r="T341" s="14">
        <v>0.20756554048683901</v>
      </c>
      <c r="U341" s="14">
        <v>0.22089826900503101</v>
      </c>
      <c r="V341" s="14">
        <v>0.24233752405040801</v>
      </c>
      <c r="W341" s="14">
        <v>0.21543061128959301</v>
      </c>
      <c r="X341" s="14">
        <v>0.2199306889956</v>
      </c>
      <c r="Y341" s="14">
        <v>0.23507358381259599</v>
      </c>
      <c r="Z341" s="14">
        <v>0.22448838371654201</v>
      </c>
      <c r="AA341" s="14">
        <v>0.20374759261344599</v>
      </c>
      <c r="AB341" s="14">
        <v>0.209293707402538</v>
      </c>
      <c r="AC341" s="14">
        <v>0.26791496139098497</v>
      </c>
      <c r="AD341" s="14">
        <v>0.28087681153278798</v>
      </c>
      <c r="AE341" s="14"/>
      <c r="AF341" s="14">
        <v>0.216460208643215</v>
      </c>
      <c r="AG341" s="14">
        <v>0.18332908233991899</v>
      </c>
      <c r="AH341" s="14">
        <v>0.175186146991162</v>
      </c>
      <c r="AI341" s="14">
        <v>0.16966698900309399</v>
      </c>
      <c r="AJ341" s="14"/>
      <c r="AK341" s="14">
        <v>0.228484900775205</v>
      </c>
      <c r="AL341" s="14">
        <v>0.17078017940052401</v>
      </c>
      <c r="AM341" s="14">
        <v>0.16395640743818299</v>
      </c>
      <c r="AN341" s="14">
        <v>0.17181508542035101</v>
      </c>
      <c r="AO341" s="14">
        <v>0.24359357420095001</v>
      </c>
      <c r="AP341" s="14"/>
      <c r="AQ341" s="14">
        <v>0.119931752207856</v>
      </c>
      <c r="AR341" s="14"/>
      <c r="AS341" s="14">
        <v>0.13630017733432501</v>
      </c>
      <c r="AT341" s="14">
        <v>0.24748635213915601</v>
      </c>
    </row>
    <row r="342" spans="2:46" x14ac:dyDescent="0.35">
      <c r="B342" t="s">
        <v>171</v>
      </c>
      <c r="C342" s="14">
        <v>0.238785110855672</v>
      </c>
      <c r="D342" s="14">
        <v>0.26187448109232198</v>
      </c>
      <c r="E342" s="14">
        <v>0.21621364698427301</v>
      </c>
      <c r="F342" s="14"/>
      <c r="G342" s="14">
        <v>0.25359311094850101</v>
      </c>
      <c r="H342" s="14">
        <v>0.281944235261467</v>
      </c>
      <c r="I342" s="14">
        <v>0.241989697141752</v>
      </c>
      <c r="J342" s="14">
        <v>0.23891022719095201</v>
      </c>
      <c r="K342" s="14">
        <v>0.251060360859579</v>
      </c>
      <c r="L342" s="14">
        <v>0.182806801941996</v>
      </c>
      <c r="M342" s="14"/>
      <c r="N342" s="14">
        <v>0.26956237273980799</v>
      </c>
      <c r="O342" s="14">
        <v>0.28218820896941499</v>
      </c>
      <c r="P342" s="14">
        <v>0.20666794371268801</v>
      </c>
      <c r="Q342" s="14">
        <v>0.18983879322990499</v>
      </c>
      <c r="R342" s="14"/>
      <c r="S342" s="14">
        <v>0.28668236072915199</v>
      </c>
      <c r="T342" s="14">
        <v>0.221485615078301</v>
      </c>
      <c r="U342" s="14">
        <v>0.25469822461856301</v>
      </c>
      <c r="V342" s="14">
        <v>0.23510735507359701</v>
      </c>
      <c r="W342" s="14">
        <v>0.21736426602604</v>
      </c>
      <c r="X342" s="14">
        <v>0.211404662617099</v>
      </c>
      <c r="Y342" s="14">
        <v>0.221537165418277</v>
      </c>
      <c r="Z342" s="14">
        <v>0.29302400043225402</v>
      </c>
      <c r="AA342" s="14">
        <v>0.234128781329728</v>
      </c>
      <c r="AB342" s="14">
        <v>0.232439147939935</v>
      </c>
      <c r="AC342" s="14">
        <v>0.19684317000722201</v>
      </c>
      <c r="AD342" s="14">
        <v>0.270193273431031</v>
      </c>
      <c r="AE342" s="14"/>
      <c r="AF342" s="14">
        <v>0.183150178570296</v>
      </c>
      <c r="AG342" s="14">
        <v>0.32406816149937101</v>
      </c>
      <c r="AH342" s="14">
        <v>0.345180262977546</v>
      </c>
      <c r="AI342" s="14">
        <v>0.12522619741216501</v>
      </c>
      <c r="AJ342" s="14"/>
      <c r="AK342" s="14">
        <v>0.18124830891113899</v>
      </c>
      <c r="AL342" s="14">
        <v>0.369659853111937</v>
      </c>
      <c r="AM342" s="14">
        <v>0.33774103094528302</v>
      </c>
      <c r="AN342" s="14">
        <v>0.124681461680048</v>
      </c>
      <c r="AO342" s="14">
        <v>0.27212796522111998</v>
      </c>
      <c r="AP342" s="14"/>
      <c r="AQ342" s="14">
        <v>0.28241084653626602</v>
      </c>
      <c r="AR342" s="14"/>
      <c r="AS342" s="14">
        <v>0.425113721927521</v>
      </c>
      <c r="AT342" s="14">
        <v>0.16862016182293901</v>
      </c>
    </row>
    <row r="343" spans="2:46" x14ac:dyDescent="0.35">
      <c r="B343" t="s">
        <v>172</v>
      </c>
      <c r="C343" s="14">
        <v>0.12569117988994699</v>
      </c>
      <c r="D343" s="14">
        <v>0.13124218419467601</v>
      </c>
      <c r="E343" s="14">
        <v>0.11873887871974501</v>
      </c>
      <c r="F343" s="14"/>
      <c r="G343" s="14">
        <v>0.10505158416765301</v>
      </c>
      <c r="H343" s="14">
        <v>0.15034117299243899</v>
      </c>
      <c r="I343" s="14">
        <v>0.10921552616128299</v>
      </c>
      <c r="J343" s="14">
        <v>0.1272234561708</v>
      </c>
      <c r="K343" s="14">
        <v>0.12942026166187201</v>
      </c>
      <c r="L343" s="14">
        <v>0.12903621700881601</v>
      </c>
      <c r="M343" s="14"/>
      <c r="N343" s="14">
        <v>0.17201268024331301</v>
      </c>
      <c r="O343" s="14">
        <v>0.128400661530824</v>
      </c>
      <c r="P343" s="14">
        <v>9.4571698826908301E-2</v>
      </c>
      <c r="Q343" s="14">
        <v>0.101835876306949</v>
      </c>
      <c r="R343" s="14"/>
      <c r="S343" s="14">
        <v>0.15519051219507399</v>
      </c>
      <c r="T343" s="14">
        <v>0.13115757079523299</v>
      </c>
      <c r="U343" s="14">
        <v>0.13566663766267401</v>
      </c>
      <c r="V343" s="14">
        <v>6.2597753377329493E-2</v>
      </c>
      <c r="W343" s="14">
        <v>0.122866792951686</v>
      </c>
      <c r="X343" s="14">
        <v>0.13566852476011201</v>
      </c>
      <c r="Y343" s="14">
        <v>7.0204532574721298E-2</v>
      </c>
      <c r="Z343" s="14">
        <v>0.124363744782192</v>
      </c>
      <c r="AA343" s="14">
        <v>0.16287250038020301</v>
      </c>
      <c r="AB343" s="14">
        <v>0.151499498766415</v>
      </c>
      <c r="AC343" s="14">
        <v>9.3830109759223804E-2</v>
      </c>
      <c r="AD343" s="14">
        <v>9.3352623174654106E-2</v>
      </c>
      <c r="AE343" s="14"/>
      <c r="AF343" s="14">
        <v>8.9324565908997205E-2</v>
      </c>
      <c r="AG343" s="14">
        <v>0.203172984098272</v>
      </c>
      <c r="AH343" s="14">
        <v>0.158412900461917</v>
      </c>
      <c r="AI343" s="14">
        <v>4.6372530408761603E-2</v>
      </c>
      <c r="AJ343" s="14"/>
      <c r="AK343" s="14">
        <v>0.10472057277767299</v>
      </c>
      <c r="AL343" s="14">
        <v>0.26474226371107901</v>
      </c>
      <c r="AM343" s="14">
        <v>0.14952066326781799</v>
      </c>
      <c r="AN343" s="14">
        <v>5.1557529710501301E-2</v>
      </c>
      <c r="AO343" s="14">
        <v>8.0696739808943499E-2</v>
      </c>
      <c r="AP343" s="14"/>
      <c r="AQ343" s="14">
        <v>0.208417423515941</v>
      </c>
      <c r="AR343" s="14"/>
      <c r="AS343" s="14">
        <v>0.28260103950964899</v>
      </c>
      <c r="AT343" s="14">
        <v>8.1140732313558395E-2</v>
      </c>
    </row>
    <row r="344" spans="2:46" x14ac:dyDescent="0.35">
      <c r="B344" t="s">
        <v>173</v>
      </c>
      <c r="C344" s="14">
        <v>2.6721914799161701E-2</v>
      </c>
      <c r="D344" s="14">
        <v>2.7955623429146498E-2</v>
      </c>
      <c r="E344" s="14">
        <v>2.5621811229337901E-2</v>
      </c>
      <c r="F344" s="14"/>
      <c r="G344" s="14">
        <v>1.41425661247999E-2</v>
      </c>
      <c r="H344" s="14">
        <v>2.3174762868437501E-2</v>
      </c>
      <c r="I344" s="14">
        <v>1.4431072381143099E-2</v>
      </c>
      <c r="J344" s="14">
        <v>3.2642919511033097E-2</v>
      </c>
      <c r="K344" s="14">
        <v>2.9235507318313599E-2</v>
      </c>
      <c r="L344" s="14">
        <v>4.1484392989396102E-2</v>
      </c>
      <c r="M344" s="14"/>
      <c r="N344" s="14">
        <v>4.0172282365312603E-2</v>
      </c>
      <c r="O344" s="14">
        <v>3.2343361956105002E-2</v>
      </c>
      <c r="P344" s="14">
        <v>1.3995407572573599E-2</v>
      </c>
      <c r="Q344" s="14">
        <v>1.78726254774563E-2</v>
      </c>
      <c r="R344" s="14"/>
      <c r="S344" s="14">
        <v>3.5753878921007301E-2</v>
      </c>
      <c r="T344" s="14">
        <v>2.86308206337204E-2</v>
      </c>
      <c r="U344" s="14">
        <v>3.8355185293144099E-2</v>
      </c>
      <c r="V344" s="14">
        <v>4.1287742519046898E-2</v>
      </c>
      <c r="W344" s="14">
        <v>3.1453492254963099E-2</v>
      </c>
      <c r="X344" s="14">
        <v>1.00150674842393E-2</v>
      </c>
      <c r="Y344" s="14">
        <v>1.1890664001491901E-2</v>
      </c>
      <c r="Z344" s="14">
        <v>3.7865703531860903E-2</v>
      </c>
      <c r="AA344" s="14">
        <v>2.2532424174374201E-2</v>
      </c>
      <c r="AB344" s="14">
        <v>2.76585855055268E-2</v>
      </c>
      <c r="AC344" s="14">
        <v>0</v>
      </c>
      <c r="AD344" s="14">
        <v>2.2432058818735699E-2</v>
      </c>
      <c r="AE344" s="14"/>
      <c r="AF344" s="14">
        <v>8.2163288643320505E-3</v>
      </c>
      <c r="AG344" s="14">
        <v>5.1587813740112197E-2</v>
      </c>
      <c r="AH344" s="14">
        <v>4.3435873597073002E-2</v>
      </c>
      <c r="AI344" s="14">
        <v>3.05257173748198E-3</v>
      </c>
      <c r="AJ344" s="14"/>
      <c r="AK344" s="14">
        <v>9.1666127184941004E-3</v>
      </c>
      <c r="AL344" s="14">
        <v>6.8478169251055904E-2</v>
      </c>
      <c r="AM344" s="14">
        <v>2.2505296814952801E-2</v>
      </c>
      <c r="AN344" s="14">
        <v>1.00093844084149E-2</v>
      </c>
      <c r="AO344" s="14">
        <v>2.5078839126160601E-2</v>
      </c>
      <c r="AP344" s="14"/>
      <c r="AQ344" s="14">
        <v>4.6684799827996698E-2</v>
      </c>
      <c r="AR344" s="14"/>
      <c r="AS344" s="14">
        <v>7.1334679710061105E-2</v>
      </c>
      <c r="AT344" s="14">
        <v>2.4176881894671199E-2</v>
      </c>
    </row>
    <row r="345" spans="2:46" x14ac:dyDescent="0.3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</row>
    <row r="346" spans="2:46" x14ac:dyDescent="0.35">
      <c r="B346" s="6" t="s">
        <v>186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</row>
    <row r="347" spans="2:46" x14ac:dyDescent="0.35">
      <c r="B347" s="24" t="s">
        <v>78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</row>
    <row r="348" spans="2:46" x14ac:dyDescent="0.35">
      <c r="B348" t="s">
        <v>167</v>
      </c>
      <c r="C348" s="14">
        <v>0.23127264953133</v>
      </c>
      <c r="D348" s="14">
        <v>0.242746153477716</v>
      </c>
      <c r="E348" s="14">
        <v>0.220039690264586</v>
      </c>
      <c r="F348" s="14"/>
      <c r="G348" s="14">
        <v>0.130138494267412</v>
      </c>
      <c r="H348" s="14">
        <v>0.17288512008953899</v>
      </c>
      <c r="I348" s="14">
        <v>0.23209042978178099</v>
      </c>
      <c r="J348" s="14">
        <v>0.27566865917750899</v>
      </c>
      <c r="K348" s="14">
        <v>0.28459143600187198</v>
      </c>
      <c r="L348" s="14">
        <v>0.27351841723639703</v>
      </c>
      <c r="M348" s="14"/>
      <c r="N348" s="14">
        <v>0.19541395788868901</v>
      </c>
      <c r="O348" s="14">
        <v>0.19023362852190101</v>
      </c>
      <c r="P348" s="14">
        <v>0.298373506345123</v>
      </c>
      <c r="Q348" s="14">
        <v>0.25508956620819201</v>
      </c>
      <c r="R348" s="14"/>
      <c r="S348" s="14">
        <v>0.167313191951206</v>
      </c>
      <c r="T348" s="14">
        <v>0.22704613497946299</v>
      </c>
      <c r="U348" s="14">
        <v>0.21950127505139899</v>
      </c>
      <c r="V348" s="14">
        <v>0.221166936239863</v>
      </c>
      <c r="W348" s="14">
        <v>0.25043897659521502</v>
      </c>
      <c r="X348" s="14">
        <v>0.25922933927608399</v>
      </c>
      <c r="Y348" s="14">
        <v>0.31149651499862402</v>
      </c>
      <c r="Z348" s="14">
        <v>0.18833899537811299</v>
      </c>
      <c r="AA348" s="14">
        <v>0.25113704826795702</v>
      </c>
      <c r="AB348" s="14">
        <v>0.20626716650893201</v>
      </c>
      <c r="AC348" s="14">
        <v>0.30407888236723402</v>
      </c>
      <c r="AD348" s="14">
        <v>0.20564660471275401</v>
      </c>
      <c r="AE348" s="14"/>
      <c r="AF348" s="14">
        <v>0.28737483261594199</v>
      </c>
      <c r="AG348" s="14">
        <v>0.109924222859153</v>
      </c>
      <c r="AH348" s="14">
        <v>0.12675118225747001</v>
      </c>
      <c r="AI348" s="14">
        <v>0.52570107775431696</v>
      </c>
      <c r="AJ348" s="14"/>
      <c r="AK348" s="14">
        <v>0.24255633859408299</v>
      </c>
      <c r="AL348" s="14">
        <v>2.7937677011989102E-2</v>
      </c>
      <c r="AM348" s="14">
        <v>0.17910885498659801</v>
      </c>
      <c r="AN348" s="14">
        <v>0.47366692954774697</v>
      </c>
      <c r="AO348" s="14">
        <v>0.20358862149325799</v>
      </c>
      <c r="AP348" s="14"/>
      <c r="AQ348" s="14">
        <v>0.22154509884738299</v>
      </c>
      <c r="AR348" s="14"/>
      <c r="AS348" s="14">
        <v>6.6418913556811803E-3</v>
      </c>
      <c r="AT348" s="14">
        <v>0.27465542698506301</v>
      </c>
    </row>
    <row r="349" spans="2:46" x14ac:dyDescent="0.35">
      <c r="B349" t="s">
        <v>168</v>
      </c>
      <c r="C349" s="14">
        <v>0.13611802618459301</v>
      </c>
      <c r="D349" s="14">
        <v>0.127907118542092</v>
      </c>
      <c r="E349" s="14">
        <v>0.14466958496371399</v>
      </c>
      <c r="F349" s="14"/>
      <c r="G349" s="14">
        <v>0.163707740509168</v>
      </c>
      <c r="H349" s="14">
        <v>0.124493856151683</v>
      </c>
      <c r="I349" s="14">
        <v>0.15728921382641001</v>
      </c>
      <c r="J349" s="14">
        <v>0.123997305921961</v>
      </c>
      <c r="K349" s="14">
        <v>9.8906020989157004E-2</v>
      </c>
      <c r="L349" s="14">
        <v>0.144895129880348</v>
      </c>
      <c r="M349" s="14"/>
      <c r="N349" s="14">
        <v>0.12080608254300999</v>
      </c>
      <c r="O349" s="14">
        <v>0.15174958084666401</v>
      </c>
      <c r="P349" s="14">
        <v>0.112035655148655</v>
      </c>
      <c r="Q349" s="14">
        <v>0.15745378799988299</v>
      </c>
      <c r="R349" s="14"/>
      <c r="S349" s="14">
        <v>0.11571248523675499</v>
      </c>
      <c r="T349" s="14">
        <v>0.161926519078116</v>
      </c>
      <c r="U349" s="14">
        <v>0.10312954505399299</v>
      </c>
      <c r="V349" s="14">
        <v>0.14537837926262701</v>
      </c>
      <c r="W349" s="14">
        <v>0.13977136174171201</v>
      </c>
      <c r="X349" s="14">
        <v>0.15400275270637101</v>
      </c>
      <c r="Y349" s="14">
        <v>0.150597638981845</v>
      </c>
      <c r="Z349" s="14">
        <v>0.14276086884594699</v>
      </c>
      <c r="AA349" s="14">
        <v>0.13634469571664401</v>
      </c>
      <c r="AB349" s="14">
        <v>0.115560661232728</v>
      </c>
      <c r="AC349" s="14">
        <v>0.157155612689832</v>
      </c>
      <c r="AD349" s="14">
        <v>9.6091173897878399E-2</v>
      </c>
      <c r="AE349" s="14"/>
      <c r="AF349" s="14">
        <v>0.18256734341015199</v>
      </c>
      <c r="AG349" s="14">
        <v>9.1405064686426493E-2</v>
      </c>
      <c r="AH349" s="14">
        <v>0.13272014382182101</v>
      </c>
      <c r="AI349" s="14">
        <v>0.17203062433517399</v>
      </c>
      <c r="AJ349" s="14"/>
      <c r="AK349" s="14">
        <v>0.17054171396510701</v>
      </c>
      <c r="AL349" s="14">
        <v>4.3117811867998401E-2</v>
      </c>
      <c r="AM349" s="14">
        <v>0.13435666104805</v>
      </c>
      <c r="AN349" s="14">
        <v>0.18090324089925</v>
      </c>
      <c r="AO349" s="14">
        <v>0.166356459909374</v>
      </c>
      <c r="AP349" s="14"/>
      <c r="AQ349" s="14">
        <v>0.106085531944185</v>
      </c>
      <c r="AR349" s="14"/>
      <c r="AS349" s="14">
        <v>2.36448010863002E-2</v>
      </c>
      <c r="AT349" s="14">
        <v>0.192731307333185</v>
      </c>
    </row>
    <row r="350" spans="2:46" x14ac:dyDescent="0.35">
      <c r="B350" t="s">
        <v>169</v>
      </c>
      <c r="C350" s="14">
        <v>0.18552400561020699</v>
      </c>
      <c r="D350" s="14">
        <v>0.16605937749817501</v>
      </c>
      <c r="E350" s="14">
        <v>0.20525891534075399</v>
      </c>
      <c r="F350" s="14"/>
      <c r="G350" s="14">
        <v>0.27144608298630502</v>
      </c>
      <c r="H350" s="14">
        <v>0.201242868763987</v>
      </c>
      <c r="I350" s="14">
        <v>0.20460281755888701</v>
      </c>
      <c r="J350" s="14">
        <v>0.171582607094178</v>
      </c>
      <c r="K350" s="14">
        <v>0.150409443946317</v>
      </c>
      <c r="L350" s="14">
        <v>0.134921176510021</v>
      </c>
      <c r="M350" s="14"/>
      <c r="N350" s="14">
        <v>0.16040013110214399</v>
      </c>
      <c r="O350" s="14">
        <v>0.19575278029809801</v>
      </c>
      <c r="P350" s="14">
        <v>0.20409929021700501</v>
      </c>
      <c r="Q350" s="14">
        <v>0.18437480550583399</v>
      </c>
      <c r="R350" s="14"/>
      <c r="S350" s="14">
        <v>0.17810118449682399</v>
      </c>
      <c r="T350" s="14">
        <v>0.16498500478111799</v>
      </c>
      <c r="U350" s="14">
        <v>0.22760097478996499</v>
      </c>
      <c r="V350" s="14">
        <v>0.18122532634800001</v>
      </c>
      <c r="W350" s="14">
        <v>0.15570827355297301</v>
      </c>
      <c r="X350" s="14">
        <v>0.18507880586706901</v>
      </c>
      <c r="Y350" s="14">
        <v>0.192921605584809</v>
      </c>
      <c r="Z350" s="14">
        <v>0.206247687833638</v>
      </c>
      <c r="AA350" s="14">
        <v>0.14587266677764699</v>
      </c>
      <c r="AB350" s="14">
        <v>0.214199926215173</v>
      </c>
      <c r="AC350" s="14">
        <v>0.21414191156997001</v>
      </c>
      <c r="AD350" s="14">
        <v>0.24402109301810701</v>
      </c>
      <c r="AE350" s="14"/>
      <c r="AF350" s="14">
        <v>0.200064803328975</v>
      </c>
      <c r="AG350" s="14">
        <v>0.14711836801303699</v>
      </c>
      <c r="AH350" s="14">
        <v>0.16344856339589101</v>
      </c>
      <c r="AI350" s="14">
        <v>0.140733289331755</v>
      </c>
      <c r="AJ350" s="14"/>
      <c r="AK350" s="14">
        <v>0.232837692843922</v>
      </c>
      <c r="AL350" s="14">
        <v>0.121327092586093</v>
      </c>
      <c r="AM350" s="14">
        <v>0.16227694464894599</v>
      </c>
      <c r="AN350" s="14">
        <v>0.15231219732162399</v>
      </c>
      <c r="AO350" s="14">
        <v>0.30068318760007801</v>
      </c>
      <c r="AP350" s="14"/>
      <c r="AQ350" s="14">
        <v>9.1191607887165599E-2</v>
      </c>
      <c r="AR350" s="14"/>
      <c r="AS350" s="14">
        <v>7.5056775203248799E-2</v>
      </c>
      <c r="AT350" s="14">
        <v>0.258726049221364</v>
      </c>
    </row>
    <row r="351" spans="2:46" x14ac:dyDescent="0.35">
      <c r="B351" t="s">
        <v>170</v>
      </c>
      <c r="C351" s="14">
        <v>0.16770664193210499</v>
      </c>
      <c r="D351" s="14">
        <v>0.16601733645419001</v>
      </c>
      <c r="E351" s="14">
        <v>0.16703054038045001</v>
      </c>
      <c r="F351" s="14"/>
      <c r="G351" s="14">
        <v>0.16418789115447399</v>
      </c>
      <c r="H351" s="14">
        <v>0.15901329650655099</v>
      </c>
      <c r="I351" s="14">
        <v>0.16239162217643799</v>
      </c>
      <c r="J351" s="14">
        <v>0.15571048084584299</v>
      </c>
      <c r="K351" s="14">
        <v>0.175848945382132</v>
      </c>
      <c r="L351" s="14">
        <v>0.18572233170324701</v>
      </c>
      <c r="M351" s="14"/>
      <c r="N351" s="14">
        <v>0.18036435879684101</v>
      </c>
      <c r="O351" s="14">
        <v>0.142280016321474</v>
      </c>
      <c r="P351" s="14">
        <v>0.16294821849612201</v>
      </c>
      <c r="Q351" s="14">
        <v>0.183003554015954</v>
      </c>
      <c r="R351" s="14"/>
      <c r="S351" s="14">
        <v>0.17525923608145599</v>
      </c>
      <c r="T351" s="14">
        <v>0.152710271162701</v>
      </c>
      <c r="U351" s="14">
        <v>0.16999239136739799</v>
      </c>
      <c r="V351" s="14">
        <v>0.21301425396116699</v>
      </c>
      <c r="W351" s="14">
        <v>0.177408804966881</v>
      </c>
      <c r="X351" s="14">
        <v>0.14352356048335399</v>
      </c>
      <c r="Y351" s="14">
        <v>0.16605993201827299</v>
      </c>
      <c r="Z351" s="14">
        <v>0.19263232896031199</v>
      </c>
      <c r="AA351" s="14">
        <v>0.18189968808930401</v>
      </c>
      <c r="AB351" s="14">
        <v>0.15984924007968301</v>
      </c>
      <c r="AC351" s="14">
        <v>0.112485280164137</v>
      </c>
      <c r="AD351" s="14">
        <v>0.14029561675683699</v>
      </c>
      <c r="AE351" s="14"/>
      <c r="AF351" s="14">
        <v>0.15156824021131299</v>
      </c>
      <c r="AG351" s="14">
        <v>0.17959809997291501</v>
      </c>
      <c r="AH351" s="14">
        <v>0.191057326686427</v>
      </c>
      <c r="AI351" s="14">
        <v>7.3709944443478101E-2</v>
      </c>
      <c r="AJ351" s="14"/>
      <c r="AK351" s="14">
        <v>0.173283866615386</v>
      </c>
      <c r="AL351" s="14">
        <v>0.19389499541578301</v>
      </c>
      <c r="AM351" s="14">
        <v>0.168320649449583</v>
      </c>
      <c r="AN351" s="14">
        <v>9.0914714865678203E-2</v>
      </c>
      <c r="AO351" s="14">
        <v>0.15973882356268401</v>
      </c>
      <c r="AP351" s="14"/>
      <c r="AQ351" s="14">
        <v>0.118019625394935</v>
      </c>
      <c r="AR351" s="14"/>
      <c r="AS351" s="14">
        <v>0.182898363213712</v>
      </c>
      <c r="AT351" s="14">
        <v>0.15831786100586101</v>
      </c>
    </row>
    <row r="352" spans="2:46" x14ac:dyDescent="0.35">
      <c r="B352" t="s">
        <v>171</v>
      </c>
      <c r="C352" s="14">
        <v>0.17725427183697301</v>
      </c>
      <c r="D352" s="14">
        <v>0.178088021120653</v>
      </c>
      <c r="E352" s="14">
        <v>0.17713441007719499</v>
      </c>
      <c r="F352" s="14"/>
      <c r="G352" s="14">
        <v>0.19468818470892699</v>
      </c>
      <c r="H352" s="14">
        <v>0.19882307407253699</v>
      </c>
      <c r="I352" s="14">
        <v>0.15933348541251499</v>
      </c>
      <c r="J352" s="14">
        <v>0.18878706196897099</v>
      </c>
      <c r="K352" s="14">
        <v>0.18773157177123401</v>
      </c>
      <c r="L352" s="14">
        <v>0.14621165454170301</v>
      </c>
      <c r="M352" s="14"/>
      <c r="N352" s="14">
        <v>0.20259582148910499</v>
      </c>
      <c r="O352" s="14">
        <v>0.20707456525033699</v>
      </c>
      <c r="P352" s="14">
        <v>0.14275685207821501</v>
      </c>
      <c r="Q352" s="14">
        <v>0.149587454937046</v>
      </c>
      <c r="R352" s="14"/>
      <c r="S352" s="14">
        <v>0.22698787010054899</v>
      </c>
      <c r="T352" s="14">
        <v>0.182137046529491</v>
      </c>
      <c r="U352" s="14">
        <v>0.166861204951987</v>
      </c>
      <c r="V352" s="14">
        <v>0.17631744586195899</v>
      </c>
      <c r="W352" s="14">
        <v>0.18425972955814601</v>
      </c>
      <c r="X352" s="14">
        <v>0.15301250011536099</v>
      </c>
      <c r="Y352" s="14">
        <v>0.138002537204579</v>
      </c>
      <c r="Z352" s="14">
        <v>0.129865762324998</v>
      </c>
      <c r="AA352" s="14">
        <v>0.16102995832345501</v>
      </c>
      <c r="AB352" s="14">
        <v>0.190765856969146</v>
      </c>
      <c r="AC352" s="14">
        <v>0.18070813238619199</v>
      </c>
      <c r="AD352" s="14">
        <v>0.192197215678377</v>
      </c>
      <c r="AE352" s="14"/>
      <c r="AF352" s="14">
        <v>0.12748208899681701</v>
      </c>
      <c r="AG352" s="14">
        <v>0.27702957737620898</v>
      </c>
      <c r="AH352" s="14">
        <v>0.23701206045178999</v>
      </c>
      <c r="AI352" s="14">
        <v>5.0343496923956503E-2</v>
      </c>
      <c r="AJ352" s="14"/>
      <c r="AK352" s="14">
        <v>0.115500197868128</v>
      </c>
      <c r="AL352" s="14">
        <v>0.34428459696522001</v>
      </c>
      <c r="AM352" s="14">
        <v>0.24248667897012399</v>
      </c>
      <c r="AN352" s="14">
        <v>7.4381704200972898E-2</v>
      </c>
      <c r="AO352" s="14">
        <v>0.132329065744932</v>
      </c>
      <c r="AP352" s="14"/>
      <c r="AQ352" s="14">
        <v>0.26029114403729903</v>
      </c>
      <c r="AR352" s="14"/>
      <c r="AS352" s="14">
        <v>0.40584176662931298</v>
      </c>
      <c r="AT352" s="14">
        <v>8.0060525100584007E-2</v>
      </c>
    </row>
    <row r="353" spans="2:46" x14ac:dyDescent="0.35">
      <c r="B353" t="s">
        <v>172</v>
      </c>
      <c r="C353" s="14">
        <v>8.1162693573487002E-2</v>
      </c>
      <c r="D353" s="14">
        <v>9.7024082887703395E-2</v>
      </c>
      <c r="E353" s="14">
        <v>6.5991184607946299E-2</v>
      </c>
      <c r="F353" s="14"/>
      <c r="G353" s="14">
        <v>6.1934523819890799E-2</v>
      </c>
      <c r="H353" s="14">
        <v>0.117484988103862</v>
      </c>
      <c r="I353" s="14">
        <v>7.1300675321117807E-2</v>
      </c>
      <c r="J353" s="14">
        <v>6.10265900848374E-2</v>
      </c>
      <c r="K353" s="14">
        <v>7.9071466355199002E-2</v>
      </c>
      <c r="L353" s="14">
        <v>9.0235857324342403E-2</v>
      </c>
      <c r="M353" s="14"/>
      <c r="N353" s="14">
        <v>0.112759485539582</v>
      </c>
      <c r="O353" s="14">
        <v>8.5819344078070597E-2</v>
      </c>
      <c r="P353" s="14">
        <v>6.3161736623897999E-2</v>
      </c>
      <c r="Q353" s="14">
        <v>5.9059763747957697E-2</v>
      </c>
      <c r="R353" s="14"/>
      <c r="S353" s="14">
        <v>0.11032411309359801</v>
      </c>
      <c r="T353" s="14">
        <v>8.2680022789749702E-2</v>
      </c>
      <c r="U353" s="14">
        <v>9.0085644064066994E-2</v>
      </c>
      <c r="V353" s="14">
        <v>5.1484913154217299E-2</v>
      </c>
      <c r="W353" s="14">
        <v>6.6925598594573504E-2</v>
      </c>
      <c r="X353" s="14">
        <v>9.9443187360904503E-2</v>
      </c>
      <c r="Y353" s="14">
        <v>2.9108328656367099E-2</v>
      </c>
      <c r="Z353" s="14">
        <v>0.113435277211167</v>
      </c>
      <c r="AA353" s="14">
        <v>0.10231648375408101</v>
      </c>
      <c r="AB353" s="14">
        <v>7.4012632439141898E-2</v>
      </c>
      <c r="AC353" s="14">
        <v>2.1092369054327799E-2</v>
      </c>
      <c r="AD353" s="14">
        <v>0.121748295936046</v>
      </c>
      <c r="AE353" s="14"/>
      <c r="AF353" s="14">
        <v>4.8379372333360399E-2</v>
      </c>
      <c r="AG353" s="14">
        <v>0.15364856233310301</v>
      </c>
      <c r="AH353" s="14">
        <v>0.110042984282183</v>
      </c>
      <c r="AI353" s="14">
        <v>3.7481567211319899E-2</v>
      </c>
      <c r="AJ353" s="14"/>
      <c r="AK353" s="14">
        <v>5.9150870249460599E-2</v>
      </c>
      <c r="AL353" s="14">
        <v>0.20811931658045399</v>
      </c>
      <c r="AM353" s="14">
        <v>9.14551272272454E-2</v>
      </c>
      <c r="AN353" s="14">
        <v>2.59441325938999E-2</v>
      </c>
      <c r="AO353" s="14">
        <v>3.1270286554788002E-2</v>
      </c>
      <c r="AP353" s="14"/>
      <c r="AQ353" s="14">
        <v>0.151497064380578</v>
      </c>
      <c r="AR353" s="14"/>
      <c r="AS353" s="14">
        <v>0.24161946052747801</v>
      </c>
      <c r="AT353" s="14">
        <v>2.72495903323609E-2</v>
      </c>
    </row>
    <row r="354" spans="2:46" x14ac:dyDescent="0.35">
      <c r="B354" t="s">
        <v>173</v>
      </c>
      <c r="C354" s="14">
        <v>2.0961711331305598E-2</v>
      </c>
      <c r="D354" s="14">
        <v>2.2157910019470501E-2</v>
      </c>
      <c r="E354" s="14">
        <v>1.9875674365354E-2</v>
      </c>
      <c r="F354" s="14"/>
      <c r="G354" s="14">
        <v>1.38970825538233E-2</v>
      </c>
      <c r="H354" s="14">
        <v>2.6056796311841102E-2</v>
      </c>
      <c r="I354" s="14">
        <v>1.29917559228511E-2</v>
      </c>
      <c r="J354" s="14">
        <v>2.32272949067007E-2</v>
      </c>
      <c r="K354" s="14">
        <v>2.3441115554088499E-2</v>
      </c>
      <c r="L354" s="14">
        <v>2.4495432803943101E-2</v>
      </c>
      <c r="M354" s="14"/>
      <c r="N354" s="14">
        <v>2.7660162640629302E-2</v>
      </c>
      <c r="O354" s="14">
        <v>2.7090084683454699E-2</v>
      </c>
      <c r="P354" s="14">
        <v>1.6624741090982002E-2</v>
      </c>
      <c r="Q354" s="14">
        <v>1.14310675851326E-2</v>
      </c>
      <c r="R354" s="14"/>
      <c r="S354" s="14">
        <v>2.63019190396123E-2</v>
      </c>
      <c r="T354" s="14">
        <v>2.8515000679362201E-2</v>
      </c>
      <c r="U354" s="14">
        <v>2.2828964721190299E-2</v>
      </c>
      <c r="V354" s="14">
        <v>1.1412745172166901E-2</v>
      </c>
      <c r="W354" s="14">
        <v>2.5487254990500401E-2</v>
      </c>
      <c r="X354" s="14">
        <v>5.7098541908565297E-3</v>
      </c>
      <c r="Y354" s="14">
        <v>1.18134425555027E-2</v>
      </c>
      <c r="Z354" s="14">
        <v>2.6719079445823898E-2</v>
      </c>
      <c r="AA354" s="14">
        <v>2.13994590709129E-2</v>
      </c>
      <c r="AB354" s="14">
        <v>3.9344516555196003E-2</v>
      </c>
      <c r="AC354" s="14">
        <v>1.0337811768308299E-2</v>
      </c>
      <c r="AD354" s="14">
        <v>0</v>
      </c>
      <c r="AE354" s="14"/>
      <c r="AF354" s="14">
        <v>2.5633191034405999E-3</v>
      </c>
      <c r="AG354" s="14">
        <v>4.1276104759156301E-2</v>
      </c>
      <c r="AH354" s="14">
        <v>3.89677391044186E-2</v>
      </c>
      <c r="AI354" s="14">
        <v>0</v>
      </c>
      <c r="AJ354" s="14"/>
      <c r="AK354" s="14">
        <v>6.1293198639142798E-3</v>
      </c>
      <c r="AL354" s="14">
        <v>6.1318509572462501E-2</v>
      </c>
      <c r="AM354" s="14">
        <v>2.1995083669452801E-2</v>
      </c>
      <c r="AN354" s="14">
        <v>1.877080570828E-3</v>
      </c>
      <c r="AO354" s="14">
        <v>6.0335551348858303E-3</v>
      </c>
      <c r="AP354" s="14"/>
      <c r="AQ354" s="14">
        <v>5.1369927508454101E-2</v>
      </c>
      <c r="AR354" s="14"/>
      <c r="AS354" s="14">
        <v>6.4296941984267206E-2</v>
      </c>
      <c r="AT354" s="14">
        <v>8.2592400215821503E-3</v>
      </c>
    </row>
    <row r="355" spans="2:46" x14ac:dyDescent="0.3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</row>
    <row r="356" spans="2:46" x14ac:dyDescent="0.35">
      <c r="B356" s="6" t="s">
        <v>187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</row>
    <row r="357" spans="2:46" x14ac:dyDescent="0.35">
      <c r="B357" s="24" t="s">
        <v>78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</row>
    <row r="358" spans="2:46" x14ac:dyDescent="0.35">
      <c r="B358" t="s">
        <v>167</v>
      </c>
      <c r="C358" s="14">
        <v>0.27004662149525799</v>
      </c>
      <c r="D358" s="14">
        <v>0.28395010159734302</v>
      </c>
      <c r="E358" s="14">
        <v>0.257526999865205</v>
      </c>
      <c r="F358" s="14"/>
      <c r="G358" s="14">
        <v>0.15304637590630499</v>
      </c>
      <c r="H358" s="14">
        <v>0.18642131908853099</v>
      </c>
      <c r="I358" s="14">
        <v>0.25567009869005802</v>
      </c>
      <c r="J358" s="14">
        <v>0.32262353996377102</v>
      </c>
      <c r="K358" s="14">
        <v>0.33084452306643503</v>
      </c>
      <c r="L358" s="14">
        <v>0.34407589297534102</v>
      </c>
      <c r="M358" s="14"/>
      <c r="N358" s="14">
        <v>0.24711076166603499</v>
      </c>
      <c r="O358" s="14">
        <v>0.223693524631431</v>
      </c>
      <c r="P358" s="14">
        <v>0.322664126601579</v>
      </c>
      <c r="Q358" s="14">
        <v>0.29661835331862002</v>
      </c>
      <c r="R358" s="14"/>
      <c r="S358" s="14">
        <v>0.18328910084509401</v>
      </c>
      <c r="T358" s="14">
        <v>0.27467098806824802</v>
      </c>
      <c r="U358" s="14">
        <v>0.27230179057339998</v>
      </c>
      <c r="V358" s="14">
        <v>0.25538956701742599</v>
      </c>
      <c r="W358" s="14">
        <v>0.30746242939622798</v>
      </c>
      <c r="X358" s="14">
        <v>0.280409783833375</v>
      </c>
      <c r="Y358" s="14">
        <v>0.31777695359682601</v>
      </c>
      <c r="Z358" s="14">
        <v>0.29436775980616903</v>
      </c>
      <c r="AA358" s="14">
        <v>0.28729051747835599</v>
      </c>
      <c r="AB358" s="14">
        <v>0.25822681071182302</v>
      </c>
      <c r="AC358" s="14">
        <v>0.36463445032874198</v>
      </c>
      <c r="AD358" s="14">
        <v>0.22978000324254499</v>
      </c>
      <c r="AE358" s="14"/>
      <c r="AF358" s="14">
        <v>0.382224648820642</v>
      </c>
      <c r="AG358" s="14">
        <v>0.11521843121590999</v>
      </c>
      <c r="AH358" s="14">
        <v>0.179889685737045</v>
      </c>
      <c r="AI358" s="14">
        <v>0.58721684627056003</v>
      </c>
      <c r="AJ358" s="14"/>
      <c r="AK358" s="14">
        <v>0.34193278570996799</v>
      </c>
      <c r="AL358" s="14">
        <v>3.0150651093174798E-2</v>
      </c>
      <c r="AM358" s="14">
        <v>0.180536099788601</v>
      </c>
      <c r="AN358" s="14">
        <v>0.53145739037200901</v>
      </c>
      <c r="AO358" s="14">
        <v>0.24135167987329401</v>
      </c>
      <c r="AP358" s="14"/>
      <c r="AQ358" s="14">
        <v>0.24819551920097799</v>
      </c>
      <c r="AR358" s="14"/>
      <c r="AS358" s="14">
        <v>2.4959165897657301E-3</v>
      </c>
      <c r="AT358" s="14">
        <v>0.294738957555644</v>
      </c>
    </row>
    <row r="359" spans="2:46" x14ac:dyDescent="0.35">
      <c r="B359" t="s">
        <v>168</v>
      </c>
      <c r="C359" s="14">
        <v>0.13607576386303399</v>
      </c>
      <c r="D359" s="14">
        <v>0.12575553300614201</v>
      </c>
      <c r="E359" s="14">
        <v>0.14479366454194301</v>
      </c>
      <c r="F359" s="14"/>
      <c r="G359" s="14">
        <v>0.15845309274907399</v>
      </c>
      <c r="H359" s="14">
        <v>0.13124760562568399</v>
      </c>
      <c r="I359" s="14">
        <v>0.14073715566343201</v>
      </c>
      <c r="J359" s="14">
        <v>0.121466614139716</v>
      </c>
      <c r="K359" s="14">
        <v>0.124689950305997</v>
      </c>
      <c r="L359" s="14">
        <v>0.140847852035733</v>
      </c>
      <c r="M359" s="14"/>
      <c r="N359" s="14">
        <v>0.125230149759433</v>
      </c>
      <c r="O359" s="14">
        <v>0.13577695572726201</v>
      </c>
      <c r="P359" s="14">
        <v>0.12878720027208401</v>
      </c>
      <c r="Q359" s="14">
        <v>0.15445604736596499</v>
      </c>
      <c r="R359" s="14"/>
      <c r="S359" s="14">
        <v>0.11547916994990599</v>
      </c>
      <c r="T359" s="14">
        <v>0.17313448884976801</v>
      </c>
      <c r="U359" s="14">
        <v>7.5297412171897102E-2</v>
      </c>
      <c r="V359" s="14">
        <v>0.17302525975795499</v>
      </c>
      <c r="W359" s="14">
        <v>0.16784363714209499</v>
      </c>
      <c r="X359" s="14">
        <v>0.11919967685243001</v>
      </c>
      <c r="Y359" s="14">
        <v>0.167037252779942</v>
      </c>
      <c r="Z359" s="14">
        <v>0.132083186231194</v>
      </c>
      <c r="AA359" s="14">
        <v>0.12536169515158599</v>
      </c>
      <c r="AB359" s="14">
        <v>0.15502516898951299</v>
      </c>
      <c r="AC359" s="14">
        <v>0.109276709823576</v>
      </c>
      <c r="AD359" s="14">
        <v>4.9839047906100498E-2</v>
      </c>
      <c r="AE359" s="14"/>
      <c r="AF359" s="14">
        <v>0.195995569347579</v>
      </c>
      <c r="AG359" s="14">
        <v>8.3023385496851093E-2</v>
      </c>
      <c r="AH359" s="14">
        <v>0.15219734439034599</v>
      </c>
      <c r="AI359" s="14">
        <v>0.12890324701376801</v>
      </c>
      <c r="AJ359" s="14"/>
      <c r="AK359" s="14">
        <v>0.16923968640096301</v>
      </c>
      <c r="AL359" s="14">
        <v>3.18371286222556E-2</v>
      </c>
      <c r="AM359" s="14">
        <v>0.189977606109692</v>
      </c>
      <c r="AN359" s="14">
        <v>0.15629689395388399</v>
      </c>
      <c r="AO359" s="14">
        <v>0.16552914823588299</v>
      </c>
      <c r="AP359" s="14"/>
      <c r="AQ359" s="14">
        <v>6.1615553650325401E-2</v>
      </c>
      <c r="AR359" s="14"/>
      <c r="AS359" s="14">
        <v>2.01300797760748E-2</v>
      </c>
      <c r="AT359" s="14">
        <v>0.18031364118733401</v>
      </c>
    </row>
    <row r="360" spans="2:46" x14ac:dyDescent="0.35">
      <c r="B360" t="s">
        <v>169</v>
      </c>
      <c r="C360" s="14">
        <v>0.18141110894047299</v>
      </c>
      <c r="D360" s="14">
        <v>0.16046513081952499</v>
      </c>
      <c r="E360" s="14">
        <v>0.200552696815362</v>
      </c>
      <c r="F360" s="14"/>
      <c r="G360" s="14">
        <v>0.25623258549081002</v>
      </c>
      <c r="H360" s="14">
        <v>0.18081191210330499</v>
      </c>
      <c r="I360" s="14">
        <v>0.19467058776656099</v>
      </c>
      <c r="J360" s="14">
        <v>0.130524774965148</v>
      </c>
      <c r="K360" s="14">
        <v>0.15667866519939799</v>
      </c>
      <c r="L360" s="14">
        <v>0.17927992633326101</v>
      </c>
      <c r="M360" s="14"/>
      <c r="N360" s="14">
        <v>0.16361143148072499</v>
      </c>
      <c r="O360" s="14">
        <v>0.19859459725825501</v>
      </c>
      <c r="P360" s="14">
        <v>0.18005500056722801</v>
      </c>
      <c r="Q360" s="14">
        <v>0.184606600049217</v>
      </c>
      <c r="R360" s="14"/>
      <c r="S360" s="14">
        <v>0.15003243630650001</v>
      </c>
      <c r="T360" s="14">
        <v>0.158724926097288</v>
      </c>
      <c r="U360" s="14">
        <v>0.207841496061693</v>
      </c>
      <c r="V360" s="14">
        <v>0.19320620887218301</v>
      </c>
      <c r="W360" s="14">
        <v>0.13731941055149799</v>
      </c>
      <c r="X360" s="14">
        <v>0.22361529447224199</v>
      </c>
      <c r="Y360" s="14">
        <v>0.16816781539566</v>
      </c>
      <c r="Z360" s="14">
        <v>0.25248781496178901</v>
      </c>
      <c r="AA360" s="14">
        <v>0.14625267336226699</v>
      </c>
      <c r="AB360" s="14">
        <v>0.19777955442949499</v>
      </c>
      <c r="AC360" s="14">
        <v>0.196760787616824</v>
      </c>
      <c r="AD360" s="14">
        <v>0.28986284485424502</v>
      </c>
      <c r="AE360" s="14"/>
      <c r="AF360" s="14">
        <v>0.195380335076242</v>
      </c>
      <c r="AG360" s="14">
        <v>0.16062910635455999</v>
      </c>
      <c r="AH360" s="14">
        <v>0.15082999030847799</v>
      </c>
      <c r="AI360" s="14">
        <v>0.117358574849935</v>
      </c>
      <c r="AJ360" s="14"/>
      <c r="AK360" s="14">
        <v>0.21923914199243899</v>
      </c>
      <c r="AL360" s="14">
        <v>0.11184524362776301</v>
      </c>
      <c r="AM360" s="14">
        <v>0.167243536227458</v>
      </c>
      <c r="AN360" s="14">
        <v>0.15703316977919299</v>
      </c>
      <c r="AO360" s="14">
        <v>0.27455571621412</v>
      </c>
      <c r="AP360" s="14"/>
      <c r="AQ360" s="14">
        <v>0.142196171565419</v>
      </c>
      <c r="AR360" s="14"/>
      <c r="AS360" s="14">
        <v>8.5714904343552903E-2</v>
      </c>
      <c r="AT360" s="14">
        <v>0.265607327035148</v>
      </c>
    </row>
    <row r="361" spans="2:46" x14ac:dyDescent="0.35">
      <c r="B361" t="s">
        <v>170</v>
      </c>
      <c r="C361" s="14">
        <v>0.150892086781545</v>
      </c>
      <c r="D361" s="14">
        <v>0.143014598982659</v>
      </c>
      <c r="E361" s="14">
        <v>0.15917591703995701</v>
      </c>
      <c r="F361" s="14"/>
      <c r="G361" s="14">
        <v>0.16675840791091101</v>
      </c>
      <c r="H361" s="14">
        <v>0.17026258799471899</v>
      </c>
      <c r="I361" s="14">
        <v>0.16350445537896499</v>
      </c>
      <c r="J361" s="14">
        <v>0.16227412310537101</v>
      </c>
      <c r="K361" s="14">
        <v>0.123207663124282</v>
      </c>
      <c r="L361" s="14">
        <v>0.123686350145436</v>
      </c>
      <c r="M361" s="14"/>
      <c r="N361" s="14">
        <v>0.13182197314944599</v>
      </c>
      <c r="O361" s="14">
        <v>0.16165152158389001</v>
      </c>
      <c r="P361" s="14">
        <v>0.163078465119667</v>
      </c>
      <c r="Q361" s="14">
        <v>0.14767790395035499</v>
      </c>
      <c r="R361" s="14"/>
      <c r="S361" s="14">
        <v>0.161917066886859</v>
      </c>
      <c r="T361" s="14">
        <v>0.14813866639572201</v>
      </c>
      <c r="U361" s="14">
        <v>0.19407872963963399</v>
      </c>
      <c r="V361" s="14">
        <v>0.17219618872235201</v>
      </c>
      <c r="W361" s="14">
        <v>0.15316756655145</v>
      </c>
      <c r="X361" s="14">
        <v>0.140926017033707</v>
      </c>
      <c r="Y361" s="14">
        <v>0.13260374884770301</v>
      </c>
      <c r="Z361" s="14">
        <v>0.11945223466293001</v>
      </c>
      <c r="AA361" s="14">
        <v>0.15184221843033699</v>
      </c>
      <c r="AB361" s="14">
        <v>0.14092529873444701</v>
      </c>
      <c r="AC361" s="14">
        <v>0.112789734113301</v>
      </c>
      <c r="AD361" s="14">
        <v>0.13752094916014199</v>
      </c>
      <c r="AE361" s="14"/>
      <c r="AF361" s="14">
        <v>9.4109389595075907E-2</v>
      </c>
      <c r="AG361" s="14">
        <v>0.17177203219113499</v>
      </c>
      <c r="AH361" s="14">
        <v>0.20551332971671399</v>
      </c>
      <c r="AI361" s="14">
        <v>8.2032461861392694E-2</v>
      </c>
      <c r="AJ361" s="14"/>
      <c r="AK361" s="14">
        <v>0.12068076188237201</v>
      </c>
      <c r="AL361" s="14">
        <v>0.18945615228166199</v>
      </c>
      <c r="AM361" s="14">
        <v>0.161473468694046</v>
      </c>
      <c r="AN361" s="14">
        <v>7.6631060441005303E-2</v>
      </c>
      <c r="AO361" s="14">
        <v>0.17402768421060399</v>
      </c>
      <c r="AP361" s="14"/>
      <c r="AQ361" s="14">
        <v>0.11403073550222299</v>
      </c>
      <c r="AR361" s="14"/>
      <c r="AS361" s="14">
        <v>0.162947647411264</v>
      </c>
      <c r="AT361" s="14">
        <v>0.176423337243031</v>
      </c>
    </row>
    <row r="362" spans="2:46" x14ac:dyDescent="0.35">
      <c r="B362" t="s">
        <v>171</v>
      </c>
      <c r="C362" s="14">
        <v>0.167839208713744</v>
      </c>
      <c r="D362" s="14">
        <v>0.18338667992930599</v>
      </c>
      <c r="E362" s="14">
        <v>0.15331378349015101</v>
      </c>
      <c r="F362" s="14"/>
      <c r="G362" s="14">
        <v>0.19075383003575899</v>
      </c>
      <c r="H362" s="14">
        <v>0.214636451374629</v>
      </c>
      <c r="I362" s="14">
        <v>0.16293890863035401</v>
      </c>
      <c r="J362" s="14">
        <v>0.16250793107043199</v>
      </c>
      <c r="K362" s="14">
        <v>0.16021645393754899</v>
      </c>
      <c r="L362" s="14">
        <v>0.12793467941675801</v>
      </c>
      <c r="M362" s="14"/>
      <c r="N362" s="14">
        <v>0.19902222552323401</v>
      </c>
      <c r="O362" s="14">
        <v>0.18403119246483901</v>
      </c>
      <c r="P362" s="14">
        <v>0.13471729527618001</v>
      </c>
      <c r="Q362" s="14">
        <v>0.146697998016833</v>
      </c>
      <c r="R362" s="14"/>
      <c r="S362" s="14">
        <v>0.255565211696063</v>
      </c>
      <c r="T362" s="14">
        <v>0.145660316984528</v>
      </c>
      <c r="U362" s="14">
        <v>0.144917639578866</v>
      </c>
      <c r="V362" s="14">
        <v>0.14181290605920799</v>
      </c>
      <c r="W362" s="14">
        <v>0.15601198881334399</v>
      </c>
      <c r="X362" s="14">
        <v>0.13483183706001201</v>
      </c>
      <c r="Y362" s="14">
        <v>0.15341537810655501</v>
      </c>
      <c r="Z362" s="14">
        <v>0.111922648835502</v>
      </c>
      <c r="AA362" s="14">
        <v>0.18058568883079601</v>
      </c>
      <c r="AB362" s="14">
        <v>0.15573855278084101</v>
      </c>
      <c r="AC362" s="14">
        <v>0.14115606775910899</v>
      </c>
      <c r="AD362" s="14">
        <v>0.26729523031360503</v>
      </c>
      <c r="AE362" s="14"/>
      <c r="AF362" s="14">
        <v>7.7399687116833302E-2</v>
      </c>
      <c r="AG362" s="14">
        <v>0.28838547944735299</v>
      </c>
      <c r="AH362" s="14">
        <v>0.19751429776941601</v>
      </c>
      <c r="AI362" s="14">
        <v>5.8613879387102399E-2</v>
      </c>
      <c r="AJ362" s="14"/>
      <c r="AK362" s="14">
        <v>9.3122103886789501E-2</v>
      </c>
      <c r="AL362" s="14">
        <v>0.37456285679573997</v>
      </c>
      <c r="AM362" s="14">
        <v>0.22195838306638199</v>
      </c>
      <c r="AN362" s="14">
        <v>4.8042918393795299E-2</v>
      </c>
      <c r="AO362" s="14">
        <v>0.120215976253316</v>
      </c>
      <c r="AP362" s="14"/>
      <c r="AQ362" s="14">
        <v>0.193938579843452</v>
      </c>
      <c r="AR362" s="14"/>
      <c r="AS362" s="14">
        <v>0.43296832547889602</v>
      </c>
      <c r="AT362" s="14">
        <v>6.7948325652799998E-2</v>
      </c>
    </row>
    <row r="363" spans="2:46" x14ac:dyDescent="0.35">
      <c r="B363" t="s">
        <v>172</v>
      </c>
      <c r="C363" s="14">
        <v>7.6696412541081102E-2</v>
      </c>
      <c r="D363" s="14">
        <v>8.2327591997604505E-2</v>
      </c>
      <c r="E363" s="14">
        <v>7.1497718321951703E-2</v>
      </c>
      <c r="F363" s="14"/>
      <c r="G363" s="14">
        <v>6.7851860968385996E-2</v>
      </c>
      <c r="H363" s="14">
        <v>9.3288998959092803E-2</v>
      </c>
      <c r="I363" s="14">
        <v>7.4572683500479298E-2</v>
      </c>
      <c r="J363" s="14">
        <v>7.7374920787941406E-2</v>
      </c>
      <c r="K363" s="14">
        <v>8.8188959050664595E-2</v>
      </c>
      <c r="L363" s="14">
        <v>6.2521877710499094E-2</v>
      </c>
      <c r="M363" s="14"/>
      <c r="N363" s="14">
        <v>0.105314180793282</v>
      </c>
      <c r="O363" s="14">
        <v>7.2660068781132806E-2</v>
      </c>
      <c r="P363" s="14">
        <v>6.14116770291398E-2</v>
      </c>
      <c r="Q363" s="14">
        <v>6.4422800517901405E-2</v>
      </c>
      <c r="R363" s="14"/>
      <c r="S363" s="14">
        <v>0.110510938098671</v>
      </c>
      <c r="T363" s="14">
        <v>7.1240043690574698E-2</v>
      </c>
      <c r="U363" s="14">
        <v>8.8750537680559904E-2</v>
      </c>
      <c r="V363" s="14">
        <v>4.68932573522809E-2</v>
      </c>
      <c r="W363" s="14">
        <v>5.2707712554885197E-2</v>
      </c>
      <c r="X363" s="14">
        <v>8.5243226460471194E-2</v>
      </c>
      <c r="Y363" s="14">
        <v>5.5308019484183603E-2</v>
      </c>
      <c r="Z363" s="14">
        <v>7.6311156799288904E-2</v>
      </c>
      <c r="AA363" s="14">
        <v>9.9914650581151801E-2</v>
      </c>
      <c r="AB363" s="14">
        <v>7.5565096714579602E-2</v>
      </c>
      <c r="AC363" s="14">
        <v>6.5044438590139905E-2</v>
      </c>
      <c r="AD363" s="14">
        <v>2.5701924523362701E-2</v>
      </c>
      <c r="AE363" s="14"/>
      <c r="AF363" s="14">
        <v>5.2314625039179399E-2</v>
      </c>
      <c r="AG363" s="14">
        <v>0.14275667903140599</v>
      </c>
      <c r="AH363" s="14">
        <v>9.1544507357699006E-2</v>
      </c>
      <c r="AI363" s="14">
        <v>2.58749906172424E-2</v>
      </c>
      <c r="AJ363" s="14"/>
      <c r="AK363" s="14">
        <v>4.9641949027449402E-2</v>
      </c>
      <c r="AL363" s="14">
        <v>0.207431084334465</v>
      </c>
      <c r="AM363" s="14">
        <v>6.5594315984314297E-2</v>
      </c>
      <c r="AN363" s="14">
        <v>2.8661486489285602E-2</v>
      </c>
      <c r="AO363" s="14">
        <v>2.4319795212784101E-2</v>
      </c>
      <c r="AP363" s="14"/>
      <c r="AQ363" s="14">
        <v>0.199069423915199</v>
      </c>
      <c r="AR363" s="14"/>
      <c r="AS363" s="14">
        <v>0.23123344387105299</v>
      </c>
      <c r="AT363" s="14">
        <v>1.4968411326043299E-2</v>
      </c>
    </row>
    <row r="364" spans="2:46" x14ac:dyDescent="0.35">
      <c r="B364" t="s">
        <v>173</v>
      </c>
      <c r="C364" s="14">
        <v>1.7038797664866601E-2</v>
      </c>
      <c r="D364" s="14">
        <v>2.1100363667420401E-2</v>
      </c>
      <c r="E364" s="14">
        <v>1.3139219925429499E-2</v>
      </c>
      <c r="F364" s="14"/>
      <c r="G364" s="14">
        <v>6.9038469387553997E-3</v>
      </c>
      <c r="H364" s="14">
        <v>2.3331124854039799E-2</v>
      </c>
      <c r="I364" s="14">
        <v>7.9061103701505708E-3</v>
      </c>
      <c r="J364" s="14">
        <v>2.3228095967619201E-2</v>
      </c>
      <c r="K364" s="14">
        <v>1.6173785315673601E-2</v>
      </c>
      <c r="L364" s="14">
        <v>2.1653421382972299E-2</v>
      </c>
      <c r="M364" s="14"/>
      <c r="N364" s="14">
        <v>2.7889277627843899E-2</v>
      </c>
      <c r="O364" s="14">
        <v>2.35921395531897E-2</v>
      </c>
      <c r="P364" s="14">
        <v>9.28623513412246E-3</v>
      </c>
      <c r="Q364" s="14">
        <v>5.5202967811088998E-3</v>
      </c>
      <c r="R364" s="14"/>
      <c r="S364" s="14">
        <v>2.32060762169073E-2</v>
      </c>
      <c r="T364" s="14">
        <v>2.8430569913872699E-2</v>
      </c>
      <c r="U364" s="14">
        <v>1.6812394293949699E-2</v>
      </c>
      <c r="V364" s="14">
        <v>1.7476612218595301E-2</v>
      </c>
      <c r="W364" s="14">
        <v>2.5487254990500401E-2</v>
      </c>
      <c r="X364" s="14">
        <v>1.5774164287763001E-2</v>
      </c>
      <c r="Y364" s="14">
        <v>5.6908317891297099E-3</v>
      </c>
      <c r="Z364" s="14">
        <v>1.3375198703126499E-2</v>
      </c>
      <c r="AA364" s="14">
        <v>8.7525561655068997E-3</v>
      </c>
      <c r="AB364" s="14">
        <v>1.6739517639301298E-2</v>
      </c>
      <c r="AC364" s="14">
        <v>1.0337811768308299E-2</v>
      </c>
      <c r="AD364" s="14">
        <v>0</v>
      </c>
      <c r="AE364" s="14"/>
      <c r="AF364" s="14">
        <v>2.5757450044492998E-3</v>
      </c>
      <c r="AG364" s="14">
        <v>3.8214886262785297E-2</v>
      </c>
      <c r="AH364" s="14">
        <v>2.2510844720300498E-2</v>
      </c>
      <c r="AI364" s="14">
        <v>0</v>
      </c>
      <c r="AJ364" s="14"/>
      <c r="AK364" s="14">
        <v>6.1435711000192702E-3</v>
      </c>
      <c r="AL364" s="14">
        <v>5.4716883244939001E-2</v>
      </c>
      <c r="AM364" s="14">
        <v>1.32165901295065E-2</v>
      </c>
      <c r="AN364" s="14">
        <v>1.877080570828E-3</v>
      </c>
      <c r="AO364" s="14">
        <v>0</v>
      </c>
      <c r="AP364" s="14"/>
      <c r="AQ364" s="14">
        <v>4.0954016322404502E-2</v>
      </c>
      <c r="AR364" s="14"/>
      <c r="AS364" s="14">
        <v>6.4509682529394097E-2</v>
      </c>
      <c r="AT364" s="14">
        <v>0</v>
      </c>
    </row>
    <row r="365" spans="2:46" x14ac:dyDescent="0.3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</row>
    <row r="366" spans="2:46" x14ac:dyDescent="0.35">
      <c r="B366" s="6" t="s">
        <v>188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</row>
    <row r="367" spans="2:46" x14ac:dyDescent="0.35">
      <c r="B367" s="24" t="s">
        <v>78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</row>
    <row r="368" spans="2:46" x14ac:dyDescent="0.35">
      <c r="B368" t="s">
        <v>167</v>
      </c>
      <c r="C368" s="14">
        <v>8.3865317801290598E-2</v>
      </c>
      <c r="D368" s="14">
        <v>9.7881440514287293E-2</v>
      </c>
      <c r="E368" s="14">
        <v>6.9571944249534307E-2</v>
      </c>
      <c r="F368" s="14"/>
      <c r="G368" s="14">
        <v>9.1539026919785105E-2</v>
      </c>
      <c r="H368" s="14">
        <v>9.6486904408275703E-2</v>
      </c>
      <c r="I368" s="14">
        <v>0.113393118892677</v>
      </c>
      <c r="J368" s="14">
        <v>7.8958091036798905E-2</v>
      </c>
      <c r="K368" s="14">
        <v>8.9048968759452896E-2</v>
      </c>
      <c r="L368" s="14">
        <v>4.4956329729022401E-2</v>
      </c>
      <c r="M368" s="14"/>
      <c r="N368" s="14">
        <v>7.1027070385398405E-2</v>
      </c>
      <c r="O368" s="14">
        <v>7.8672286286350104E-2</v>
      </c>
      <c r="P368" s="14">
        <v>9.0475121775189293E-2</v>
      </c>
      <c r="Q368" s="14">
        <v>9.8531137721095605E-2</v>
      </c>
      <c r="R368" s="14"/>
      <c r="S368" s="14">
        <v>6.2984703618868002E-2</v>
      </c>
      <c r="T368" s="14">
        <v>9.0510089915494904E-2</v>
      </c>
      <c r="U368" s="14">
        <v>7.68633402056976E-2</v>
      </c>
      <c r="V368" s="14">
        <v>5.5826505994697503E-2</v>
      </c>
      <c r="W368" s="14">
        <v>7.2860224487505107E-2</v>
      </c>
      <c r="X368" s="14">
        <v>8.0213042827790904E-2</v>
      </c>
      <c r="Y368" s="14">
        <v>9.1344364099862796E-2</v>
      </c>
      <c r="Z368" s="14">
        <v>9.9990651218631002E-2</v>
      </c>
      <c r="AA368" s="14">
        <v>9.4969238492683503E-2</v>
      </c>
      <c r="AB368" s="14">
        <v>9.4810884060434295E-2</v>
      </c>
      <c r="AC368" s="14">
        <v>0.14198029886815899</v>
      </c>
      <c r="AD368" s="14">
        <v>8.0112496544386805E-2</v>
      </c>
      <c r="AE368" s="14"/>
      <c r="AF368" s="14">
        <v>8.2079075905390195E-2</v>
      </c>
      <c r="AG368" s="14">
        <v>6.4463946258548899E-2</v>
      </c>
      <c r="AH368" s="14">
        <v>5.5039892169711099E-2</v>
      </c>
      <c r="AI368" s="14">
        <v>0.16272546086246401</v>
      </c>
      <c r="AJ368" s="14"/>
      <c r="AK368" s="14">
        <v>8.0066796650071298E-2</v>
      </c>
      <c r="AL368" s="14">
        <v>5.9217633508463798E-2</v>
      </c>
      <c r="AM368" s="14">
        <v>5.5510565433129898E-2</v>
      </c>
      <c r="AN368" s="14">
        <v>0.13831904276816101</v>
      </c>
      <c r="AO368" s="14">
        <v>7.2554153251325706E-2</v>
      </c>
      <c r="AP368" s="14"/>
      <c r="AQ368" s="14">
        <v>0.100197967028202</v>
      </c>
      <c r="AR368" s="14"/>
      <c r="AS368" s="14">
        <v>5.3097274548038101E-2</v>
      </c>
      <c r="AT368" s="14">
        <v>8.5539318864982394E-2</v>
      </c>
    </row>
    <row r="369" spans="2:46" x14ac:dyDescent="0.35">
      <c r="B369" t="s">
        <v>168</v>
      </c>
      <c r="C369" s="14">
        <v>0.15602002156382999</v>
      </c>
      <c r="D369" s="14">
        <v>0.15920713926779301</v>
      </c>
      <c r="E369" s="14">
        <v>0.15244065162457901</v>
      </c>
      <c r="F369" s="14"/>
      <c r="G369" s="14">
        <v>0.15590011560891701</v>
      </c>
      <c r="H369" s="14">
        <v>0.18580659253842799</v>
      </c>
      <c r="I369" s="14">
        <v>0.155093584715817</v>
      </c>
      <c r="J369" s="14">
        <v>0.18203167342632801</v>
      </c>
      <c r="K369" s="14">
        <v>0.14084568198418401</v>
      </c>
      <c r="L369" s="14">
        <v>0.12167986343867999</v>
      </c>
      <c r="M369" s="14"/>
      <c r="N369" s="14">
        <v>0.155007281408269</v>
      </c>
      <c r="O369" s="14">
        <v>0.17762528395917199</v>
      </c>
      <c r="P369" s="14">
        <v>0.153259611696656</v>
      </c>
      <c r="Q369" s="14">
        <v>0.13713788361326901</v>
      </c>
      <c r="R369" s="14"/>
      <c r="S369" s="14">
        <v>0.15934640706040601</v>
      </c>
      <c r="T369" s="14">
        <v>0.14610067478508501</v>
      </c>
      <c r="U369" s="14">
        <v>0.16824639651982901</v>
      </c>
      <c r="V369" s="14">
        <v>0.15014373057688499</v>
      </c>
      <c r="W369" s="14">
        <v>0.11669902328557499</v>
      </c>
      <c r="X369" s="14">
        <v>0.17333477230067801</v>
      </c>
      <c r="Y369" s="14">
        <v>0.15800135686363501</v>
      </c>
      <c r="Z369" s="14">
        <v>0.110638311968234</v>
      </c>
      <c r="AA369" s="14">
        <v>0.16127977740750299</v>
      </c>
      <c r="AB369" s="14">
        <v>0.20479655777509101</v>
      </c>
      <c r="AC369" s="14">
        <v>0.136614628701267</v>
      </c>
      <c r="AD369" s="14">
        <v>0.13009465718668101</v>
      </c>
      <c r="AE369" s="14"/>
      <c r="AF369" s="14">
        <v>0.105099315322882</v>
      </c>
      <c r="AG369" s="14">
        <v>0.173566320418998</v>
      </c>
      <c r="AH369" s="14">
        <v>0.21542282480406499</v>
      </c>
      <c r="AI369" s="14">
        <v>0.15153618531770499</v>
      </c>
      <c r="AJ369" s="14"/>
      <c r="AK369" s="14">
        <v>0.10636243914103399</v>
      </c>
      <c r="AL369" s="14">
        <v>0.17456945452091299</v>
      </c>
      <c r="AM369" s="14">
        <v>0.19556718171579601</v>
      </c>
      <c r="AN369" s="14">
        <v>0.13681621880758599</v>
      </c>
      <c r="AO369" s="14">
        <v>0.22613766023125301</v>
      </c>
      <c r="AP369" s="14"/>
      <c r="AQ369" s="14">
        <v>0.14792120807103001</v>
      </c>
      <c r="AR369" s="14"/>
      <c r="AS369" s="14">
        <v>0.17352198478921499</v>
      </c>
      <c r="AT369" s="14">
        <v>0.17971467730030499</v>
      </c>
    </row>
    <row r="370" spans="2:46" x14ac:dyDescent="0.35">
      <c r="B370" t="s">
        <v>169</v>
      </c>
      <c r="C370" s="14">
        <v>0.31157871218345301</v>
      </c>
      <c r="D370" s="14">
        <v>0.29464259510075702</v>
      </c>
      <c r="E370" s="14">
        <v>0.32933818316649099</v>
      </c>
      <c r="F370" s="14"/>
      <c r="G370" s="14">
        <v>0.35226114519016799</v>
      </c>
      <c r="H370" s="14">
        <v>0.29941862185719298</v>
      </c>
      <c r="I370" s="14">
        <v>0.29083660608624101</v>
      </c>
      <c r="J370" s="14">
        <v>0.30667646320563902</v>
      </c>
      <c r="K370" s="14">
        <v>0.36559516013451199</v>
      </c>
      <c r="L370" s="14">
        <v>0.27880575283588399</v>
      </c>
      <c r="M370" s="14"/>
      <c r="N370" s="14">
        <v>0.28813149005285699</v>
      </c>
      <c r="O370" s="14">
        <v>0.34841662709680699</v>
      </c>
      <c r="P370" s="14">
        <v>0.32070657977560901</v>
      </c>
      <c r="Q370" s="14">
        <v>0.29490490361195598</v>
      </c>
      <c r="R370" s="14"/>
      <c r="S370" s="14">
        <v>0.29746645569013203</v>
      </c>
      <c r="T370" s="14">
        <v>0.31638522734010799</v>
      </c>
      <c r="U370" s="14">
        <v>0.32615280823098503</v>
      </c>
      <c r="V370" s="14">
        <v>0.31680921331049799</v>
      </c>
      <c r="W370" s="14">
        <v>0.29771151218966901</v>
      </c>
      <c r="X370" s="14">
        <v>0.28625329142931799</v>
      </c>
      <c r="Y370" s="14">
        <v>0.32170061451833298</v>
      </c>
      <c r="Z370" s="14">
        <v>0.28752526522181698</v>
      </c>
      <c r="AA370" s="14">
        <v>0.29309419070514697</v>
      </c>
      <c r="AB370" s="14">
        <v>0.32950542732646498</v>
      </c>
      <c r="AC370" s="14">
        <v>0.37156374210709397</v>
      </c>
      <c r="AD370" s="14">
        <v>0.32915212944088401</v>
      </c>
      <c r="AE370" s="14"/>
      <c r="AF370" s="14">
        <v>0.288559783283166</v>
      </c>
      <c r="AG370" s="14">
        <v>0.34166682091779998</v>
      </c>
      <c r="AH370" s="14">
        <v>0.27753063110888199</v>
      </c>
      <c r="AI370" s="14">
        <v>0.26309517586078601</v>
      </c>
      <c r="AJ370" s="14"/>
      <c r="AK370" s="14">
        <v>0.30377278628709498</v>
      </c>
      <c r="AL370" s="14">
        <v>0.35820562919826099</v>
      </c>
      <c r="AM370" s="14">
        <v>0.34254408849679902</v>
      </c>
      <c r="AN370" s="14">
        <v>0.25249608891653502</v>
      </c>
      <c r="AO370" s="14">
        <v>0.25549263856141702</v>
      </c>
      <c r="AP370" s="14"/>
      <c r="AQ370" s="14">
        <v>0.242602299960757</v>
      </c>
      <c r="AR370" s="14"/>
      <c r="AS370" s="14">
        <v>0.33282775324658698</v>
      </c>
      <c r="AT370" s="14">
        <v>0.34447577371354499</v>
      </c>
    </row>
    <row r="371" spans="2:46" x14ac:dyDescent="0.35">
      <c r="B371" t="s">
        <v>170</v>
      </c>
      <c r="C371" s="14">
        <v>0.23425436408907199</v>
      </c>
      <c r="D371" s="14">
        <v>0.21794281608764399</v>
      </c>
      <c r="E371" s="14">
        <v>0.249196438734064</v>
      </c>
      <c r="F371" s="14"/>
      <c r="G371" s="14">
        <v>0.220497403844507</v>
      </c>
      <c r="H371" s="14">
        <v>0.14126395542831699</v>
      </c>
      <c r="I371" s="14">
        <v>0.223218251060989</v>
      </c>
      <c r="J371" s="14">
        <v>0.22831417443983801</v>
      </c>
      <c r="K371" s="14">
        <v>0.22064507882831899</v>
      </c>
      <c r="L371" s="14">
        <v>0.34208466153487099</v>
      </c>
      <c r="M371" s="14"/>
      <c r="N371" s="14">
        <v>0.25651873764814798</v>
      </c>
      <c r="O371" s="14">
        <v>0.223514826400082</v>
      </c>
      <c r="P371" s="14">
        <v>0.20248640644930599</v>
      </c>
      <c r="Q371" s="14">
        <v>0.244533996034276</v>
      </c>
      <c r="R371" s="14"/>
      <c r="S371" s="14">
        <v>0.24591951660876099</v>
      </c>
      <c r="T371" s="14">
        <v>0.259614545766085</v>
      </c>
      <c r="U371" s="14">
        <v>0.217036432140778</v>
      </c>
      <c r="V371" s="14">
        <v>0.24726244630010799</v>
      </c>
      <c r="W371" s="14">
        <v>0.25412987577177798</v>
      </c>
      <c r="X371" s="14">
        <v>0.255729714694924</v>
      </c>
      <c r="Y371" s="14">
        <v>0.246833737119179</v>
      </c>
      <c r="Z371" s="14">
        <v>0.24897904805228099</v>
      </c>
      <c r="AA371" s="14">
        <v>0.215610189565238</v>
      </c>
      <c r="AB371" s="14">
        <v>0.17226462139148599</v>
      </c>
      <c r="AC371" s="14">
        <v>0.19296502269096599</v>
      </c>
      <c r="AD371" s="14">
        <v>0.235911817049786</v>
      </c>
      <c r="AE371" s="14"/>
      <c r="AF371" s="14">
        <v>0.26189290837409201</v>
      </c>
      <c r="AG371" s="14">
        <v>0.21346471062439401</v>
      </c>
      <c r="AH371" s="14">
        <v>0.24901672606523101</v>
      </c>
      <c r="AI371" s="14">
        <v>0.185041096448987</v>
      </c>
      <c r="AJ371" s="14"/>
      <c r="AK371" s="14">
        <v>0.245189078824255</v>
      </c>
      <c r="AL371" s="14">
        <v>0.19335891625662299</v>
      </c>
      <c r="AM371" s="14">
        <v>0.211942571156823</v>
      </c>
      <c r="AN371" s="14">
        <v>0.235361168223539</v>
      </c>
      <c r="AO371" s="14">
        <v>0.222150313984703</v>
      </c>
      <c r="AP371" s="14"/>
      <c r="AQ371" s="14">
        <v>0.191719663024676</v>
      </c>
      <c r="AR371" s="14"/>
      <c r="AS371" s="14">
        <v>0.20123219900723999</v>
      </c>
      <c r="AT371" s="14">
        <v>0.22165941637668499</v>
      </c>
    </row>
    <row r="372" spans="2:46" x14ac:dyDescent="0.35">
      <c r="B372" t="s">
        <v>171</v>
      </c>
      <c r="C372" s="14">
        <v>0.135316360363824</v>
      </c>
      <c r="D372" s="14">
        <v>0.140208125238554</v>
      </c>
      <c r="E372" s="14">
        <v>0.13106936593455501</v>
      </c>
      <c r="F372" s="14"/>
      <c r="G372" s="14">
        <v>0.12714494356019501</v>
      </c>
      <c r="H372" s="14">
        <v>0.181371003541902</v>
      </c>
      <c r="I372" s="14">
        <v>0.13595539773092299</v>
      </c>
      <c r="J372" s="14">
        <v>0.117240015016325</v>
      </c>
      <c r="K372" s="14">
        <v>0.114864676170984</v>
      </c>
      <c r="L372" s="14">
        <v>0.131251772646406</v>
      </c>
      <c r="M372" s="14"/>
      <c r="N372" s="14">
        <v>0.15740042623921499</v>
      </c>
      <c r="O372" s="14">
        <v>9.4988251362650003E-2</v>
      </c>
      <c r="P372" s="14">
        <v>0.150809052975414</v>
      </c>
      <c r="Q372" s="14">
        <v>0.13973005187249801</v>
      </c>
      <c r="R372" s="14"/>
      <c r="S372" s="14">
        <v>0.13282617028364699</v>
      </c>
      <c r="T372" s="14">
        <v>0.127369948838568</v>
      </c>
      <c r="U372" s="14">
        <v>0.12375158328632301</v>
      </c>
      <c r="V372" s="14">
        <v>0.15402907304192501</v>
      </c>
      <c r="W372" s="14">
        <v>0.19090557217913201</v>
      </c>
      <c r="X372" s="14">
        <v>0.15884869742819599</v>
      </c>
      <c r="Y372" s="14">
        <v>7.6999133630818797E-2</v>
      </c>
      <c r="Z372" s="14">
        <v>0.18934200042854099</v>
      </c>
      <c r="AA372" s="14">
        <v>0.160573184139776</v>
      </c>
      <c r="AB372" s="14">
        <v>0.10200286275982599</v>
      </c>
      <c r="AC372" s="14">
        <v>7.2538182095451806E-2</v>
      </c>
      <c r="AD372" s="14">
        <v>0.15186021516564299</v>
      </c>
      <c r="AE372" s="14"/>
      <c r="AF372" s="14">
        <v>0.17940318587305601</v>
      </c>
      <c r="AG372" s="14">
        <v>0.13879233924746401</v>
      </c>
      <c r="AH372" s="14">
        <v>0.14986835333940399</v>
      </c>
      <c r="AI372" s="14">
        <v>0.100850843168985</v>
      </c>
      <c r="AJ372" s="14"/>
      <c r="AK372" s="14">
        <v>0.195773956447647</v>
      </c>
      <c r="AL372" s="14">
        <v>0.145975131893229</v>
      </c>
      <c r="AM372" s="14">
        <v>0.125979607765007</v>
      </c>
      <c r="AN372" s="14">
        <v>0.111053254059077</v>
      </c>
      <c r="AO372" s="14">
        <v>0.16009074293418901</v>
      </c>
      <c r="AP372" s="14"/>
      <c r="AQ372" s="14">
        <v>0.185803443425027</v>
      </c>
      <c r="AR372" s="14"/>
      <c r="AS372" s="14">
        <v>0.161636569938374</v>
      </c>
      <c r="AT372" s="14">
        <v>0.11153257524542599</v>
      </c>
    </row>
    <row r="373" spans="2:46" x14ac:dyDescent="0.35">
      <c r="B373" t="s">
        <v>172</v>
      </c>
      <c r="C373" s="14">
        <v>5.8245642258304302E-2</v>
      </c>
      <c r="D373" s="14">
        <v>6.5219546233911005E-2</v>
      </c>
      <c r="E373" s="14">
        <v>5.1663435711153498E-2</v>
      </c>
      <c r="F373" s="14"/>
      <c r="G373" s="14">
        <v>4.9485537235936197E-2</v>
      </c>
      <c r="H373" s="14">
        <v>8.0780587110783605E-2</v>
      </c>
      <c r="I373" s="14">
        <v>7.3894032095456905E-2</v>
      </c>
      <c r="J373" s="14">
        <v>5.36003910638886E-2</v>
      </c>
      <c r="K373" s="14">
        <v>4.6016871306448701E-2</v>
      </c>
      <c r="L373" s="14">
        <v>4.50384044938145E-2</v>
      </c>
      <c r="M373" s="14"/>
      <c r="N373" s="14">
        <v>5.8205865729900601E-2</v>
      </c>
      <c r="O373" s="14">
        <v>4.78874661820511E-2</v>
      </c>
      <c r="P373" s="14">
        <v>6.0934673281407802E-2</v>
      </c>
      <c r="Q373" s="14">
        <v>6.7521668549576697E-2</v>
      </c>
      <c r="R373" s="14"/>
      <c r="S373" s="14">
        <v>8.8289033701499597E-2</v>
      </c>
      <c r="T373" s="14">
        <v>5.1983676541706103E-2</v>
      </c>
      <c r="U373" s="14">
        <v>5.2777839143998501E-2</v>
      </c>
      <c r="V373" s="14">
        <v>3.11268097389828E-2</v>
      </c>
      <c r="W373" s="14">
        <v>3.4245553748826103E-2</v>
      </c>
      <c r="X373" s="14">
        <v>4.5620481319092999E-2</v>
      </c>
      <c r="Y373" s="14">
        <v>5.8182080050203401E-2</v>
      </c>
      <c r="Z373" s="14">
        <v>5.1723610314016698E-2</v>
      </c>
      <c r="AA373" s="14">
        <v>6.1055856815549703E-2</v>
      </c>
      <c r="AB373" s="14">
        <v>7.95827048914199E-2</v>
      </c>
      <c r="AC373" s="14">
        <v>5.6143106815368597E-2</v>
      </c>
      <c r="AD373" s="14">
        <v>7.2868684612619403E-2</v>
      </c>
      <c r="AE373" s="14"/>
      <c r="AF373" s="14">
        <v>5.3886717278088497E-2</v>
      </c>
      <c r="AG373" s="14">
        <v>5.6384274485212903E-2</v>
      </c>
      <c r="AH373" s="14">
        <v>4.1430471828557199E-2</v>
      </c>
      <c r="AI373" s="14">
        <v>7.9623493418404398E-2</v>
      </c>
      <c r="AJ373" s="14"/>
      <c r="AK373" s="14">
        <v>4.4709172387025799E-2</v>
      </c>
      <c r="AL373" s="14">
        <v>5.6109736031813497E-2</v>
      </c>
      <c r="AM373" s="14">
        <v>5.8524815653875399E-2</v>
      </c>
      <c r="AN373" s="14">
        <v>7.8444602625525606E-2</v>
      </c>
      <c r="AO373" s="14">
        <v>4.5634085169365103E-2</v>
      </c>
      <c r="AP373" s="14"/>
      <c r="AQ373" s="14">
        <v>0.108293366980485</v>
      </c>
      <c r="AR373" s="14"/>
      <c r="AS373" s="14">
        <v>6.3355769126925698E-2</v>
      </c>
      <c r="AT373" s="14">
        <v>4.8854460729978101E-2</v>
      </c>
    </row>
    <row r="374" spans="2:46" x14ac:dyDescent="0.35">
      <c r="B374" t="s">
        <v>173</v>
      </c>
      <c r="C374" s="14">
        <v>2.0719581740225399E-2</v>
      </c>
      <c r="D374" s="14">
        <v>2.4898337557054801E-2</v>
      </c>
      <c r="E374" s="14">
        <v>1.6719980579623199E-2</v>
      </c>
      <c r="F374" s="14"/>
      <c r="G374" s="14">
        <v>3.1718276404926701E-3</v>
      </c>
      <c r="H374" s="14">
        <v>1.4872335115100801E-2</v>
      </c>
      <c r="I374" s="14">
        <v>7.6090094178966998E-3</v>
      </c>
      <c r="J374" s="14">
        <v>3.3179191811182597E-2</v>
      </c>
      <c r="K374" s="14">
        <v>2.29835628161001E-2</v>
      </c>
      <c r="L374" s="14">
        <v>3.6183215321322001E-2</v>
      </c>
      <c r="M374" s="14"/>
      <c r="N374" s="14">
        <v>1.3709128536211399E-2</v>
      </c>
      <c r="O374" s="14">
        <v>2.8895258712887201E-2</v>
      </c>
      <c r="P374" s="14">
        <v>2.1328554046418501E-2</v>
      </c>
      <c r="Q374" s="14">
        <v>1.7640358597328799E-2</v>
      </c>
      <c r="R374" s="14"/>
      <c r="S374" s="14">
        <v>1.31677130366858E-2</v>
      </c>
      <c r="T374" s="14">
        <v>8.0358368129530202E-3</v>
      </c>
      <c r="U374" s="14">
        <v>3.5171600472389902E-2</v>
      </c>
      <c r="V374" s="14">
        <v>4.4802221036903497E-2</v>
      </c>
      <c r="W374" s="14">
        <v>3.3448238337513397E-2</v>
      </c>
      <c r="X374" s="14">
        <v>0</v>
      </c>
      <c r="Y374" s="14">
        <v>4.6938713717968497E-2</v>
      </c>
      <c r="Z374" s="14">
        <v>1.18011127964798E-2</v>
      </c>
      <c r="AA374" s="14">
        <v>1.34175628741034E-2</v>
      </c>
      <c r="AB374" s="14">
        <v>1.7036941795277798E-2</v>
      </c>
      <c r="AC374" s="14">
        <v>2.8195018721694099E-2</v>
      </c>
      <c r="AD374" s="14">
        <v>0</v>
      </c>
      <c r="AE374" s="14"/>
      <c r="AF374" s="14">
        <v>2.9079013963323699E-2</v>
      </c>
      <c r="AG374" s="14">
        <v>1.16615880475827E-2</v>
      </c>
      <c r="AH374" s="14">
        <v>1.16911006841497E-2</v>
      </c>
      <c r="AI374" s="14">
        <v>5.7127744922668401E-2</v>
      </c>
      <c r="AJ374" s="14"/>
      <c r="AK374" s="14">
        <v>2.4125770262871101E-2</v>
      </c>
      <c r="AL374" s="14">
        <v>1.25634985906974E-2</v>
      </c>
      <c r="AM374" s="14">
        <v>9.9311697785697695E-3</v>
      </c>
      <c r="AN374" s="14">
        <v>4.7509624599576201E-2</v>
      </c>
      <c r="AO374" s="14">
        <v>1.7940405867747301E-2</v>
      </c>
      <c r="AP374" s="14"/>
      <c r="AQ374" s="14">
        <v>2.3462051509822598E-2</v>
      </c>
      <c r="AR374" s="14"/>
      <c r="AS374" s="14">
        <v>1.43284493436196E-2</v>
      </c>
      <c r="AT374" s="14">
        <v>8.2237777690784206E-3</v>
      </c>
    </row>
    <row r="375" spans="2:46" x14ac:dyDescent="0.3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</row>
    <row r="376" spans="2:46" x14ac:dyDescent="0.35">
      <c r="B376" s="6" t="s">
        <v>189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</row>
    <row r="377" spans="2:46" x14ac:dyDescent="0.35">
      <c r="B377" s="24" t="s">
        <v>78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</row>
    <row r="378" spans="2:46" x14ac:dyDescent="0.35">
      <c r="B378" t="s">
        <v>167</v>
      </c>
      <c r="C378" s="14">
        <v>0.13127447254348901</v>
      </c>
      <c r="D378" s="14">
        <v>0.16159400943599</v>
      </c>
      <c r="E378" s="14">
        <v>0.10124571219358899</v>
      </c>
      <c r="F378" s="14"/>
      <c r="G378" s="14">
        <v>7.0023739441764696E-2</v>
      </c>
      <c r="H378" s="14">
        <v>0.111179754946515</v>
      </c>
      <c r="I378" s="14">
        <v>0.10946403987141</v>
      </c>
      <c r="J378" s="14">
        <v>0.149897118631628</v>
      </c>
      <c r="K378" s="14">
        <v>0.159369622531227</v>
      </c>
      <c r="L378" s="14">
        <v>0.17213133043388701</v>
      </c>
      <c r="M378" s="14"/>
      <c r="N378" s="14">
        <v>0.104574753361553</v>
      </c>
      <c r="O378" s="14">
        <v>0.104135140427702</v>
      </c>
      <c r="P378" s="14">
        <v>0.18286358757233501</v>
      </c>
      <c r="Q378" s="14">
        <v>0.14088290890147601</v>
      </c>
      <c r="R378" s="14"/>
      <c r="S378" s="14">
        <v>0.10544207381269501</v>
      </c>
      <c r="T378" s="14">
        <v>0.14819461548700599</v>
      </c>
      <c r="U378" s="14">
        <v>0.13482902701553801</v>
      </c>
      <c r="V378" s="14">
        <v>0.15407032942305601</v>
      </c>
      <c r="W378" s="14">
        <v>0.16705816244552399</v>
      </c>
      <c r="X378" s="14">
        <v>0.13169559243801199</v>
      </c>
      <c r="Y378" s="14">
        <v>0.17867460946345301</v>
      </c>
      <c r="Z378" s="14">
        <v>0.13011792806106501</v>
      </c>
      <c r="AA378" s="14">
        <v>0.121565033057576</v>
      </c>
      <c r="AB378" s="14">
        <v>9.2035609224491305E-2</v>
      </c>
      <c r="AC378" s="14">
        <v>0.11087521256034499</v>
      </c>
      <c r="AD378" s="14">
        <v>7.8586339063874994E-2</v>
      </c>
      <c r="AE378" s="14"/>
      <c r="AF378" s="14">
        <v>0.19957052690832799</v>
      </c>
      <c r="AG378" s="14">
        <v>5.63702142037018E-2</v>
      </c>
      <c r="AH378" s="14">
        <v>4.68472946639698E-2</v>
      </c>
      <c r="AI378" s="14">
        <v>0.37269461940297099</v>
      </c>
      <c r="AJ378" s="14"/>
      <c r="AK378" s="14">
        <v>0.168579485761679</v>
      </c>
      <c r="AL378" s="14">
        <v>3.9833180560337203E-2</v>
      </c>
      <c r="AM378" s="14">
        <v>4.4134224976040602E-2</v>
      </c>
      <c r="AN378" s="14">
        <v>0.30922532653012902</v>
      </c>
      <c r="AO378" s="14">
        <v>6.3496846736176393E-2</v>
      </c>
      <c r="AP378" s="14"/>
      <c r="AQ378" s="14">
        <v>0.10706701451975099</v>
      </c>
      <c r="AR378" s="14"/>
      <c r="AS378" s="14">
        <v>3.4690627629675203E-2</v>
      </c>
      <c r="AT378" s="14">
        <v>9.2821457892048501E-2</v>
      </c>
    </row>
    <row r="379" spans="2:46" x14ac:dyDescent="0.35">
      <c r="B379" t="s">
        <v>168</v>
      </c>
      <c r="C379" s="14">
        <v>0.13170093376363001</v>
      </c>
      <c r="D379" s="14">
        <v>0.133204976887183</v>
      </c>
      <c r="E379" s="14">
        <v>0.12980238152256399</v>
      </c>
      <c r="F379" s="14"/>
      <c r="G379" s="14">
        <v>0.100742900046439</v>
      </c>
      <c r="H379" s="14">
        <v>0.12552849732351401</v>
      </c>
      <c r="I379" s="14">
        <v>0.152926385331043</v>
      </c>
      <c r="J379" s="14">
        <v>0.144854336686289</v>
      </c>
      <c r="K379" s="14">
        <v>0.12903377004587699</v>
      </c>
      <c r="L379" s="14">
        <v>0.13120009544321701</v>
      </c>
      <c r="M379" s="14"/>
      <c r="N379" s="14">
        <v>0.147511447495245</v>
      </c>
      <c r="O379" s="14">
        <v>0.13228421457737499</v>
      </c>
      <c r="P379" s="14">
        <v>0.128800095605002</v>
      </c>
      <c r="Q379" s="14">
        <v>0.116357079415416</v>
      </c>
      <c r="R379" s="14"/>
      <c r="S379" s="14">
        <v>0.13467535453545801</v>
      </c>
      <c r="T379" s="14">
        <v>0.133945211945729</v>
      </c>
      <c r="U379" s="14">
        <v>0.14055833044772101</v>
      </c>
      <c r="V379" s="14">
        <v>0.104272283970009</v>
      </c>
      <c r="W379" s="14">
        <v>0.14020692474650301</v>
      </c>
      <c r="X379" s="14">
        <v>0.174718397849535</v>
      </c>
      <c r="Y379" s="14">
        <v>7.47842292031978E-2</v>
      </c>
      <c r="Z379" s="14">
        <v>0.10831658037536999</v>
      </c>
      <c r="AA379" s="14">
        <v>0.127977056953851</v>
      </c>
      <c r="AB379" s="14">
        <v>0.109398126814124</v>
      </c>
      <c r="AC379" s="14">
        <v>0.18103694027028899</v>
      </c>
      <c r="AD379" s="14">
        <v>0.19914794374130501</v>
      </c>
      <c r="AE379" s="14"/>
      <c r="AF379" s="14">
        <v>0.183707790764569</v>
      </c>
      <c r="AG379" s="14">
        <v>0.106390349704306</v>
      </c>
      <c r="AH379" s="14">
        <v>0.13164349720351201</v>
      </c>
      <c r="AI379" s="14">
        <v>0.14423182227265799</v>
      </c>
      <c r="AJ379" s="14"/>
      <c r="AK379" s="14">
        <v>0.18870804456281201</v>
      </c>
      <c r="AL379" s="14">
        <v>0.125538703708518</v>
      </c>
      <c r="AM379" s="14">
        <v>0.12772306811393</v>
      </c>
      <c r="AN379" s="14">
        <v>0.12689197804298699</v>
      </c>
      <c r="AO379" s="14">
        <v>9.3227273754727794E-2</v>
      </c>
      <c r="AP379" s="14"/>
      <c r="AQ379" s="14">
        <v>8.7972051686975902E-2</v>
      </c>
      <c r="AR379" s="14"/>
      <c r="AS379" s="14">
        <v>0.11880672102133499</v>
      </c>
      <c r="AT379" s="14">
        <v>8.9315164203802394E-2</v>
      </c>
    </row>
    <row r="380" spans="2:46" x14ac:dyDescent="0.35">
      <c r="B380" t="s">
        <v>169</v>
      </c>
      <c r="C380" s="14">
        <v>0.25596255659108103</v>
      </c>
      <c r="D380" s="14">
        <v>0.264054455446317</v>
      </c>
      <c r="E380" s="14">
        <v>0.24906306403801001</v>
      </c>
      <c r="F380" s="14"/>
      <c r="G380" s="14">
        <v>0.27879203335833302</v>
      </c>
      <c r="H380" s="14">
        <v>0.234674940941142</v>
      </c>
      <c r="I380" s="14">
        <v>0.254284844456307</v>
      </c>
      <c r="J380" s="14">
        <v>0.256472722655123</v>
      </c>
      <c r="K380" s="14">
        <v>0.25410891035817501</v>
      </c>
      <c r="L380" s="14">
        <v>0.26026225185616497</v>
      </c>
      <c r="M380" s="14"/>
      <c r="N380" s="14">
        <v>0.27168681988748999</v>
      </c>
      <c r="O380" s="14">
        <v>0.28235581759429601</v>
      </c>
      <c r="P380" s="14">
        <v>0.228994708028847</v>
      </c>
      <c r="Q380" s="14">
        <v>0.236834772228663</v>
      </c>
      <c r="R380" s="14"/>
      <c r="S380" s="14">
        <v>0.240995813086229</v>
      </c>
      <c r="T380" s="14">
        <v>0.26978244691025</v>
      </c>
      <c r="U380" s="14">
        <v>0.270733300417694</v>
      </c>
      <c r="V380" s="14">
        <v>0.329339714942184</v>
      </c>
      <c r="W380" s="14">
        <v>0.223895735029182</v>
      </c>
      <c r="X380" s="14">
        <v>0.22847012247291801</v>
      </c>
      <c r="Y380" s="14">
        <v>0.24688808731113801</v>
      </c>
      <c r="Z380" s="14">
        <v>0.21377681693182801</v>
      </c>
      <c r="AA380" s="14">
        <v>0.260051295837126</v>
      </c>
      <c r="AB380" s="14">
        <v>0.257274048371747</v>
      </c>
      <c r="AC380" s="14">
        <v>0.232356420854959</v>
      </c>
      <c r="AD380" s="14">
        <v>0.26420293913005799</v>
      </c>
      <c r="AE380" s="14"/>
      <c r="AF380" s="14">
        <v>0.25406164169237999</v>
      </c>
      <c r="AG380" s="14">
        <v>0.29273521710002698</v>
      </c>
      <c r="AH380" s="14">
        <v>0.27650281254178699</v>
      </c>
      <c r="AI380" s="14">
        <v>0.14874935616995999</v>
      </c>
      <c r="AJ380" s="14"/>
      <c r="AK380" s="14">
        <v>0.27186406441417998</v>
      </c>
      <c r="AL380" s="14">
        <v>0.31554040534328698</v>
      </c>
      <c r="AM380" s="14">
        <v>0.26061096728432198</v>
      </c>
      <c r="AN380" s="14">
        <v>0.20196676124539401</v>
      </c>
      <c r="AO380" s="14">
        <v>0.20613082672128699</v>
      </c>
      <c r="AP380" s="14"/>
      <c r="AQ380" s="14">
        <v>0.21504440310768999</v>
      </c>
      <c r="AR380" s="14"/>
      <c r="AS380" s="14">
        <v>0.32437941984534102</v>
      </c>
      <c r="AT380" s="14">
        <v>0.245569368669531</v>
      </c>
    </row>
    <row r="381" spans="2:46" x14ac:dyDescent="0.35">
      <c r="B381" t="s">
        <v>170</v>
      </c>
      <c r="C381" s="14">
        <v>0.29909254729923801</v>
      </c>
      <c r="D381" s="14">
        <v>0.24595644758646301</v>
      </c>
      <c r="E381" s="14">
        <v>0.35011714148989098</v>
      </c>
      <c r="F381" s="14"/>
      <c r="G381" s="14">
        <v>0.28039360982071498</v>
      </c>
      <c r="H381" s="14">
        <v>0.25557741537603001</v>
      </c>
      <c r="I381" s="14">
        <v>0.28656295570345103</v>
      </c>
      <c r="J381" s="14">
        <v>0.29275465150333102</v>
      </c>
      <c r="K381" s="14">
        <v>0.35796018104777999</v>
      </c>
      <c r="L381" s="14">
        <v>0.32265194352591098</v>
      </c>
      <c r="M381" s="14"/>
      <c r="N381" s="14">
        <v>0.28398361140557499</v>
      </c>
      <c r="O381" s="14">
        <v>0.29587272156629801</v>
      </c>
      <c r="P381" s="14">
        <v>0.28403406454184799</v>
      </c>
      <c r="Q381" s="14">
        <v>0.33220672896502201</v>
      </c>
      <c r="R381" s="14"/>
      <c r="S381" s="14">
        <v>0.28238899110238702</v>
      </c>
      <c r="T381" s="14">
        <v>0.29677920052068302</v>
      </c>
      <c r="U381" s="14">
        <v>0.29124960656284798</v>
      </c>
      <c r="V381" s="14">
        <v>0.272252755287546</v>
      </c>
      <c r="W381" s="14">
        <v>0.29333077999440499</v>
      </c>
      <c r="X381" s="14">
        <v>0.281144594240052</v>
      </c>
      <c r="Y381" s="14">
        <v>0.34378415561459302</v>
      </c>
      <c r="Z381" s="14">
        <v>0.30863690645189801</v>
      </c>
      <c r="AA381" s="14">
        <v>0.31074482356698202</v>
      </c>
      <c r="AB381" s="14">
        <v>0.314026362138699</v>
      </c>
      <c r="AC381" s="14">
        <v>0.32874706538611198</v>
      </c>
      <c r="AD381" s="14">
        <v>0.28691364661628199</v>
      </c>
      <c r="AE381" s="14"/>
      <c r="AF381" s="14">
        <v>0.22939634281702101</v>
      </c>
      <c r="AG381" s="14">
        <v>0.32091476633706301</v>
      </c>
      <c r="AH381" s="14">
        <v>0.38167130785523401</v>
      </c>
      <c r="AI381" s="14">
        <v>0.22776442001821401</v>
      </c>
      <c r="AJ381" s="14"/>
      <c r="AK381" s="14">
        <v>0.220752404018173</v>
      </c>
      <c r="AL381" s="14">
        <v>0.278537453294466</v>
      </c>
      <c r="AM381" s="14">
        <v>0.368387106045093</v>
      </c>
      <c r="AN381" s="14">
        <v>0.242493955372836</v>
      </c>
      <c r="AO381" s="14">
        <v>0.34111043428234999</v>
      </c>
      <c r="AP381" s="14"/>
      <c r="AQ381" s="14">
        <v>0.28205677270920898</v>
      </c>
      <c r="AR381" s="14"/>
      <c r="AS381" s="14">
        <v>0.26548921604651599</v>
      </c>
      <c r="AT381" s="14">
        <v>0.390536311712679</v>
      </c>
    </row>
    <row r="382" spans="2:46" x14ac:dyDescent="0.35">
      <c r="B382" t="s">
        <v>171</v>
      </c>
      <c r="C382" s="14">
        <v>0.11439323085931</v>
      </c>
      <c r="D382" s="14">
        <v>0.12524482763666001</v>
      </c>
      <c r="E382" s="14">
        <v>0.104244203893937</v>
      </c>
      <c r="F382" s="14"/>
      <c r="G382" s="14">
        <v>0.19425404636667101</v>
      </c>
      <c r="H382" s="14">
        <v>0.168884138766979</v>
      </c>
      <c r="I382" s="14">
        <v>0.121031375015153</v>
      </c>
      <c r="J382" s="14">
        <v>8.7338137371609406E-2</v>
      </c>
      <c r="K382" s="14">
        <v>4.6034037811193501E-2</v>
      </c>
      <c r="L382" s="14">
        <v>7.9469026739374199E-2</v>
      </c>
      <c r="M382" s="14"/>
      <c r="N382" s="14">
        <v>0.113867385501308</v>
      </c>
      <c r="O382" s="14">
        <v>0.11736644764932</v>
      </c>
      <c r="P382" s="14">
        <v>0.12720037434909801</v>
      </c>
      <c r="Q382" s="14">
        <v>0.10018307500786</v>
      </c>
      <c r="R382" s="14"/>
      <c r="S382" s="14">
        <v>0.151259985976503</v>
      </c>
      <c r="T382" s="14">
        <v>0.100011502687482</v>
      </c>
      <c r="U382" s="14">
        <v>9.9737212072034995E-2</v>
      </c>
      <c r="V382" s="14">
        <v>8.7618684833452101E-2</v>
      </c>
      <c r="W382" s="14">
        <v>0.135857150077835</v>
      </c>
      <c r="X382" s="14">
        <v>0.134739368137584</v>
      </c>
      <c r="Y382" s="14">
        <v>7.8159475336361001E-2</v>
      </c>
      <c r="Z382" s="14">
        <v>0.112382848602693</v>
      </c>
      <c r="AA382" s="14">
        <v>0.109269561486393</v>
      </c>
      <c r="AB382" s="14">
        <v>0.13834460435674401</v>
      </c>
      <c r="AC382" s="14">
        <v>9.3239343924147705E-2</v>
      </c>
      <c r="AD382" s="14">
        <v>9.4964033663910402E-2</v>
      </c>
      <c r="AE382" s="14"/>
      <c r="AF382" s="14">
        <v>9.7650350650752601E-2</v>
      </c>
      <c r="AG382" s="14">
        <v>0.146161956868159</v>
      </c>
      <c r="AH382" s="14">
        <v>0.104727277382153</v>
      </c>
      <c r="AI382" s="14">
        <v>7.3637794994577302E-2</v>
      </c>
      <c r="AJ382" s="14"/>
      <c r="AK382" s="14">
        <v>8.3836398214513497E-2</v>
      </c>
      <c r="AL382" s="14">
        <v>0.151297949630113</v>
      </c>
      <c r="AM382" s="14">
        <v>0.149367167293533</v>
      </c>
      <c r="AN382" s="14">
        <v>8.2179186364569404E-2</v>
      </c>
      <c r="AO382" s="14">
        <v>0.160545158816811</v>
      </c>
      <c r="AP382" s="14"/>
      <c r="AQ382" s="14">
        <v>0.16595667995683899</v>
      </c>
      <c r="AR382" s="14"/>
      <c r="AS382" s="14">
        <v>0.163240973920213</v>
      </c>
      <c r="AT382" s="14">
        <v>0.12448281586089099</v>
      </c>
    </row>
    <row r="383" spans="2:46" x14ac:dyDescent="0.35">
      <c r="B383" t="s">
        <v>172</v>
      </c>
      <c r="C383" s="14">
        <v>5.5298638057083703E-2</v>
      </c>
      <c r="D383" s="14">
        <v>5.5666663468014702E-2</v>
      </c>
      <c r="E383" s="14">
        <v>5.5155857331731999E-2</v>
      </c>
      <c r="F383" s="14"/>
      <c r="G383" s="14">
        <v>7.3060581554652906E-2</v>
      </c>
      <c r="H383" s="14">
        <v>8.0670532686767202E-2</v>
      </c>
      <c r="I383" s="14">
        <v>7.0204249770405194E-2</v>
      </c>
      <c r="J383" s="14">
        <v>4.7198645308761403E-2</v>
      </c>
      <c r="K383" s="14">
        <v>3.9979307466295799E-2</v>
      </c>
      <c r="L383" s="14">
        <v>2.7594205688337401E-2</v>
      </c>
      <c r="M383" s="14"/>
      <c r="N383" s="14">
        <v>6.03422768216825E-2</v>
      </c>
      <c r="O383" s="14">
        <v>5.4944190729065097E-2</v>
      </c>
      <c r="P383" s="14">
        <v>4.5632641114787098E-2</v>
      </c>
      <c r="Q383" s="14">
        <v>5.9485664667446203E-2</v>
      </c>
      <c r="R383" s="14"/>
      <c r="S383" s="14">
        <v>7.2170083228362297E-2</v>
      </c>
      <c r="T383" s="14">
        <v>4.7378602738538E-2</v>
      </c>
      <c r="U383" s="14">
        <v>4.6360616808316199E-2</v>
      </c>
      <c r="V383" s="14">
        <v>3.50349075187322E-2</v>
      </c>
      <c r="W383" s="14">
        <v>3.2766464279219698E-2</v>
      </c>
      <c r="X383" s="14">
        <v>3.7683995359261202E-2</v>
      </c>
      <c r="Y383" s="14">
        <v>6.02931542169537E-2</v>
      </c>
      <c r="Z383" s="14">
        <v>0.113638339488371</v>
      </c>
      <c r="AA383" s="14">
        <v>5.7302025504904701E-2</v>
      </c>
      <c r="AB383" s="14">
        <v>7.1827870832911603E-2</v>
      </c>
      <c r="AC383" s="14">
        <v>4.1094794316108699E-2</v>
      </c>
      <c r="AD383" s="14">
        <v>7.6185097784569097E-2</v>
      </c>
      <c r="AE383" s="14"/>
      <c r="AF383" s="14">
        <v>3.5613347166950603E-2</v>
      </c>
      <c r="AG383" s="14">
        <v>6.2932734640170102E-2</v>
      </c>
      <c r="AH383" s="14">
        <v>5.1864179302752098E-2</v>
      </c>
      <c r="AI383" s="14">
        <v>2.55479415510876E-2</v>
      </c>
      <c r="AJ383" s="14"/>
      <c r="AK383" s="14">
        <v>5.9539207343174902E-2</v>
      </c>
      <c r="AL383" s="14">
        <v>7.1859274689442906E-2</v>
      </c>
      <c r="AM383" s="14">
        <v>4.9777466287082898E-2</v>
      </c>
      <c r="AN383" s="14">
        <v>3.0920726036621101E-2</v>
      </c>
      <c r="AO383" s="14">
        <v>9.3415501892956498E-2</v>
      </c>
      <c r="AP383" s="14"/>
      <c r="AQ383" s="14">
        <v>0.118802339065403</v>
      </c>
      <c r="AR383" s="14"/>
      <c r="AS383" s="14">
        <v>7.6200645669972603E-2</v>
      </c>
      <c r="AT383" s="14">
        <v>4.61057841062502E-2</v>
      </c>
    </row>
    <row r="384" spans="2:46" x14ac:dyDescent="0.35">
      <c r="B384" t="s">
        <v>173</v>
      </c>
      <c r="C384" s="14">
        <v>1.22776208861678E-2</v>
      </c>
      <c r="D384" s="14">
        <v>1.4278619539371901E-2</v>
      </c>
      <c r="E384" s="14">
        <v>1.03716395302776E-2</v>
      </c>
      <c r="F384" s="14"/>
      <c r="G384" s="14">
        <v>2.7330894114244398E-3</v>
      </c>
      <c r="H384" s="14">
        <v>2.3484719959051999E-2</v>
      </c>
      <c r="I384" s="14">
        <v>5.5261498522319701E-3</v>
      </c>
      <c r="J384" s="14">
        <v>2.1484387843258599E-2</v>
      </c>
      <c r="K384" s="14">
        <v>1.3514170739452099E-2</v>
      </c>
      <c r="L384" s="14">
        <v>6.6911463131091899E-3</v>
      </c>
      <c r="M384" s="14"/>
      <c r="N384" s="14">
        <v>1.8033705527146501E-2</v>
      </c>
      <c r="O384" s="14">
        <v>1.30414674559447E-2</v>
      </c>
      <c r="P384" s="14">
        <v>2.4745287880823001E-3</v>
      </c>
      <c r="Q384" s="14">
        <v>1.40497708141174E-2</v>
      </c>
      <c r="R384" s="14"/>
      <c r="S384" s="14">
        <v>1.3067698258366499E-2</v>
      </c>
      <c r="T384" s="14">
        <v>3.9084197103117302E-3</v>
      </c>
      <c r="U384" s="14">
        <v>1.6531906675847901E-2</v>
      </c>
      <c r="V384" s="14">
        <v>1.7411324025020901E-2</v>
      </c>
      <c r="W384" s="14">
        <v>6.8847834273319097E-3</v>
      </c>
      <c r="X384" s="14">
        <v>1.1547929502638001E-2</v>
      </c>
      <c r="Y384" s="14">
        <v>1.7416288854304102E-2</v>
      </c>
      <c r="Z384" s="14">
        <v>1.31305800887749E-2</v>
      </c>
      <c r="AA384" s="14">
        <v>1.30902035931664E-2</v>
      </c>
      <c r="AB384" s="14">
        <v>1.70933782612838E-2</v>
      </c>
      <c r="AC384" s="14">
        <v>1.2650222688038599E-2</v>
      </c>
      <c r="AD384" s="14">
        <v>0</v>
      </c>
      <c r="AE384" s="14"/>
      <c r="AF384" s="14">
        <v>0</v>
      </c>
      <c r="AG384" s="14">
        <v>1.4494761146572201E-2</v>
      </c>
      <c r="AH384" s="14">
        <v>6.7436310505920903E-3</v>
      </c>
      <c r="AI384" s="14">
        <v>7.3740455905323202E-3</v>
      </c>
      <c r="AJ384" s="14"/>
      <c r="AK384" s="14">
        <v>6.7203956854670803E-3</v>
      </c>
      <c r="AL384" s="14">
        <v>1.7393032773836199E-2</v>
      </c>
      <c r="AM384" s="14">
        <v>0</v>
      </c>
      <c r="AN384" s="14">
        <v>6.3220664074635502E-3</v>
      </c>
      <c r="AO384" s="14">
        <v>4.2073957795691598E-2</v>
      </c>
      <c r="AP384" s="14"/>
      <c r="AQ384" s="14">
        <v>2.3100738954132099E-2</v>
      </c>
      <c r="AR384" s="14"/>
      <c r="AS384" s="14">
        <v>1.7192395866946601E-2</v>
      </c>
      <c r="AT384" s="14">
        <v>1.1169097554797801E-2</v>
      </c>
    </row>
    <row r="385" spans="2:46" x14ac:dyDescent="0.3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</row>
    <row r="386" spans="2:46" x14ac:dyDescent="0.35">
      <c r="B386" s="6" t="s">
        <v>190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</row>
    <row r="387" spans="2:46" x14ac:dyDescent="0.35">
      <c r="B387" s="24" t="s">
        <v>78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</row>
    <row r="388" spans="2:46" x14ac:dyDescent="0.35">
      <c r="B388" t="s">
        <v>167</v>
      </c>
      <c r="C388" s="14">
        <v>7.3543026949266899E-2</v>
      </c>
      <c r="D388" s="14">
        <v>8.3576001999861302E-2</v>
      </c>
      <c r="E388" s="14">
        <v>6.2955259200738495E-2</v>
      </c>
      <c r="F388" s="14"/>
      <c r="G388" s="14">
        <v>9.0497945772428603E-2</v>
      </c>
      <c r="H388" s="14">
        <v>8.6510603856613202E-2</v>
      </c>
      <c r="I388" s="14">
        <v>8.94302059542329E-2</v>
      </c>
      <c r="J388" s="14">
        <v>6.2509773536827795E-2</v>
      </c>
      <c r="K388" s="14">
        <v>7.1342699055042494E-2</v>
      </c>
      <c r="L388" s="14">
        <v>4.92183762293531E-2</v>
      </c>
      <c r="M388" s="14"/>
      <c r="N388" s="14">
        <v>4.8448135072097297E-2</v>
      </c>
      <c r="O388" s="14">
        <v>7.2009766235662395E-2</v>
      </c>
      <c r="P388" s="14">
        <v>8.0025266089397695E-2</v>
      </c>
      <c r="Q388" s="14">
        <v>9.7645042727702497E-2</v>
      </c>
      <c r="R388" s="14"/>
      <c r="S388" s="14">
        <v>5.9244215244980802E-2</v>
      </c>
      <c r="T388" s="14">
        <v>9.3384236236190896E-2</v>
      </c>
      <c r="U388" s="14">
        <v>5.38054472916807E-2</v>
      </c>
      <c r="V388" s="14">
        <v>3.6994816041326699E-2</v>
      </c>
      <c r="W388" s="14">
        <v>4.6604307982110099E-2</v>
      </c>
      <c r="X388" s="14">
        <v>6.13355955630355E-2</v>
      </c>
      <c r="Y388" s="14">
        <v>9.8999995929231796E-2</v>
      </c>
      <c r="Z388" s="14">
        <v>7.9025970583751007E-2</v>
      </c>
      <c r="AA388" s="14">
        <v>8.3904159713673002E-2</v>
      </c>
      <c r="AB388" s="14">
        <v>9.8954436658895903E-2</v>
      </c>
      <c r="AC388" s="14">
        <v>8.7567117556882706E-2</v>
      </c>
      <c r="AD388" s="14">
        <v>0.102854046371538</v>
      </c>
      <c r="AE388" s="14"/>
      <c r="AF388" s="14">
        <v>6.0040724076422997E-2</v>
      </c>
      <c r="AG388" s="14">
        <v>6.91398862819909E-2</v>
      </c>
      <c r="AH388" s="14">
        <v>3.7094722217798901E-2</v>
      </c>
      <c r="AI388" s="14">
        <v>0.13797991609802801</v>
      </c>
      <c r="AJ388" s="14"/>
      <c r="AK388" s="14">
        <v>6.9419906424833394E-2</v>
      </c>
      <c r="AL388" s="14">
        <v>5.2089663455111498E-2</v>
      </c>
      <c r="AM388" s="14">
        <v>4.9062067916614202E-2</v>
      </c>
      <c r="AN388" s="14">
        <v>0.11767786382242</v>
      </c>
      <c r="AO388" s="14">
        <v>8.2811537851813305E-2</v>
      </c>
      <c r="AP388" s="14"/>
      <c r="AQ388" s="14">
        <v>5.1714925440932202E-2</v>
      </c>
      <c r="AR388" s="14"/>
      <c r="AS388" s="14">
        <v>3.1548166103210498E-2</v>
      </c>
      <c r="AT388" s="14">
        <v>0.13073599605670799</v>
      </c>
    </row>
    <row r="389" spans="2:46" x14ac:dyDescent="0.35">
      <c r="B389" t="s">
        <v>168</v>
      </c>
      <c r="C389" s="14">
        <v>0.128085003539709</v>
      </c>
      <c r="D389" s="14">
        <v>0.13135446868051801</v>
      </c>
      <c r="E389" s="14">
        <v>0.124459493121262</v>
      </c>
      <c r="F389" s="14"/>
      <c r="G389" s="14">
        <v>0.141938049169965</v>
      </c>
      <c r="H389" s="14">
        <v>0.12873398450822601</v>
      </c>
      <c r="I389" s="14">
        <v>0.131414084471801</v>
      </c>
      <c r="J389" s="14">
        <v>0.12635839813930699</v>
      </c>
      <c r="K389" s="14">
        <v>0.11684457247576401</v>
      </c>
      <c r="L389" s="14">
        <v>0.124590569858211</v>
      </c>
      <c r="M389" s="14"/>
      <c r="N389" s="14">
        <v>0.123711390985193</v>
      </c>
      <c r="O389" s="14">
        <v>0.12847597140921199</v>
      </c>
      <c r="P389" s="14">
        <v>0.115160818965309</v>
      </c>
      <c r="Q389" s="14">
        <v>0.14367304009746801</v>
      </c>
      <c r="R389" s="14"/>
      <c r="S389" s="14">
        <v>0.129882380242202</v>
      </c>
      <c r="T389" s="14">
        <v>0.123597970710064</v>
      </c>
      <c r="U389" s="14">
        <v>0.13496848235980799</v>
      </c>
      <c r="V389" s="14">
        <v>0.16705025690196801</v>
      </c>
      <c r="W389" s="14">
        <v>0.122676232299751</v>
      </c>
      <c r="X389" s="14">
        <v>9.2268257364476497E-2</v>
      </c>
      <c r="Y389" s="14">
        <v>0.106257465760632</v>
      </c>
      <c r="Z389" s="14">
        <v>0.102195086440383</v>
      </c>
      <c r="AA389" s="14">
        <v>0.106124193459554</v>
      </c>
      <c r="AB389" s="14">
        <v>0.14288593431528199</v>
      </c>
      <c r="AC389" s="14">
        <v>0.174586671941342</v>
      </c>
      <c r="AD389" s="14">
        <v>0.175027478897675</v>
      </c>
      <c r="AE389" s="14"/>
      <c r="AF389" s="14">
        <v>9.6376428214314705E-2</v>
      </c>
      <c r="AG389" s="14">
        <v>0.13923453923776299</v>
      </c>
      <c r="AH389" s="14">
        <v>0.20191065398105101</v>
      </c>
      <c r="AI389" s="14">
        <v>0.120873152851445</v>
      </c>
      <c r="AJ389" s="14"/>
      <c r="AK389" s="14">
        <v>7.6679875347020199E-2</v>
      </c>
      <c r="AL389" s="14">
        <v>0.121969583500246</v>
      </c>
      <c r="AM389" s="14">
        <v>0.20256395721493001</v>
      </c>
      <c r="AN389" s="14">
        <v>0.12577215826521099</v>
      </c>
      <c r="AO389" s="14">
        <v>0.18457555806585599</v>
      </c>
      <c r="AP389" s="14"/>
      <c r="AQ389" s="14">
        <v>0.102826711017399</v>
      </c>
      <c r="AR389" s="14"/>
      <c r="AS389" s="14">
        <v>0.137707722918814</v>
      </c>
      <c r="AT389" s="14">
        <v>0.14593728700594</v>
      </c>
    </row>
    <row r="390" spans="2:46" x14ac:dyDescent="0.35">
      <c r="B390" t="s">
        <v>169</v>
      </c>
      <c r="C390" s="14">
        <v>0.29254922349838702</v>
      </c>
      <c r="D390" s="14">
        <v>0.27029520336969098</v>
      </c>
      <c r="E390" s="14">
        <v>0.31542735009325001</v>
      </c>
      <c r="F390" s="14"/>
      <c r="G390" s="14">
        <v>0.32671200698056302</v>
      </c>
      <c r="H390" s="14">
        <v>0.25909224610746001</v>
      </c>
      <c r="I390" s="14">
        <v>0.27548353341801901</v>
      </c>
      <c r="J390" s="14">
        <v>0.32215096893011502</v>
      </c>
      <c r="K390" s="14">
        <v>0.32889414244675202</v>
      </c>
      <c r="L390" s="14">
        <v>0.262306587878256</v>
      </c>
      <c r="M390" s="14"/>
      <c r="N390" s="14">
        <v>0.29565925254548697</v>
      </c>
      <c r="O390" s="14">
        <v>0.32778574274796601</v>
      </c>
      <c r="P390" s="14">
        <v>0.300371737268187</v>
      </c>
      <c r="Q390" s="14">
        <v>0.24563686630201301</v>
      </c>
      <c r="R390" s="14"/>
      <c r="S390" s="14">
        <v>0.27036132981133498</v>
      </c>
      <c r="T390" s="14">
        <v>0.29235018737236701</v>
      </c>
      <c r="U390" s="14">
        <v>0.37067532234100198</v>
      </c>
      <c r="V390" s="14">
        <v>0.29405388438545699</v>
      </c>
      <c r="W390" s="14">
        <v>0.34583051075131099</v>
      </c>
      <c r="X390" s="14">
        <v>0.236241926959249</v>
      </c>
      <c r="Y390" s="14">
        <v>0.28517858428137799</v>
      </c>
      <c r="Z390" s="14">
        <v>0.26068473568334899</v>
      </c>
      <c r="AA390" s="14">
        <v>0.26919419920738802</v>
      </c>
      <c r="AB390" s="14">
        <v>0.29296093307976001</v>
      </c>
      <c r="AC390" s="14">
        <v>0.29357754677658898</v>
      </c>
      <c r="AD390" s="14">
        <v>0.37316133435353099</v>
      </c>
      <c r="AE390" s="14"/>
      <c r="AF390" s="14">
        <v>0.25280249455694898</v>
      </c>
      <c r="AG390" s="14">
        <v>0.304713956388175</v>
      </c>
      <c r="AH390" s="14">
        <v>0.32333833164145998</v>
      </c>
      <c r="AI390" s="14">
        <v>0.211930936126138</v>
      </c>
      <c r="AJ390" s="14"/>
      <c r="AK390" s="14">
        <v>0.27461381853278199</v>
      </c>
      <c r="AL390" s="14">
        <v>0.33025639414713498</v>
      </c>
      <c r="AM390" s="14">
        <v>0.30597113411808302</v>
      </c>
      <c r="AN390" s="14">
        <v>0.22118870241433999</v>
      </c>
      <c r="AO390" s="14">
        <v>0.29031168624380399</v>
      </c>
      <c r="AP390" s="14"/>
      <c r="AQ390" s="14">
        <v>0.20749668679716099</v>
      </c>
      <c r="AR390" s="14"/>
      <c r="AS390" s="14">
        <v>0.307873983276437</v>
      </c>
      <c r="AT390" s="14">
        <v>0.294110924774447</v>
      </c>
    </row>
    <row r="391" spans="2:46" x14ac:dyDescent="0.35">
      <c r="B391" t="s">
        <v>170</v>
      </c>
      <c r="C391" s="14">
        <v>0.27588429198326397</v>
      </c>
      <c r="D391" s="14">
        <v>0.262999147379126</v>
      </c>
      <c r="E391" s="14">
        <v>0.28764338459646699</v>
      </c>
      <c r="F391" s="14"/>
      <c r="G391" s="14">
        <v>0.23823335150286701</v>
      </c>
      <c r="H391" s="14">
        <v>0.237434170944057</v>
      </c>
      <c r="I391" s="14">
        <v>0.228465853635715</v>
      </c>
      <c r="J391" s="14">
        <v>0.28319293384406402</v>
      </c>
      <c r="K391" s="14">
        <v>0.28625587014920001</v>
      </c>
      <c r="L391" s="14">
        <v>0.35791937694046799</v>
      </c>
      <c r="M391" s="14"/>
      <c r="N391" s="14">
        <v>0.278678884129612</v>
      </c>
      <c r="O391" s="14">
        <v>0.28124115204216299</v>
      </c>
      <c r="P391" s="14">
        <v>0.26607504082102701</v>
      </c>
      <c r="Q391" s="14">
        <v>0.27566644905635801</v>
      </c>
      <c r="R391" s="14"/>
      <c r="S391" s="14">
        <v>0.25920272776486802</v>
      </c>
      <c r="T391" s="14">
        <v>0.27579978723563697</v>
      </c>
      <c r="U391" s="14">
        <v>0.25274704036781498</v>
      </c>
      <c r="V391" s="14">
        <v>0.281172850766362</v>
      </c>
      <c r="W391" s="14">
        <v>0.267333344591763</v>
      </c>
      <c r="X391" s="14">
        <v>0.33506699732154199</v>
      </c>
      <c r="Y391" s="14">
        <v>0.23433899680922701</v>
      </c>
      <c r="Z391" s="14">
        <v>0.33248235057846098</v>
      </c>
      <c r="AA391" s="14">
        <v>0.32762013504923199</v>
      </c>
      <c r="AB391" s="14">
        <v>0.23704221259943001</v>
      </c>
      <c r="AC391" s="14">
        <v>0.25315757197252398</v>
      </c>
      <c r="AD391" s="14">
        <v>0.242907780589112</v>
      </c>
      <c r="AE391" s="14"/>
      <c r="AF391" s="14">
        <v>0.32384155549009003</v>
      </c>
      <c r="AG391" s="14">
        <v>0.25995661600681302</v>
      </c>
      <c r="AH391" s="14">
        <v>0.29373305981044101</v>
      </c>
      <c r="AI391" s="14">
        <v>0.20755002105298501</v>
      </c>
      <c r="AJ391" s="14"/>
      <c r="AK391" s="14">
        <v>0.33033708922668698</v>
      </c>
      <c r="AL391" s="14">
        <v>0.23452640810499001</v>
      </c>
      <c r="AM391" s="14">
        <v>0.27202642502559898</v>
      </c>
      <c r="AN391" s="14">
        <v>0.25369162738802697</v>
      </c>
      <c r="AO391" s="14">
        <v>0.214814616047284</v>
      </c>
      <c r="AP391" s="14"/>
      <c r="AQ391" s="14">
        <v>0.27088758527032503</v>
      </c>
      <c r="AR391" s="14"/>
      <c r="AS391" s="14">
        <v>0.26020818467962298</v>
      </c>
      <c r="AT391" s="14">
        <v>0.25138888810073401</v>
      </c>
    </row>
    <row r="392" spans="2:46" x14ac:dyDescent="0.35">
      <c r="B392" t="s">
        <v>171</v>
      </c>
      <c r="C392" s="14">
        <v>0.126194891468701</v>
      </c>
      <c r="D392" s="14">
        <v>0.13700838521707101</v>
      </c>
      <c r="E392" s="14">
        <v>0.116129303179296</v>
      </c>
      <c r="F392" s="14"/>
      <c r="G392" s="14">
        <v>0.11993672423816799</v>
      </c>
      <c r="H392" s="14">
        <v>0.14591382586809401</v>
      </c>
      <c r="I392" s="14">
        <v>0.16735564680856499</v>
      </c>
      <c r="J392" s="14">
        <v>0.11754210092011801</v>
      </c>
      <c r="K392" s="14">
        <v>8.9606621515530296E-2</v>
      </c>
      <c r="L392" s="14">
        <v>0.112533779781973</v>
      </c>
      <c r="M392" s="14"/>
      <c r="N392" s="14">
        <v>0.14535100984414701</v>
      </c>
      <c r="O392" s="14">
        <v>9.7034619694282495E-2</v>
      </c>
      <c r="P392" s="14">
        <v>0.12626467746194101</v>
      </c>
      <c r="Q392" s="14">
        <v>0.135518508750642</v>
      </c>
      <c r="R392" s="14"/>
      <c r="S392" s="14">
        <v>0.169054105204821</v>
      </c>
      <c r="T392" s="14">
        <v>0.13189463621390901</v>
      </c>
      <c r="U392" s="14">
        <v>8.7549028136382601E-2</v>
      </c>
      <c r="V392" s="14">
        <v>0.10304811937047099</v>
      </c>
      <c r="W392" s="14">
        <v>0.14378701599281399</v>
      </c>
      <c r="X392" s="14">
        <v>0.16832077789946201</v>
      </c>
      <c r="Y392" s="14">
        <v>0.115982716201248</v>
      </c>
      <c r="Z392" s="14">
        <v>8.7267561028101695E-2</v>
      </c>
      <c r="AA392" s="14">
        <v>0.126156408211792</v>
      </c>
      <c r="AB392" s="14">
        <v>0.11357573576960101</v>
      </c>
      <c r="AC392" s="14">
        <v>0.10856433062294001</v>
      </c>
      <c r="AD392" s="14">
        <v>5.3938220860795298E-2</v>
      </c>
      <c r="AE392" s="14"/>
      <c r="AF392" s="14">
        <v>0.139702783895685</v>
      </c>
      <c r="AG392" s="14">
        <v>0.141627799075564</v>
      </c>
      <c r="AH392" s="14">
        <v>0.10131240372575601</v>
      </c>
      <c r="AI392" s="14">
        <v>0.132572221453397</v>
      </c>
      <c r="AJ392" s="14"/>
      <c r="AK392" s="14">
        <v>0.140792563201632</v>
      </c>
      <c r="AL392" s="14">
        <v>0.15950783860758799</v>
      </c>
      <c r="AM392" s="14">
        <v>0.12000958470501399</v>
      </c>
      <c r="AN392" s="14">
        <v>0.11855933188946401</v>
      </c>
      <c r="AO392" s="14">
        <v>0.15636608782875899</v>
      </c>
      <c r="AP392" s="14"/>
      <c r="AQ392" s="14">
        <v>0.204605487961975</v>
      </c>
      <c r="AR392" s="14"/>
      <c r="AS392" s="14">
        <v>0.16978398445649601</v>
      </c>
      <c r="AT392" s="14">
        <v>9.92904802027893E-2</v>
      </c>
    </row>
    <row r="393" spans="2:46" x14ac:dyDescent="0.35">
      <c r="B393" t="s">
        <v>172</v>
      </c>
      <c r="C393" s="14">
        <v>7.9410230199439893E-2</v>
      </c>
      <c r="D393" s="14">
        <v>8.0638071013287294E-2</v>
      </c>
      <c r="E393" s="14">
        <v>7.8522246190483799E-2</v>
      </c>
      <c r="F393" s="14"/>
      <c r="G393" s="14">
        <v>8.2681922336009003E-2</v>
      </c>
      <c r="H393" s="14">
        <v>0.124142513549214</v>
      </c>
      <c r="I393" s="14">
        <v>9.1150059478288803E-2</v>
      </c>
      <c r="J393" s="14">
        <v>5.7991931804208398E-2</v>
      </c>
      <c r="K393" s="14">
        <v>6.9963390704922301E-2</v>
      </c>
      <c r="L393" s="14">
        <v>5.5063941750657097E-2</v>
      </c>
      <c r="M393" s="14"/>
      <c r="N393" s="14">
        <v>8.62014919057527E-2</v>
      </c>
      <c r="O393" s="14">
        <v>6.9642889635392696E-2</v>
      </c>
      <c r="P393" s="14">
        <v>7.8760943456545093E-2</v>
      </c>
      <c r="Q393" s="14">
        <v>8.3903976648979903E-2</v>
      </c>
      <c r="R393" s="14"/>
      <c r="S393" s="14">
        <v>9.5321439085229998E-2</v>
      </c>
      <c r="T393" s="14">
        <v>5.6904176295921899E-2</v>
      </c>
      <c r="U393" s="14">
        <v>7.13824753144746E-2</v>
      </c>
      <c r="V393" s="14">
        <v>7.7648175715303205E-2</v>
      </c>
      <c r="W393" s="14">
        <v>5.4119435773994098E-2</v>
      </c>
      <c r="X393" s="14">
        <v>9.5184287028809794E-2</v>
      </c>
      <c r="Y393" s="14">
        <v>0.106612695511185</v>
      </c>
      <c r="Z393" s="14">
        <v>0.10302283465232399</v>
      </c>
      <c r="AA393" s="14">
        <v>6.97701359446775E-2</v>
      </c>
      <c r="AB393" s="14">
        <v>8.9942165597803797E-2</v>
      </c>
      <c r="AC393" s="14">
        <v>7.2494118600586702E-2</v>
      </c>
      <c r="AD393" s="14">
        <v>5.2111138927349601E-2</v>
      </c>
      <c r="AE393" s="14"/>
      <c r="AF393" s="14">
        <v>9.78513630126812E-2</v>
      </c>
      <c r="AG393" s="14">
        <v>7.1809503562935195E-2</v>
      </c>
      <c r="AH393" s="14">
        <v>3.0891052076978901E-2</v>
      </c>
      <c r="AI393" s="14">
        <v>0.122085928389573</v>
      </c>
      <c r="AJ393" s="14"/>
      <c r="AK393" s="14">
        <v>8.1199699673015602E-2</v>
      </c>
      <c r="AL393" s="14">
        <v>8.6615892977468398E-2</v>
      </c>
      <c r="AM393" s="14">
        <v>4.0804792771725301E-2</v>
      </c>
      <c r="AN393" s="14">
        <v>0.11261575121222001</v>
      </c>
      <c r="AO393" s="14">
        <v>4.6950128088854098E-2</v>
      </c>
      <c r="AP393" s="14"/>
      <c r="AQ393" s="14">
        <v>0.11332442129134999</v>
      </c>
      <c r="AR393" s="14"/>
      <c r="AS393" s="14">
        <v>7.5731695780426905E-2</v>
      </c>
      <c r="AT393" s="14">
        <v>6.9828409472336705E-2</v>
      </c>
    </row>
    <row r="394" spans="2:46" x14ac:dyDescent="0.35">
      <c r="B394" t="s">
        <v>173</v>
      </c>
      <c r="C394" s="14">
        <v>2.4333332361232099E-2</v>
      </c>
      <c r="D394" s="14">
        <v>3.4128722340445602E-2</v>
      </c>
      <c r="E394" s="14">
        <v>1.48629636185041E-2</v>
      </c>
      <c r="F394" s="14"/>
      <c r="G394" s="14">
        <v>0</v>
      </c>
      <c r="H394" s="14">
        <v>1.8172655166335001E-2</v>
      </c>
      <c r="I394" s="14">
        <v>1.6700616233378599E-2</v>
      </c>
      <c r="J394" s="14">
        <v>3.0253892825358401E-2</v>
      </c>
      <c r="K394" s="14">
        <v>3.7092703652788897E-2</v>
      </c>
      <c r="L394" s="14">
        <v>3.8367367561082701E-2</v>
      </c>
      <c r="M394" s="14"/>
      <c r="N394" s="14">
        <v>2.19498355177104E-2</v>
      </c>
      <c r="O394" s="14">
        <v>2.3809858235321099E-2</v>
      </c>
      <c r="P394" s="14">
        <v>3.3341515937593498E-2</v>
      </c>
      <c r="Q394" s="14">
        <v>1.7956116416837101E-2</v>
      </c>
      <c r="R394" s="14"/>
      <c r="S394" s="14">
        <v>1.6933802646563401E-2</v>
      </c>
      <c r="T394" s="14">
        <v>2.6069005935910002E-2</v>
      </c>
      <c r="U394" s="14">
        <v>2.8872204188836698E-2</v>
      </c>
      <c r="V394" s="14">
        <v>4.0031896819112497E-2</v>
      </c>
      <c r="W394" s="14">
        <v>1.96491526082554E-2</v>
      </c>
      <c r="X394" s="14">
        <v>1.1582157863424701E-2</v>
      </c>
      <c r="Y394" s="14">
        <v>5.2629545507098197E-2</v>
      </c>
      <c r="Z394" s="14">
        <v>3.5321461033630298E-2</v>
      </c>
      <c r="AA394" s="14">
        <v>1.7230768413683002E-2</v>
      </c>
      <c r="AB394" s="14">
        <v>2.46385819792268E-2</v>
      </c>
      <c r="AC394" s="14">
        <v>1.00526425291361E-2</v>
      </c>
      <c r="AD394" s="14">
        <v>0</v>
      </c>
      <c r="AE394" s="14"/>
      <c r="AF394" s="14">
        <v>2.9384650753856802E-2</v>
      </c>
      <c r="AG394" s="14">
        <v>1.3517699446759599E-2</v>
      </c>
      <c r="AH394" s="14">
        <v>1.1719776546514901E-2</v>
      </c>
      <c r="AI394" s="14">
        <v>6.7007824028432098E-2</v>
      </c>
      <c r="AJ394" s="14"/>
      <c r="AK394" s="14">
        <v>2.695704759403E-2</v>
      </c>
      <c r="AL394" s="14">
        <v>1.50342192074622E-2</v>
      </c>
      <c r="AM394" s="14">
        <v>9.5620382480350406E-3</v>
      </c>
      <c r="AN394" s="14">
        <v>5.0494565008319302E-2</v>
      </c>
      <c r="AO394" s="14">
        <v>2.4170385873629002E-2</v>
      </c>
      <c r="AP394" s="14"/>
      <c r="AQ394" s="14">
        <v>4.9144182220857903E-2</v>
      </c>
      <c r="AR394" s="14"/>
      <c r="AS394" s="14">
        <v>1.71462627849936E-2</v>
      </c>
      <c r="AT394" s="14">
        <v>8.70801438704525E-3</v>
      </c>
    </row>
    <row r="395" spans="2:46" x14ac:dyDescent="0.35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</row>
    <row r="396" spans="2:46" x14ac:dyDescent="0.35">
      <c r="B396" s="6" t="s">
        <v>191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</row>
    <row r="397" spans="2:46" x14ac:dyDescent="0.35">
      <c r="B397" s="24" t="s">
        <v>78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</row>
    <row r="398" spans="2:46" x14ac:dyDescent="0.35">
      <c r="B398" t="s">
        <v>167</v>
      </c>
      <c r="C398" s="14">
        <v>0.24142786417544701</v>
      </c>
      <c r="D398" s="14">
        <v>0.26402419280592199</v>
      </c>
      <c r="E398" s="14">
        <v>0.21829454351247701</v>
      </c>
      <c r="F398" s="14"/>
      <c r="G398" s="14">
        <v>0.15747905695504899</v>
      </c>
      <c r="H398" s="14">
        <v>0.15857745484150801</v>
      </c>
      <c r="I398" s="14">
        <v>0.20633004152675599</v>
      </c>
      <c r="J398" s="14">
        <v>0.25290247405724298</v>
      </c>
      <c r="K398" s="14">
        <v>0.31269312045363701</v>
      </c>
      <c r="L398" s="14">
        <v>0.33602277589912999</v>
      </c>
      <c r="M398" s="14"/>
      <c r="N398" s="14">
        <v>0.22131446668683299</v>
      </c>
      <c r="O398" s="14">
        <v>0.204290381433754</v>
      </c>
      <c r="P398" s="14">
        <v>0.275420182794196</v>
      </c>
      <c r="Q398" s="14">
        <v>0.26935125797030701</v>
      </c>
      <c r="R398" s="14"/>
      <c r="S398" s="14">
        <v>0.133998568501809</v>
      </c>
      <c r="T398" s="14">
        <v>0.267857677519038</v>
      </c>
      <c r="U398" s="14">
        <v>0.30722634956366601</v>
      </c>
      <c r="V398" s="14">
        <v>0.250239917394106</v>
      </c>
      <c r="W398" s="14">
        <v>0.21738601611719199</v>
      </c>
      <c r="X398" s="14">
        <v>0.25498400201346499</v>
      </c>
      <c r="Y398" s="14">
        <v>0.33728848805653999</v>
      </c>
      <c r="Z398" s="14">
        <v>0.26770995978601098</v>
      </c>
      <c r="AA398" s="14">
        <v>0.23649987138077699</v>
      </c>
      <c r="AB398" s="14">
        <v>0.23691234469897399</v>
      </c>
      <c r="AC398" s="14">
        <v>0.27586318007946498</v>
      </c>
      <c r="AD398" s="14">
        <v>0.124861024910755</v>
      </c>
      <c r="AE398" s="14"/>
      <c r="AF398" s="14">
        <v>0.315252479594542</v>
      </c>
      <c r="AG398" s="14">
        <v>0.106997306321266</v>
      </c>
      <c r="AH398" s="14">
        <v>0.18901433155616101</v>
      </c>
      <c r="AI398" s="14">
        <v>0.54678694133991201</v>
      </c>
      <c r="AJ398" s="14"/>
      <c r="AK398" s="14">
        <v>0.28180922880049197</v>
      </c>
      <c r="AL398" s="14">
        <v>3.1365585488387901E-2</v>
      </c>
      <c r="AM398" s="14">
        <v>0.18433228433806001</v>
      </c>
      <c r="AN398" s="14">
        <v>0.48674964430421602</v>
      </c>
      <c r="AO398" s="14">
        <v>0.223962151854943</v>
      </c>
      <c r="AP398" s="14"/>
      <c r="AQ398" s="14">
        <v>0.18893833312942601</v>
      </c>
      <c r="AR398" s="14"/>
      <c r="AS398" s="14">
        <v>1.2699256639183899E-2</v>
      </c>
      <c r="AT398" s="14">
        <v>0.25777221285228502</v>
      </c>
    </row>
    <row r="399" spans="2:46" x14ac:dyDescent="0.35">
      <c r="B399" t="s">
        <v>168</v>
      </c>
      <c r="C399" s="14">
        <v>0.18596031552720599</v>
      </c>
      <c r="D399" s="14">
        <v>0.178420490291052</v>
      </c>
      <c r="E399" s="14">
        <v>0.193106095106509</v>
      </c>
      <c r="F399" s="14"/>
      <c r="G399" s="14">
        <v>0.16339731661795201</v>
      </c>
      <c r="H399" s="14">
        <v>0.15742212593491101</v>
      </c>
      <c r="I399" s="14">
        <v>0.21295662176365401</v>
      </c>
      <c r="J399" s="14">
        <v>0.17320314162640901</v>
      </c>
      <c r="K399" s="14">
        <v>0.191176454693787</v>
      </c>
      <c r="L399" s="14">
        <v>0.20913292907729</v>
      </c>
      <c r="M399" s="14"/>
      <c r="N399" s="14">
        <v>0.19780455272037301</v>
      </c>
      <c r="O399" s="14">
        <v>0.210265784607687</v>
      </c>
      <c r="P399" s="14">
        <v>0.15119769397015501</v>
      </c>
      <c r="Q399" s="14">
        <v>0.17910228453066099</v>
      </c>
      <c r="R399" s="14"/>
      <c r="S399" s="14">
        <v>0.21003703788358799</v>
      </c>
      <c r="T399" s="14">
        <v>0.18511634227172799</v>
      </c>
      <c r="U399" s="14">
        <v>0.193925291021982</v>
      </c>
      <c r="V399" s="14">
        <v>0.158939956571063</v>
      </c>
      <c r="W399" s="14">
        <v>0.198195437932914</v>
      </c>
      <c r="X399" s="14">
        <v>0.19217207634980901</v>
      </c>
      <c r="Y399" s="14">
        <v>0.176476870942091</v>
      </c>
      <c r="Z399" s="14">
        <v>0.11663376667431399</v>
      </c>
      <c r="AA399" s="14">
        <v>0.16592821447786499</v>
      </c>
      <c r="AB399" s="14">
        <v>0.18785765849575101</v>
      </c>
      <c r="AC399" s="14">
        <v>0.248632608136585</v>
      </c>
      <c r="AD399" s="14">
        <v>0.17128199361325899</v>
      </c>
      <c r="AE399" s="14"/>
      <c r="AF399" s="14">
        <v>0.26677680889526201</v>
      </c>
      <c r="AG399" s="14">
        <v>0.13419808505118699</v>
      </c>
      <c r="AH399" s="14">
        <v>0.20269256053593801</v>
      </c>
      <c r="AI399" s="14">
        <v>0.148104748056129</v>
      </c>
      <c r="AJ399" s="14"/>
      <c r="AK399" s="14">
        <v>0.24949268204698899</v>
      </c>
      <c r="AL399" s="14">
        <v>8.8402918811940095E-2</v>
      </c>
      <c r="AM399" s="14">
        <v>0.20867688785454599</v>
      </c>
      <c r="AN399" s="14">
        <v>0.18155285938017399</v>
      </c>
      <c r="AO399" s="14">
        <v>0.28157302751233898</v>
      </c>
      <c r="AP399" s="14"/>
      <c r="AQ399" s="14">
        <v>0.11599180616162599</v>
      </c>
      <c r="AR399" s="14"/>
      <c r="AS399" s="14">
        <v>5.2282824635787803E-2</v>
      </c>
      <c r="AT399" s="14">
        <v>0.267494596906107</v>
      </c>
    </row>
    <row r="400" spans="2:46" x14ac:dyDescent="0.35">
      <c r="B400" t="s">
        <v>169</v>
      </c>
      <c r="C400" s="14">
        <v>0.245689208772368</v>
      </c>
      <c r="D400" s="14">
        <v>0.23110746240799099</v>
      </c>
      <c r="E400" s="14">
        <v>0.26089141866445498</v>
      </c>
      <c r="F400" s="14"/>
      <c r="G400" s="14">
        <v>0.32980677268041703</v>
      </c>
      <c r="H400" s="14">
        <v>0.23274863385410899</v>
      </c>
      <c r="I400" s="14">
        <v>0.21760768468004399</v>
      </c>
      <c r="J400" s="14">
        <v>0.26827429077524401</v>
      </c>
      <c r="K400" s="14">
        <v>0.24163277522534399</v>
      </c>
      <c r="L400" s="14">
        <v>0.207333203860849</v>
      </c>
      <c r="M400" s="14"/>
      <c r="N400" s="14">
        <v>0.22587163979750499</v>
      </c>
      <c r="O400" s="14">
        <v>0.25184745704185302</v>
      </c>
      <c r="P400" s="14">
        <v>0.26176969108015102</v>
      </c>
      <c r="Q400" s="14">
        <v>0.24800979793640601</v>
      </c>
      <c r="R400" s="14"/>
      <c r="S400" s="14">
        <v>0.22614975729647899</v>
      </c>
      <c r="T400" s="14">
        <v>0.224386331737539</v>
      </c>
      <c r="U400" s="14">
        <v>0.20048575183088499</v>
      </c>
      <c r="V400" s="14">
        <v>0.30513689693451501</v>
      </c>
      <c r="W400" s="14">
        <v>0.25441783361995601</v>
      </c>
      <c r="X400" s="14">
        <v>0.219730800618124</v>
      </c>
      <c r="Y400" s="14">
        <v>0.26391906529377501</v>
      </c>
      <c r="Z400" s="14">
        <v>0.23229077736659101</v>
      </c>
      <c r="AA400" s="14">
        <v>0.25717659530815601</v>
      </c>
      <c r="AB400" s="14">
        <v>0.23190504098252601</v>
      </c>
      <c r="AC400" s="14">
        <v>0.22003698507950201</v>
      </c>
      <c r="AD400" s="14">
        <v>0.43928676445786502</v>
      </c>
      <c r="AE400" s="14"/>
      <c r="AF400" s="14">
        <v>0.20196940585451201</v>
      </c>
      <c r="AG400" s="14">
        <v>0.26249941186235798</v>
      </c>
      <c r="AH400" s="14">
        <v>0.244410771924397</v>
      </c>
      <c r="AI400" s="14">
        <v>0.163507830878758</v>
      </c>
      <c r="AJ400" s="14"/>
      <c r="AK400" s="14">
        <v>0.200629697342115</v>
      </c>
      <c r="AL400" s="14">
        <v>0.249465083796541</v>
      </c>
      <c r="AM400" s="14">
        <v>0.27638290937839199</v>
      </c>
      <c r="AN400" s="14">
        <v>0.183026611651115</v>
      </c>
      <c r="AO400" s="14">
        <v>0.28149865776549698</v>
      </c>
      <c r="AP400" s="14"/>
      <c r="AQ400" s="14">
        <v>0.194966471507481</v>
      </c>
      <c r="AR400" s="14"/>
      <c r="AS400" s="14">
        <v>0.22977755731552699</v>
      </c>
      <c r="AT400" s="14">
        <v>0.30073570115242798</v>
      </c>
    </row>
    <row r="401" spans="2:46" x14ac:dyDescent="0.35">
      <c r="B401" t="s">
        <v>170</v>
      </c>
      <c r="C401" s="14">
        <v>0.16163134377142399</v>
      </c>
      <c r="D401" s="14">
        <v>0.138557775912345</v>
      </c>
      <c r="E401" s="14">
        <v>0.18383806559216601</v>
      </c>
      <c r="F401" s="14"/>
      <c r="G401" s="14">
        <v>0.15115533315287799</v>
      </c>
      <c r="H401" s="14">
        <v>0.14954238652754001</v>
      </c>
      <c r="I401" s="14">
        <v>0.176366230576702</v>
      </c>
      <c r="J401" s="14">
        <v>0.15722979088504899</v>
      </c>
      <c r="K401" s="14">
        <v>0.158391989394746</v>
      </c>
      <c r="L401" s="14">
        <v>0.172232613510062</v>
      </c>
      <c r="M401" s="14"/>
      <c r="N401" s="14">
        <v>0.133568064781832</v>
      </c>
      <c r="O401" s="14">
        <v>0.17570748266702699</v>
      </c>
      <c r="P401" s="14">
        <v>0.170467450106701</v>
      </c>
      <c r="Q401" s="14">
        <v>0.16780616187692801</v>
      </c>
      <c r="R401" s="14"/>
      <c r="S401" s="14">
        <v>0.17346046534337101</v>
      </c>
      <c r="T401" s="14">
        <v>0.18712028314683901</v>
      </c>
      <c r="U401" s="14">
        <v>0.162961071319222</v>
      </c>
      <c r="V401" s="14">
        <v>0.14894368951381301</v>
      </c>
      <c r="W401" s="14">
        <v>0.16876736802197101</v>
      </c>
      <c r="X401" s="14">
        <v>0.159567585490407</v>
      </c>
      <c r="Y401" s="14">
        <v>0.122045372190088</v>
      </c>
      <c r="Z401" s="14">
        <v>0.16969847478914801</v>
      </c>
      <c r="AA401" s="14">
        <v>0.16786098848473799</v>
      </c>
      <c r="AB401" s="14">
        <v>0.16774831876734</v>
      </c>
      <c r="AC401" s="14">
        <v>0.10411089503250499</v>
      </c>
      <c r="AD401" s="14">
        <v>0.169578281454043</v>
      </c>
      <c r="AE401" s="14"/>
      <c r="AF401" s="14">
        <v>0.109035309457996</v>
      </c>
      <c r="AG401" s="14">
        <v>0.21246086261259101</v>
      </c>
      <c r="AH401" s="14">
        <v>0.19980520180942901</v>
      </c>
      <c r="AI401" s="14">
        <v>6.4706812239718997E-2</v>
      </c>
      <c r="AJ401" s="14"/>
      <c r="AK401" s="14">
        <v>0.12974502401249499</v>
      </c>
      <c r="AL401" s="14">
        <v>0.238945173265389</v>
      </c>
      <c r="AM401" s="14">
        <v>0.18007419923339599</v>
      </c>
      <c r="AN401" s="14">
        <v>8.5023719051031899E-2</v>
      </c>
      <c r="AO401" s="14">
        <v>0.13104750205663901</v>
      </c>
      <c r="AP401" s="14"/>
      <c r="AQ401" s="14">
        <v>0.13695093826674301</v>
      </c>
      <c r="AR401" s="14"/>
      <c r="AS401" s="14">
        <v>0.26413989145616601</v>
      </c>
      <c r="AT401" s="14">
        <v>0.11927047385124501</v>
      </c>
    </row>
    <row r="402" spans="2:46" x14ac:dyDescent="0.35">
      <c r="B402" t="s">
        <v>171</v>
      </c>
      <c r="C402" s="14">
        <v>0.112057057178184</v>
      </c>
      <c r="D402" s="14">
        <v>0.125695228808511</v>
      </c>
      <c r="E402" s="14">
        <v>9.9177649744091906E-2</v>
      </c>
      <c r="F402" s="14"/>
      <c r="G402" s="14">
        <v>0.13663369885429999</v>
      </c>
      <c r="H402" s="14">
        <v>0.191154082153627</v>
      </c>
      <c r="I402" s="14">
        <v>0.12784794248581299</v>
      </c>
      <c r="J402" s="14">
        <v>9.5076979924723304E-2</v>
      </c>
      <c r="K402" s="14">
        <v>7.0408361416538806E-2</v>
      </c>
      <c r="L402" s="14">
        <v>6.0332606611716501E-2</v>
      </c>
      <c r="M402" s="14"/>
      <c r="N402" s="14">
        <v>0.15802378558657601</v>
      </c>
      <c r="O402" s="14">
        <v>9.8751846076164704E-2</v>
      </c>
      <c r="P402" s="14">
        <v>0.108115690373515</v>
      </c>
      <c r="Q402" s="14">
        <v>8.1143515487528198E-2</v>
      </c>
      <c r="R402" s="14"/>
      <c r="S402" s="14">
        <v>0.18551206990109401</v>
      </c>
      <c r="T402" s="14">
        <v>7.4594779687476298E-2</v>
      </c>
      <c r="U402" s="14">
        <v>9.4453220900608703E-2</v>
      </c>
      <c r="V402" s="14">
        <v>8.4252872439217294E-2</v>
      </c>
      <c r="W402" s="14">
        <v>0.10111192476339199</v>
      </c>
      <c r="X402" s="14">
        <v>0.11583105346207</v>
      </c>
      <c r="Y402" s="14">
        <v>6.5263736952896695E-2</v>
      </c>
      <c r="Z402" s="14">
        <v>0.16270740538838599</v>
      </c>
      <c r="AA402" s="14">
        <v>0.124007315892167</v>
      </c>
      <c r="AB402" s="14">
        <v>0.116563538979073</v>
      </c>
      <c r="AC402" s="14">
        <v>0.116495101905804</v>
      </c>
      <c r="AD402" s="14">
        <v>6.9290011040715305E-2</v>
      </c>
      <c r="AE402" s="14"/>
      <c r="AF402" s="14">
        <v>7.5940249971764601E-2</v>
      </c>
      <c r="AG402" s="14">
        <v>0.19273111596682599</v>
      </c>
      <c r="AH402" s="14">
        <v>0.10738844048918</v>
      </c>
      <c r="AI402" s="14">
        <v>5.85852937091315E-2</v>
      </c>
      <c r="AJ402" s="14"/>
      <c r="AK402" s="14">
        <v>9.5624775173110299E-2</v>
      </c>
      <c r="AL402" s="14">
        <v>0.25304241653728499</v>
      </c>
      <c r="AM402" s="14">
        <v>0.115157903747201</v>
      </c>
      <c r="AN402" s="14">
        <v>4.5741303942100402E-2</v>
      </c>
      <c r="AO402" s="14">
        <v>4.7409242155081202E-2</v>
      </c>
      <c r="AP402" s="14"/>
      <c r="AQ402" s="14">
        <v>0.242293654032049</v>
      </c>
      <c r="AR402" s="14"/>
      <c r="AS402" s="14">
        <v>0.29477123736704303</v>
      </c>
      <c r="AT402" s="14">
        <v>4.3249300507560103E-2</v>
      </c>
    </row>
    <row r="403" spans="2:46" x14ac:dyDescent="0.35">
      <c r="B403" t="s">
        <v>172</v>
      </c>
      <c r="C403" s="14">
        <v>4.7791310150915998E-2</v>
      </c>
      <c r="D403" s="14">
        <v>5.4135806274201198E-2</v>
      </c>
      <c r="E403" s="14">
        <v>4.1782800303329697E-2</v>
      </c>
      <c r="F403" s="14"/>
      <c r="G403" s="14">
        <v>5.4217926679679798E-2</v>
      </c>
      <c r="H403" s="14">
        <v>9.6240044994105406E-2</v>
      </c>
      <c r="I403" s="14">
        <v>5.3137966183832E-2</v>
      </c>
      <c r="J403" s="14">
        <v>5.0104889353013701E-2</v>
      </c>
      <c r="K403" s="14">
        <v>2.2417302858552701E-2</v>
      </c>
      <c r="L403" s="14">
        <v>1.4945871040951899E-2</v>
      </c>
      <c r="M403" s="14"/>
      <c r="N403" s="14">
        <v>5.7910465340565598E-2</v>
      </c>
      <c r="O403" s="14">
        <v>4.7795680866915997E-2</v>
      </c>
      <c r="P403" s="14">
        <v>2.8376155066818402E-2</v>
      </c>
      <c r="Q403" s="14">
        <v>5.4586982198169702E-2</v>
      </c>
      <c r="R403" s="14"/>
      <c r="S403" s="14">
        <v>6.3747868733389307E-2</v>
      </c>
      <c r="T403" s="14">
        <v>5.7370432205194902E-2</v>
      </c>
      <c r="U403" s="14">
        <v>3.5075467559267999E-2</v>
      </c>
      <c r="V403" s="14">
        <v>4.0839305293751398E-2</v>
      </c>
      <c r="W403" s="14">
        <v>5.3236636117242199E-2</v>
      </c>
      <c r="X403" s="14">
        <v>5.2004627875268002E-2</v>
      </c>
      <c r="Y403" s="14">
        <v>3.5006466564610199E-2</v>
      </c>
      <c r="Z403" s="14">
        <v>5.09596159955511E-2</v>
      </c>
      <c r="AA403" s="14">
        <v>3.9698440455061997E-2</v>
      </c>
      <c r="AB403" s="14">
        <v>5.3397550786765502E-2</v>
      </c>
      <c r="AC403" s="14">
        <v>3.4861229766138799E-2</v>
      </c>
      <c r="AD403" s="14">
        <v>2.5701924523362701E-2</v>
      </c>
      <c r="AE403" s="14"/>
      <c r="AF403" s="14">
        <v>3.1025746225924699E-2</v>
      </c>
      <c r="AG403" s="14">
        <v>7.93760457324032E-2</v>
      </c>
      <c r="AH403" s="14">
        <v>5.6688693684895902E-2</v>
      </c>
      <c r="AI403" s="14">
        <v>1.83083737763504E-2</v>
      </c>
      <c r="AJ403" s="14"/>
      <c r="AK403" s="14">
        <v>3.95091373010883E-2</v>
      </c>
      <c r="AL403" s="14">
        <v>0.121406126037772</v>
      </c>
      <c r="AM403" s="14">
        <v>3.5375815448405602E-2</v>
      </c>
      <c r="AN403" s="14">
        <v>1.7905861671363099E-2</v>
      </c>
      <c r="AO403" s="14">
        <v>2.2476844262721202E-2</v>
      </c>
      <c r="AP403" s="14"/>
      <c r="AQ403" s="14">
        <v>9.7366214689760602E-2</v>
      </c>
      <c r="AR403" s="14"/>
      <c r="AS403" s="14">
        <v>0.12651597804582401</v>
      </c>
      <c r="AT403" s="14">
        <v>1.1477714730375101E-2</v>
      </c>
    </row>
    <row r="404" spans="2:46" x14ac:dyDescent="0.35">
      <c r="B404" t="s">
        <v>173</v>
      </c>
      <c r="C404" s="14">
        <v>5.4429004244552701E-3</v>
      </c>
      <c r="D404" s="14">
        <v>8.0590434999784893E-3</v>
      </c>
      <c r="E404" s="14">
        <v>2.9094270769708399E-3</v>
      </c>
      <c r="F404" s="14"/>
      <c r="G404" s="14">
        <v>7.3098950597236803E-3</v>
      </c>
      <c r="H404" s="14">
        <v>1.43152716941996E-2</v>
      </c>
      <c r="I404" s="14">
        <v>5.75351278319853E-3</v>
      </c>
      <c r="J404" s="14">
        <v>3.2084333783182202E-3</v>
      </c>
      <c r="K404" s="14">
        <v>3.27999595739502E-3</v>
      </c>
      <c r="L404" s="14">
        <v>0</v>
      </c>
      <c r="M404" s="14"/>
      <c r="N404" s="14">
        <v>5.5070250863157796E-3</v>
      </c>
      <c r="O404" s="14">
        <v>1.13413673065976E-2</v>
      </c>
      <c r="P404" s="14">
        <v>4.6531366084634502E-3</v>
      </c>
      <c r="Q404" s="14">
        <v>0</v>
      </c>
      <c r="R404" s="14"/>
      <c r="S404" s="14">
        <v>7.0942323402700602E-3</v>
      </c>
      <c r="T404" s="14">
        <v>3.5541534321834301E-3</v>
      </c>
      <c r="U404" s="14">
        <v>5.8728478043693997E-3</v>
      </c>
      <c r="V404" s="14">
        <v>1.1647361853534099E-2</v>
      </c>
      <c r="W404" s="14">
        <v>6.8847834273319097E-3</v>
      </c>
      <c r="X404" s="14">
        <v>5.7098541908565297E-3</v>
      </c>
      <c r="Y404" s="14">
        <v>0</v>
      </c>
      <c r="Z404" s="14">
        <v>0</v>
      </c>
      <c r="AA404" s="14">
        <v>8.8285740012366293E-3</v>
      </c>
      <c r="AB404" s="14">
        <v>5.6155472895704104E-3</v>
      </c>
      <c r="AC404" s="14">
        <v>0</v>
      </c>
      <c r="AD404" s="14">
        <v>0</v>
      </c>
      <c r="AE404" s="14"/>
      <c r="AF404" s="14">
        <v>0</v>
      </c>
      <c r="AG404" s="14">
        <v>1.17371724533688E-2</v>
      </c>
      <c r="AH404" s="14">
        <v>0</v>
      </c>
      <c r="AI404" s="14">
        <v>0</v>
      </c>
      <c r="AJ404" s="14"/>
      <c r="AK404" s="14">
        <v>3.1894553237098401E-3</v>
      </c>
      <c r="AL404" s="14">
        <v>1.73726960626856E-2</v>
      </c>
      <c r="AM404" s="14">
        <v>0</v>
      </c>
      <c r="AN404" s="14">
        <v>0</v>
      </c>
      <c r="AO404" s="14">
        <v>1.20325743927788E-2</v>
      </c>
      <c r="AP404" s="14"/>
      <c r="AQ404" s="14">
        <v>2.3492582212914798E-2</v>
      </c>
      <c r="AR404" s="14"/>
      <c r="AS404" s="14">
        <v>1.9813254540467298E-2</v>
      </c>
      <c r="AT404" s="14">
        <v>0</v>
      </c>
    </row>
    <row r="405" spans="2:46" x14ac:dyDescent="0.35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</row>
    <row r="406" spans="2:46" x14ac:dyDescent="0.35">
      <c r="B406" s="6" t="s">
        <v>192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</row>
    <row r="407" spans="2:46" x14ac:dyDescent="0.35">
      <c r="B407" s="24" t="s">
        <v>78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</row>
    <row r="408" spans="2:46" x14ac:dyDescent="0.35">
      <c r="B408" t="s">
        <v>167</v>
      </c>
      <c r="C408" s="14">
        <v>0.15275310629511299</v>
      </c>
      <c r="D408" s="14">
        <v>0.15860151919069099</v>
      </c>
      <c r="E408" s="14">
        <v>0.14670575409400899</v>
      </c>
      <c r="F408" s="14"/>
      <c r="G408" s="14">
        <v>7.6658399149162698E-2</v>
      </c>
      <c r="H408" s="14">
        <v>0.10613585280353501</v>
      </c>
      <c r="I408" s="14">
        <v>0.15331911970753301</v>
      </c>
      <c r="J408" s="14">
        <v>0.161415737168523</v>
      </c>
      <c r="K408" s="14">
        <v>0.188231578363008</v>
      </c>
      <c r="L408" s="14">
        <v>0.21001718419224299</v>
      </c>
      <c r="M408" s="14"/>
      <c r="N408" s="14">
        <v>0.121853245402087</v>
      </c>
      <c r="O408" s="14">
        <v>0.11511396860135099</v>
      </c>
      <c r="P408" s="14">
        <v>0.184465100741347</v>
      </c>
      <c r="Q408" s="14">
        <v>0.19773011762451301</v>
      </c>
      <c r="R408" s="14"/>
      <c r="S408" s="14">
        <v>8.3034425086313202E-2</v>
      </c>
      <c r="T408" s="14">
        <v>0.13878353345763</v>
      </c>
      <c r="U408" s="14">
        <v>0.16777290065148301</v>
      </c>
      <c r="V408" s="14">
        <v>0.15923381910417</v>
      </c>
      <c r="W408" s="14">
        <v>0.124420884446563</v>
      </c>
      <c r="X408" s="14">
        <v>0.14246852851439101</v>
      </c>
      <c r="Y408" s="14">
        <v>0.245967920842418</v>
      </c>
      <c r="Z408" s="14">
        <v>0.16623946298443401</v>
      </c>
      <c r="AA408" s="14">
        <v>0.19263631942255099</v>
      </c>
      <c r="AB408" s="14">
        <v>0.15120029210602701</v>
      </c>
      <c r="AC408" s="14">
        <v>0.19164442743807</v>
      </c>
      <c r="AD408" s="14">
        <v>0.103003470196497</v>
      </c>
      <c r="AE408" s="14"/>
      <c r="AF408" s="14">
        <v>0.183738649896798</v>
      </c>
      <c r="AG408" s="14">
        <v>6.7988186747859197E-2</v>
      </c>
      <c r="AH408" s="14">
        <v>8.96637341855748E-2</v>
      </c>
      <c r="AI408" s="14">
        <v>0.36155229282952001</v>
      </c>
      <c r="AJ408" s="14"/>
      <c r="AK408" s="14">
        <v>0.18237226513928501</v>
      </c>
      <c r="AL408" s="14">
        <v>8.0886338407196307E-3</v>
      </c>
      <c r="AM408" s="14">
        <v>9.4742863278849607E-2</v>
      </c>
      <c r="AN408" s="14">
        <v>0.31469436368341802</v>
      </c>
      <c r="AO408" s="14">
        <v>0.15076175594385199</v>
      </c>
      <c r="AP408" s="14"/>
      <c r="AQ408" s="14">
        <v>0.15869930440455701</v>
      </c>
      <c r="AR408" s="14"/>
      <c r="AS408" s="14">
        <v>2.17782947900185E-3</v>
      </c>
      <c r="AT408" s="14">
        <v>0.17283751497387501</v>
      </c>
    </row>
    <row r="409" spans="2:46" x14ac:dyDescent="0.35">
      <c r="B409" t="s">
        <v>168</v>
      </c>
      <c r="C409" s="14">
        <v>0.11501851372164</v>
      </c>
      <c r="D409" s="14">
        <v>0.116159985076926</v>
      </c>
      <c r="E409" s="14">
        <v>0.114354357668841</v>
      </c>
      <c r="F409" s="14"/>
      <c r="G409" s="14">
        <v>7.8979422765110094E-2</v>
      </c>
      <c r="H409" s="14">
        <v>0.12593197041463</v>
      </c>
      <c r="I409" s="14">
        <v>0.137903009812333</v>
      </c>
      <c r="J409" s="14">
        <v>0.122753492396101</v>
      </c>
      <c r="K409" s="14">
        <v>0.12953794584700101</v>
      </c>
      <c r="L409" s="14">
        <v>9.5477388300168206E-2</v>
      </c>
      <c r="M409" s="14"/>
      <c r="N409" s="14">
        <v>8.8448772613939894E-2</v>
      </c>
      <c r="O409" s="14">
        <v>0.10840889084836799</v>
      </c>
      <c r="P409" s="14">
        <v>0.126568146080103</v>
      </c>
      <c r="Q409" s="14">
        <v>0.14012602303591401</v>
      </c>
      <c r="R409" s="14"/>
      <c r="S409" s="14">
        <v>8.9599101780024198E-2</v>
      </c>
      <c r="T409" s="14">
        <v>0.12130431680404501</v>
      </c>
      <c r="U409" s="14">
        <v>9.3736894654310898E-2</v>
      </c>
      <c r="V409" s="14">
        <v>0.118802014366094</v>
      </c>
      <c r="W409" s="14">
        <v>0.15020244765140101</v>
      </c>
      <c r="X409" s="14">
        <v>0.17226548583481499</v>
      </c>
      <c r="Y409" s="14">
        <v>0.12577387799755499</v>
      </c>
      <c r="Z409" s="14">
        <v>5.1480005959123103E-2</v>
      </c>
      <c r="AA409" s="14">
        <v>9.0345465142821602E-2</v>
      </c>
      <c r="AB409" s="14">
        <v>0.12705663744516699</v>
      </c>
      <c r="AC409" s="14">
        <v>0.131463157519003</v>
      </c>
      <c r="AD409" s="14">
        <v>8.1391619346772096E-2</v>
      </c>
      <c r="AE409" s="14"/>
      <c r="AF409" s="14">
        <v>0.151216861135542</v>
      </c>
      <c r="AG409" s="14">
        <v>8.5553418343257498E-2</v>
      </c>
      <c r="AH409" s="14">
        <v>7.06232764828469E-2</v>
      </c>
      <c r="AI409" s="14">
        <v>0.17693239366635699</v>
      </c>
      <c r="AJ409" s="14"/>
      <c r="AK409" s="14">
        <v>0.13049456450277799</v>
      </c>
      <c r="AL409" s="14">
        <v>4.5309653188777499E-2</v>
      </c>
      <c r="AM409" s="14">
        <v>8.7864054054465998E-2</v>
      </c>
      <c r="AN409" s="14">
        <v>0.184904184610588</v>
      </c>
      <c r="AO409" s="14">
        <v>0.14349512679805901</v>
      </c>
      <c r="AP409" s="14"/>
      <c r="AQ409" s="14">
        <v>0.110390246373629</v>
      </c>
      <c r="AR409" s="14"/>
      <c r="AS409" s="14">
        <v>2.0357198604287301E-2</v>
      </c>
      <c r="AT409" s="14">
        <v>0.19044816471906101</v>
      </c>
    </row>
    <row r="410" spans="2:46" x14ac:dyDescent="0.35">
      <c r="B410" t="s">
        <v>169</v>
      </c>
      <c r="C410" s="14">
        <v>0.192279456923164</v>
      </c>
      <c r="D410" s="14">
        <v>0.16260268966122601</v>
      </c>
      <c r="E410" s="14">
        <v>0.220935343622533</v>
      </c>
      <c r="F410" s="14"/>
      <c r="G410" s="14">
        <v>0.267326244401008</v>
      </c>
      <c r="H410" s="14">
        <v>0.187858803582406</v>
      </c>
      <c r="I410" s="14">
        <v>0.21347851824456701</v>
      </c>
      <c r="J410" s="14">
        <v>0.166521474865715</v>
      </c>
      <c r="K410" s="14">
        <v>0.15380085408072799</v>
      </c>
      <c r="L410" s="14">
        <v>0.17547264368820301</v>
      </c>
      <c r="M410" s="14"/>
      <c r="N410" s="14">
        <v>0.157380202694403</v>
      </c>
      <c r="O410" s="14">
        <v>0.197303382139878</v>
      </c>
      <c r="P410" s="14">
        <v>0.23533425995996199</v>
      </c>
      <c r="Q410" s="14">
        <v>0.183639668979834</v>
      </c>
      <c r="R410" s="14"/>
      <c r="S410" s="14">
        <v>0.14597431319829901</v>
      </c>
      <c r="T410" s="14">
        <v>0.202163616302377</v>
      </c>
      <c r="U410" s="14">
        <v>0.20031255007204599</v>
      </c>
      <c r="V410" s="14">
        <v>0.210198127489271</v>
      </c>
      <c r="W410" s="14">
        <v>0.125807412984175</v>
      </c>
      <c r="X410" s="14">
        <v>0.18119619398919201</v>
      </c>
      <c r="Y410" s="14">
        <v>0.257975848235454</v>
      </c>
      <c r="Z410" s="14">
        <v>0.21836597421082801</v>
      </c>
      <c r="AA410" s="14">
        <v>0.17665454906433101</v>
      </c>
      <c r="AB410" s="14">
        <v>0.20774705811768401</v>
      </c>
      <c r="AC410" s="14">
        <v>0.24283282178444901</v>
      </c>
      <c r="AD410" s="14">
        <v>0.194291673613018</v>
      </c>
      <c r="AE410" s="14"/>
      <c r="AF410" s="14">
        <v>0.20678467394469299</v>
      </c>
      <c r="AG410" s="14">
        <v>0.13188490254990001</v>
      </c>
      <c r="AH410" s="14">
        <v>0.19403783563197599</v>
      </c>
      <c r="AI410" s="14">
        <v>0.20074282876939001</v>
      </c>
      <c r="AJ410" s="14"/>
      <c r="AK410" s="14">
        <v>0.19095973287114301</v>
      </c>
      <c r="AL410" s="14">
        <v>9.8879957478988298E-2</v>
      </c>
      <c r="AM410" s="14">
        <v>0.182752991903328</v>
      </c>
      <c r="AN410" s="14">
        <v>0.221805337245045</v>
      </c>
      <c r="AO410" s="14">
        <v>0.25307102619035499</v>
      </c>
      <c r="AP410" s="14"/>
      <c r="AQ410" s="14">
        <v>0.17064631495919699</v>
      </c>
      <c r="AR410" s="14"/>
      <c r="AS410" s="14">
        <v>7.0012699249971402E-2</v>
      </c>
      <c r="AT410" s="14">
        <v>0.22284434899713501</v>
      </c>
    </row>
    <row r="411" spans="2:46" x14ac:dyDescent="0.35">
      <c r="B411" t="s">
        <v>170</v>
      </c>
      <c r="C411" s="14">
        <v>0.24660838608111799</v>
      </c>
      <c r="D411" s="14">
        <v>0.241879090536708</v>
      </c>
      <c r="E411" s="14">
        <v>0.25123388137401198</v>
      </c>
      <c r="F411" s="14"/>
      <c r="G411" s="14">
        <v>0.27800228198660498</v>
      </c>
      <c r="H411" s="14">
        <v>0.18771435571699199</v>
      </c>
      <c r="I411" s="14">
        <v>0.240690910291979</v>
      </c>
      <c r="J411" s="14">
        <v>0.234239209977603</v>
      </c>
      <c r="K411" s="14">
        <v>0.24482329023322</v>
      </c>
      <c r="L411" s="14">
        <v>0.28968073049287602</v>
      </c>
      <c r="M411" s="14"/>
      <c r="N411" s="14">
        <v>0.26233374558467898</v>
      </c>
      <c r="O411" s="14">
        <v>0.26041153588416599</v>
      </c>
      <c r="P411" s="14">
        <v>0.22073559483437399</v>
      </c>
      <c r="Q411" s="14">
        <v>0.239466740122278</v>
      </c>
      <c r="R411" s="14"/>
      <c r="S411" s="14">
        <v>0.27463703507834603</v>
      </c>
      <c r="T411" s="14">
        <v>0.28341449528993601</v>
      </c>
      <c r="U411" s="14">
        <v>0.23518448737644501</v>
      </c>
      <c r="V411" s="14">
        <v>0.23202223405275599</v>
      </c>
      <c r="W411" s="14">
        <v>0.27620813870384098</v>
      </c>
      <c r="X411" s="14">
        <v>0.246025515330102</v>
      </c>
      <c r="Y411" s="14">
        <v>0.19099393137829401</v>
      </c>
      <c r="Z411" s="14">
        <v>0.21959052283576999</v>
      </c>
      <c r="AA411" s="14">
        <v>0.222568987484902</v>
      </c>
      <c r="AB411" s="14">
        <v>0.22236684828862099</v>
      </c>
      <c r="AC411" s="14">
        <v>0.219813447100911</v>
      </c>
      <c r="AD411" s="14">
        <v>0.35282162011581297</v>
      </c>
      <c r="AE411" s="14"/>
      <c r="AF411" s="14">
        <v>0.25900950826712499</v>
      </c>
      <c r="AG411" s="14">
        <v>0.22217811378041</v>
      </c>
      <c r="AH411" s="14">
        <v>0.29366498050310602</v>
      </c>
      <c r="AI411" s="14">
        <v>0.18057312866973299</v>
      </c>
      <c r="AJ411" s="14"/>
      <c r="AK411" s="14">
        <v>0.27609606302506401</v>
      </c>
      <c r="AL411" s="14">
        <v>0.20335278596258599</v>
      </c>
      <c r="AM411" s="14">
        <v>0.27366340671206102</v>
      </c>
      <c r="AN411" s="14">
        <v>0.18525040499192399</v>
      </c>
      <c r="AO411" s="14">
        <v>0.27063835874953601</v>
      </c>
      <c r="AP411" s="14"/>
      <c r="AQ411" s="14">
        <v>0.14473015280578</v>
      </c>
      <c r="AR411" s="14"/>
      <c r="AS411" s="14">
        <v>0.17588552735732399</v>
      </c>
      <c r="AT411" s="14">
        <v>0.28299246037082898</v>
      </c>
    </row>
    <row r="412" spans="2:46" x14ac:dyDescent="0.35">
      <c r="B412" t="s">
        <v>171</v>
      </c>
      <c r="C412" s="14">
        <v>0.19889206457012201</v>
      </c>
      <c r="D412" s="14">
        <v>0.22185633365824001</v>
      </c>
      <c r="E412" s="14">
        <v>0.17724540592868299</v>
      </c>
      <c r="F412" s="14"/>
      <c r="G412" s="14">
        <v>0.199332532423287</v>
      </c>
      <c r="H412" s="14">
        <v>0.26374694608258198</v>
      </c>
      <c r="I412" s="14">
        <v>0.177203271989855</v>
      </c>
      <c r="J412" s="14">
        <v>0.20488711884833399</v>
      </c>
      <c r="K412" s="14">
        <v>0.21497274002709499</v>
      </c>
      <c r="L412" s="14">
        <v>0.14774801515984601</v>
      </c>
      <c r="M412" s="14"/>
      <c r="N412" s="14">
        <v>0.24376229456155399</v>
      </c>
      <c r="O412" s="14">
        <v>0.22524874833524899</v>
      </c>
      <c r="P412" s="14">
        <v>0.16459620911213399</v>
      </c>
      <c r="Q412" s="14">
        <v>0.15369809128328801</v>
      </c>
      <c r="R412" s="14"/>
      <c r="S412" s="14">
        <v>0.28577953630515301</v>
      </c>
      <c r="T412" s="14">
        <v>0.15702634876621199</v>
      </c>
      <c r="U412" s="14">
        <v>0.207600467690889</v>
      </c>
      <c r="V412" s="14">
        <v>0.20463602710038001</v>
      </c>
      <c r="W412" s="14">
        <v>0.23361551793468699</v>
      </c>
      <c r="X412" s="14">
        <v>0.161958199217381</v>
      </c>
      <c r="Y412" s="14">
        <v>0.149706359037448</v>
      </c>
      <c r="Z412" s="14">
        <v>0.229169057052487</v>
      </c>
      <c r="AA412" s="14">
        <v>0.20946507597792899</v>
      </c>
      <c r="AB412" s="14">
        <v>0.181492014290668</v>
      </c>
      <c r="AC412" s="14">
        <v>0.15057566523951699</v>
      </c>
      <c r="AD412" s="14">
        <v>0.14984869088049799</v>
      </c>
      <c r="AE412" s="14"/>
      <c r="AF412" s="14">
        <v>0.14202075724201199</v>
      </c>
      <c r="AG412" s="14">
        <v>0.32347954325007899</v>
      </c>
      <c r="AH412" s="14">
        <v>0.24465779569698001</v>
      </c>
      <c r="AI412" s="14">
        <v>4.65415737479015E-2</v>
      </c>
      <c r="AJ412" s="14"/>
      <c r="AK412" s="14">
        <v>0.14682702262463301</v>
      </c>
      <c r="AL412" s="14">
        <v>0.41390807867324703</v>
      </c>
      <c r="AM412" s="14">
        <v>0.26847167738566802</v>
      </c>
      <c r="AN412" s="14">
        <v>6.4638558011691993E-2</v>
      </c>
      <c r="AO412" s="14">
        <v>0.126943310740743</v>
      </c>
      <c r="AP412" s="14"/>
      <c r="AQ412" s="14">
        <v>0.231317246856901</v>
      </c>
      <c r="AR412" s="14"/>
      <c r="AS412" s="14">
        <v>0.46965638750269001</v>
      </c>
      <c r="AT412" s="14">
        <v>0.102086142951598</v>
      </c>
    </row>
    <row r="413" spans="2:46" x14ac:dyDescent="0.35">
      <c r="B413" t="s">
        <v>172</v>
      </c>
      <c r="C413" s="14">
        <v>8.0195803952575695E-2</v>
      </c>
      <c r="D413" s="14">
        <v>8.4171831323828106E-2</v>
      </c>
      <c r="E413" s="14">
        <v>7.5681481252547103E-2</v>
      </c>
      <c r="F413" s="14"/>
      <c r="G413" s="14">
        <v>9.2391224215102694E-2</v>
      </c>
      <c r="H413" s="14">
        <v>0.10564582831977901</v>
      </c>
      <c r="I413" s="14">
        <v>6.72515876765689E-2</v>
      </c>
      <c r="J413" s="14">
        <v>9.2760025334002294E-2</v>
      </c>
      <c r="K413" s="14">
        <v>6.2344083879240703E-2</v>
      </c>
      <c r="L413" s="14">
        <v>6.3691176656893195E-2</v>
      </c>
      <c r="M413" s="14"/>
      <c r="N413" s="14">
        <v>0.108645751926811</v>
      </c>
      <c r="O413" s="14">
        <v>7.1767590280524304E-2</v>
      </c>
      <c r="P413" s="14">
        <v>5.90984926865517E-2</v>
      </c>
      <c r="Q413" s="14">
        <v>7.7847179373477404E-2</v>
      </c>
      <c r="R413" s="14"/>
      <c r="S413" s="14">
        <v>0.100831527126684</v>
      </c>
      <c r="T413" s="14">
        <v>7.9465697989770101E-2</v>
      </c>
      <c r="U413" s="14">
        <v>7.3140034776815605E-2</v>
      </c>
      <c r="V413" s="14">
        <v>6.2980043794472307E-2</v>
      </c>
      <c r="W413" s="14">
        <v>7.6778076782258703E-2</v>
      </c>
      <c r="X413" s="14">
        <v>9.0376222923263902E-2</v>
      </c>
      <c r="Y413" s="14">
        <v>1.77686199533282E-2</v>
      </c>
      <c r="Z413" s="14">
        <v>0.102540848289045</v>
      </c>
      <c r="AA413" s="14">
        <v>9.6094401941019494E-2</v>
      </c>
      <c r="AB413" s="14">
        <v>8.7641362771586295E-2</v>
      </c>
      <c r="AC413" s="14">
        <v>6.3670480918050096E-2</v>
      </c>
      <c r="AD413" s="14">
        <v>0.11864292584740101</v>
      </c>
      <c r="AE413" s="14"/>
      <c r="AF413" s="14">
        <v>5.4653804509380503E-2</v>
      </c>
      <c r="AG413" s="14">
        <v>0.139160816178095</v>
      </c>
      <c r="AH413" s="14">
        <v>8.4679167607684305E-2</v>
      </c>
      <c r="AI413" s="14">
        <v>3.3657782317098497E-2</v>
      </c>
      <c r="AJ413" s="14"/>
      <c r="AK413" s="14">
        <v>6.3575840375321199E-2</v>
      </c>
      <c r="AL413" s="14">
        <v>0.19059175147772101</v>
      </c>
      <c r="AM413" s="14">
        <v>7.9377939985253804E-2</v>
      </c>
      <c r="AN413" s="14">
        <v>2.87071514573327E-2</v>
      </c>
      <c r="AO413" s="14">
        <v>4.9056866442568799E-2</v>
      </c>
      <c r="AP413" s="14"/>
      <c r="AQ413" s="14">
        <v>0.149171200097234</v>
      </c>
      <c r="AR413" s="14"/>
      <c r="AS413" s="14">
        <v>0.211681585023027</v>
      </c>
      <c r="AT413" s="14">
        <v>2.87913679875016E-2</v>
      </c>
    </row>
    <row r="414" spans="2:46" x14ac:dyDescent="0.35">
      <c r="B414" t="s">
        <v>173</v>
      </c>
      <c r="C414" s="14">
        <v>1.42526684562659E-2</v>
      </c>
      <c r="D414" s="14">
        <v>1.4728550552381099E-2</v>
      </c>
      <c r="E414" s="14">
        <v>1.3843776059375101E-2</v>
      </c>
      <c r="F414" s="14"/>
      <c r="G414" s="14">
        <v>7.3098950597236803E-3</v>
      </c>
      <c r="H414" s="14">
        <v>2.2966243080074999E-2</v>
      </c>
      <c r="I414" s="14">
        <v>1.01535822771643E-2</v>
      </c>
      <c r="J414" s="14">
        <v>1.7422941409721799E-2</v>
      </c>
      <c r="K414" s="14">
        <v>6.2895075697069298E-3</v>
      </c>
      <c r="L414" s="14">
        <v>1.7912861509770301E-2</v>
      </c>
      <c r="M414" s="14"/>
      <c r="N414" s="14">
        <v>1.7575987216526201E-2</v>
      </c>
      <c r="O414" s="14">
        <v>2.1745883910464999E-2</v>
      </c>
      <c r="P414" s="14">
        <v>9.2021965855292407E-3</v>
      </c>
      <c r="Q414" s="14">
        <v>7.4921795806953302E-3</v>
      </c>
      <c r="R414" s="14"/>
      <c r="S414" s="14">
        <v>2.01440614251811E-2</v>
      </c>
      <c r="T414" s="14">
        <v>1.78419913900301E-2</v>
      </c>
      <c r="U414" s="14">
        <v>2.22526647780102E-2</v>
      </c>
      <c r="V414" s="14">
        <v>1.2127734092856699E-2</v>
      </c>
      <c r="W414" s="14">
        <v>1.29675214970739E-2</v>
      </c>
      <c r="X414" s="14">
        <v>5.7098541908565297E-3</v>
      </c>
      <c r="Y414" s="14">
        <v>1.18134425555027E-2</v>
      </c>
      <c r="Z414" s="14">
        <v>1.26141286683126E-2</v>
      </c>
      <c r="AA414" s="14">
        <v>1.2235200966444801E-2</v>
      </c>
      <c r="AB414" s="14">
        <v>2.2495786980246599E-2</v>
      </c>
      <c r="AC414" s="14">
        <v>0</v>
      </c>
      <c r="AD414" s="14">
        <v>0</v>
      </c>
      <c r="AE414" s="14"/>
      <c r="AF414" s="14">
        <v>2.5757450044492998E-3</v>
      </c>
      <c r="AG414" s="14">
        <v>2.9755019150399201E-2</v>
      </c>
      <c r="AH414" s="14">
        <v>2.26732098918313E-2</v>
      </c>
      <c r="AI414" s="14">
        <v>0</v>
      </c>
      <c r="AJ414" s="14"/>
      <c r="AK414" s="14">
        <v>9.6745114617765096E-3</v>
      </c>
      <c r="AL414" s="14">
        <v>3.9869139377961098E-2</v>
      </c>
      <c r="AM414" s="14">
        <v>1.31270666803743E-2</v>
      </c>
      <c r="AN414" s="14">
        <v>0</v>
      </c>
      <c r="AO414" s="14">
        <v>6.0335551348858303E-3</v>
      </c>
      <c r="AP414" s="14"/>
      <c r="AQ414" s="14">
        <v>3.5045534502702799E-2</v>
      </c>
      <c r="AR414" s="14"/>
      <c r="AS414" s="14">
        <v>5.0228772783697702E-2</v>
      </c>
      <c r="AT414" s="14">
        <v>0</v>
      </c>
    </row>
    <row r="415" spans="2:46" x14ac:dyDescent="0.35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</row>
    <row r="416" spans="2:46" x14ac:dyDescent="0.35">
      <c r="B416" s="6" t="s">
        <v>193</v>
      </c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</row>
    <row r="417" spans="2:46" x14ac:dyDescent="0.35">
      <c r="B417" s="24" t="s">
        <v>78</v>
      </c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</row>
    <row r="418" spans="2:46" x14ac:dyDescent="0.35">
      <c r="B418" t="s">
        <v>167</v>
      </c>
      <c r="C418" s="14">
        <v>0.20874131424452899</v>
      </c>
      <c r="D418" s="14">
        <v>0.230590549034452</v>
      </c>
      <c r="E418" s="14">
        <v>0.18620952903051299</v>
      </c>
      <c r="F418" s="14"/>
      <c r="G418" s="14">
        <v>0.12576351828346699</v>
      </c>
      <c r="H418" s="14">
        <v>0.13497640596267599</v>
      </c>
      <c r="I418" s="14">
        <v>0.198711911186711</v>
      </c>
      <c r="J418" s="14">
        <v>0.24019349643025301</v>
      </c>
      <c r="K418" s="14">
        <v>0.28643372475123702</v>
      </c>
      <c r="L418" s="14">
        <v>0.25432166824735097</v>
      </c>
      <c r="M418" s="14"/>
      <c r="N418" s="14">
        <v>0.19752919595856799</v>
      </c>
      <c r="O418" s="14">
        <v>0.16222920181091099</v>
      </c>
      <c r="P418" s="14">
        <v>0.23645500696793401</v>
      </c>
      <c r="Q418" s="14">
        <v>0.244022114998213</v>
      </c>
      <c r="R418" s="14"/>
      <c r="S418" s="14">
        <v>0.154577756977029</v>
      </c>
      <c r="T418" s="14">
        <v>0.20604762003990301</v>
      </c>
      <c r="U418" s="14">
        <v>0.241089539739585</v>
      </c>
      <c r="V418" s="14">
        <v>0.20737287867146301</v>
      </c>
      <c r="W418" s="14">
        <v>0.20407709605424701</v>
      </c>
      <c r="X418" s="14">
        <v>0.23508881740922</v>
      </c>
      <c r="Y418" s="14">
        <v>0.28649300893323099</v>
      </c>
      <c r="Z418" s="14">
        <v>0.15158719732334799</v>
      </c>
      <c r="AA418" s="14">
        <v>0.21662395129982201</v>
      </c>
      <c r="AB418" s="14">
        <v>0.21813843390576501</v>
      </c>
      <c r="AC418" s="14">
        <v>0.23269010796023701</v>
      </c>
      <c r="AD418" s="14">
        <v>9.5007399562319406E-2</v>
      </c>
      <c r="AE418" s="14"/>
      <c r="AF418" s="14">
        <v>0.28430896058241401</v>
      </c>
      <c r="AG418" s="14">
        <v>8.46420818429892E-2</v>
      </c>
      <c r="AH418" s="14">
        <v>0.113040810347666</v>
      </c>
      <c r="AI418" s="14">
        <v>0.47381705192239498</v>
      </c>
      <c r="AJ418" s="14"/>
      <c r="AK418" s="14">
        <v>0.233164258143473</v>
      </c>
      <c r="AL418" s="14">
        <v>1.72520593806035E-2</v>
      </c>
      <c r="AM418" s="14">
        <v>0.149426035069988</v>
      </c>
      <c r="AN418" s="14">
        <v>0.42263244558604601</v>
      </c>
      <c r="AO418" s="14">
        <v>0.23344096283779101</v>
      </c>
      <c r="AP418" s="14"/>
      <c r="AQ418" s="14">
        <v>0.16156029251927501</v>
      </c>
      <c r="AR418" s="14"/>
      <c r="AS418" s="14">
        <v>4.5362015205615497E-3</v>
      </c>
      <c r="AT418" s="14">
        <v>0.21237315703898499</v>
      </c>
    </row>
    <row r="419" spans="2:46" x14ac:dyDescent="0.35">
      <c r="B419" t="s">
        <v>168</v>
      </c>
      <c r="C419" s="14">
        <v>0.16779967454761399</v>
      </c>
      <c r="D419" s="14">
        <v>0.172807714275476</v>
      </c>
      <c r="E419" s="14">
        <v>0.16356637474994401</v>
      </c>
      <c r="F419" s="14"/>
      <c r="G419" s="14">
        <v>0.12943790685380399</v>
      </c>
      <c r="H419" s="14">
        <v>0.19996791348811699</v>
      </c>
      <c r="I419" s="14">
        <v>0.19521912661058</v>
      </c>
      <c r="J419" s="14">
        <v>0.144225226634698</v>
      </c>
      <c r="K419" s="14">
        <v>0.12739038419346399</v>
      </c>
      <c r="L419" s="14">
        <v>0.19130507500483199</v>
      </c>
      <c r="M419" s="14"/>
      <c r="N419" s="14">
        <v>0.16615362258517699</v>
      </c>
      <c r="O419" s="14">
        <v>0.181387426575018</v>
      </c>
      <c r="P419" s="14">
        <v>0.15818036455331899</v>
      </c>
      <c r="Q419" s="14">
        <v>0.166235198019728</v>
      </c>
      <c r="R419" s="14"/>
      <c r="S419" s="14">
        <v>0.135026972200886</v>
      </c>
      <c r="T419" s="14">
        <v>0.172653815132845</v>
      </c>
      <c r="U419" s="14">
        <v>0.113394218216995</v>
      </c>
      <c r="V419" s="14">
        <v>0.17022667570157601</v>
      </c>
      <c r="W419" s="14">
        <v>0.202461112423131</v>
      </c>
      <c r="X419" s="14">
        <v>0.154613564131906</v>
      </c>
      <c r="Y419" s="14">
        <v>0.17625993326742501</v>
      </c>
      <c r="Z419" s="14">
        <v>0.18246594174609401</v>
      </c>
      <c r="AA419" s="14">
        <v>0.193349999118334</v>
      </c>
      <c r="AB419" s="14">
        <v>0.18188871219288599</v>
      </c>
      <c r="AC419" s="14">
        <v>0.19244107846344</v>
      </c>
      <c r="AD419" s="14">
        <v>0.17761380616067901</v>
      </c>
      <c r="AE419" s="14"/>
      <c r="AF419" s="14">
        <v>0.20689007811405799</v>
      </c>
      <c r="AG419" s="14">
        <v>0.128324224833614</v>
      </c>
      <c r="AH419" s="14">
        <v>0.18690066226350099</v>
      </c>
      <c r="AI419" s="14">
        <v>0.208285911557968</v>
      </c>
      <c r="AJ419" s="14"/>
      <c r="AK419" s="14">
        <v>0.187033912349995</v>
      </c>
      <c r="AL419" s="14">
        <v>6.18185430535656E-2</v>
      </c>
      <c r="AM419" s="14">
        <v>0.17686085235498</v>
      </c>
      <c r="AN419" s="14">
        <v>0.21997662640694099</v>
      </c>
      <c r="AO419" s="14">
        <v>0.173941237446679</v>
      </c>
      <c r="AP419" s="14"/>
      <c r="AQ419" s="14">
        <v>0.179842314048518</v>
      </c>
      <c r="AR419" s="14"/>
      <c r="AS419" s="14">
        <v>3.3289455534449702E-2</v>
      </c>
      <c r="AT419" s="14">
        <v>0.27381879833789702</v>
      </c>
    </row>
    <row r="420" spans="2:46" x14ac:dyDescent="0.35">
      <c r="B420" t="s">
        <v>169</v>
      </c>
      <c r="C420" s="14">
        <v>0.225593626777018</v>
      </c>
      <c r="D420" s="14">
        <v>0.19605767381731101</v>
      </c>
      <c r="E420" s="14">
        <v>0.25437497230068001</v>
      </c>
      <c r="F420" s="14"/>
      <c r="G420" s="14">
        <v>0.30839228198978003</v>
      </c>
      <c r="H420" s="14">
        <v>0.210433015417543</v>
      </c>
      <c r="I420" s="14">
        <v>0.21705859924007501</v>
      </c>
      <c r="J420" s="14">
        <v>0.202223175119044</v>
      </c>
      <c r="K420" s="14">
        <v>0.19775117655393401</v>
      </c>
      <c r="L420" s="14">
        <v>0.22743502927050299</v>
      </c>
      <c r="M420" s="14"/>
      <c r="N420" s="14">
        <v>0.203709846631077</v>
      </c>
      <c r="O420" s="14">
        <v>0.23209978856344901</v>
      </c>
      <c r="P420" s="14">
        <v>0.24153195491208099</v>
      </c>
      <c r="Q420" s="14">
        <v>0.22561729704500399</v>
      </c>
      <c r="R420" s="14"/>
      <c r="S420" s="14">
        <v>0.19905010983663099</v>
      </c>
      <c r="T420" s="14">
        <v>0.18240793594042501</v>
      </c>
      <c r="U420" s="14">
        <v>0.226053963373403</v>
      </c>
      <c r="V420" s="14">
        <v>0.20146586489940199</v>
      </c>
      <c r="W420" s="14">
        <v>0.24338024889203699</v>
      </c>
      <c r="X420" s="14">
        <v>0.239206454373599</v>
      </c>
      <c r="Y420" s="14">
        <v>0.24826095899006301</v>
      </c>
      <c r="Z420" s="14">
        <v>0.28119306703139102</v>
      </c>
      <c r="AA420" s="14">
        <v>0.208578884057705</v>
      </c>
      <c r="AB420" s="14">
        <v>0.232444254379542</v>
      </c>
      <c r="AC420" s="14">
        <v>0.27724419539355599</v>
      </c>
      <c r="AD420" s="14">
        <v>0.34588557091173699</v>
      </c>
      <c r="AE420" s="14"/>
      <c r="AF420" s="14">
        <v>0.232729197245237</v>
      </c>
      <c r="AG420" s="14">
        <v>0.20391575588342201</v>
      </c>
      <c r="AH420" s="14">
        <v>0.17659472686515401</v>
      </c>
      <c r="AI420" s="14">
        <v>0.18679739141373899</v>
      </c>
      <c r="AJ420" s="14"/>
      <c r="AK420" s="14">
        <v>0.248153150957799</v>
      </c>
      <c r="AL420" s="14">
        <v>0.18356744061663299</v>
      </c>
      <c r="AM420" s="14">
        <v>0.23819019686103099</v>
      </c>
      <c r="AN420" s="14">
        <v>0.18184411546035201</v>
      </c>
      <c r="AO420" s="14">
        <v>0.26334813787012801</v>
      </c>
      <c r="AP420" s="14"/>
      <c r="AQ420" s="14">
        <v>0.15046395001090401</v>
      </c>
      <c r="AR420" s="14"/>
      <c r="AS420" s="14">
        <v>0.15427847936944999</v>
      </c>
      <c r="AT420" s="14">
        <v>0.27267158223416899</v>
      </c>
    </row>
    <row r="421" spans="2:46" x14ac:dyDescent="0.35">
      <c r="B421" t="s">
        <v>170</v>
      </c>
      <c r="C421" s="14">
        <v>0.17126348791329399</v>
      </c>
      <c r="D421" s="14">
        <v>0.159458864784636</v>
      </c>
      <c r="E421" s="14">
        <v>0.182503254187805</v>
      </c>
      <c r="F421" s="14"/>
      <c r="G421" s="14">
        <v>0.201762064218975</v>
      </c>
      <c r="H421" s="14">
        <v>0.130655007084792</v>
      </c>
      <c r="I421" s="14">
        <v>0.15659657762923099</v>
      </c>
      <c r="J421" s="14">
        <v>0.18644691036027999</v>
      </c>
      <c r="K421" s="14">
        <v>0.219067100607621</v>
      </c>
      <c r="L421" s="14">
        <v>0.15133950946314501</v>
      </c>
      <c r="M421" s="14"/>
      <c r="N421" s="14">
        <v>0.14606399661316999</v>
      </c>
      <c r="O421" s="14">
        <v>0.19363355781601699</v>
      </c>
      <c r="P421" s="14">
        <v>0.15834906093845699</v>
      </c>
      <c r="Q421" s="14">
        <v>0.18493441217223899</v>
      </c>
      <c r="R421" s="14"/>
      <c r="S421" s="14">
        <v>0.19381413438025399</v>
      </c>
      <c r="T421" s="14">
        <v>0.233017721460866</v>
      </c>
      <c r="U421" s="14">
        <v>0.22128247976819401</v>
      </c>
      <c r="V421" s="14">
        <v>0.18821242439534799</v>
      </c>
      <c r="W421" s="14">
        <v>0.15745941297973601</v>
      </c>
      <c r="X421" s="14">
        <v>0.123302142515962</v>
      </c>
      <c r="Y421" s="14">
        <v>0.15238093663316599</v>
      </c>
      <c r="Z421" s="14">
        <v>7.86781680750437E-2</v>
      </c>
      <c r="AA421" s="14">
        <v>0.16546331768331299</v>
      </c>
      <c r="AB421" s="14">
        <v>0.13532580031892499</v>
      </c>
      <c r="AC421" s="14">
        <v>0.111628339634956</v>
      </c>
      <c r="AD421" s="14">
        <v>0.19216946991854</v>
      </c>
      <c r="AE421" s="14"/>
      <c r="AF421" s="14">
        <v>0.14267740866131301</v>
      </c>
      <c r="AG421" s="14">
        <v>0.197293749749888</v>
      </c>
      <c r="AH421" s="14">
        <v>0.263239813671934</v>
      </c>
      <c r="AI421" s="14">
        <v>7.4157959164083506E-2</v>
      </c>
      <c r="AJ421" s="14"/>
      <c r="AK421" s="14">
        <v>0.140904485197899</v>
      </c>
      <c r="AL421" s="14">
        <v>0.22643307228173101</v>
      </c>
      <c r="AM421" s="14">
        <v>0.179604275691088</v>
      </c>
      <c r="AN421" s="14">
        <v>9.3882791890932807E-2</v>
      </c>
      <c r="AO421" s="14">
        <v>0.18063578007742701</v>
      </c>
      <c r="AP421" s="14"/>
      <c r="AQ421" s="14">
        <v>8.2810331175535906E-2</v>
      </c>
      <c r="AR421" s="14"/>
      <c r="AS421" s="14">
        <v>0.223330963633324</v>
      </c>
      <c r="AT421" s="14">
        <v>0.14658563658468701</v>
      </c>
    </row>
    <row r="422" spans="2:46" x14ac:dyDescent="0.35">
      <c r="B422" t="s">
        <v>171</v>
      </c>
      <c r="C422" s="14">
        <v>0.15712462225436999</v>
      </c>
      <c r="D422" s="14">
        <v>0.17455433228456299</v>
      </c>
      <c r="E422" s="14">
        <v>0.140719126080806</v>
      </c>
      <c r="F422" s="14"/>
      <c r="G422" s="14">
        <v>0.16974068850049401</v>
      </c>
      <c r="H422" s="14">
        <v>0.20695028682050301</v>
      </c>
      <c r="I422" s="14">
        <v>0.15689953465857201</v>
      </c>
      <c r="J422" s="14">
        <v>0.15680396856822401</v>
      </c>
      <c r="K422" s="14">
        <v>0.136159963605575</v>
      </c>
      <c r="L422" s="14">
        <v>0.12273497710416</v>
      </c>
      <c r="M422" s="14"/>
      <c r="N422" s="14">
        <v>0.19175223739297101</v>
      </c>
      <c r="O422" s="14">
        <v>0.16303433647761501</v>
      </c>
      <c r="P422" s="14">
        <v>0.13696431583138899</v>
      </c>
      <c r="Q422" s="14">
        <v>0.13339131727950801</v>
      </c>
      <c r="R422" s="14"/>
      <c r="S422" s="14">
        <v>0.22265379437552801</v>
      </c>
      <c r="T422" s="14">
        <v>0.14243627190684999</v>
      </c>
      <c r="U422" s="14">
        <v>0.11317245336151301</v>
      </c>
      <c r="V422" s="14">
        <v>0.18107454459676101</v>
      </c>
      <c r="W422" s="14">
        <v>0.133667250945292</v>
      </c>
      <c r="X422" s="14">
        <v>0.209791677237885</v>
      </c>
      <c r="Y422" s="14">
        <v>9.4055970417359594E-2</v>
      </c>
      <c r="Z422" s="14">
        <v>0.204494738149745</v>
      </c>
      <c r="AA422" s="14">
        <v>0.131762179930213</v>
      </c>
      <c r="AB422" s="14">
        <v>0.14170241598264199</v>
      </c>
      <c r="AC422" s="14">
        <v>0.13327504715643901</v>
      </c>
      <c r="AD422" s="14">
        <v>0.14118977010462599</v>
      </c>
      <c r="AE422" s="14"/>
      <c r="AF422" s="14">
        <v>8.1877532063592301E-2</v>
      </c>
      <c r="AG422" s="14">
        <v>0.26562293761836903</v>
      </c>
      <c r="AH422" s="14">
        <v>0.17881450322737899</v>
      </c>
      <c r="AI422" s="14">
        <v>3.3219728635381002E-2</v>
      </c>
      <c r="AJ422" s="14"/>
      <c r="AK422" s="14">
        <v>0.12095655930676701</v>
      </c>
      <c r="AL422" s="14">
        <v>0.35164027138825399</v>
      </c>
      <c r="AM422" s="14">
        <v>0.201679226695889</v>
      </c>
      <c r="AN422" s="14">
        <v>5.0806338374987201E-2</v>
      </c>
      <c r="AO422" s="14">
        <v>0.105446282688508</v>
      </c>
      <c r="AP422" s="14"/>
      <c r="AQ422" s="14">
        <v>0.251623239518242</v>
      </c>
      <c r="AR422" s="14"/>
      <c r="AS422" s="14">
        <v>0.39737350919814002</v>
      </c>
      <c r="AT422" s="14">
        <v>7.0422952695025395E-2</v>
      </c>
    </row>
    <row r="423" spans="2:46" x14ac:dyDescent="0.35">
      <c r="B423" t="s">
        <v>172</v>
      </c>
      <c r="C423" s="14">
        <v>5.4944297030876901E-2</v>
      </c>
      <c r="D423" s="14">
        <v>5.0619681574127398E-2</v>
      </c>
      <c r="E423" s="14">
        <v>5.9382726047352001E-2</v>
      </c>
      <c r="F423" s="14"/>
      <c r="G423" s="14">
        <v>5.7593645093756501E-2</v>
      </c>
      <c r="H423" s="14">
        <v>9.3652616940345795E-2</v>
      </c>
      <c r="I423" s="14">
        <v>5.8214076254266001E-2</v>
      </c>
      <c r="J423" s="14">
        <v>5.0120627638860001E-2</v>
      </c>
      <c r="K423" s="14">
        <v>3.0188138675857099E-2</v>
      </c>
      <c r="L423" s="14">
        <v>3.9623236508400099E-2</v>
      </c>
      <c r="M423" s="14"/>
      <c r="N423" s="14">
        <v>7.2944503141593398E-2</v>
      </c>
      <c r="O423" s="14">
        <v>4.7439793548058502E-2</v>
      </c>
      <c r="P423" s="14">
        <v>5.9195581539210403E-2</v>
      </c>
      <c r="Q423" s="14">
        <v>4.02793637041984E-2</v>
      </c>
      <c r="R423" s="14"/>
      <c r="S423" s="14">
        <v>7.1284367558475295E-2</v>
      </c>
      <c r="T423" s="14">
        <v>4.9376288170922301E-2</v>
      </c>
      <c r="U423" s="14">
        <v>7.3492640532916806E-2</v>
      </c>
      <c r="V423" s="14">
        <v>3.9519877642592398E-2</v>
      </c>
      <c r="W423" s="14">
        <v>3.8471061848512199E-2</v>
      </c>
      <c r="X423" s="14">
        <v>3.22874901405713E-2</v>
      </c>
      <c r="Y423" s="14">
        <v>3.6858359969625498E-2</v>
      </c>
      <c r="Z423" s="14">
        <v>8.8205688971251903E-2</v>
      </c>
      <c r="AA423" s="14">
        <v>6.3597712730146805E-2</v>
      </c>
      <c r="AB423" s="14">
        <v>7.3692784969918504E-2</v>
      </c>
      <c r="AC423" s="14">
        <v>5.2721231391371602E-2</v>
      </c>
      <c r="AD423" s="14">
        <v>2.5701924523362701E-2</v>
      </c>
      <c r="AE423" s="14"/>
      <c r="AF423" s="14">
        <v>4.8701436524153603E-2</v>
      </c>
      <c r="AG423" s="14">
        <v>9.2960338670955794E-2</v>
      </c>
      <c r="AH423" s="14">
        <v>5.8736273732533699E-2</v>
      </c>
      <c r="AI423" s="14">
        <v>2.3721957306433099E-2</v>
      </c>
      <c r="AJ423" s="14"/>
      <c r="AK423" s="14">
        <v>5.9838277970363403E-2</v>
      </c>
      <c r="AL423" s="14">
        <v>0.12094897863317899</v>
      </c>
      <c r="AM423" s="14">
        <v>4.1112346646650602E-2</v>
      </c>
      <c r="AN423" s="14">
        <v>3.0857682280741199E-2</v>
      </c>
      <c r="AO423" s="14">
        <v>2.3559188395030801E-2</v>
      </c>
      <c r="AP423" s="14"/>
      <c r="AQ423" s="14">
        <v>0.127006138583596</v>
      </c>
      <c r="AR423" s="14"/>
      <c r="AS423" s="14">
        <v>0.14120662621565599</v>
      </c>
      <c r="AT423" s="14">
        <v>2.41278731092371E-2</v>
      </c>
    </row>
    <row r="424" spans="2:46" x14ac:dyDescent="0.35">
      <c r="B424" t="s">
        <v>173</v>
      </c>
      <c r="C424" s="14">
        <v>1.4532977232297699E-2</v>
      </c>
      <c r="D424" s="14">
        <v>1.5911184229435299E-2</v>
      </c>
      <c r="E424" s="14">
        <v>1.3244017602899401E-2</v>
      </c>
      <c r="F424" s="14"/>
      <c r="G424" s="14">
        <v>7.3098950597236803E-3</v>
      </c>
      <c r="H424" s="14">
        <v>2.3364754286022599E-2</v>
      </c>
      <c r="I424" s="14">
        <v>1.7300174420563998E-2</v>
      </c>
      <c r="J424" s="14">
        <v>1.9986595248641999E-2</v>
      </c>
      <c r="K424" s="14">
        <v>3.0095116123119198E-3</v>
      </c>
      <c r="L424" s="14">
        <v>1.3240504401608399E-2</v>
      </c>
      <c r="M424" s="14"/>
      <c r="N424" s="14">
        <v>2.1846597677443999E-2</v>
      </c>
      <c r="O424" s="14">
        <v>2.0175895208931899E-2</v>
      </c>
      <c r="P424" s="14">
        <v>9.3237152576094804E-3</v>
      </c>
      <c r="Q424" s="14">
        <v>5.5202967811088998E-3</v>
      </c>
      <c r="R424" s="14"/>
      <c r="S424" s="14">
        <v>2.3592864671196902E-2</v>
      </c>
      <c r="T424" s="14">
        <v>1.40603473481891E-2</v>
      </c>
      <c r="U424" s="14">
        <v>1.1514705007392999E-2</v>
      </c>
      <c r="V424" s="14">
        <v>1.2127734092856699E-2</v>
      </c>
      <c r="W424" s="14">
        <v>2.0483816857044899E-2</v>
      </c>
      <c r="X424" s="14">
        <v>5.7098541908565297E-3</v>
      </c>
      <c r="Y424" s="14">
        <v>5.6908317891297099E-3</v>
      </c>
      <c r="Z424" s="14">
        <v>1.3375198703126499E-2</v>
      </c>
      <c r="AA424" s="14">
        <v>2.0623955180466402E-2</v>
      </c>
      <c r="AB424" s="14">
        <v>1.6807598250321201E-2</v>
      </c>
      <c r="AC424" s="14">
        <v>0</v>
      </c>
      <c r="AD424" s="14">
        <v>2.2432058818735699E-2</v>
      </c>
      <c r="AE424" s="14"/>
      <c r="AF424" s="14">
        <v>2.81538680923252E-3</v>
      </c>
      <c r="AG424" s="14">
        <v>2.72409114007615E-2</v>
      </c>
      <c r="AH424" s="14">
        <v>2.26732098918313E-2</v>
      </c>
      <c r="AI424" s="14">
        <v>0</v>
      </c>
      <c r="AJ424" s="14"/>
      <c r="AK424" s="14">
        <v>9.9493560737045194E-3</v>
      </c>
      <c r="AL424" s="14">
        <v>3.8339634646032801E-2</v>
      </c>
      <c r="AM424" s="14">
        <v>1.31270666803743E-2</v>
      </c>
      <c r="AN424" s="14">
        <v>0</v>
      </c>
      <c r="AO424" s="14">
        <v>1.9628410684436399E-2</v>
      </c>
      <c r="AP424" s="14"/>
      <c r="AQ424" s="14">
        <v>4.6693734143928502E-2</v>
      </c>
      <c r="AR424" s="14"/>
      <c r="AS424" s="14">
        <v>4.5984764528418501E-2</v>
      </c>
      <c r="AT424" s="14">
        <v>0</v>
      </c>
    </row>
    <row r="425" spans="2:46" x14ac:dyDescent="0.35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</row>
    <row r="426" spans="2:46" x14ac:dyDescent="0.35">
      <c r="B426" s="6" t="s">
        <v>194</v>
      </c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</row>
    <row r="427" spans="2:46" x14ac:dyDescent="0.35">
      <c r="B427" s="24" t="s">
        <v>78</v>
      </c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</row>
    <row r="428" spans="2:46" x14ac:dyDescent="0.35">
      <c r="B428" t="s">
        <v>167</v>
      </c>
      <c r="C428" s="14">
        <v>0.21939686570859601</v>
      </c>
      <c r="D428" s="14">
        <v>0.22672642829678399</v>
      </c>
      <c r="E428" s="14">
        <v>0.21216415225103399</v>
      </c>
      <c r="F428" s="14"/>
      <c r="G428" s="14">
        <v>0.124669123550355</v>
      </c>
      <c r="H428" s="14">
        <v>0.152827281533195</v>
      </c>
      <c r="I428" s="14">
        <v>0.227165444667564</v>
      </c>
      <c r="J428" s="14">
        <v>0.21094621769727301</v>
      </c>
      <c r="K428" s="14">
        <v>0.28860445598130302</v>
      </c>
      <c r="L428" s="14">
        <v>0.290655522349137</v>
      </c>
      <c r="M428" s="14"/>
      <c r="N428" s="14">
        <v>0.21484211618141599</v>
      </c>
      <c r="O428" s="14">
        <v>0.18325788140256599</v>
      </c>
      <c r="P428" s="14">
        <v>0.25598099891875298</v>
      </c>
      <c r="Q428" s="14">
        <v>0.230902669829083</v>
      </c>
      <c r="R428" s="14"/>
      <c r="S428" s="14">
        <v>0.14754583737392399</v>
      </c>
      <c r="T428" s="14">
        <v>0.23473904887255201</v>
      </c>
      <c r="U428" s="14">
        <v>0.24690969841764401</v>
      </c>
      <c r="V428" s="14">
        <v>0.22394663597230799</v>
      </c>
      <c r="W428" s="14">
        <v>0.22956249819117699</v>
      </c>
      <c r="X428" s="14">
        <v>0.223989770750152</v>
      </c>
      <c r="Y428" s="14">
        <v>0.31907881852632097</v>
      </c>
      <c r="Z428" s="14">
        <v>0.20258592954528301</v>
      </c>
      <c r="AA428" s="14">
        <v>0.21713818193231399</v>
      </c>
      <c r="AB428" s="14">
        <v>0.220709861086308</v>
      </c>
      <c r="AC428" s="14">
        <v>0.224181088866026</v>
      </c>
      <c r="AD428" s="14">
        <v>0.11671462020706801</v>
      </c>
      <c r="AE428" s="14"/>
      <c r="AF428" s="14">
        <v>0.30393796089215702</v>
      </c>
      <c r="AG428" s="14">
        <v>0.101223855870435</v>
      </c>
      <c r="AH428" s="14">
        <v>0.14972318067382401</v>
      </c>
      <c r="AI428" s="14">
        <v>0.46977575770674701</v>
      </c>
      <c r="AJ428" s="14"/>
      <c r="AK428" s="14">
        <v>0.28099214796354099</v>
      </c>
      <c r="AL428" s="14">
        <v>3.4111228563229901E-2</v>
      </c>
      <c r="AM428" s="14">
        <v>0.16928101917980301</v>
      </c>
      <c r="AN428" s="14">
        <v>0.41761581641515599</v>
      </c>
      <c r="AO428" s="14">
        <v>0.18381842769430701</v>
      </c>
      <c r="AP428" s="14"/>
      <c r="AQ428" s="14">
        <v>0.183895292082284</v>
      </c>
      <c r="AR428" s="14"/>
      <c r="AS428" s="14">
        <v>9.2944188476959504E-3</v>
      </c>
      <c r="AT428" s="14">
        <v>0.24803794193868101</v>
      </c>
    </row>
    <row r="429" spans="2:46" x14ac:dyDescent="0.35">
      <c r="B429" t="s">
        <v>168</v>
      </c>
      <c r="C429" s="14">
        <v>0.165284024903428</v>
      </c>
      <c r="D429" s="14">
        <v>0.15749700571487099</v>
      </c>
      <c r="E429" s="14">
        <v>0.17151206073602501</v>
      </c>
      <c r="F429" s="14"/>
      <c r="G429" s="14">
        <v>0.15774170166198001</v>
      </c>
      <c r="H429" s="14">
        <v>0.17299452687286401</v>
      </c>
      <c r="I429" s="14">
        <v>0.16120568098739499</v>
      </c>
      <c r="J429" s="14">
        <v>0.155189616367163</v>
      </c>
      <c r="K429" s="14">
        <v>0.14170680642290701</v>
      </c>
      <c r="L429" s="14">
        <v>0.191455537448847</v>
      </c>
      <c r="M429" s="14"/>
      <c r="N429" s="14">
        <v>0.15764312449294199</v>
      </c>
      <c r="O429" s="14">
        <v>0.159872558128586</v>
      </c>
      <c r="P429" s="14">
        <v>0.15818943513662101</v>
      </c>
      <c r="Q429" s="14">
        <v>0.18177069112043201</v>
      </c>
      <c r="R429" s="14"/>
      <c r="S429" s="14">
        <v>0.14149194343944399</v>
      </c>
      <c r="T429" s="14">
        <v>0.148869801135014</v>
      </c>
      <c r="U429" s="14">
        <v>0.134443204747002</v>
      </c>
      <c r="V429" s="14">
        <v>0.16142119280953901</v>
      </c>
      <c r="W429" s="14">
        <v>0.16709365949258001</v>
      </c>
      <c r="X429" s="14">
        <v>0.16765432211821099</v>
      </c>
      <c r="Y429" s="14">
        <v>0.19019283103943099</v>
      </c>
      <c r="Z429" s="14">
        <v>0.20196945193073801</v>
      </c>
      <c r="AA429" s="14">
        <v>0.158301288524793</v>
      </c>
      <c r="AB429" s="14">
        <v>0.20183072717782899</v>
      </c>
      <c r="AC429" s="14">
        <v>0.22536880776200899</v>
      </c>
      <c r="AD429" s="14">
        <v>0.13062090285515199</v>
      </c>
      <c r="AE429" s="14"/>
      <c r="AF429" s="14">
        <v>0.19379126375306999</v>
      </c>
      <c r="AG429" s="14">
        <v>0.112180714769179</v>
      </c>
      <c r="AH429" s="14">
        <v>0.15368816196009699</v>
      </c>
      <c r="AI429" s="14">
        <v>0.15896107027197701</v>
      </c>
      <c r="AJ429" s="14"/>
      <c r="AK429" s="14">
        <v>0.17080561478464101</v>
      </c>
      <c r="AL429" s="14">
        <v>5.7718502452137298E-2</v>
      </c>
      <c r="AM429" s="14">
        <v>0.17700368913461401</v>
      </c>
      <c r="AN429" s="14">
        <v>0.20348403882730801</v>
      </c>
      <c r="AO429" s="14">
        <v>0.22649524406525301</v>
      </c>
      <c r="AP429" s="14"/>
      <c r="AQ429" s="14">
        <v>9.8724039358471696E-2</v>
      </c>
      <c r="AR429" s="14"/>
      <c r="AS429" s="14">
        <v>3.5408440905708501E-2</v>
      </c>
      <c r="AT429" s="14">
        <v>0.232725020877004</v>
      </c>
    </row>
    <row r="430" spans="2:46" x14ac:dyDescent="0.35">
      <c r="B430" t="s">
        <v>169</v>
      </c>
      <c r="C430" s="14">
        <v>0.19185710210501</v>
      </c>
      <c r="D430" s="14">
        <v>0.18503151029655701</v>
      </c>
      <c r="E430" s="14">
        <v>0.19927417061601199</v>
      </c>
      <c r="F430" s="14"/>
      <c r="G430" s="14">
        <v>0.24885172823603699</v>
      </c>
      <c r="H430" s="14">
        <v>0.16038106229516599</v>
      </c>
      <c r="I430" s="14">
        <v>0.176740827538445</v>
      </c>
      <c r="J430" s="14">
        <v>0.17750641504199099</v>
      </c>
      <c r="K430" s="14">
        <v>0.21645082164763199</v>
      </c>
      <c r="L430" s="14">
        <v>0.186863331655094</v>
      </c>
      <c r="M430" s="14"/>
      <c r="N430" s="14">
        <v>0.19387395227524001</v>
      </c>
      <c r="O430" s="14">
        <v>0.22249001375768701</v>
      </c>
      <c r="P430" s="14">
        <v>0.16799687980498501</v>
      </c>
      <c r="Q430" s="14">
        <v>0.179501768961737</v>
      </c>
      <c r="R430" s="14"/>
      <c r="S430" s="14">
        <v>0.21767619078186301</v>
      </c>
      <c r="T430" s="14">
        <v>0.183891196651842</v>
      </c>
      <c r="U430" s="14">
        <v>0.23324816813787699</v>
      </c>
      <c r="V430" s="14">
        <v>0.17655123925792901</v>
      </c>
      <c r="W430" s="14">
        <v>0.186932495186974</v>
      </c>
      <c r="X430" s="14">
        <v>0.195444175170749</v>
      </c>
      <c r="Y430" s="14">
        <v>0.15316873947817999</v>
      </c>
      <c r="Z430" s="14">
        <v>0.235271308007165</v>
      </c>
      <c r="AA430" s="14">
        <v>0.15826996344813199</v>
      </c>
      <c r="AB430" s="14">
        <v>0.15194702159999901</v>
      </c>
      <c r="AC430" s="14">
        <v>0.20483678897341301</v>
      </c>
      <c r="AD430" s="14">
        <v>0.30775994586125299</v>
      </c>
      <c r="AE430" s="14"/>
      <c r="AF430" s="14">
        <v>0.21975341650960001</v>
      </c>
      <c r="AG430" s="14">
        <v>0.15659239998812399</v>
      </c>
      <c r="AH430" s="14">
        <v>0.19655514122411799</v>
      </c>
      <c r="AI430" s="14">
        <v>0.187511816483276</v>
      </c>
      <c r="AJ430" s="14"/>
      <c r="AK430" s="14">
        <v>0.23080404330033599</v>
      </c>
      <c r="AL430" s="14">
        <v>0.14823346510390001</v>
      </c>
      <c r="AM430" s="14">
        <v>0.17065813737372701</v>
      </c>
      <c r="AN430" s="14">
        <v>0.174683623770515</v>
      </c>
      <c r="AO430" s="14">
        <v>0.23169265157326899</v>
      </c>
      <c r="AP430" s="14"/>
      <c r="AQ430" s="14">
        <v>0.100861904465882</v>
      </c>
      <c r="AR430" s="14"/>
      <c r="AS430" s="14">
        <v>0.110910713381085</v>
      </c>
      <c r="AT430" s="14">
        <v>0.212383744968412</v>
      </c>
    </row>
    <row r="431" spans="2:46" x14ac:dyDescent="0.35">
      <c r="B431" t="s">
        <v>170</v>
      </c>
      <c r="C431" s="14">
        <v>0.154355134254166</v>
      </c>
      <c r="D431" s="14">
        <v>0.146993612851228</v>
      </c>
      <c r="E431" s="14">
        <v>0.161189757205592</v>
      </c>
      <c r="F431" s="14"/>
      <c r="G431" s="14">
        <v>0.17959154810272299</v>
      </c>
      <c r="H431" s="14">
        <v>0.16228012847041901</v>
      </c>
      <c r="I431" s="14">
        <v>0.1611853619094</v>
      </c>
      <c r="J431" s="14">
        <v>0.19594982044630299</v>
      </c>
      <c r="K431" s="14">
        <v>0.113240001362265</v>
      </c>
      <c r="L431" s="14">
        <v>0.119393715345079</v>
      </c>
      <c r="M431" s="14"/>
      <c r="N431" s="14">
        <v>0.12812630633002201</v>
      </c>
      <c r="O431" s="14">
        <v>0.156544877060664</v>
      </c>
      <c r="P431" s="14">
        <v>0.172810378937091</v>
      </c>
      <c r="Q431" s="14">
        <v>0.166387139290541</v>
      </c>
      <c r="R431" s="14"/>
      <c r="S431" s="14">
        <v>0.17041760471782499</v>
      </c>
      <c r="T431" s="14">
        <v>0.16972768934358801</v>
      </c>
      <c r="U431" s="14">
        <v>0.128807303831797</v>
      </c>
      <c r="V431" s="14">
        <v>0.21100308515087801</v>
      </c>
      <c r="W431" s="14">
        <v>0.16432052953679999</v>
      </c>
      <c r="X431" s="14">
        <v>0.13172985241346899</v>
      </c>
      <c r="Y431" s="14">
        <v>0.12951689248059001</v>
      </c>
      <c r="Z431" s="14">
        <v>9.2643208688503495E-2</v>
      </c>
      <c r="AA431" s="14">
        <v>0.15863096688755701</v>
      </c>
      <c r="AB431" s="14">
        <v>0.13980890432208901</v>
      </c>
      <c r="AC431" s="14">
        <v>0.162580966869391</v>
      </c>
      <c r="AD431" s="14">
        <v>0.118998660251546</v>
      </c>
      <c r="AE431" s="14"/>
      <c r="AF431" s="14">
        <v>0.114315029867348</v>
      </c>
      <c r="AG431" s="14">
        <v>0.18388807190403</v>
      </c>
      <c r="AH431" s="14">
        <v>0.202091916077145</v>
      </c>
      <c r="AI431" s="14">
        <v>8.9014811050984799E-2</v>
      </c>
      <c r="AJ431" s="14"/>
      <c r="AK431" s="14">
        <v>0.13200450865500599</v>
      </c>
      <c r="AL431" s="14">
        <v>0.18876367279092801</v>
      </c>
      <c r="AM431" s="14">
        <v>0.174006552248647</v>
      </c>
      <c r="AN431" s="14">
        <v>9.5699209577525604E-2</v>
      </c>
      <c r="AO431" s="14">
        <v>0.13622382487029</v>
      </c>
      <c r="AP431" s="14"/>
      <c r="AQ431" s="14">
        <v>0.15535010007025801</v>
      </c>
      <c r="AR431" s="14"/>
      <c r="AS431" s="14">
        <v>0.188803756233937</v>
      </c>
      <c r="AT431" s="14">
        <v>0.171905856714195</v>
      </c>
    </row>
    <row r="432" spans="2:46" x14ac:dyDescent="0.35">
      <c r="B432" t="s">
        <v>171</v>
      </c>
      <c r="C432" s="14">
        <v>0.178090418202215</v>
      </c>
      <c r="D432" s="14">
        <v>0.185863093013695</v>
      </c>
      <c r="E432" s="14">
        <v>0.171197625057881</v>
      </c>
      <c r="F432" s="14"/>
      <c r="G432" s="14">
        <v>0.20749393299844701</v>
      </c>
      <c r="H432" s="14">
        <v>0.22965046352999599</v>
      </c>
      <c r="I432" s="14">
        <v>0.1800497788721</v>
      </c>
      <c r="J432" s="14">
        <v>0.14749900297987401</v>
      </c>
      <c r="K432" s="14">
        <v>0.175104172636843</v>
      </c>
      <c r="L432" s="14">
        <v>0.141826100412316</v>
      </c>
      <c r="M432" s="14"/>
      <c r="N432" s="14">
        <v>0.193992729508113</v>
      </c>
      <c r="O432" s="14">
        <v>0.186002568752859</v>
      </c>
      <c r="P432" s="14">
        <v>0.16497267021227699</v>
      </c>
      <c r="Q432" s="14">
        <v>0.16256318548684301</v>
      </c>
      <c r="R432" s="14"/>
      <c r="S432" s="14">
        <v>0.193017277656859</v>
      </c>
      <c r="T432" s="14">
        <v>0.16394685032869399</v>
      </c>
      <c r="U432" s="14">
        <v>0.18025704400735201</v>
      </c>
      <c r="V432" s="14">
        <v>0.15866998855261599</v>
      </c>
      <c r="W432" s="14">
        <v>0.14558492560935701</v>
      </c>
      <c r="X432" s="14">
        <v>0.20400976188532099</v>
      </c>
      <c r="Y432" s="14">
        <v>0.158136810238724</v>
      </c>
      <c r="Z432" s="14">
        <v>0.175816742756466</v>
      </c>
      <c r="AA432" s="14">
        <v>0.201580115141379</v>
      </c>
      <c r="AB432" s="14">
        <v>0.19466851706428501</v>
      </c>
      <c r="AC432" s="14">
        <v>0.127843040063817</v>
      </c>
      <c r="AD432" s="14">
        <v>0.224062106370151</v>
      </c>
      <c r="AE432" s="14"/>
      <c r="AF432" s="14">
        <v>0.112525334506459</v>
      </c>
      <c r="AG432" s="14">
        <v>0.29722829314304899</v>
      </c>
      <c r="AH432" s="14">
        <v>0.194254650751222</v>
      </c>
      <c r="AI432" s="14">
        <v>5.5823031526475997E-2</v>
      </c>
      <c r="AJ432" s="14"/>
      <c r="AK432" s="14">
        <v>0.122467947668032</v>
      </c>
      <c r="AL432" s="14">
        <v>0.37046487460775102</v>
      </c>
      <c r="AM432" s="14">
        <v>0.20357974670704601</v>
      </c>
      <c r="AN432" s="14">
        <v>7.2164420958354E-2</v>
      </c>
      <c r="AO432" s="14">
        <v>0.14581547163099201</v>
      </c>
      <c r="AP432" s="14"/>
      <c r="AQ432" s="14">
        <v>0.29451866271962801</v>
      </c>
      <c r="AR432" s="14"/>
      <c r="AS432" s="14">
        <v>0.43009817183747601</v>
      </c>
      <c r="AT432" s="14">
        <v>9.5269013549247397E-2</v>
      </c>
    </row>
    <row r="433" spans="2:46" x14ac:dyDescent="0.35">
      <c r="B433" t="s">
        <v>172</v>
      </c>
      <c r="C433" s="14">
        <v>7.5580546638493507E-2</v>
      </c>
      <c r="D433" s="14">
        <v>8.0021895857514402E-2</v>
      </c>
      <c r="E433" s="14">
        <v>7.15394099230513E-2</v>
      </c>
      <c r="F433" s="14"/>
      <c r="G433" s="14">
        <v>7.7966628533136295E-2</v>
      </c>
      <c r="H433" s="14">
        <v>0.104730608669773</v>
      </c>
      <c r="I433" s="14">
        <v>8.5442450108266094E-2</v>
      </c>
      <c r="J433" s="14">
        <v>8.6066231215411404E-2</v>
      </c>
      <c r="K433" s="14">
        <v>5.1833063067146697E-2</v>
      </c>
      <c r="L433" s="14">
        <v>4.9718455457383598E-2</v>
      </c>
      <c r="M433" s="14"/>
      <c r="N433" s="14">
        <v>9.1641117233742395E-2</v>
      </c>
      <c r="O433" s="14">
        <v>7.0094824682863294E-2</v>
      </c>
      <c r="P433" s="14">
        <v>6.8047198862088196E-2</v>
      </c>
      <c r="Q433" s="14">
        <v>7.1580236940196607E-2</v>
      </c>
      <c r="R433" s="14"/>
      <c r="S433" s="14">
        <v>0.113256838753145</v>
      </c>
      <c r="T433" s="14">
        <v>8.4332994021660099E-2</v>
      </c>
      <c r="U433" s="14">
        <v>5.9178018647911501E-2</v>
      </c>
      <c r="V433" s="14">
        <v>5.0925123008840903E-2</v>
      </c>
      <c r="W433" s="14">
        <v>8.0324888858503904E-2</v>
      </c>
      <c r="X433" s="14">
        <v>6.64475595684796E-2</v>
      </c>
      <c r="Y433" s="14">
        <v>3.7544312472986098E-2</v>
      </c>
      <c r="Z433" s="14">
        <v>9.17133590718444E-2</v>
      </c>
      <c r="AA433" s="14">
        <v>8.8611769795172296E-2</v>
      </c>
      <c r="AB433" s="14">
        <v>6.8097277248068397E-2</v>
      </c>
      <c r="AC433" s="14">
        <v>4.4851495697034997E-2</v>
      </c>
      <c r="AD433" s="14">
        <v>0.101843764454829</v>
      </c>
      <c r="AE433" s="14"/>
      <c r="AF433" s="14">
        <v>5.3101249466915801E-2</v>
      </c>
      <c r="AG433" s="14">
        <v>0.12343135311089699</v>
      </c>
      <c r="AH433" s="14">
        <v>7.3327323979213599E-2</v>
      </c>
      <c r="AI433" s="14">
        <v>3.5439777796539298E-2</v>
      </c>
      <c r="AJ433" s="14"/>
      <c r="AK433" s="14">
        <v>5.3251226166666499E-2</v>
      </c>
      <c r="AL433" s="14">
        <v>0.162746995062897</v>
      </c>
      <c r="AM433" s="14">
        <v>8.5902264225083499E-2</v>
      </c>
      <c r="AN433" s="14">
        <v>3.4319721744621098E-2</v>
      </c>
      <c r="AO433" s="14">
        <v>7.0566527770499099E-2</v>
      </c>
      <c r="AP433" s="14"/>
      <c r="AQ433" s="14">
        <v>0.132203379720745</v>
      </c>
      <c r="AR433" s="14"/>
      <c r="AS433" s="14">
        <v>0.18478288767262399</v>
      </c>
      <c r="AT433" s="14">
        <v>3.6195433181751398E-2</v>
      </c>
    </row>
    <row r="434" spans="2:46" x14ac:dyDescent="0.35">
      <c r="B434" t="s">
        <v>173</v>
      </c>
      <c r="C434" s="14">
        <v>1.5435908188091201E-2</v>
      </c>
      <c r="D434" s="14">
        <v>1.7866453969350299E-2</v>
      </c>
      <c r="E434" s="14">
        <v>1.31228242104044E-2</v>
      </c>
      <c r="F434" s="14"/>
      <c r="G434" s="14">
        <v>3.68533691732253E-3</v>
      </c>
      <c r="H434" s="14">
        <v>1.7135928628586799E-2</v>
      </c>
      <c r="I434" s="14">
        <v>8.2104559168305596E-3</v>
      </c>
      <c r="J434" s="14">
        <v>2.6842696251983801E-2</v>
      </c>
      <c r="K434" s="14">
        <v>1.30606788819036E-2</v>
      </c>
      <c r="L434" s="14">
        <v>2.0087337332144E-2</v>
      </c>
      <c r="M434" s="14"/>
      <c r="N434" s="14">
        <v>1.9880653978523899E-2</v>
      </c>
      <c r="O434" s="14">
        <v>2.1737276214774899E-2</v>
      </c>
      <c r="P434" s="14">
        <v>1.20024381281848E-2</v>
      </c>
      <c r="Q434" s="14">
        <v>7.2943083711669203E-3</v>
      </c>
      <c r="R434" s="14"/>
      <c r="S434" s="14">
        <v>1.6594307276939401E-2</v>
      </c>
      <c r="T434" s="14">
        <v>1.4492419646650099E-2</v>
      </c>
      <c r="U434" s="14">
        <v>1.7156562210416601E-2</v>
      </c>
      <c r="V434" s="14">
        <v>1.7482735247889201E-2</v>
      </c>
      <c r="W434" s="14">
        <v>2.61810031246065E-2</v>
      </c>
      <c r="X434" s="14">
        <v>1.0724558093618899E-2</v>
      </c>
      <c r="Y434" s="14">
        <v>1.23615957637672E-2</v>
      </c>
      <c r="Z434" s="14">
        <v>0</v>
      </c>
      <c r="AA434" s="14">
        <v>1.7467714270652301E-2</v>
      </c>
      <c r="AB434" s="14">
        <v>2.2937691501421099E-2</v>
      </c>
      <c r="AC434" s="14">
        <v>1.0337811768308299E-2</v>
      </c>
      <c r="AD434" s="14">
        <v>0</v>
      </c>
      <c r="AE434" s="14"/>
      <c r="AF434" s="14">
        <v>2.5757450044492998E-3</v>
      </c>
      <c r="AG434" s="14">
        <v>2.5455311214286101E-2</v>
      </c>
      <c r="AH434" s="14">
        <v>3.03596253343804E-2</v>
      </c>
      <c r="AI434" s="14">
        <v>3.4737351640000001E-3</v>
      </c>
      <c r="AJ434" s="14"/>
      <c r="AK434" s="14">
        <v>9.6745114617765096E-3</v>
      </c>
      <c r="AL434" s="14">
        <v>3.79612614191564E-2</v>
      </c>
      <c r="AM434" s="14">
        <v>1.95685911310804E-2</v>
      </c>
      <c r="AN434" s="14">
        <v>2.0331687065197998E-3</v>
      </c>
      <c r="AO434" s="14">
        <v>5.38785239539105E-3</v>
      </c>
      <c r="AP434" s="14"/>
      <c r="AQ434" s="14">
        <v>3.4446621582731998E-2</v>
      </c>
      <c r="AR434" s="14"/>
      <c r="AS434" s="14">
        <v>4.0701611121473899E-2</v>
      </c>
      <c r="AT434" s="14">
        <v>3.48298877070945E-3</v>
      </c>
    </row>
    <row r="435" spans="2:46" x14ac:dyDescent="0.35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</row>
    <row r="436" spans="2:46" x14ac:dyDescent="0.35">
      <c r="B436" s="6" t="s">
        <v>195</v>
      </c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</row>
    <row r="437" spans="2:46" x14ac:dyDescent="0.35">
      <c r="B437" s="24" t="s">
        <v>78</v>
      </c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</row>
    <row r="438" spans="2:46" x14ac:dyDescent="0.35">
      <c r="B438" t="s">
        <v>167</v>
      </c>
      <c r="C438" s="14">
        <v>8.6401449985179804E-2</v>
      </c>
      <c r="D438" s="14">
        <v>8.9854497320965801E-2</v>
      </c>
      <c r="E438" s="14">
        <v>8.3367826701065503E-2</v>
      </c>
      <c r="F438" s="14"/>
      <c r="G438" s="14">
        <v>5.12408513383339E-2</v>
      </c>
      <c r="H438" s="14">
        <v>7.5717820440104805E-2</v>
      </c>
      <c r="I438" s="14">
        <v>8.9925823327034193E-2</v>
      </c>
      <c r="J438" s="14">
        <v>9.5403066149584201E-2</v>
      </c>
      <c r="K438" s="14">
        <v>0.10348431115265801</v>
      </c>
      <c r="L438" s="14">
        <v>9.6840857571722005E-2</v>
      </c>
      <c r="M438" s="14"/>
      <c r="N438" s="14">
        <v>5.3403983382155802E-2</v>
      </c>
      <c r="O438" s="14">
        <v>6.3242636857745102E-2</v>
      </c>
      <c r="P438" s="14">
        <v>0.107642061066527</v>
      </c>
      <c r="Q438" s="14">
        <v>0.12686527299582701</v>
      </c>
      <c r="R438" s="14"/>
      <c r="S438" s="14">
        <v>4.3240984946210703E-2</v>
      </c>
      <c r="T438" s="14">
        <v>9.6425811701079403E-2</v>
      </c>
      <c r="U438" s="14">
        <v>8.9809781622977106E-2</v>
      </c>
      <c r="V438" s="14">
        <v>9.5704034541902405E-2</v>
      </c>
      <c r="W438" s="14">
        <v>9.16767261840509E-2</v>
      </c>
      <c r="X438" s="14">
        <v>9.0420716679754307E-2</v>
      </c>
      <c r="Y438" s="14">
        <v>0.129012209646862</v>
      </c>
      <c r="Z438" s="14">
        <v>0.126059827433434</v>
      </c>
      <c r="AA438" s="14">
        <v>8.8712964839264302E-2</v>
      </c>
      <c r="AB438" s="14">
        <v>6.8068476608374395E-2</v>
      </c>
      <c r="AC438" s="14">
        <v>9.1771045007331298E-2</v>
      </c>
      <c r="AD438" s="14">
        <v>5.39895962456153E-2</v>
      </c>
      <c r="AE438" s="14"/>
      <c r="AF438" s="14">
        <v>8.7050624811217003E-2</v>
      </c>
      <c r="AG438" s="14">
        <v>4.0309274523431901E-2</v>
      </c>
      <c r="AH438" s="14">
        <v>4.2691387239657701E-2</v>
      </c>
      <c r="AI438" s="14">
        <v>0.23398249526259299</v>
      </c>
      <c r="AJ438" s="14"/>
      <c r="AK438" s="14">
        <v>8.50132550517603E-2</v>
      </c>
      <c r="AL438" s="14">
        <v>1.02112350761296E-2</v>
      </c>
      <c r="AM438" s="14">
        <v>4.0371200417885098E-2</v>
      </c>
      <c r="AN438" s="14">
        <v>0.19723036227627899</v>
      </c>
      <c r="AO438" s="14">
        <v>7.8818191446187499E-2</v>
      </c>
      <c r="AP438" s="14"/>
      <c r="AQ438" s="14">
        <v>7.7453746685365005E-2</v>
      </c>
      <c r="AR438" s="14"/>
      <c r="AS438" s="14">
        <v>7.1587964516441702E-3</v>
      </c>
      <c r="AT438" s="14">
        <v>9.3465768844296193E-2</v>
      </c>
    </row>
    <row r="439" spans="2:46" x14ac:dyDescent="0.35">
      <c r="B439" t="s">
        <v>168</v>
      </c>
      <c r="C439" s="14">
        <v>8.5681764329885404E-2</v>
      </c>
      <c r="D439" s="14">
        <v>9.2102102155265597E-2</v>
      </c>
      <c r="E439" s="14">
        <v>7.8813168745353795E-2</v>
      </c>
      <c r="F439" s="14"/>
      <c r="G439" s="14">
        <v>9.7246392251318203E-2</v>
      </c>
      <c r="H439" s="14">
        <v>0.10269099228447801</v>
      </c>
      <c r="I439" s="14">
        <v>0.104845843454844</v>
      </c>
      <c r="J439" s="14">
        <v>8.4564459510720794E-2</v>
      </c>
      <c r="K439" s="14">
        <v>7.6176785467536701E-2</v>
      </c>
      <c r="L439" s="14">
        <v>5.5853308275374901E-2</v>
      </c>
      <c r="M439" s="14"/>
      <c r="N439" s="14">
        <v>7.1288988719684698E-2</v>
      </c>
      <c r="O439" s="14">
        <v>7.3500112047896096E-2</v>
      </c>
      <c r="P439" s="14">
        <v>0.106079302189391</v>
      </c>
      <c r="Q439" s="14">
        <v>9.5119952363704796E-2</v>
      </c>
      <c r="R439" s="14"/>
      <c r="S439" s="14">
        <v>9.6324675639286095E-2</v>
      </c>
      <c r="T439" s="14">
        <v>5.6863521724094597E-2</v>
      </c>
      <c r="U439" s="14">
        <v>7.0394512870032705E-2</v>
      </c>
      <c r="V439" s="14">
        <v>9.0984123372525302E-2</v>
      </c>
      <c r="W439" s="14">
        <v>0.123228357776702</v>
      </c>
      <c r="X439" s="14">
        <v>0.117965186515105</v>
      </c>
      <c r="Y439" s="14">
        <v>0.12688212056624101</v>
      </c>
      <c r="Z439" s="14">
        <v>1.34551578832922E-2</v>
      </c>
      <c r="AA439" s="14">
        <v>6.7970033753287001E-2</v>
      </c>
      <c r="AB439" s="14">
        <v>7.7814681666400196E-2</v>
      </c>
      <c r="AC439" s="14">
        <v>0.100079601328098</v>
      </c>
      <c r="AD439" s="14">
        <v>5.2811929835642701E-2</v>
      </c>
      <c r="AE439" s="14"/>
      <c r="AF439" s="14">
        <v>8.9270034557678304E-2</v>
      </c>
      <c r="AG439" s="14">
        <v>5.3646141731650901E-2</v>
      </c>
      <c r="AH439" s="14">
        <v>4.8561090330701898E-2</v>
      </c>
      <c r="AI439" s="14">
        <v>0.163327198298026</v>
      </c>
      <c r="AJ439" s="14"/>
      <c r="AK439" s="14">
        <v>7.2677111771412603E-2</v>
      </c>
      <c r="AL439" s="14">
        <v>2.62042232861525E-2</v>
      </c>
      <c r="AM439" s="14">
        <v>4.4997344754961498E-2</v>
      </c>
      <c r="AN439" s="14">
        <v>0.1617145437295</v>
      </c>
      <c r="AO439" s="14">
        <v>9.19834587342198E-2</v>
      </c>
      <c r="AP439" s="14"/>
      <c r="AQ439" s="14">
        <v>7.9064955223592595E-2</v>
      </c>
      <c r="AR439" s="14"/>
      <c r="AS439" s="14">
        <v>7.9621188533567904E-3</v>
      </c>
      <c r="AT439" s="14">
        <v>0.123108924528294</v>
      </c>
    </row>
    <row r="440" spans="2:46" x14ac:dyDescent="0.35">
      <c r="B440" t="s">
        <v>169</v>
      </c>
      <c r="C440" s="14">
        <v>0.15518760006816101</v>
      </c>
      <c r="D440" s="14">
        <v>0.13075442467906301</v>
      </c>
      <c r="E440" s="14">
        <v>0.17965571091438601</v>
      </c>
      <c r="F440" s="14"/>
      <c r="G440" s="14">
        <v>0.21161898137808899</v>
      </c>
      <c r="H440" s="14">
        <v>0.16985155952716799</v>
      </c>
      <c r="I440" s="14">
        <v>0.19745652768673899</v>
      </c>
      <c r="J440" s="14">
        <v>0.12934652815664599</v>
      </c>
      <c r="K440" s="14">
        <v>0.12492693310141401</v>
      </c>
      <c r="L440" s="14">
        <v>0.11265342701306701</v>
      </c>
      <c r="M440" s="14"/>
      <c r="N440" s="14">
        <v>0.12319192553564801</v>
      </c>
      <c r="O440" s="14">
        <v>0.15026490579747701</v>
      </c>
      <c r="P440" s="14">
        <v>0.19898069741348201</v>
      </c>
      <c r="Q440" s="14">
        <v>0.158573495683584</v>
      </c>
      <c r="R440" s="14"/>
      <c r="S440" s="14">
        <v>0.140185620658865</v>
      </c>
      <c r="T440" s="14">
        <v>0.137527193455484</v>
      </c>
      <c r="U440" s="14">
        <v>0.127561497996418</v>
      </c>
      <c r="V440" s="14">
        <v>0.136328215942705</v>
      </c>
      <c r="W440" s="14">
        <v>0.14547097616451299</v>
      </c>
      <c r="X440" s="14">
        <v>0.18116793072229401</v>
      </c>
      <c r="Y440" s="14">
        <v>0.15109683657440001</v>
      </c>
      <c r="Z440" s="14">
        <v>0.206050217659528</v>
      </c>
      <c r="AA440" s="14">
        <v>0.152155255896778</v>
      </c>
      <c r="AB440" s="14">
        <v>0.199655371813723</v>
      </c>
      <c r="AC440" s="14">
        <v>0.170712090594243</v>
      </c>
      <c r="AD440" s="14">
        <v>0.171474067996156</v>
      </c>
      <c r="AE440" s="14"/>
      <c r="AF440" s="14">
        <v>0.157201305939935</v>
      </c>
      <c r="AG440" s="14">
        <v>0.112884165024145</v>
      </c>
      <c r="AH440" s="14">
        <v>0.122324635390319</v>
      </c>
      <c r="AI440" s="14">
        <v>0.20590700629669401</v>
      </c>
      <c r="AJ440" s="14"/>
      <c r="AK440" s="14">
        <v>0.17088410230833101</v>
      </c>
      <c r="AL440" s="14">
        <v>7.6978101815293604E-2</v>
      </c>
      <c r="AM440" s="14">
        <v>0.118565874419752</v>
      </c>
      <c r="AN440" s="14">
        <v>0.19406752646779701</v>
      </c>
      <c r="AO440" s="14">
        <v>0.169375796619602</v>
      </c>
      <c r="AP440" s="14"/>
      <c r="AQ440" s="14">
        <v>0.159924120158701</v>
      </c>
      <c r="AR440" s="14"/>
      <c r="AS440" s="14">
        <v>4.2418042467314301E-2</v>
      </c>
      <c r="AT440" s="14">
        <v>0.215597456940155</v>
      </c>
    </row>
    <row r="441" spans="2:46" x14ac:dyDescent="0.35">
      <c r="B441" t="s">
        <v>170</v>
      </c>
      <c r="C441" s="14">
        <v>0.251341028872343</v>
      </c>
      <c r="D441" s="14">
        <v>0.22534099046386999</v>
      </c>
      <c r="E441" s="14">
        <v>0.27567885528980401</v>
      </c>
      <c r="F441" s="14"/>
      <c r="G441" s="14">
        <v>0.281114989416832</v>
      </c>
      <c r="H441" s="14">
        <v>0.19277233813398101</v>
      </c>
      <c r="I441" s="14">
        <v>0.22413741538769999</v>
      </c>
      <c r="J441" s="14">
        <v>0.268429929700087</v>
      </c>
      <c r="K441" s="14">
        <v>0.22082468457930701</v>
      </c>
      <c r="L441" s="14">
        <v>0.30794297025684902</v>
      </c>
      <c r="M441" s="14"/>
      <c r="N441" s="14">
        <v>0.21795413308525899</v>
      </c>
      <c r="O441" s="14">
        <v>0.27498942715091101</v>
      </c>
      <c r="P441" s="14">
        <v>0.23895546062550499</v>
      </c>
      <c r="Q441" s="14">
        <v>0.27325079106043698</v>
      </c>
      <c r="R441" s="14"/>
      <c r="S441" s="14">
        <v>0.22681348013080699</v>
      </c>
      <c r="T441" s="14">
        <v>0.286516848442191</v>
      </c>
      <c r="U441" s="14">
        <v>0.28852732440664602</v>
      </c>
      <c r="V441" s="14">
        <v>0.26446306013534399</v>
      </c>
      <c r="W441" s="14">
        <v>0.22982447245080101</v>
      </c>
      <c r="X441" s="14">
        <v>0.224221846814327</v>
      </c>
      <c r="Y441" s="14">
        <v>0.241460904487908</v>
      </c>
      <c r="Z441" s="14">
        <v>0.23322508552868701</v>
      </c>
      <c r="AA441" s="14">
        <v>0.234077557372498</v>
      </c>
      <c r="AB441" s="14">
        <v>0.204655677458629</v>
      </c>
      <c r="AC441" s="14">
        <v>0.35295352773401201</v>
      </c>
      <c r="AD441" s="14">
        <v>0.29039081025903501</v>
      </c>
      <c r="AE441" s="14"/>
      <c r="AF441" s="14">
        <v>0.31838692585330902</v>
      </c>
      <c r="AG441" s="14">
        <v>0.17996265049480201</v>
      </c>
      <c r="AH441" s="14">
        <v>0.22582163763377999</v>
      </c>
      <c r="AI441" s="14">
        <v>0.227505980097579</v>
      </c>
      <c r="AJ441" s="14"/>
      <c r="AK441" s="14">
        <v>0.30081974627379898</v>
      </c>
      <c r="AL441" s="14">
        <v>0.16663190345895401</v>
      </c>
      <c r="AM441" s="14">
        <v>0.244038178439106</v>
      </c>
      <c r="AN441" s="14">
        <v>0.23976834301559</v>
      </c>
      <c r="AO441" s="14">
        <v>0.31113666040908999</v>
      </c>
      <c r="AP441" s="14"/>
      <c r="AQ441" s="14">
        <v>0.14183961129751199</v>
      </c>
      <c r="AR441" s="14"/>
      <c r="AS441" s="14">
        <v>0.131724483428865</v>
      </c>
      <c r="AT441" s="14">
        <v>0.238328997194445</v>
      </c>
    </row>
    <row r="442" spans="2:46" x14ac:dyDescent="0.35">
      <c r="B442" t="s">
        <v>171</v>
      </c>
      <c r="C442" s="14">
        <v>0.25015824505034401</v>
      </c>
      <c r="D442" s="14">
        <v>0.272593917361032</v>
      </c>
      <c r="E442" s="14">
        <v>0.228282931372322</v>
      </c>
      <c r="F442" s="14"/>
      <c r="G442" s="14">
        <v>0.254888743430771</v>
      </c>
      <c r="H442" s="14">
        <v>0.28067530465385998</v>
      </c>
      <c r="I442" s="14">
        <v>0.22964838908115201</v>
      </c>
      <c r="J442" s="14">
        <v>0.22620146661062501</v>
      </c>
      <c r="K442" s="14">
        <v>0.28240974383392098</v>
      </c>
      <c r="L442" s="14">
        <v>0.236605651090708</v>
      </c>
      <c r="M442" s="14"/>
      <c r="N442" s="14">
        <v>0.29561767284312401</v>
      </c>
      <c r="O442" s="14">
        <v>0.25296282253031599</v>
      </c>
      <c r="P442" s="14">
        <v>0.23302437793992001</v>
      </c>
      <c r="Q442" s="14">
        <v>0.21256448776525499</v>
      </c>
      <c r="R442" s="14"/>
      <c r="S442" s="14">
        <v>0.29677222820453802</v>
      </c>
      <c r="T442" s="14">
        <v>0.203642706825303</v>
      </c>
      <c r="U442" s="14">
        <v>0.225802197301263</v>
      </c>
      <c r="V442" s="14">
        <v>0.27535343198770801</v>
      </c>
      <c r="W442" s="14">
        <v>0.25959329737756898</v>
      </c>
      <c r="X442" s="14">
        <v>0.237895681959197</v>
      </c>
      <c r="Y442" s="14">
        <v>0.249966733917587</v>
      </c>
      <c r="Z442" s="14">
        <v>0.23083770779142501</v>
      </c>
      <c r="AA442" s="14">
        <v>0.24947571327451801</v>
      </c>
      <c r="AB442" s="14">
        <v>0.299675875797216</v>
      </c>
      <c r="AC442" s="14">
        <v>0.14853512888734099</v>
      </c>
      <c r="AD442" s="14">
        <v>0.28789470202110501</v>
      </c>
      <c r="AE442" s="14"/>
      <c r="AF442" s="14">
        <v>0.218220696608455</v>
      </c>
      <c r="AG442" s="14">
        <v>0.32512671138865601</v>
      </c>
      <c r="AH442" s="14">
        <v>0.32148314592893801</v>
      </c>
      <c r="AI442" s="14">
        <v>0.11662198099882699</v>
      </c>
      <c r="AJ442" s="14"/>
      <c r="AK442" s="14">
        <v>0.24507648138746899</v>
      </c>
      <c r="AL442" s="14">
        <v>0.35458705063150298</v>
      </c>
      <c r="AM442" s="14">
        <v>0.321170990497747</v>
      </c>
      <c r="AN442" s="14">
        <v>0.13964863004401801</v>
      </c>
      <c r="AO442" s="14">
        <v>0.25286407989425902</v>
      </c>
      <c r="AP442" s="14"/>
      <c r="AQ442" s="14">
        <v>0.303952754266122</v>
      </c>
      <c r="AR442" s="14"/>
      <c r="AS442" s="14">
        <v>0.38286719209581099</v>
      </c>
      <c r="AT442" s="14">
        <v>0.24724138602604601</v>
      </c>
    </row>
    <row r="443" spans="2:46" x14ac:dyDescent="0.35">
      <c r="B443" t="s">
        <v>172</v>
      </c>
      <c r="C443" s="14">
        <v>0.14255019212543199</v>
      </c>
      <c r="D443" s="14">
        <v>0.15777509752595101</v>
      </c>
      <c r="E443" s="14">
        <v>0.128240707000986</v>
      </c>
      <c r="F443" s="14"/>
      <c r="G443" s="14">
        <v>9.3300644992128895E-2</v>
      </c>
      <c r="H443" s="14">
        <v>0.155251748843209</v>
      </c>
      <c r="I443" s="14">
        <v>0.143258101381353</v>
      </c>
      <c r="J443" s="14">
        <v>0.15882606027260801</v>
      </c>
      <c r="K443" s="14">
        <v>0.16283693299802299</v>
      </c>
      <c r="L443" s="14">
        <v>0.13756815311883799</v>
      </c>
      <c r="M443" s="14"/>
      <c r="N443" s="14">
        <v>0.196804672854997</v>
      </c>
      <c r="O443" s="14">
        <v>0.150234940388104</v>
      </c>
      <c r="P443" s="14">
        <v>0.101239963556068</v>
      </c>
      <c r="Q443" s="14">
        <v>0.11221779537111</v>
      </c>
      <c r="R443" s="14"/>
      <c r="S443" s="14">
        <v>0.163647179621009</v>
      </c>
      <c r="T443" s="14">
        <v>0.18379117530032499</v>
      </c>
      <c r="U443" s="14">
        <v>0.165218693499188</v>
      </c>
      <c r="V443" s="14">
        <v>0.11453608656865499</v>
      </c>
      <c r="W443" s="14">
        <v>0.116828291336541</v>
      </c>
      <c r="X443" s="14">
        <v>0.117886474181516</v>
      </c>
      <c r="Y443" s="14">
        <v>9.5890363017871696E-2</v>
      </c>
      <c r="Z443" s="14">
        <v>0.17678350434658399</v>
      </c>
      <c r="AA443" s="14">
        <v>0.163890731074956</v>
      </c>
      <c r="AB443" s="14">
        <v>0.117531103030623</v>
      </c>
      <c r="AC443" s="14">
        <v>0.11555815215152999</v>
      </c>
      <c r="AD443" s="14">
        <v>0.143438893642446</v>
      </c>
      <c r="AE443" s="14"/>
      <c r="AF443" s="14">
        <v>0.12170983263214399</v>
      </c>
      <c r="AG443" s="14">
        <v>0.23327724467785901</v>
      </c>
      <c r="AH443" s="14">
        <v>0.18465952381442399</v>
      </c>
      <c r="AI443" s="14">
        <v>4.8832234902798102E-2</v>
      </c>
      <c r="AJ443" s="14"/>
      <c r="AK443" s="14">
        <v>0.11282981906096</v>
      </c>
      <c r="AL443" s="14">
        <v>0.28707161246276303</v>
      </c>
      <c r="AM443" s="14">
        <v>0.19036565671987901</v>
      </c>
      <c r="AN443" s="14">
        <v>6.5431189845336704E-2</v>
      </c>
      <c r="AO443" s="14">
        <v>7.1594252247353996E-2</v>
      </c>
      <c r="AP443" s="14"/>
      <c r="AQ443" s="14">
        <v>0.203120606852878</v>
      </c>
      <c r="AR443" s="14"/>
      <c r="AS443" s="14">
        <v>0.34052514906569897</v>
      </c>
      <c r="AT443" s="14">
        <v>7.4348748492421596E-2</v>
      </c>
    </row>
    <row r="444" spans="2:46" x14ac:dyDescent="0.35">
      <c r="B444" t="s">
        <v>173</v>
      </c>
      <c r="C444" s="14">
        <v>2.8679719568654699E-2</v>
      </c>
      <c r="D444" s="14">
        <v>3.1578970493852998E-2</v>
      </c>
      <c r="E444" s="14">
        <v>2.59607999760815E-2</v>
      </c>
      <c r="F444" s="14"/>
      <c r="G444" s="14">
        <v>1.0589397192527E-2</v>
      </c>
      <c r="H444" s="14">
        <v>2.3040236117199998E-2</v>
      </c>
      <c r="I444" s="14">
        <v>1.07278996811774E-2</v>
      </c>
      <c r="J444" s="14">
        <v>3.72284895997297E-2</v>
      </c>
      <c r="K444" s="14">
        <v>2.9340608867141099E-2</v>
      </c>
      <c r="L444" s="14">
        <v>5.25356326734416E-2</v>
      </c>
      <c r="M444" s="14"/>
      <c r="N444" s="14">
        <v>4.1738623579131197E-2</v>
      </c>
      <c r="O444" s="14">
        <v>3.4805155227551399E-2</v>
      </c>
      <c r="P444" s="14">
        <v>1.40781372091081E-2</v>
      </c>
      <c r="Q444" s="14">
        <v>2.14082047600824E-2</v>
      </c>
      <c r="R444" s="14"/>
      <c r="S444" s="14">
        <v>3.3015830799284898E-2</v>
      </c>
      <c r="T444" s="14">
        <v>3.5232742551522998E-2</v>
      </c>
      <c r="U444" s="14">
        <v>3.2685992303475297E-2</v>
      </c>
      <c r="V444" s="14">
        <v>2.2631047451160801E-2</v>
      </c>
      <c r="W444" s="14">
        <v>3.33778787098232E-2</v>
      </c>
      <c r="X444" s="14">
        <v>3.0442163127806999E-2</v>
      </c>
      <c r="Y444" s="14">
        <v>5.6908317891297099E-3</v>
      </c>
      <c r="Z444" s="14">
        <v>1.35884993570489E-2</v>
      </c>
      <c r="AA444" s="14">
        <v>4.3717743788698901E-2</v>
      </c>
      <c r="AB444" s="14">
        <v>3.2598813625033599E-2</v>
      </c>
      <c r="AC444" s="14">
        <v>2.0390454297444401E-2</v>
      </c>
      <c r="AD444" s="14">
        <v>0</v>
      </c>
      <c r="AE444" s="14"/>
      <c r="AF444" s="14">
        <v>8.1605795972612295E-3</v>
      </c>
      <c r="AG444" s="14">
        <v>5.4793812159455502E-2</v>
      </c>
      <c r="AH444" s="14">
        <v>5.44585796621792E-2</v>
      </c>
      <c r="AI444" s="14">
        <v>3.8231041434832699E-3</v>
      </c>
      <c r="AJ444" s="14"/>
      <c r="AK444" s="14">
        <v>1.26994841462672E-2</v>
      </c>
      <c r="AL444" s="14">
        <v>7.8315873269204403E-2</v>
      </c>
      <c r="AM444" s="14">
        <v>4.0490754750670002E-2</v>
      </c>
      <c r="AN444" s="14">
        <v>2.1394046214799202E-3</v>
      </c>
      <c r="AO444" s="14">
        <v>2.4227560649287699E-2</v>
      </c>
      <c r="AP444" s="14"/>
      <c r="AQ444" s="14">
        <v>3.4644205515829203E-2</v>
      </c>
      <c r="AR444" s="14"/>
      <c r="AS444" s="14">
        <v>8.7344217637310304E-2</v>
      </c>
      <c r="AT444" s="14">
        <v>7.9087179743418095E-3</v>
      </c>
    </row>
    <row r="445" spans="2:46" x14ac:dyDescent="0.35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</row>
    <row r="446" spans="2:46" x14ac:dyDescent="0.35">
      <c r="B446" s="6" t="s">
        <v>196</v>
      </c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</row>
    <row r="447" spans="2:46" x14ac:dyDescent="0.35">
      <c r="B447" s="24" t="s">
        <v>78</v>
      </c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</row>
    <row r="448" spans="2:46" x14ac:dyDescent="0.35">
      <c r="B448" t="s">
        <v>167</v>
      </c>
      <c r="C448" s="14">
        <v>0.235183648767503</v>
      </c>
      <c r="D448" s="14">
        <v>0.25424866145252101</v>
      </c>
      <c r="E448" s="14">
        <v>0.21655252281291401</v>
      </c>
      <c r="F448" s="14"/>
      <c r="G448" s="14">
        <v>0.13658969111210501</v>
      </c>
      <c r="H448" s="14">
        <v>0.13824649265969799</v>
      </c>
      <c r="I448" s="14">
        <v>0.244411453880056</v>
      </c>
      <c r="J448" s="14">
        <v>0.261039447044913</v>
      </c>
      <c r="K448" s="14">
        <v>0.28543411916717798</v>
      </c>
      <c r="L448" s="14">
        <v>0.31741564633244701</v>
      </c>
      <c r="M448" s="14"/>
      <c r="N448" s="14">
        <v>0.219707566140074</v>
      </c>
      <c r="O448" s="14">
        <v>0.20610901484142199</v>
      </c>
      <c r="P448" s="14">
        <v>0.26315460330891399</v>
      </c>
      <c r="Q448" s="14">
        <v>0.25489926005675201</v>
      </c>
      <c r="R448" s="14"/>
      <c r="S448" s="14">
        <v>0.15754255150101901</v>
      </c>
      <c r="T448" s="14">
        <v>0.221376007949802</v>
      </c>
      <c r="U448" s="14">
        <v>0.28549757221237199</v>
      </c>
      <c r="V448" s="14">
        <v>0.28871772048573302</v>
      </c>
      <c r="W448" s="14">
        <v>0.240910098133853</v>
      </c>
      <c r="X448" s="14">
        <v>0.22536335455427001</v>
      </c>
      <c r="Y448" s="14">
        <v>0.32859983990577002</v>
      </c>
      <c r="Z448" s="14">
        <v>0.226969148359638</v>
      </c>
      <c r="AA448" s="14">
        <v>0.23207248039647799</v>
      </c>
      <c r="AB448" s="14">
        <v>0.25455250620891301</v>
      </c>
      <c r="AC448" s="14">
        <v>0.24913602223230999</v>
      </c>
      <c r="AD448" s="14">
        <v>7.0871428665139499E-2</v>
      </c>
      <c r="AE448" s="14"/>
      <c r="AF448" s="14">
        <v>0.29830055621798801</v>
      </c>
      <c r="AG448" s="14">
        <v>0.100924911575291</v>
      </c>
      <c r="AH448" s="14">
        <v>0.16531671090480601</v>
      </c>
      <c r="AI448" s="14">
        <v>0.52462299506129695</v>
      </c>
      <c r="AJ448" s="14"/>
      <c r="AK448" s="14">
        <v>0.25001599015471299</v>
      </c>
      <c r="AL448" s="14">
        <v>2.92006904667854E-2</v>
      </c>
      <c r="AM448" s="14">
        <v>0.194220967580052</v>
      </c>
      <c r="AN448" s="14">
        <v>0.466018814249824</v>
      </c>
      <c r="AO448" s="14">
        <v>0.21886295193848401</v>
      </c>
      <c r="AP448" s="14"/>
      <c r="AQ448" s="14">
        <v>0.15761033602805899</v>
      </c>
      <c r="AR448" s="14"/>
      <c r="AS448" s="14">
        <v>4.5362015205615497E-3</v>
      </c>
      <c r="AT448" s="14">
        <v>0.25456754353703398</v>
      </c>
    </row>
    <row r="449" spans="2:46" x14ac:dyDescent="0.35">
      <c r="B449" t="s">
        <v>168</v>
      </c>
      <c r="C449" s="14">
        <v>0.172743254851001</v>
      </c>
      <c r="D449" s="14">
        <v>0.17234946942545701</v>
      </c>
      <c r="E449" s="14">
        <v>0.17285879675326701</v>
      </c>
      <c r="F449" s="14"/>
      <c r="G449" s="14">
        <v>0.19089590243007101</v>
      </c>
      <c r="H449" s="14">
        <v>0.17459275391279</v>
      </c>
      <c r="I449" s="14">
        <v>0.154416854479757</v>
      </c>
      <c r="J449" s="14">
        <v>0.175047557407326</v>
      </c>
      <c r="K449" s="14">
        <v>0.15652062017791299</v>
      </c>
      <c r="L449" s="14">
        <v>0.18309859822296901</v>
      </c>
      <c r="M449" s="14"/>
      <c r="N449" s="14">
        <v>0.16362026604792401</v>
      </c>
      <c r="O449" s="14">
        <v>0.16822108766954599</v>
      </c>
      <c r="P449" s="14">
        <v>0.16438488985826399</v>
      </c>
      <c r="Q449" s="14">
        <v>0.19710429456570799</v>
      </c>
      <c r="R449" s="14"/>
      <c r="S449" s="14">
        <v>0.16897321534505799</v>
      </c>
      <c r="T449" s="14">
        <v>0.176204414658092</v>
      </c>
      <c r="U449" s="14">
        <v>0.159093674726033</v>
      </c>
      <c r="V449" s="14">
        <v>0.14801303978248001</v>
      </c>
      <c r="W449" s="14">
        <v>0.187925772481849</v>
      </c>
      <c r="X449" s="14">
        <v>0.20606777231951301</v>
      </c>
      <c r="Y449" s="14">
        <v>0.17465806539761999</v>
      </c>
      <c r="Z449" s="14">
        <v>0.10473201965541699</v>
      </c>
      <c r="AA449" s="14">
        <v>0.16781224320469801</v>
      </c>
      <c r="AB449" s="14">
        <v>0.15631383378210501</v>
      </c>
      <c r="AC449" s="14">
        <v>0.24546826908017799</v>
      </c>
      <c r="AD449" s="14">
        <v>0.18261087312242899</v>
      </c>
      <c r="AE449" s="14"/>
      <c r="AF449" s="14">
        <v>0.244757500465353</v>
      </c>
      <c r="AG449" s="14">
        <v>0.106132617738683</v>
      </c>
      <c r="AH449" s="14">
        <v>0.22134258808792401</v>
      </c>
      <c r="AI449" s="14">
        <v>0.17340336500536599</v>
      </c>
      <c r="AJ449" s="14"/>
      <c r="AK449" s="14">
        <v>0.23403024918342699</v>
      </c>
      <c r="AL449" s="14">
        <v>5.9163552120267603E-2</v>
      </c>
      <c r="AM449" s="14">
        <v>0.20491725979763101</v>
      </c>
      <c r="AN449" s="14">
        <v>0.19941786882898099</v>
      </c>
      <c r="AO449" s="14">
        <v>0.220340709473584</v>
      </c>
      <c r="AP449" s="14"/>
      <c r="AQ449" s="14">
        <v>0.12468418215244</v>
      </c>
      <c r="AR449" s="14"/>
      <c r="AS449" s="14">
        <v>3.7716891123496299E-2</v>
      </c>
      <c r="AT449" s="14">
        <v>0.21297764851952899</v>
      </c>
    </row>
    <row r="450" spans="2:46" x14ac:dyDescent="0.35">
      <c r="B450" t="s">
        <v>169</v>
      </c>
      <c r="C450" s="14">
        <v>0.224013301890161</v>
      </c>
      <c r="D450" s="14">
        <v>0.19934607632700099</v>
      </c>
      <c r="E450" s="14">
        <v>0.24790142839190599</v>
      </c>
      <c r="F450" s="14"/>
      <c r="G450" s="14">
        <v>0.283592325827905</v>
      </c>
      <c r="H450" s="14">
        <v>0.241626429652573</v>
      </c>
      <c r="I450" s="14">
        <v>0.20975347754118701</v>
      </c>
      <c r="J450" s="14">
        <v>0.20861295908830199</v>
      </c>
      <c r="K450" s="14">
        <v>0.21432163782370101</v>
      </c>
      <c r="L450" s="14">
        <v>0.20060850806180799</v>
      </c>
      <c r="M450" s="14"/>
      <c r="N450" s="14">
        <v>0.2131307679411</v>
      </c>
      <c r="O450" s="14">
        <v>0.25344666387165998</v>
      </c>
      <c r="P450" s="14">
        <v>0.23247024643903499</v>
      </c>
      <c r="Q450" s="14">
        <v>0.198903138710711</v>
      </c>
      <c r="R450" s="14"/>
      <c r="S450" s="14">
        <v>0.21515665063797099</v>
      </c>
      <c r="T450" s="14">
        <v>0.24178186540043001</v>
      </c>
      <c r="U450" s="14">
        <v>0.23526938183544199</v>
      </c>
      <c r="V450" s="14">
        <v>0.204302864421154</v>
      </c>
      <c r="W450" s="14">
        <v>0.21662051667333701</v>
      </c>
      <c r="X450" s="14">
        <v>0.24030478906800701</v>
      </c>
      <c r="Y450" s="14">
        <v>0.222946880824967</v>
      </c>
      <c r="Z450" s="14">
        <v>0.28420376255087298</v>
      </c>
      <c r="AA450" s="14">
        <v>0.21324257688391801</v>
      </c>
      <c r="AB450" s="14">
        <v>0.182148799318431</v>
      </c>
      <c r="AC450" s="14">
        <v>0.22829293487091201</v>
      </c>
      <c r="AD450" s="14">
        <v>0.26581613668523801</v>
      </c>
      <c r="AE450" s="14"/>
      <c r="AF450" s="14">
        <v>0.20448375118875101</v>
      </c>
      <c r="AG450" s="14">
        <v>0.238336942885434</v>
      </c>
      <c r="AH450" s="14">
        <v>0.202073959664716</v>
      </c>
      <c r="AI450" s="14">
        <v>0.150334990338683</v>
      </c>
      <c r="AJ450" s="14"/>
      <c r="AK450" s="14">
        <v>0.201131177175744</v>
      </c>
      <c r="AL450" s="14">
        <v>0.20838910167718599</v>
      </c>
      <c r="AM450" s="14">
        <v>0.21833174321809701</v>
      </c>
      <c r="AN450" s="14">
        <v>0.171382718277719</v>
      </c>
      <c r="AO450" s="14">
        <v>0.313209080054626</v>
      </c>
      <c r="AP450" s="14"/>
      <c r="AQ450" s="14">
        <v>0.19504878046725499</v>
      </c>
      <c r="AR450" s="14"/>
      <c r="AS450" s="14">
        <v>0.182144305108873</v>
      </c>
      <c r="AT450" s="14">
        <v>0.31917027045733198</v>
      </c>
    </row>
    <row r="451" spans="2:46" x14ac:dyDescent="0.35">
      <c r="B451" t="s">
        <v>170</v>
      </c>
      <c r="C451" s="14">
        <v>0.16319616677856799</v>
      </c>
      <c r="D451" s="14">
        <v>0.15409091236354899</v>
      </c>
      <c r="E451" s="14">
        <v>0.17176826382018601</v>
      </c>
      <c r="F451" s="14"/>
      <c r="G451" s="14">
        <v>0.17655367858141499</v>
      </c>
      <c r="H451" s="14">
        <v>0.15413535264158201</v>
      </c>
      <c r="I451" s="14">
        <v>0.17443984883837399</v>
      </c>
      <c r="J451" s="14">
        <v>0.15483515413059901</v>
      </c>
      <c r="K451" s="14">
        <v>0.18649926023308999</v>
      </c>
      <c r="L451" s="14">
        <v>0.14361437375904099</v>
      </c>
      <c r="M451" s="14"/>
      <c r="N451" s="14">
        <v>0.16142343091264999</v>
      </c>
      <c r="O451" s="14">
        <v>0.163509412137086</v>
      </c>
      <c r="P451" s="14">
        <v>0.14823469372176601</v>
      </c>
      <c r="Q451" s="14">
        <v>0.174210197995669</v>
      </c>
      <c r="R451" s="14"/>
      <c r="S451" s="14">
        <v>0.17700540581013099</v>
      </c>
      <c r="T451" s="14">
        <v>0.17408266844182199</v>
      </c>
      <c r="U451" s="14">
        <v>0.12494187287967901</v>
      </c>
      <c r="V451" s="14">
        <v>0.17224561721520801</v>
      </c>
      <c r="W451" s="14">
        <v>0.18207790302107099</v>
      </c>
      <c r="X451" s="14">
        <v>0.118104346331486</v>
      </c>
      <c r="Y451" s="14">
        <v>0.167539187834084</v>
      </c>
      <c r="Z451" s="14">
        <v>0.14053830676860901</v>
      </c>
      <c r="AA451" s="14">
        <v>0.16158392948187</v>
      </c>
      <c r="AB451" s="14">
        <v>0.18086102365658599</v>
      </c>
      <c r="AC451" s="14">
        <v>0.132797060075593</v>
      </c>
      <c r="AD451" s="14">
        <v>0.239724964196455</v>
      </c>
      <c r="AE451" s="14"/>
      <c r="AF451" s="14">
        <v>0.129179571981062</v>
      </c>
      <c r="AG451" s="14">
        <v>0.20268693780480701</v>
      </c>
      <c r="AH451" s="14">
        <v>0.19573807375826499</v>
      </c>
      <c r="AI451" s="14">
        <v>7.0649254982027301E-2</v>
      </c>
      <c r="AJ451" s="14"/>
      <c r="AK451" s="14">
        <v>0.15746054425301301</v>
      </c>
      <c r="AL451" s="14">
        <v>0.21282712343705301</v>
      </c>
      <c r="AM451" s="14">
        <v>0.17247877375811899</v>
      </c>
      <c r="AN451" s="14">
        <v>9.9738418391368294E-2</v>
      </c>
      <c r="AO451" s="14">
        <v>0.125669165982745</v>
      </c>
      <c r="AP451" s="14"/>
      <c r="AQ451" s="14">
        <v>0.12464059066803899</v>
      </c>
      <c r="AR451" s="14"/>
      <c r="AS451" s="14">
        <v>0.23623264853135501</v>
      </c>
      <c r="AT451" s="14">
        <v>0.140900698998637</v>
      </c>
    </row>
    <row r="452" spans="2:46" x14ac:dyDescent="0.35">
      <c r="B452" t="s">
        <v>171</v>
      </c>
      <c r="C452" s="14">
        <v>0.12916991806237399</v>
      </c>
      <c r="D452" s="14">
        <v>0.135948957567437</v>
      </c>
      <c r="E452" s="14">
        <v>0.123055829177611</v>
      </c>
      <c r="F452" s="14"/>
      <c r="G452" s="14">
        <v>0.134795934375847</v>
      </c>
      <c r="H452" s="14">
        <v>0.16497935353938201</v>
      </c>
      <c r="I452" s="14">
        <v>0.13246449705536201</v>
      </c>
      <c r="J452" s="14">
        <v>0.122866949236714</v>
      </c>
      <c r="K452" s="14">
        <v>0.101850223045734</v>
      </c>
      <c r="L452" s="14">
        <v>0.11713376095575299</v>
      </c>
      <c r="M452" s="14"/>
      <c r="N452" s="14">
        <v>0.14609429483004199</v>
      </c>
      <c r="O452" s="14">
        <v>0.15535447721537299</v>
      </c>
      <c r="P452" s="14">
        <v>0.111830807352784</v>
      </c>
      <c r="Q452" s="14">
        <v>0.10062304159365699</v>
      </c>
      <c r="R452" s="14"/>
      <c r="S452" s="14">
        <v>0.184832508100748</v>
      </c>
      <c r="T452" s="14">
        <v>0.105934786098742</v>
      </c>
      <c r="U452" s="14">
        <v>0.113460970740052</v>
      </c>
      <c r="V452" s="14">
        <v>0.13343645311732</v>
      </c>
      <c r="W452" s="14">
        <v>0.11336552376058499</v>
      </c>
      <c r="X452" s="14">
        <v>0.14335337669275999</v>
      </c>
      <c r="Y452" s="14">
        <v>6.2758829894850696E-2</v>
      </c>
      <c r="Z452" s="14">
        <v>0.14101465758954199</v>
      </c>
      <c r="AA452" s="14">
        <v>0.144828719361414</v>
      </c>
      <c r="AB452" s="14">
        <v>0.12727492214307301</v>
      </c>
      <c r="AC452" s="14">
        <v>0.121960195733691</v>
      </c>
      <c r="AD452" s="14">
        <v>0.115570268794432</v>
      </c>
      <c r="AE452" s="14"/>
      <c r="AF452" s="14">
        <v>7.9143466123980696E-2</v>
      </c>
      <c r="AG452" s="14">
        <v>0.22251513312242399</v>
      </c>
      <c r="AH452" s="14">
        <v>0.13032889885257201</v>
      </c>
      <c r="AI452" s="14">
        <v>4.2421797244645697E-2</v>
      </c>
      <c r="AJ452" s="14"/>
      <c r="AK452" s="14">
        <v>0.106927639710204</v>
      </c>
      <c r="AL452" s="14">
        <v>0.29355836331233998</v>
      </c>
      <c r="AM452" s="14">
        <v>0.145557041659717</v>
      </c>
      <c r="AN452" s="14">
        <v>4.0192837153649498E-2</v>
      </c>
      <c r="AO452" s="14">
        <v>7.6181464463449602E-2</v>
      </c>
      <c r="AP452" s="14"/>
      <c r="AQ452" s="14">
        <v>0.22477172187688299</v>
      </c>
      <c r="AR452" s="14"/>
      <c r="AS452" s="14">
        <v>0.33421440096597299</v>
      </c>
      <c r="AT452" s="14">
        <v>5.1986414828875199E-2</v>
      </c>
    </row>
    <row r="453" spans="2:46" x14ac:dyDescent="0.35">
      <c r="B453" t="s">
        <v>172</v>
      </c>
      <c r="C453" s="14">
        <v>6.5607673425148297E-2</v>
      </c>
      <c r="D453" s="14">
        <v>7.1351000946807505E-2</v>
      </c>
      <c r="E453" s="14">
        <v>6.0256024498920903E-2</v>
      </c>
      <c r="F453" s="14"/>
      <c r="G453" s="14">
        <v>7.0262572612933297E-2</v>
      </c>
      <c r="H453" s="14">
        <v>0.112199041474562</v>
      </c>
      <c r="I453" s="14">
        <v>7.3035870905682407E-2</v>
      </c>
      <c r="J453" s="14">
        <v>6.6048054474822995E-2</v>
      </c>
      <c r="K453" s="14">
        <v>4.5953428484196202E-2</v>
      </c>
      <c r="L453" s="14">
        <v>3.1431269273595797E-2</v>
      </c>
      <c r="M453" s="14"/>
      <c r="N453" s="14">
        <v>8.3426876084559898E-2</v>
      </c>
      <c r="O453" s="14">
        <v>3.6839162735848502E-2</v>
      </c>
      <c r="P453" s="14">
        <v>7.2992370709712207E-2</v>
      </c>
      <c r="Q453" s="14">
        <v>7.0679377140313304E-2</v>
      </c>
      <c r="R453" s="14"/>
      <c r="S453" s="14">
        <v>8.3189689665705405E-2</v>
      </c>
      <c r="T453" s="14">
        <v>7.3610702306426606E-2</v>
      </c>
      <c r="U453" s="14">
        <v>7.02218225990284E-2</v>
      </c>
      <c r="V453" s="14">
        <v>3.0616627357510799E-2</v>
      </c>
      <c r="W453" s="14">
        <v>3.9803966232030398E-2</v>
      </c>
      <c r="X453" s="14">
        <v>6.1096506843107197E-2</v>
      </c>
      <c r="Y453" s="14">
        <v>4.3497196142708403E-2</v>
      </c>
      <c r="Z453" s="14">
        <v>0.10254210507592</v>
      </c>
      <c r="AA453" s="14">
        <v>7.1631476670386204E-2</v>
      </c>
      <c r="AB453" s="14">
        <v>8.7685900922770899E-2</v>
      </c>
      <c r="AC453" s="14">
        <v>1.2007706239009101E-2</v>
      </c>
      <c r="AD453" s="14">
        <v>0.12540632853630501</v>
      </c>
      <c r="AE453" s="14"/>
      <c r="AF453" s="14">
        <v>4.4135154022865102E-2</v>
      </c>
      <c r="AG453" s="14">
        <v>0.10947352314502699</v>
      </c>
      <c r="AH453" s="14">
        <v>7.9615249529843002E-2</v>
      </c>
      <c r="AI453" s="14">
        <v>3.5093862203980898E-2</v>
      </c>
      <c r="AJ453" s="14"/>
      <c r="AK453" s="14">
        <v>4.7244944199189502E-2</v>
      </c>
      <c r="AL453" s="14">
        <v>0.16739782833232</v>
      </c>
      <c r="AM453" s="14">
        <v>5.9892186734347798E-2</v>
      </c>
      <c r="AN453" s="14">
        <v>2.1216174391938802E-2</v>
      </c>
      <c r="AO453" s="14">
        <v>3.3704053694332901E-2</v>
      </c>
      <c r="AP453" s="14"/>
      <c r="AQ453" s="14">
        <v>0.14435463706644699</v>
      </c>
      <c r="AR453" s="14"/>
      <c r="AS453" s="14">
        <v>0.17151228376797001</v>
      </c>
      <c r="AT453" s="14">
        <v>2.03974236585928E-2</v>
      </c>
    </row>
    <row r="454" spans="2:46" x14ac:dyDescent="0.35">
      <c r="B454" t="s">
        <v>173</v>
      </c>
      <c r="C454" s="14">
        <v>1.00860362252448E-2</v>
      </c>
      <c r="D454" s="14">
        <v>1.2664921917227401E-2</v>
      </c>
      <c r="E454" s="14">
        <v>7.6071345451954502E-3</v>
      </c>
      <c r="F454" s="14"/>
      <c r="G454" s="14">
        <v>7.3098950597236803E-3</v>
      </c>
      <c r="H454" s="14">
        <v>1.42205761194138E-2</v>
      </c>
      <c r="I454" s="14">
        <v>1.1477997299581899E-2</v>
      </c>
      <c r="J454" s="14">
        <v>1.1549878617322099E-2</v>
      </c>
      <c r="K454" s="14">
        <v>9.4207110681882502E-3</v>
      </c>
      <c r="L454" s="14">
        <v>6.69784339438573E-3</v>
      </c>
      <c r="M454" s="14"/>
      <c r="N454" s="14">
        <v>1.2596798043650201E-2</v>
      </c>
      <c r="O454" s="14">
        <v>1.6520181529064301E-2</v>
      </c>
      <c r="P454" s="14">
        <v>6.9323886095247799E-3</v>
      </c>
      <c r="Q454" s="14">
        <v>3.5806899371898901E-3</v>
      </c>
      <c r="R454" s="14"/>
      <c r="S454" s="14">
        <v>1.3299978939367799E-2</v>
      </c>
      <c r="T454" s="14">
        <v>7.00955514468562E-3</v>
      </c>
      <c r="U454" s="14">
        <v>1.1514705007392999E-2</v>
      </c>
      <c r="V454" s="14">
        <v>2.26676776205945E-2</v>
      </c>
      <c r="W454" s="14">
        <v>1.9296219697274599E-2</v>
      </c>
      <c r="X454" s="14">
        <v>5.7098541908565297E-3</v>
      </c>
      <c r="Y454" s="14">
        <v>0</v>
      </c>
      <c r="Z454" s="14">
        <v>0</v>
      </c>
      <c r="AA454" s="14">
        <v>8.8285740012366293E-3</v>
      </c>
      <c r="AB454" s="14">
        <v>1.1163013968120901E-2</v>
      </c>
      <c r="AC454" s="14">
        <v>1.0337811768308299E-2</v>
      </c>
      <c r="AD454" s="14">
        <v>0</v>
      </c>
      <c r="AE454" s="14"/>
      <c r="AF454" s="14">
        <v>0</v>
      </c>
      <c r="AG454" s="14">
        <v>1.9929933728334001E-2</v>
      </c>
      <c r="AH454" s="14">
        <v>5.5845192018741004E-3</v>
      </c>
      <c r="AI454" s="14">
        <v>3.4737351640000001E-3</v>
      </c>
      <c r="AJ454" s="14"/>
      <c r="AK454" s="14">
        <v>3.1894553237098401E-3</v>
      </c>
      <c r="AL454" s="14">
        <v>2.9463340654047598E-2</v>
      </c>
      <c r="AM454" s="14">
        <v>4.6020272520355598E-3</v>
      </c>
      <c r="AN454" s="14">
        <v>2.0331687065197998E-3</v>
      </c>
      <c r="AO454" s="14">
        <v>1.20325743927788E-2</v>
      </c>
      <c r="AP454" s="14"/>
      <c r="AQ454" s="14">
        <v>2.8889751740876699E-2</v>
      </c>
      <c r="AR454" s="14"/>
      <c r="AS454" s="14">
        <v>3.3643268981771501E-2</v>
      </c>
      <c r="AT454" s="14">
        <v>0</v>
      </c>
    </row>
    <row r="455" spans="2:46" x14ac:dyDescent="0.35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</row>
    <row r="456" spans="2:46" x14ac:dyDescent="0.35">
      <c r="B456" s="6" t="s">
        <v>197</v>
      </c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</row>
    <row r="457" spans="2:46" x14ac:dyDescent="0.35">
      <c r="B457" s="24" t="s">
        <v>78</v>
      </c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</row>
    <row r="458" spans="2:46" x14ac:dyDescent="0.35">
      <c r="B458" t="s">
        <v>167</v>
      </c>
      <c r="C458" s="14">
        <v>0.12518358505909399</v>
      </c>
      <c r="D458" s="14">
        <v>0.13102914057863199</v>
      </c>
      <c r="E458" s="14">
        <v>0.119965474661252</v>
      </c>
      <c r="F458" s="14"/>
      <c r="G458" s="14">
        <v>9.6127292829972996E-2</v>
      </c>
      <c r="H458" s="14">
        <v>9.3858197255078296E-2</v>
      </c>
      <c r="I458" s="14">
        <v>0.13419822578579499</v>
      </c>
      <c r="J458" s="14">
        <v>0.13002084246811099</v>
      </c>
      <c r="K458" s="14">
        <v>0.142381720576606</v>
      </c>
      <c r="L458" s="14">
        <v>0.147194766505262</v>
      </c>
      <c r="M458" s="14"/>
      <c r="N458" s="14">
        <v>9.3299952928513494E-2</v>
      </c>
      <c r="O458" s="14">
        <v>8.5873297918505703E-2</v>
      </c>
      <c r="P458" s="14">
        <v>0.161607273227896</v>
      </c>
      <c r="Q458" s="14">
        <v>0.166359538070391</v>
      </c>
      <c r="R458" s="14"/>
      <c r="S458" s="14">
        <v>7.3953083168211406E-2</v>
      </c>
      <c r="T458" s="14">
        <v>0.13478622401665999</v>
      </c>
      <c r="U458" s="14">
        <v>0.146363723911309</v>
      </c>
      <c r="V458" s="14">
        <v>0.113460005533693</v>
      </c>
      <c r="W458" s="14">
        <v>0.11339290016975299</v>
      </c>
      <c r="X458" s="14">
        <v>0.11214829972647999</v>
      </c>
      <c r="Y458" s="14">
        <v>0.189815332006051</v>
      </c>
      <c r="Z458" s="14">
        <v>0.15436772083116701</v>
      </c>
      <c r="AA458" s="14">
        <v>0.14540027775550299</v>
      </c>
      <c r="AB458" s="14">
        <v>0.11610366670801001</v>
      </c>
      <c r="AC458" s="14">
        <v>0.147259781282259</v>
      </c>
      <c r="AD458" s="14">
        <v>7.2899309808365106E-2</v>
      </c>
      <c r="AE458" s="14"/>
      <c r="AF458" s="14">
        <v>0.14650379493120899</v>
      </c>
      <c r="AG458" s="14">
        <v>5.8540375918170497E-2</v>
      </c>
      <c r="AH458" s="14">
        <v>8.5835535002621893E-2</v>
      </c>
      <c r="AI458" s="14">
        <v>0.28588118094630799</v>
      </c>
      <c r="AJ458" s="14"/>
      <c r="AK458" s="14">
        <v>0.14348715870666301</v>
      </c>
      <c r="AL458" s="14">
        <v>1.14640883597469E-2</v>
      </c>
      <c r="AM458" s="14">
        <v>9.0777674218983806E-2</v>
      </c>
      <c r="AN458" s="14">
        <v>0.25957202235516103</v>
      </c>
      <c r="AO458" s="14">
        <v>0.112795146096311</v>
      </c>
      <c r="AP458" s="14"/>
      <c r="AQ458" s="14">
        <v>0.11340562938976299</v>
      </c>
      <c r="AR458" s="14"/>
      <c r="AS458" s="14">
        <v>0</v>
      </c>
      <c r="AT458" s="14">
        <v>0.15169815614617899</v>
      </c>
    </row>
    <row r="459" spans="2:46" x14ac:dyDescent="0.35">
      <c r="B459" t="s">
        <v>168</v>
      </c>
      <c r="C459" s="14">
        <v>7.1732157773013103E-2</v>
      </c>
      <c r="D459" s="14">
        <v>6.1951004274276598E-2</v>
      </c>
      <c r="E459" s="14">
        <v>8.0630483138852904E-2</v>
      </c>
      <c r="F459" s="14"/>
      <c r="G459" s="14">
        <v>8.66849101421035E-2</v>
      </c>
      <c r="H459" s="14">
        <v>8.10587327520053E-2</v>
      </c>
      <c r="I459" s="14">
        <v>6.9163564916932194E-2</v>
      </c>
      <c r="J459" s="14">
        <v>7.3255921948596203E-2</v>
      </c>
      <c r="K459" s="14">
        <v>5.90324358027563E-2</v>
      </c>
      <c r="L459" s="14">
        <v>6.35792859030192E-2</v>
      </c>
      <c r="M459" s="14"/>
      <c r="N459" s="14">
        <v>4.9611964487206603E-2</v>
      </c>
      <c r="O459" s="14">
        <v>8.6689096765894605E-2</v>
      </c>
      <c r="P459" s="14">
        <v>6.1775644350790498E-2</v>
      </c>
      <c r="Q459" s="14">
        <v>8.9885099838520804E-2</v>
      </c>
      <c r="R459" s="14"/>
      <c r="S459" s="14">
        <v>8.9861545460365205E-2</v>
      </c>
      <c r="T459" s="14">
        <v>6.92222127446461E-2</v>
      </c>
      <c r="U459" s="14">
        <v>3.1264177652877999E-2</v>
      </c>
      <c r="V459" s="14">
        <v>8.7528693407424196E-2</v>
      </c>
      <c r="W459" s="14">
        <v>0.107016658753024</v>
      </c>
      <c r="X459" s="14">
        <v>6.5597451924631997E-2</v>
      </c>
      <c r="Y459" s="14">
        <v>9.9652058672783095E-2</v>
      </c>
      <c r="Z459" s="14">
        <v>3.75938103845622E-2</v>
      </c>
      <c r="AA459" s="14">
        <v>5.2079405044923199E-2</v>
      </c>
      <c r="AB459" s="14">
        <v>6.2177219542726703E-2</v>
      </c>
      <c r="AC459" s="14">
        <v>8.0322233807632398E-2</v>
      </c>
      <c r="AD459" s="14">
        <v>5.25307696002002E-2</v>
      </c>
      <c r="AE459" s="14"/>
      <c r="AF459" s="14">
        <v>7.1698740774695693E-2</v>
      </c>
      <c r="AG459" s="14">
        <v>4.2663614241393998E-2</v>
      </c>
      <c r="AH459" s="14">
        <v>4.3610142023650197E-2</v>
      </c>
      <c r="AI459" s="14">
        <v>0.13100450907505501</v>
      </c>
      <c r="AJ459" s="14"/>
      <c r="AK459" s="14">
        <v>6.6857640238472807E-2</v>
      </c>
      <c r="AL459" s="14">
        <v>2.1978344829725899E-2</v>
      </c>
      <c r="AM459" s="14">
        <v>4.1404758662056701E-2</v>
      </c>
      <c r="AN459" s="14">
        <v>0.118446168075722</v>
      </c>
      <c r="AO459" s="14">
        <v>7.9501703983326899E-2</v>
      </c>
      <c r="AP459" s="14"/>
      <c r="AQ459" s="14">
        <v>8.19058130195887E-2</v>
      </c>
      <c r="AR459" s="14"/>
      <c r="AS459" s="14">
        <v>5.0059263675029404E-3</v>
      </c>
      <c r="AT459" s="14">
        <v>0.102871507926415</v>
      </c>
    </row>
    <row r="460" spans="2:46" x14ac:dyDescent="0.35">
      <c r="B460" t="s">
        <v>169</v>
      </c>
      <c r="C460" s="14">
        <v>0.137366625093608</v>
      </c>
      <c r="D460" s="14">
        <v>0.13740076189814601</v>
      </c>
      <c r="E460" s="14">
        <v>0.137871377896088</v>
      </c>
      <c r="F460" s="14"/>
      <c r="G460" s="14">
        <v>0.18341451184581201</v>
      </c>
      <c r="H460" s="14">
        <v>0.14918965090011899</v>
      </c>
      <c r="I460" s="14">
        <v>0.139475153988246</v>
      </c>
      <c r="J460" s="14">
        <v>0.13858795969682799</v>
      </c>
      <c r="K460" s="14">
        <v>0.13164264191651001</v>
      </c>
      <c r="L460" s="14">
        <v>9.8187735259631703E-2</v>
      </c>
      <c r="M460" s="14"/>
      <c r="N460" s="14">
        <v>0.11410229473568501</v>
      </c>
      <c r="O460" s="14">
        <v>0.13204727263784699</v>
      </c>
      <c r="P460" s="14">
        <v>0.18399015601094401</v>
      </c>
      <c r="Q460" s="14">
        <v>0.12511370881915701</v>
      </c>
      <c r="R460" s="14"/>
      <c r="S460" s="14">
        <v>0.119374170165607</v>
      </c>
      <c r="T460" s="14">
        <v>0.110760940130852</v>
      </c>
      <c r="U460" s="14">
        <v>0.13685121561647401</v>
      </c>
      <c r="V460" s="14">
        <v>0.10780562710378799</v>
      </c>
      <c r="W460" s="14">
        <v>0.15294810464407599</v>
      </c>
      <c r="X460" s="14">
        <v>0.17497226530881699</v>
      </c>
      <c r="Y460" s="14">
        <v>0.150530861649811</v>
      </c>
      <c r="Z460" s="14">
        <v>0.115892279469533</v>
      </c>
      <c r="AA460" s="14">
        <v>0.12137883868598399</v>
      </c>
      <c r="AB460" s="14">
        <v>0.15120571378290801</v>
      </c>
      <c r="AC460" s="14">
        <v>0.22441951614314301</v>
      </c>
      <c r="AD460" s="14">
        <v>0.14320871953161601</v>
      </c>
      <c r="AE460" s="14"/>
      <c r="AF460" s="14">
        <v>0.15686536710096999</v>
      </c>
      <c r="AG460" s="14">
        <v>9.2585252358256098E-2</v>
      </c>
      <c r="AH460" s="14">
        <v>0.108298373326942</v>
      </c>
      <c r="AI460" s="14">
        <v>0.17269089694339099</v>
      </c>
      <c r="AJ460" s="14"/>
      <c r="AK460" s="14">
        <v>0.149270294125527</v>
      </c>
      <c r="AL460" s="14">
        <v>6.9245779550007505E-2</v>
      </c>
      <c r="AM460" s="14">
        <v>0.116463061490264</v>
      </c>
      <c r="AN460" s="14">
        <v>0.183749801019189</v>
      </c>
      <c r="AO460" s="14">
        <v>0.14145278188418001</v>
      </c>
      <c r="AP460" s="14"/>
      <c r="AQ460" s="14">
        <v>0.10290383189253501</v>
      </c>
      <c r="AR460" s="14"/>
      <c r="AS460" s="14">
        <v>4.8525162996328801E-2</v>
      </c>
      <c r="AT460" s="14">
        <v>0.15393723628932901</v>
      </c>
    </row>
    <row r="461" spans="2:46" x14ac:dyDescent="0.35">
      <c r="B461" t="s">
        <v>170</v>
      </c>
      <c r="C461" s="14">
        <v>0.220249560748495</v>
      </c>
      <c r="D461" s="14">
        <v>0.200283768822731</v>
      </c>
      <c r="E461" s="14">
        <v>0.23857285392180699</v>
      </c>
      <c r="F461" s="14"/>
      <c r="G461" s="14">
        <v>0.25272425935713599</v>
      </c>
      <c r="H461" s="14">
        <v>0.21757339247176899</v>
      </c>
      <c r="I461" s="14">
        <v>0.21953002544051001</v>
      </c>
      <c r="J461" s="14">
        <v>0.20071494524951</v>
      </c>
      <c r="K461" s="14">
        <v>0.185318552839766</v>
      </c>
      <c r="L461" s="14">
        <v>0.24078752697504999</v>
      </c>
      <c r="M461" s="14"/>
      <c r="N461" s="14">
        <v>0.19660434882797101</v>
      </c>
      <c r="O461" s="14">
        <v>0.21239897218800799</v>
      </c>
      <c r="P461" s="14">
        <v>0.226841107654699</v>
      </c>
      <c r="Q461" s="14">
        <v>0.247219391042346</v>
      </c>
      <c r="R461" s="14"/>
      <c r="S461" s="14">
        <v>0.21212866218635101</v>
      </c>
      <c r="T461" s="14">
        <v>0.25166932419657001</v>
      </c>
      <c r="U461" s="14">
        <v>0.22043924713383001</v>
      </c>
      <c r="V461" s="14">
        <v>0.240228249602703</v>
      </c>
      <c r="W461" s="14">
        <v>0.18059647816149799</v>
      </c>
      <c r="X461" s="14">
        <v>0.26471544909174</v>
      </c>
      <c r="Y461" s="14">
        <v>0.18413639444430099</v>
      </c>
      <c r="Z461" s="14">
        <v>0.222077019902121</v>
      </c>
      <c r="AA461" s="14">
        <v>0.17524625580119399</v>
      </c>
      <c r="AB461" s="14">
        <v>0.24406765037508901</v>
      </c>
      <c r="AC461" s="14">
        <v>0.182124596801537</v>
      </c>
      <c r="AD461" s="14">
        <v>0.27062884603526599</v>
      </c>
      <c r="AE461" s="14"/>
      <c r="AF461" s="14">
        <v>0.237225644532157</v>
      </c>
      <c r="AG461" s="14">
        <v>0.16633413184043599</v>
      </c>
      <c r="AH461" s="14">
        <v>0.19643302442326099</v>
      </c>
      <c r="AI461" s="14">
        <v>0.19970247583050699</v>
      </c>
      <c r="AJ461" s="14"/>
      <c r="AK461" s="14">
        <v>0.26501599198507603</v>
      </c>
      <c r="AL461" s="14">
        <v>0.12825566224016599</v>
      </c>
      <c r="AM461" s="14">
        <v>0.194420182914045</v>
      </c>
      <c r="AN461" s="14">
        <v>0.18599384361615501</v>
      </c>
      <c r="AO461" s="14">
        <v>0.32816761648034598</v>
      </c>
      <c r="AP461" s="14"/>
      <c r="AQ461" s="14">
        <v>0.145610133259608</v>
      </c>
      <c r="AR461" s="14"/>
      <c r="AS461" s="14">
        <v>9.9856941092698104E-2</v>
      </c>
      <c r="AT461" s="14">
        <v>0.26361025785169501</v>
      </c>
    </row>
    <row r="462" spans="2:46" x14ac:dyDescent="0.35">
      <c r="B462" t="s">
        <v>171</v>
      </c>
      <c r="C462" s="14">
        <v>0.263431481788306</v>
      </c>
      <c r="D462" s="14">
        <v>0.26282308009529498</v>
      </c>
      <c r="E462" s="14">
        <v>0.26411184882040301</v>
      </c>
      <c r="F462" s="14"/>
      <c r="G462" s="14">
        <v>0.27929123258086802</v>
      </c>
      <c r="H462" s="14">
        <v>0.267400737350315</v>
      </c>
      <c r="I462" s="14">
        <v>0.288011035711914</v>
      </c>
      <c r="J462" s="14">
        <v>0.24765855269076401</v>
      </c>
      <c r="K462" s="14">
        <v>0.26634418782082397</v>
      </c>
      <c r="L462" s="14">
        <v>0.24049920012266501</v>
      </c>
      <c r="M462" s="14"/>
      <c r="N462" s="14">
        <v>0.30524772602130501</v>
      </c>
      <c r="O462" s="14">
        <v>0.298042147614271</v>
      </c>
      <c r="P462" s="14">
        <v>0.22388143466837801</v>
      </c>
      <c r="Q462" s="14">
        <v>0.21857319510683099</v>
      </c>
      <c r="R462" s="14"/>
      <c r="S462" s="14">
        <v>0.327144939124695</v>
      </c>
      <c r="T462" s="14">
        <v>0.24556467125911599</v>
      </c>
      <c r="U462" s="14">
        <v>0.27304123828115201</v>
      </c>
      <c r="V462" s="14">
        <v>0.28960449973586599</v>
      </c>
      <c r="W462" s="14">
        <v>0.26012031345929898</v>
      </c>
      <c r="X462" s="14">
        <v>0.17765149832522001</v>
      </c>
      <c r="Y462" s="14">
        <v>0.25564952356148002</v>
      </c>
      <c r="Z462" s="14">
        <v>0.29099148796559698</v>
      </c>
      <c r="AA462" s="14">
        <v>0.28543886590018602</v>
      </c>
      <c r="AB462" s="14">
        <v>0.21351584932057799</v>
      </c>
      <c r="AC462" s="14">
        <v>0.215866841851279</v>
      </c>
      <c r="AD462" s="14">
        <v>0.33653895496415698</v>
      </c>
      <c r="AE462" s="14"/>
      <c r="AF462" s="14">
        <v>0.254764927436882</v>
      </c>
      <c r="AG462" s="14">
        <v>0.33834617820350998</v>
      </c>
      <c r="AH462" s="14">
        <v>0.328438249537581</v>
      </c>
      <c r="AI462" s="14">
        <v>0.156454673417255</v>
      </c>
      <c r="AJ462" s="14"/>
      <c r="AK462" s="14">
        <v>0.24671940473767201</v>
      </c>
      <c r="AL462" s="14">
        <v>0.36656088401706599</v>
      </c>
      <c r="AM462" s="14">
        <v>0.35486021553917002</v>
      </c>
      <c r="AN462" s="14">
        <v>0.170637963402238</v>
      </c>
      <c r="AO462" s="14">
        <v>0.25657166040002799</v>
      </c>
      <c r="AP462" s="14"/>
      <c r="AQ462" s="14">
        <v>0.29984124043931998</v>
      </c>
      <c r="AR462" s="14"/>
      <c r="AS462" s="14">
        <v>0.41562533641018201</v>
      </c>
      <c r="AT462" s="14">
        <v>0.21205875876911501</v>
      </c>
    </row>
    <row r="463" spans="2:46" x14ac:dyDescent="0.35">
      <c r="B463" t="s">
        <v>172</v>
      </c>
      <c r="C463" s="14">
        <v>0.14150282437814801</v>
      </c>
      <c r="D463" s="14">
        <v>0.15625044917019701</v>
      </c>
      <c r="E463" s="14">
        <v>0.12765532483993</v>
      </c>
      <c r="F463" s="14"/>
      <c r="G463" s="14">
        <v>8.7571008067259704E-2</v>
      </c>
      <c r="H463" s="14">
        <v>0.159313040496813</v>
      </c>
      <c r="I463" s="14">
        <v>0.137870188106307</v>
      </c>
      <c r="J463" s="14">
        <v>0.151201494241224</v>
      </c>
      <c r="K463" s="14">
        <v>0.17097648232656701</v>
      </c>
      <c r="L463" s="14">
        <v>0.138175510140853</v>
      </c>
      <c r="M463" s="14"/>
      <c r="N463" s="14">
        <v>0.18382901580326999</v>
      </c>
      <c r="O463" s="14">
        <v>0.14069227304099899</v>
      </c>
      <c r="P463" s="14">
        <v>0.110672427141079</v>
      </c>
      <c r="Q463" s="14">
        <v>0.125608868753185</v>
      </c>
      <c r="R463" s="14"/>
      <c r="S463" s="14">
        <v>0.137504721505638</v>
      </c>
      <c r="T463" s="14">
        <v>0.14059111318626399</v>
      </c>
      <c r="U463" s="14">
        <v>0.14253132383989001</v>
      </c>
      <c r="V463" s="14">
        <v>9.2110282700599899E-2</v>
      </c>
      <c r="W463" s="14">
        <v>0.14530862532125199</v>
      </c>
      <c r="X463" s="14">
        <v>0.17447287249530399</v>
      </c>
      <c r="Y463" s="14">
        <v>0.101731623135434</v>
      </c>
      <c r="Z463" s="14">
        <v>0.15466243998222701</v>
      </c>
      <c r="AA463" s="14">
        <v>0.18594825955109701</v>
      </c>
      <c r="AB463" s="14">
        <v>0.167864100235562</v>
      </c>
      <c r="AC463" s="14">
        <v>0.109757417781286</v>
      </c>
      <c r="AD463" s="14">
        <v>0.10176134124166</v>
      </c>
      <c r="AE463" s="14"/>
      <c r="AF463" s="14">
        <v>0.118642130760713</v>
      </c>
      <c r="AG463" s="14">
        <v>0.227563483886043</v>
      </c>
      <c r="AH463" s="14">
        <v>0.18231385379654799</v>
      </c>
      <c r="AI463" s="14">
        <v>4.2914735022341798E-2</v>
      </c>
      <c r="AJ463" s="14"/>
      <c r="AK463" s="14">
        <v>0.11579196856439999</v>
      </c>
      <c r="AL463" s="14">
        <v>0.30845755995285401</v>
      </c>
      <c r="AM463" s="14">
        <v>0.145463204966684</v>
      </c>
      <c r="AN463" s="14">
        <v>6.28779865256065E-2</v>
      </c>
      <c r="AO463" s="14">
        <v>4.9287933549704101E-2</v>
      </c>
      <c r="AP463" s="14"/>
      <c r="AQ463" s="14">
        <v>0.192827907521012</v>
      </c>
      <c r="AR463" s="14"/>
      <c r="AS463" s="14">
        <v>0.31569670122364502</v>
      </c>
      <c r="AT463" s="14">
        <v>0.10113021571693399</v>
      </c>
    </row>
    <row r="464" spans="2:46" x14ac:dyDescent="0.35">
      <c r="B464" t="s">
        <v>173</v>
      </c>
      <c r="C464" s="14">
        <v>4.0533765159335503E-2</v>
      </c>
      <c r="D464" s="14">
        <v>5.0261795160722399E-2</v>
      </c>
      <c r="E464" s="14">
        <v>3.11926367216671E-2</v>
      </c>
      <c r="F464" s="14"/>
      <c r="G464" s="14">
        <v>1.41867851768482E-2</v>
      </c>
      <c r="H464" s="14">
        <v>3.16062487739001E-2</v>
      </c>
      <c r="I464" s="14">
        <v>1.17518060502952E-2</v>
      </c>
      <c r="J464" s="14">
        <v>5.8560283704966402E-2</v>
      </c>
      <c r="K464" s="14">
        <v>4.4303978716969797E-2</v>
      </c>
      <c r="L464" s="14">
        <v>7.15759750935199E-2</v>
      </c>
      <c r="M464" s="14"/>
      <c r="N464" s="14">
        <v>5.7304697196048401E-2</v>
      </c>
      <c r="O464" s="14">
        <v>4.4256939834474103E-2</v>
      </c>
      <c r="P464" s="14">
        <v>3.12319569462132E-2</v>
      </c>
      <c r="Q464" s="14">
        <v>2.72401983695689E-2</v>
      </c>
      <c r="R464" s="14"/>
      <c r="S464" s="14">
        <v>4.0032878389132297E-2</v>
      </c>
      <c r="T464" s="14">
        <v>4.7405514465890801E-2</v>
      </c>
      <c r="U464" s="14">
        <v>4.9509073564467203E-2</v>
      </c>
      <c r="V464" s="14">
        <v>6.9262641915925405E-2</v>
      </c>
      <c r="W464" s="14">
        <v>4.0616919491097601E-2</v>
      </c>
      <c r="X464" s="14">
        <v>3.0442163127806999E-2</v>
      </c>
      <c r="Y464" s="14">
        <v>1.8484206530140199E-2</v>
      </c>
      <c r="Z464" s="14">
        <v>2.44152414647925E-2</v>
      </c>
      <c r="AA464" s="14">
        <v>3.4508097261112203E-2</v>
      </c>
      <c r="AB464" s="14">
        <v>4.5065800035125302E-2</v>
      </c>
      <c r="AC464" s="14">
        <v>4.0249612332864199E-2</v>
      </c>
      <c r="AD464" s="14">
        <v>2.2432058818735699E-2</v>
      </c>
      <c r="AE464" s="14"/>
      <c r="AF464" s="14">
        <v>1.4299394463373E-2</v>
      </c>
      <c r="AG464" s="14">
        <v>7.3966963552191303E-2</v>
      </c>
      <c r="AH464" s="14">
        <v>5.5070821889395903E-2</v>
      </c>
      <c r="AI464" s="14">
        <v>1.13515287651421E-2</v>
      </c>
      <c r="AJ464" s="14"/>
      <c r="AK464" s="14">
        <v>1.28575416421887E-2</v>
      </c>
      <c r="AL464" s="14">
        <v>9.4037681050433905E-2</v>
      </c>
      <c r="AM464" s="14">
        <v>5.6610902208796103E-2</v>
      </c>
      <c r="AN464" s="14">
        <v>1.87222150059277E-2</v>
      </c>
      <c r="AO464" s="14">
        <v>3.2223157606104003E-2</v>
      </c>
      <c r="AP464" s="14"/>
      <c r="AQ464" s="14">
        <v>6.3505444478173703E-2</v>
      </c>
      <c r="AR464" s="14"/>
      <c r="AS464" s="14">
        <v>0.115289931909642</v>
      </c>
      <c r="AT464" s="14">
        <v>1.4693867300332101E-2</v>
      </c>
    </row>
    <row r="465" spans="2:46" x14ac:dyDescent="0.35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</row>
    <row r="466" spans="2:46" x14ac:dyDescent="0.35">
      <c r="B466" s="6" t="s">
        <v>200</v>
      </c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</row>
    <row r="467" spans="2:46" x14ac:dyDescent="0.35">
      <c r="B467" s="24" t="s">
        <v>78</v>
      </c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</row>
    <row r="468" spans="2:46" x14ac:dyDescent="0.35">
      <c r="B468" t="s">
        <v>198</v>
      </c>
      <c r="C468" s="14">
        <v>0.63783749606219997</v>
      </c>
      <c r="D468" s="14">
        <v>0.62772838184107005</v>
      </c>
      <c r="E468" s="14">
        <v>0.64926239636966598</v>
      </c>
      <c r="F468" s="14"/>
      <c r="G468" s="14">
        <v>0.645752050439101</v>
      </c>
      <c r="H468" s="14">
        <v>0.57715473634885095</v>
      </c>
      <c r="I468" s="14">
        <v>0.63797742777838395</v>
      </c>
      <c r="J468" s="14">
        <v>0.59622818400477096</v>
      </c>
      <c r="K468" s="14">
        <v>0.66682615744571605</v>
      </c>
      <c r="L468" s="14">
        <v>0.69614185285633101</v>
      </c>
      <c r="M468" s="14"/>
      <c r="N468" s="14">
        <v>0.59346430203581602</v>
      </c>
      <c r="O468" s="14">
        <v>0.62952783638658905</v>
      </c>
      <c r="P468" s="14">
        <v>0.68674476715504396</v>
      </c>
      <c r="Q468" s="14">
        <v>0.65049410610900005</v>
      </c>
      <c r="R468" s="14"/>
      <c r="S468" s="14">
        <v>0.59332850856443897</v>
      </c>
      <c r="T468" s="14">
        <v>0.61756683932840295</v>
      </c>
      <c r="U468" s="14">
        <v>0.65939926034428298</v>
      </c>
      <c r="V468" s="14">
        <v>0.56479323849910701</v>
      </c>
      <c r="W468" s="14">
        <v>0.62913308231712595</v>
      </c>
      <c r="X468" s="14">
        <v>0.65144463769937899</v>
      </c>
      <c r="Y468" s="14">
        <v>0.73454329096470905</v>
      </c>
      <c r="Z468" s="14">
        <v>0.70783333237588297</v>
      </c>
      <c r="AA468" s="14">
        <v>0.63888620020595299</v>
      </c>
      <c r="AB468" s="14">
        <v>0.66336303790256901</v>
      </c>
      <c r="AC468" s="14">
        <v>0.64455546916581297</v>
      </c>
      <c r="AD468" s="14">
        <v>0.631042710863565</v>
      </c>
      <c r="AE468" s="14"/>
      <c r="AF468" s="14">
        <v>0.80834074124212196</v>
      </c>
      <c r="AG468" s="14">
        <v>0.444483249481468</v>
      </c>
      <c r="AH468" s="14">
        <v>0.555084044749098</v>
      </c>
      <c r="AI468" s="14">
        <v>0.82077649358551696</v>
      </c>
      <c r="AJ468" s="14"/>
      <c r="AK468" s="14">
        <v>0.76525194286643095</v>
      </c>
      <c r="AL468" s="14">
        <v>0.29890370817275203</v>
      </c>
      <c r="AM468" s="14">
        <v>0.595532997507493</v>
      </c>
      <c r="AN468" s="14">
        <v>0.83312497153716902</v>
      </c>
      <c r="AO468" s="14">
        <v>0.71909289298791701</v>
      </c>
      <c r="AP468" s="14"/>
      <c r="AQ468" s="14">
        <v>0.52296065198777097</v>
      </c>
      <c r="AR468" s="14"/>
      <c r="AS468" s="14">
        <v>0.22431585640561599</v>
      </c>
      <c r="AT468" s="14">
        <v>0.78496453084312701</v>
      </c>
    </row>
    <row r="469" spans="2:46" x14ac:dyDescent="0.35">
      <c r="B469" t="s">
        <v>199</v>
      </c>
      <c r="C469" s="14">
        <v>0.36216250393779997</v>
      </c>
      <c r="D469" s="14">
        <v>0.37227161815893001</v>
      </c>
      <c r="E469" s="14">
        <v>0.35073760363033402</v>
      </c>
      <c r="F469" s="14"/>
      <c r="G469" s="14">
        <v>0.354247949560899</v>
      </c>
      <c r="H469" s="14">
        <v>0.422845263651148</v>
      </c>
      <c r="I469" s="14">
        <v>0.36202257222161599</v>
      </c>
      <c r="J469" s="14">
        <v>0.40377181599522899</v>
      </c>
      <c r="K469" s="14">
        <v>0.33317384255428401</v>
      </c>
      <c r="L469" s="14">
        <v>0.30385814714366899</v>
      </c>
      <c r="M469" s="14"/>
      <c r="N469" s="14">
        <v>0.40653569796418398</v>
      </c>
      <c r="O469" s="14">
        <v>0.37047216361341101</v>
      </c>
      <c r="P469" s="14">
        <v>0.31325523284495599</v>
      </c>
      <c r="Q469" s="14">
        <v>0.34950589389100001</v>
      </c>
      <c r="R469" s="14"/>
      <c r="S469" s="14">
        <v>0.40667149143556103</v>
      </c>
      <c r="T469" s="14">
        <v>0.38243316067159699</v>
      </c>
      <c r="U469" s="14">
        <v>0.34060073965571702</v>
      </c>
      <c r="V469" s="14">
        <v>0.43520676150089299</v>
      </c>
      <c r="W469" s="14">
        <v>0.370866917682874</v>
      </c>
      <c r="X469" s="14">
        <v>0.34855536230062101</v>
      </c>
      <c r="Y469" s="14">
        <v>0.26545670903529101</v>
      </c>
      <c r="Z469" s="14">
        <v>0.29216666762411603</v>
      </c>
      <c r="AA469" s="14">
        <v>0.36111379979404701</v>
      </c>
      <c r="AB469" s="14">
        <v>0.33663696209743099</v>
      </c>
      <c r="AC469" s="14">
        <v>0.35544453083418698</v>
      </c>
      <c r="AD469" s="14">
        <v>0.368957289136435</v>
      </c>
      <c r="AE469" s="14"/>
      <c r="AF469" s="14">
        <v>0.19165925875787801</v>
      </c>
      <c r="AG469" s="14">
        <v>0.555516750518532</v>
      </c>
      <c r="AH469" s="14">
        <v>0.444915955250902</v>
      </c>
      <c r="AI469" s="14">
        <v>0.17922350641448301</v>
      </c>
      <c r="AJ469" s="14"/>
      <c r="AK469" s="14">
        <v>0.234748057133569</v>
      </c>
      <c r="AL469" s="14">
        <v>0.70109629182724797</v>
      </c>
      <c r="AM469" s="14">
        <v>0.404467002492507</v>
      </c>
      <c r="AN469" s="14">
        <v>0.166875028462831</v>
      </c>
      <c r="AO469" s="14">
        <v>0.28090710701208299</v>
      </c>
      <c r="AP469" s="14"/>
      <c r="AQ469" s="14">
        <v>0.47703934801222903</v>
      </c>
      <c r="AR469" s="14"/>
      <c r="AS469" s="14">
        <v>0.77568414359438398</v>
      </c>
      <c r="AT469" s="14">
        <v>0.21503546915687299</v>
      </c>
    </row>
    <row r="470" spans="2:46" x14ac:dyDescent="0.35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</row>
    <row r="471" spans="2:46" x14ac:dyDescent="0.35">
      <c r="B471" s="6" t="s">
        <v>200</v>
      </c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</row>
    <row r="472" spans="2:46" x14ac:dyDescent="0.35">
      <c r="B472" s="24" t="s">
        <v>78</v>
      </c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</row>
    <row r="473" spans="2:46" x14ac:dyDescent="0.35">
      <c r="B473" t="s">
        <v>201</v>
      </c>
      <c r="C473" s="14">
        <v>0.227368842356795</v>
      </c>
      <c r="D473" s="14">
        <v>0.208345642642286</v>
      </c>
      <c r="E473" s="14">
        <v>0.244956467986707</v>
      </c>
      <c r="F473" s="14"/>
      <c r="G473" s="14">
        <v>0.29923503758343201</v>
      </c>
      <c r="H473" s="14">
        <v>0.28876582738793199</v>
      </c>
      <c r="I473" s="14">
        <v>0.21535687173999701</v>
      </c>
      <c r="J473" s="14">
        <v>0.248368954034587</v>
      </c>
      <c r="K473" s="14">
        <v>0.14689430629431899</v>
      </c>
      <c r="L473" s="14">
        <v>0.17640049728629301</v>
      </c>
      <c r="M473" s="14"/>
      <c r="N473" s="14">
        <v>0.27216989504658001</v>
      </c>
      <c r="O473" s="14">
        <v>0.23712252076589799</v>
      </c>
      <c r="P473" s="14">
        <v>0.212033931875793</v>
      </c>
      <c r="Q473" s="14">
        <v>0.18124991441393601</v>
      </c>
      <c r="R473" s="14"/>
      <c r="S473" s="14">
        <v>0.30081103533228298</v>
      </c>
      <c r="T473" s="14">
        <v>0.191775375966562</v>
      </c>
      <c r="U473" s="14">
        <v>0.223140339629957</v>
      </c>
      <c r="V473" s="14">
        <v>0.19346918847986599</v>
      </c>
      <c r="W473" s="14">
        <v>0.18709860599037001</v>
      </c>
      <c r="X473" s="14">
        <v>0.23638290538774701</v>
      </c>
      <c r="Y473" s="14">
        <v>0.19109556406053299</v>
      </c>
      <c r="Z473" s="14">
        <v>0.18228024763206199</v>
      </c>
      <c r="AA473" s="14">
        <v>0.22607165310480701</v>
      </c>
      <c r="AB473" s="14">
        <v>0.236322168598773</v>
      </c>
      <c r="AC473" s="14">
        <v>0.250565137015407</v>
      </c>
      <c r="AD473" s="14">
        <v>0.31448719844150802</v>
      </c>
      <c r="AE473" s="14"/>
      <c r="AF473" s="14">
        <v>0.137193224030349</v>
      </c>
      <c r="AG473" s="14">
        <v>0.32610991112725402</v>
      </c>
      <c r="AH473" s="14">
        <v>0.28331626620877698</v>
      </c>
      <c r="AI473" s="14">
        <v>0.100887333571287</v>
      </c>
      <c r="AJ473" s="14"/>
      <c r="AK473" s="14">
        <v>0.15465649190593</v>
      </c>
      <c r="AL473" s="14">
        <v>0.42030157085915598</v>
      </c>
      <c r="AM473" s="14">
        <v>0.25084357672701102</v>
      </c>
      <c r="AN473" s="14">
        <v>9.0168195866110398E-2</v>
      </c>
      <c r="AO473" s="14">
        <v>0.28869875740745199</v>
      </c>
      <c r="AP473" s="14"/>
      <c r="AQ473" s="14">
        <v>0.28752740155810003</v>
      </c>
      <c r="AR473" s="14"/>
      <c r="AS473" s="14">
        <v>0.44745503816912102</v>
      </c>
      <c r="AT473" s="14">
        <v>0.13115605222771301</v>
      </c>
    </row>
    <row r="474" spans="2:46" x14ac:dyDescent="0.35">
      <c r="B474" t="s">
        <v>202</v>
      </c>
      <c r="C474" s="14">
        <v>0.772631157643205</v>
      </c>
      <c r="D474" s="14">
        <v>0.79165435735771394</v>
      </c>
      <c r="E474" s="14">
        <v>0.755043532013293</v>
      </c>
      <c r="F474" s="14"/>
      <c r="G474" s="14">
        <v>0.70076496241656805</v>
      </c>
      <c r="H474" s="14">
        <v>0.71123417261206801</v>
      </c>
      <c r="I474" s="14">
        <v>0.78464312826000304</v>
      </c>
      <c r="J474" s="14">
        <v>0.75163104596541297</v>
      </c>
      <c r="K474" s="14">
        <v>0.85310569370568101</v>
      </c>
      <c r="L474" s="14">
        <v>0.82359950271370697</v>
      </c>
      <c r="M474" s="14"/>
      <c r="N474" s="14">
        <v>0.72783010495342004</v>
      </c>
      <c r="O474" s="14">
        <v>0.76287747923410199</v>
      </c>
      <c r="P474" s="14">
        <v>0.787966068124207</v>
      </c>
      <c r="Q474" s="14">
        <v>0.81875008558606399</v>
      </c>
      <c r="R474" s="14"/>
      <c r="S474" s="14">
        <v>0.69918896466771696</v>
      </c>
      <c r="T474" s="14">
        <v>0.80822462403343898</v>
      </c>
      <c r="U474" s="14">
        <v>0.77685966037004295</v>
      </c>
      <c r="V474" s="14">
        <v>0.80653081152013395</v>
      </c>
      <c r="W474" s="14">
        <v>0.81290139400963002</v>
      </c>
      <c r="X474" s="14">
        <v>0.76361709461225302</v>
      </c>
      <c r="Y474" s="14">
        <v>0.80890443593946704</v>
      </c>
      <c r="Z474" s="14">
        <v>0.81771975236793804</v>
      </c>
      <c r="AA474" s="14">
        <v>0.77392834689519296</v>
      </c>
      <c r="AB474" s="14">
        <v>0.76367783140122703</v>
      </c>
      <c r="AC474" s="14">
        <v>0.74943486298459305</v>
      </c>
      <c r="AD474" s="14">
        <v>0.68551280155849204</v>
      </c>
      <c r="AE474" s="14"/>
      <c r="AF474" s="14">
        <v>0.86280677596965105</v>
      </c>
      <c r="AG474" s="14">
        <v>0.67389008887274604</v>
      </c>
      <c r="AH474" s="14">
        <v>0.71668373379122297</v>
      </c>
      <c r="AI474" s="14">
        <v>0.89911266642871301</v>
      </c>
      <c r="AJ474" s="14"/>
      <c r="AK474" s="14">
        <v>0.84534350809407</v>
      </c>
      <c r="AL474" s="14">
        <v>0.57969842914084402</v>
      </c>
      <c r="AM474" s="14">
        <v>0.74915642327298904</v>
      </c>
      <c r="AN474" s="14">
        <v>0.90983180413388998</v>
      </c>
      <c r="AO474" s="14">
        <v>0.71130124259254801</v>
      </c>
      <c r="AP474" s="14"/>
      <c r="AQ474" s="14">
        <v>0.71247259844190003</v>
      </c>
      <c r="AR474" s="14"/>
      <c r="AS474" s="14">
        <v>0.55254496183087998</v>
      </c>
      <c r="AT474" s="14">
        <v>0.86884394777228702</v>
      </c>
    </row>
    <row r="475" spans="2:46" x14ac:dyDescent="0.35"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</row>
    <row r="476" spans="2:46" x14ac:dyDescent="0.35">
      <c r="B476" s="6" t="s">
        <v>200</v>
      </c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</row>
    <row r="477" spans="2:46" x14ac:dyDescent="0.35">
      <c r="B477" s="24" t="s">
        <v>78</v>
      </c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</row>
    <row r="478" spans="2:46" x14ac:dyDescent="0.35">
      <c r="B478" t="s">
        <v>203</v>
      </c>
      <c r="C478" s="14">
        <v>9.7891367598830104E-2</v>
      </c>
      <c r="D478" s="14">
        <v>0.10231031078528501</v>
      </c>
      <c r="E478" s="14">
        <v>9.3959506878786903E-2</v>
      </c>
      <c r="F478" s="14"/>
      <c r="G478" s="14">
        <v>0.122356331725322</v>
      </c>
      <c r="H478" s="14">
        <v>0.145158427043828</v>
      </c>
      <c r="I478" s="14">
        <v>0.110588874228915</v>
      </c>
      <c r="J478" s="14">
        <v>8.2161340070904906E-2</v>
      </c>
      <c r="K478" s="14">
        <v>8.4223000892131195E-2</v>
      </c>
      <c r="L478" s="14">
        <v>5.4788821025789303E-2</v>
      </c>
      <c r="M478" s="14"/>
      <c r="N478" s="14">
        <v>9.0165839731382202E-2</v>
      </c>
      <c r="O478" s="14">
        <v>9.8413998012796794E-2</v>
      </c>
      <c r="P478" s="14">
        <v>9.9027208843682907E-2</v>
      </c>
      <c r="Q478" s="14">
        <v>0.106079471480664</v>
      </c>
      <c r="R478" s="14"/>
      <c r="S478" s="14">
        <v>0.14930948250906401</v>
      </c>
      <c r="T478" s="14">
        <v>9.2396588085329301E-2</v>
      </c>
      <c r="U478" s="14">
        <v>5.8135525938559397E-2</v>
      </c>
      <c r="V478" s="14">
        <v>8.9168260050877898E-2</v>
      </c>
      <c r="W478" s="14">
        <v>9.2137532530292401E-2</v>
      </c>
      <c r="X478" s="14">
        <v>9.5428272194733793E-2</v>
      </c>
      <c r="Y478" s="14">
        <v>9.0309669423019906E-2</v>
      </c>
      <c r="Z478" s="14">
        <v>8.8358987575678297E-2</v>
      </c>
      <c r="AA478" s="14">
        <v>0.103855981629799</v>
      </c>
      <c r="AB478" s="14">
        <v>0.106000572568295</v>
      </c>
      <c r="AC478" s="14">
        <v>6.7801377207899E-2</v>
      </c>
      <c r="AD478" s="14">
        <v>7.2017856199456498E-2</v>
      </c>
      <c r="AE478" s="14"/>
      <c r="AF478" s="14">
        <v>9.4687051886892498E-2</v>
      </c>
      <c r="AG478" s="14">
        <v>0.10794366207829501</v>
      </c>
      <c r="AH478" s="14">
        <v>7.7093836998441398E-2</v>
      </c>
      <c r="AI478" s="14">
        <v>0.13276783317068599</v>
      </c>
      <c r="AJ478" s="14"/>
      <c r="AK478" s="14">
        <v>9.2409222028546095E-2</v>
      </c>
      <c r="AL478" s="14">
        <v>9.9670877218774198E-2</v>
      </c>
      <c r="AM478" s="14">
        <v>7.0970303434710003E-2</v>
      </c>
      <c r="AN478" s="14">
        <v>0.11796733313256801</v>
      </c>
      <c r="AO478" s="14">
        <v>0.115926840289342</v>
      </c>
      <c r="AP478" s="14"/>
      <c r="AQ478" s="14">
        <v>0.17641543091756001</v>
      </c>
      <c r="AR478" s="14"/>
      <c r="AS478" s="14">
        <v>9.7545270282615601E-2</v>
      </c>
      <c r="AT478" s="14">
        <v>0.12257976264380099</v>
      </c>
    </row>
    <row r="479" spans="2:46" x14ac:dyDescent="0.35">
      <c r="B479" t="s">
        <v>204</v>
      </c>
      <c r="C479" s="14">
        <v>0.66752199801837198</v>
      </c>
      <c r="D479" s="14">
        <v>0.67748156162768003</v>
      </c>
      <c r="E479" s="14">
        <v>0.65945188226852502</v>
      </c>
      <c r="F479" s="14"/>
      <c r="G479" s="14">
        <v>0.65214877197519106</v>
      </c>
      <c r="H479" s="14">
        <v>0.64889180156463799</v>
      </c>
      <c r="I479" s="14">
        <v>0.68080712446583602</v>
      </c>
      <c r="J479" s="14">
        <v>0.68358516557885396</v>
      </c>
      <c r="K479" s="14">
        <v>0.64044062413356995</v>
      </c>
      <c r="L479" s="14">
        <v>0.68731149663855695</v>
      </c>
      <c r="M479" s="14"/>
      <c r="N479" s="14">
        <v>0.65246417435484505</v>
      </c>
      <c r="O479" s="14">
        <v>0.64419284599218296</v>
      </c>
      <c r="P479" s="14">
        <v>0.66501720230435502</v>
      </c>
      <c r="Q479" s="14">
        <v>0.70779390864788105</v>
      </c>
      <c r="R479" s="14"/>
      <c r="S479" s="14">
        <v>0.621191235797805</v>
      </c>
      <c r="T479" s="14">
        <v>0.67302007171452605</v>
      </c>
      <c r="U479" s="14">
        <v>0.67320190026152404</v>
      </c>
      <c r="V479" s="14">
        <v>0.71654092024888505</v>
      </c>
      <c r="W479" s="14">
        <v>0.69792221161919299</v>
      </c>
      <c r="X479" s="14">
        <v>0.67930233114960004</v>
      </c>
      <c r="Y479" s="14">
        <v>0.69807627720528798</v>
      </c>
      <c r="Z479" s="14">
        <v>0.65803165367068095</v>
      </c>
      <c r="AA479" s="14">
        <v>0.66132609761152195</v>
      </c>
      <c r="AB479" s="14">
        <v>0.60371603121972905</v>
      </c>
      <c r="AC479" s="14">
        <v>0.69837683877885903</v>
      </c>
      <c r="AD479" s="14">
        <v>0.68529212239336001</v>
      </c>
      <c r="AE479" s="14"/>
      <c r="AF479" s="14">
        <v>0.67632430473161298</v>
      </c>
      <c r="AG479" s="14">
        <v>0.655670178970295</v>
      </c>
      <c r="AH479" s="14">
        <v>0.65858470682843895</v>
      </c>
      <c r="AI479" s="14">
        <v>0.65830014112242796</v>
      </c>
      <c r="AJ479" s="14"/>
      <c r="AK479" s="14">
        <v>0.66742013992253701</v>
      </c>
      <c r="AL479" s="14">
        <v>0.69564575142877405</v>
      </c>
      <c r="AM479" s="14">
        <v>0.65259847890742995</v>
      </c>
      <c r="AN479" s="14">
        <v>0.64949967580872003</v>
      </c>
      <c r="AO479" s="14">
        <v>0.54923363958193505</v>
      </c>
      <c r="AP479" s="14"/>
      <c r="AQ479" s="14">
        <v>0.62166277798484604</v>
      </c>
      <c r="AR479" s="14"/>
      <c r="AS479" s="14">
        <v>0.71220246308014801</v>
      </c>
      <c r="AT479" s="14">
        <v>0.56836856663528801</v>
      </c>
    </row>
    <row r="480" spans="2:46" x14ac:dyDescent="0.35">
      <c r="B480" t="s">
        <v>205</v>
      </c>
      <c r="C480" s="14">
        <v>0.234586634382798</v>
      </c>
      <c r="D480" s="14">
        <v>0.22020812758703601</v>
      </c>
      <c r="E480" s="14">
        <v>0.24658861085268799</v>
      </c>
      <c r="F480" s="14"/>
      <c r="G480" s="14">
        <v>0.22549489629948699</v>
      </c>
      <c r="H480" s="14">
        <v>0.205949771391535</v>
      </c>
      <c r="I480" s="14">
        <v>0.208604001305249</v>
      </c>
      <c r="J480" s="14">
        <v>0.23425349435024101</v>
      </c>
      <c r="K480" s="14">
        <v>0.27533637497429903</v>
      </c>
      <c r="L480" s="14">
        <v>0.25789968233565402</v>
      </c>
      <c r="M480" s="14"/>
      <c r="N480" s="14">
        <v>0.25736998591377303</v>
      </c>
      <c r="O480" s="14">
        <v>0.25739315599502099</v>
      </c>
      <c r="P480" s="14">
        <v>0.23595558885196199</v>
      </c>
      <c r="Q480" s="14">
        <v>0.18612661987145501</v>
      </c>
      <c r="R480" s="14"/>
      <c r="S480" s="14">
        <v>0.229499281693131</v>
      </c>
      <c r="T480" s="14">
        <v>0.23458334020014501</v>
      </c>
      <c r="U480" s="14">
        <v>0.26866257379991598</v>
      </c>
      <c r="V480" s="14">
        <v>0.19429081970023701</v>
      </c>
      <c r="W480" s="14">
        <v>0.20994025585051501</v>
      </c>
      <c r="X480" s="14">
        <v>0.225269396655666</v>
      </c>
      <c r="Y480" s="14">
        <v>0.21161405337169201</v>
      </c>
      <c r="Z480" s="14">
        <v>0.25360935875364099</v>
      </c>
      <c r="AA480" s="14">
        <v>0.23481792075867799</v>
      </c>
      <c r="AB480" s="14">
        <v>0.29028339621197602</v>
      </c>
      <c r="AC480" s="14">
        <v>0.233821784013242</v>
      </c>
      <c r="AD480" s="14">
        <v>0.24269002140718299</v>
      </c>
      <c r="AE480" s="14"/>
      <c r="AF480" s="14">
        <v>0.22898864338149399</v>
      </c>
      <c r="AG480" s="14">
        <v>0.23638615895140999</v>
      </c>
      <c r="AH480" s="14">
        <v>0.26432145617311997</v>
      </c>
      <c r="AI480" s="14">
        <v>0.20893202570688699</v>
      </c>
      <c r="AJ480" s="14"/>
      <c r="AK480" s="14">
        <v>0.240170638048917</v>
      </c>
      <c r="AL480" s="14">
        <v>0.20468337135245199</v>
      </c>
      <c r="AM480" s="14">
        <v>0.27643121765786</v>
      </c>
      <c r="AN480" s="14">
        <v>0.232532991058712</v>
      </c>
      <c r="AO480" s="14">
        <v>0.33483952012872298</v>
      </c>
      <c r="AP480" s="14"/>
      <c r="AQ480" s="14">
        <v>0.201921791097595</v>
      </c>
      <c r="AR480" s="14"/>
      <c r="AS480" s="14">
        <v>0.19025226663723599</v>
      </c>
      <c r="AT480" s="14">
        <v>0.309051670720911</v>
      </c>
    </row>
    <row r="481" spans="2:46" x14ac:dyDescent="0.35"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</row>
    <row r="482" spans="2:46" x14ac:dyDescent="0.35">
      <c r="B482" s="6" t="s">
        <v>200</v>
      </c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</row>
    <row r="483" spans="2:46" x14ac:dyDescent="0.35">
      <c r="B483" s="24" t="s">
        <v>78</v>
      </c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</row>
    <row r="484" spans="2:46" x14ac:dyDescent="0.35">
      <c r="B484" t="s">
        <v>206</v>
      </c>
      <c r="C484" s="14">
        <v>0.68428196225359705</v>
      </c>
      <c r="D484" s="14">
        <v>0.66945860414554303</v>
      </c>
      <c r="E484" s="14">
        <v>0.69845543376130503</v>
      </c>
      <c r="F484" s="14"/>
      <c r="G484" s="14">
        <v>0.67307517794693805</v>
      </c>
      <c r="H484" s="14">
        <v>0.61384266848775904</v>
      </c>
      <c r="I484" s="14">
        <v>0.69017150224296098</v>
      </c>
      <c r="J484" s="14">
        <v>0.64336077295954497</v>
      </c>
      <c r="K484" s="14">
        <v>0.71604506284160296</v>
      </c>
      <c r="L484" s="14">
        <v>0.75617054333465905</v>
      </c>
      <c r="M484" s="14"/>
      <c r="N484" s="14">
        <v>0.63206376211420601</v>
      </c>
      <c r="O484" s="14">
        <v>0.66776125088501703</v>
      </c>
      <c r="P484" s="14">
        <v>0.72860543596489002</v>
      </c>
      <c r="Q484" s="14">
        <v>0.71658301281167203</v>
      </c>
      <c r="R484" s="14"/>
      <c r="S484" s="14">
        <v>0.60364921374458103</v>
      </c>
      <c r="T484" s="14">
        <v>0.68696893263001602</v>
      </c>
      <c r="U484" s="14">
        <v>0.72732608334251303</v>
      </c>
      <c r="V484" s="14">
        <v>0.68004430549779804</v>
      </c>
      <c r="W484" s="14">
        <v>0.66105387575438601</v>
      </c>
      <c r="X484" s="14">
        <v>0.691689960234531</v>
      </c>
      <c r="Y484" s="14">
        <v>0.77133335257347202</v>
      </c>
      <c r="Z484" s="14">
        <v>0.70687169682230899</v>
      </c>
      <c r="AA484" s="14">
        <v>0.65798963679296296</v>
      </c>
      <c r="AB484" s="14">
        <v>0.69100328652822995</v>
      </c>
      <c r="AC484" s="14">
        <v>0.76644004785833997</v>
      </c>
      <c r="AD484" s="14">
        <v>0.65509796894186301</v>
      </c>
      <c r="AE484" s="14"/>
      <c r="AF484" s="14">
        <v>0.83785398881913098</v>
      </c>
      <c r="AG484" s="14">
        <v>0.47737471631786699</v>
      </c>
      <c r="AH484" s="14">
        <v>0.57978885374726596</v>
      </c>
      <c r="AI484" s="14">
        <v>0.89133737996951701</v>
      </c>
      <c r="AJ484" s="14"/>
      <c r="AK484" s="14">
        <v>0.81020673777296603</v>
      </c>
      <c r="AL484" s="14">
        <v>0.31673958902218702</v>
      </c>
      <c r="AM484" s="14">
        <v>0.61291881730000697</v>
      </c>
      <c r="AN484" s="14">
        <v>0.88232565625692305</v>
      </c>
      <c r="AO484" s="14">
        <v>0.76178172542454803</v>
      </c>
      <c r="AP484" s="14"/>
      <c r="AQ484" s="14">
        <v>0.53490453060557697</v>
      </c>
      <c r="AR484" s="14"/>
      <c r="AS484" s="14">
        <v>0.22421172449718399</v>
      </c>
      <c r="AT484" s="14">
        <v>0.87030925733692599</v>
      </c>
    </row>
    <row r="485" spans="2:46" x14ac:dyDescent="0.35">
      <c r="B485" t="s">
        <v>207</v>
      </c>
      <c r="C485" s="14">
        <v>0.315718037746403</v>
      </c>
      <c r="D485" s="14">
        <v>0.33054139585445702</v>
      </c>
      <c r="E485" s="14">
        <v>0.30154456623869502</v>
      </c>
      <c r="F485" s="14"/>
      <c r="G485" s="14">
        <v>0.326924822053062</v>
      </c>
      <c r="H485" s="14">
        <v>0.38615733151224102</v>
      </c>
      <c r="I485" s="14">
        <v>0.30982849775703902</v>
      </c>
      <c r="J485" s="14">
        <v>0.35663922704045498</v>
      </c>
      <c r="K485" s="14">
        <v>0.28395493715839798</v>
      </c>
      <c r="L485" s="14">
        <v>0.243829456665341</v>
      </c>
      <c r="M485" s="14"/>
      <c r="N485" s="14">
        <v>0.36793623788579399</v>
      </c>
      <c r="O485" s="14">
        <v>0.33223874911498302</v>
      </c>
      <c r="P485" s="14">
        <v>0.27139456403510998</v>
      </c>
      <c r="Q485" s="14">
        <v>0.28341698718832797</v>
      </c>
      <c r="R485" s="14"/>
      <c r="S485" s="14">
        <v>0.39635078625541897</v>
      </c>
      <c r="T485" s="14">
        <v>0.31303106736998398</v>
      </c>
      <c r="U485" s="14">
        <v>0.27267391665748703</v>
      </c>
      <c r="V485" s="14">
        <v>0.31995569450220201</v>
      </c>
      <c r="W485" s="14">
        <v>0.33894612424561399</v>
      </c>
      <c r="X485" s="14">
        <v>0.308310039765469</v>
      </c>
      <c r="Y485" s="14">
        <v>0.22866664742652801</v>
      </c>
      <c r="Z485" s="14">
        <v>0.29312830317769101</v>
      </c>
      <c r="AA485" s="14">
        <v>0.34201036320703698</v>
      </c>
      <c r="AB485" s="14">
        <v>0.30899671347177099</v>
      </c>
      <c r="AC485" s="14">
        <v>0.23355995214166</v>
      </c>
      <c r="AD485" s="14">
        <v>0.34490203105813699</v>
      </c>
      <c r="AE485" s="14"/>
      <c r="AF485" s="14">
        <v>0.16214601118086899</v>
      </c>
      <c r="AG485" s="14">
        <v>0.52262528368213301</v>
      </c>
      <c r="AH485" s="14">
        <v>0.42021114625273398</v>
      </c>
      <c r="AI485" s="14">
        <v>0.10866262003048301</v>
      </c>
      <c r="AJ485" s="14"/>
      <c r="AK485" s="14">
        <v>0.18979326222703399</v>
      </c>
      <c r="AL485" s="14">
        <v>0.68326041097781298</v>
      </c>
      <c r="AM485" s="14">
        <v>0.38708118269999398</v>
      </c>
      <c r="AN485" s="14">
        <v>0.117674343743077</v>
      </c>
      <c r="AO485" s="14">
        <v>0.238218274575452</v>
      </c>
      <c r="AP485" s="14"/>
      <c r="AQ485" s="14">
        <v>0.46509546939442298</v>
      </c>
      <c r="AR485" s="14"/>
      <c r="AS485" s="14">
        <v>0.77578827550281604</v>
      </c>
      <c r="AT485" s="14">
        <v>0.12969074266307401</v>
      </c>
    </row>
    <row r="486" spans="2:46" x14ac:dyDescent="0.35"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</row>
    <row r="487" spans="2:46" x14ac:dyDescent="0.35">
      <c r="B487" s="6" t="s">
        <v>200</v>
      </c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</row>
    <row r="488" spans="2:46" x14ac:dyDescent="0.35">
      <c r="B488" s="24" t="s">
        <v>78</v>
      </c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</row>
    <row r="489" spans="2:46" x14ac:dyDescent="0.35">
      <c r="B489" t="s">
        <v>208</v>
      </c>
      <c r="C489" s="14">
        <v>0.440718737430979</v>
      </c>
      <c r="D489" s="14">
        <v>0.44625864781303998</v>
      </c>
      <c r="E489" s="14">
        <v>0.43608943638479097</v>
      </c>
      <c r="F489" s="14"/>
      <c r="G489" s="14">
        <v>0.275780131090963</v>
      </c>
      <c r="H489" s="14">
        <v>0.41174202097620499</v>
      </c>
      <c r="I489" s="14">
        <v>0.39334813271451102</v>
      </c>
      <c r="J489" s="14">
        <v>0.49323092811327202</v>
      </c>
      <c r="K489" s="14">
        <v>0.51404931889885097</v>
      </c>
      <c r="L489" s="14">
        <v>0.52068645735025298</v>
      </c>
      <c r="M489" s="14"/>
      <c r="N489" s="14">
        <v>0.48082968327867098</v>
      </c>
      <c r="O489" s="14">
        <v>0.463786592758613</v>
      </c>
      <c r="P489" s="14">
        <v>0.40508664501932001</v>
      </c>
      <c r="Q489" s="14">
        <v>0.41074264681807698</v>
      </c>
      <c r="R489" s="14"/>
      <c r="S489" s="14">
        <v>0.432327276672897</v>
      </c>
      <c r="T489" s="14">
        <v>0.419426038038548</v>
      </c>
      <c r="U489" s="14">
        <v>0.40431386129005098</v>
      </c>
      <c r="V489" s="14">
        <v>0.463555151584428</v>
      </c>
      <c r="W489" s="14">
        <v>0.41064131008611798</v>
      </c>
      <c r="X489" s="14">
        <v>0.42799849995443401</v>
      </c>
      <c r="Y489" s="14">
        <v>0.42160633139075399</v>
      </c>
      <c r="Z489" s="14">
        <v>0.47577211680227299</v>
      </c>
      <c r="AA489" s="14">
        <v>0.45141199169386798</v>
      </c>
      <c r="AB489" s="14">
        <v>0.48426160290645298</v>
      </c>
      <c r="AC489" s="14">
        <v>0.45966642478809799</v>
      </c>
      <c r="AD489" s="14">
        <v>0.511461805894455</v>
      </c>
      <c r="AE489" s="14"/>
      <c r="AF489" s="14">
        <v>0.38062351583034798</v>
      </c>
      <c r="AG489" s="14">
        <v>0.54439872395534705</v>
      </c>
      <c r="AH489" s="14">
        <v>0.50596886652373996</v>
      </c>
      <c r="AI489" s="14">
        <v>0.36056074365861501</v>
      </c>
      <c r="AJ489" s="14"/>
      <c r="AK489" s="14">
        <v>0.35575937161613402</v>
      </c>
      <c r="AL489" s="14">
        <v>0.63006719136664402</v>
      </c>
      <c r="AM489" s="14">
        <v>0.47115600570901101</v>
      </c>
      <c r="AN489" s="14">
        <v>0.37790489177665398</v>
      </c>
      <c r="AO489" s="14">
        <v>0.34342402129738703</v>
      </c>
      <c r="AP489" s="14"/>
      <c r="AQ489" s="14">
        <v>0.49380528969517801</v>
      </c>
      <c r="AR489" s="14"/>
      <c r="AS489" s="14">
        <v>0.68596239556719196</v>
      </c>
      <c r="AT489" s="14">
        <v>0.342682698107174</v>
      </c>
    </row>
    <row r="490" spans="2:46" x14ac:dyDescent="0.35">
      <c r="B490" t="s">
        <v>209</v>
      </c>
      <c r="C490" s="14">
        <v>0.41187393748767098</v>
      </c>
      <c r="D490" s="14">
        <v>0.40485512535788098</v>
      </c>
      <c r="E490" s="14">
        <v>0.41830448561824402</v>
      </c>
      <c r="F490" s="14"/>
      <c r="G490" s="14">
        <v>0.60757744336953901</v>
      </c>
      <c r="H490" s="14">
        <v>0.42146511403859699</v>
      </c>
      <c r="I490" s="14">
        <v>0.49652485798282497</v>
      </c>
      <c r="J490" s="14">
        <v>0.34565995515069903</v>
      </c>
      <c r="K490" s="14">
        <v>0.30562234959717899</v>
      </c>
      <c r="L490" s="14">
        <v>0.33017305932277802</v>
      </c>
      <c r="M490" s="14"/>
      <c r="N490" s="14">
        <v>0.38229679789438398</v>
      </c>
      <c r="O490" s="14">
        <v>0.38730406469099898</v>
      </c>
      <c r="P490" s="14">
        <v>0.43539726687295599</v>
      </c>
      <c r="Q490" s="14">
        <v>0.44650748022046199</v>
      </c>
      <c r="R490" s="14"/>
      <c r="S490" s="14">
        <v>0.42416829741536299</v>
      </c>
      <c r="T490" s="14">
        <v>0.41299585260614102</v>
      </c>
      <c r="U490" s="14">
        <v>0.42705225507946198</v>
      </c>
      <c r="V490" s="14">
        <v>0.37370394488926501</v>
      </c>
      <c r="W490" s="14">
        <v>0.43330479833466201</v>
      </c>
      <c r="X490" s="14">
        <v>0.46641214957959898</v>
      </c>
      <c r="Y490" s="14">
        <v>0.420059806046572</v>
      </c>
      <c r="Z490" s="14">
        <v>0.38760804740926702</v>
      </c>
      <c r="AA490" s="14">
        <v>0.39309513466773099</v>
      </c>
      <c r="AB490" s="14">
        <v>0.38887773189368402</v>
      </c>
      <c r="AC490" s="14">
        <v>0.391331122289374</v>
      </c>
      <c r="AD490" s="14">
        <v>0.39277276194076999</v>
      </c>
      <c r="AE490" s="14"/>
      <c r="AF490" s="14">
        <v>0.445871095627841</v>
      </c>
      <c r="AG490" s="14">
        <v>0.35732477937504598</v>
      </c>
      <c r="AH490" s="14">
        <v>0.39024283976641</v>
      </c>
      <c r="AI490" s="14">
        <v>0.38097372039306898</v>
      </c>
      <c r="AJ490" s="14"/>
      <c r="AK490" s="14">
        <v>0.46895728022640898</v>
      </c>
      <c r="AL490" s="14">
        <v>0.316410537026447</v>
      </c>
      <c r="AM490" s="14">
        <v>0.39827998185500901</v>
      </c>
      <c r="AN490" s="14">
        <v>0.39463510307144001</v>
      </c>
      <c r="AO490" s="14">
        <v>0.528341005568148</v>
      </c>
      <c r="AP490" s="14"/>
      <c r="AQ490" s="14">
        <v>0.38183719041696701</v>
      </c>
      <c r="AR490" s="14"/>
      <c r="AS490" s="14">
        <v>0.27892689099681101</v>
      </c>
      <c r="AT490" s="14">
        <v>0.460165833412994</v>
      </c>
    </row>
    <row r="491" spans="2:46" x14ac:dyDescent="0.35">
      <c r="B491" t="s">
        <v>210</v>
      </c>
      <c r="C491" s="14">
        <v>0.14740732508134999</v>
      </c>
      <c r="D491" s="14">
        <v>0.14888622682908001</v>
      </c>
      <c r="E491" s="14">
        <v>0.14560607799696501</v>
      </c>
      <c r="F491" s="14"/>
      <c r="G491" s="14">
        <v>0.116642425539499</v>
      </c>
      <c r="H491" s="14">
        <v>0.16679286498519699</v>
      </c>
      <c r="I491" s="14">
        <v>0.110127009302664</v>
      </c>
      <c r="J491" s="14">
        <v>0.16110911673602901</v>
      </c>
      <c r="K491" s="14">
        <v>0.18032833150397001</v>
      </c>
      <c r="L491" s="14">
        <v>0.149140483326969</v>
      </c>
      <c r="M491" s="14"/>
      <c r="N491" s="14">
        <v>0.13687351882694501</v>
      </c>
      <c r="O491" s="14">
        <v>0.14890934255038801</v>
      </c>
      <c r="P491" s="14">
        <v>0.159516088107724</v>
      </c>
      <c r="Q491" s="14">
        <v>0.14274987296146199</v>
      </c>
      <c r="R491" s="14"/>
      <c r="S491" s="14">
        <v>0.14350442591173901</v>
      </c>
      <c r="T491" s="14">
        <v>0.16757810935531101</v>
      </c>
      <c r="U491" s="14">
        <v>0.16863388363048801</v>
      </c>
      <c r="V491" s="14">
        <v>0.16274090352630699</v>
      </c>
      <c r="W491" s="14">
        <v>0.15605389157921901</v>
      </c>
      <c r="X491" s="14">
        <v>0.105589350465968</v>
      </c>
      <c r="Y491" s="14">
        <v>0.15833386256267401</v>
      </c>
      <c r="Z491" s="14">
        <v>0.13661983578845999</v>
      </c>
      <c r="AA491" s="14">
        <v>0.1554928736384</v>
      </c>
      <c r="AB491" s="14">
        <v>0.126860665199863</v>
      </c>
      <c r="AC491" s="14">
        <v>0.14900245292252801</v>
      </c>
      <c r="AD491" s="14">
        <v>9.5765432164774802E-2</v>
      </c>
      <c r="AE491" s="14"/>
      <c r="AF491" s="14">
        <v>0.173505388541811</v>
      </c>
      <c r="AG491" s="14">
        <v>9.8276496669607194E-2</v>
      </c>
      <c r="AH491" s="14">
        <v>0.10378829370985</v>
      </c>
      <c r="AI491" s="14">
        <v>0.25846553594831601</v>
      </c>
      <c r="AJ491" s="14"/>
      <c r="AK491" s="14">
        <v>0.175283348157456</v>
      </c>
      <c r="AL491" s="14">
        <v>5.3522271606908998E-2</v>
      </c>
      <c r="AM491" s="14">
        <v>0.13056401243598101</v>
      </c>
      <c r="AN491" s="14">
        <v>0.22746000515190601</v>
      </c>
      <c r="AO491" s="14">
        <v>0.128234973134466</v>
      </c>
      <c r="AP491" s="14"/>
      <c r="AQ491" s="14">
        <v>0.124357519887855</v>
      </c>
      <c r="AR491" s="14"/>
      <c r="AS491" s="14">
        <v>3.5110713435996699E-2</v>
      </c>
      <c r="AT491" s="14">
        <v>0.197151468479832</v>
      </c>
    </row>
    <row r="492" spans="2:46" x14ac:dyDescent="0.35"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</row>
    <row r="493" spans="2:46" x14ac:dyDescent="0.35">
      <c r="B493" s="6" t="s">
        <v>214</v>
      </c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</row>
    <row r="494" spans="2:46" x14ac:dyDescent="0.35">
      <c r="B494" s="24" t="s">
        <v>78</v>
      </c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</row>
    <row r="495" spans="2:46" x14ac:dyDescent="0.35">
      <c r="B495" t="s">
        <v>211</v>
      </c>
      <c r="C495" s="14">
        <v>0.24126963685137601</v>
      </c>
      <c r="D495" s="14">
        <v>0.248901520890976</v>
      </c>
      <c r="E495" s="14">
        <v>0.23381614222601099</v>
      </c>
      <c r="F495" s="14"/>
      <c r="G495" s="14">
        <v>0.14621555338806899</v>
      </c>
      <c r="H495" s="14">
        <v>0.20364281003284301</v>
      </c>
      <c r="I495" s="14">
        <v>0.165444205717799</v>
      </c>
      <c r="J495" s="14">
        <v>0.23286341497282301</v>
      </c>
      <c r="K495" s="14">
        <v>0.26981828628618099</v>
      </c>
      <c r="L495" s="14">
        <v>0.38455355477922698</v>
      </c>
      <c r="M495" s="14"/>
      <c r="N495" s="14">
        <v>0.26359522920860401</v>
      </c>
      <c r="O495" s="14">
        <v>0.237308205715314</v>
      </c>
      <c r="P495" s="14">
        <v>0.26126209165228598</v>
      </c>
      <c r="Q495" s="14">
        <v>0.20496348300272099</v>
      </c>
      <c r="R495" s="14"/>
      <c r="S495" s="14">
        <v>0.243866712217927</v>
      </c>
      <c r="T495" s="14">
        <v>0.27701970683070998</v>
      </c>
      <c r="U495" s="14">
        <v>0.22779826731361599</v>
      </c>
      <c r="V495" s="14">
        <v>0.32529763162577802</v>
      </c>
      <c r="W495" s="14">
        <v>0.258010632898581</v>
      </c>
      <c r="X495" s="14">
        <v>0.22438155195479501</v>
      </c>
      <c r="Y495" s="14">
        <v>0.209440777847272</v>
      </c>
      <c r="Z495" s="14">
        <v>0.18316781822318601</v>
      </c>
      <c r="AA495" s="14">
        <v>0.23713436526706699</v>
      </c>
      <c r="AB495" s="14">
        <v>0.20557618091275101</v>
      </c>
      <c r="AC495" s="14">
        <v>0.24667407047147699</v>
      </c>
      <c r="AD495" s="14">
        <v>0.14613330012911099</v>
      </c>
      <c r="AE495" s="14"/>
      <c r="AF495" s="14">
        <v>0.408036750790852</v>
      </c>
      <c r="AG495" s="14">
        <v>0.168412959882979</v>
      </c>
      <c r="AH495" s="14">
        <v>0.22864464203713999</v>
      </c>
      <c r="AI495" s="14">
        <v>0.357111186696081</v>
      </c>
      <c r="AJ495" s="14"/>
      <c r="AK495" s="14">
        <v>0.36866839431111098</v>
      </c>
      <c r="AL495" s="14">
        <v>0.145086652829572</v>
      </c>
      <c r="AM495" s="14">
        <v>0.21981961039327999</v>
      </c>
      <c r="AN495" s="14">
        <v>0.36570929182299</v>
      </c>
      <c r="AO495" s="14">
        <v>0.15457469470356</v>
      </c>
      <c r="AP495" s="14"/>
      <c r="AQ495" s="14">
        <v>0.22341286964136101</v>
      </c>
      <c r="AR495" s="14"/>
      <c r="AS495" s="14">
        <v>0.13736818598518999</v>
      </c>
      <c r="AT495" s="14">
        <v>0.225543779443411</v>
      </c>
    </row>
    <row r="496" spans="2:46" x14ac:dyDescent="0.35">
      <c r="B496" t="s">
        <v>212</v>
      </c>
      <c r="C496" s="14">
        <v>0.198054444244433</v>
      </c>
      <c r="D496" s="14">
        <v>0.20376640750007599</v>
      </c>
      <c r="E496" s="14">
        <v>0.19217409293336399</v>
      </c>
      <c r="F496" s="14"/>
      <c r="G496" s="14">
        <v>0.33225676458695103</v>
      </c>
      <c r="H496" s="14">
        <v>0.30194727746712302</v>
      </c>
      <c r="I496" s="14">
        <v>0.25368589450183199</v>
      </c>
      <c r="J496" s="14">
        <v>0.154803011302138</v>
      </c>
      <c r="K496" s="14">
        <v>0.11934049282058599</v>
      </c>
      <c r="L496" s="14">
        <v>6.6989981279421199E-2</v>
      </c>
      <c r="M496" s="14"/>
      <c r="N496" s="14">
        <v>0.184878871118592</v>
      </c>
      <c r="O496" s="14">
        <v>0.19730123898840901</v>
      </c>
      <c r="P496" s="14">
        <v>0.21856088979546801</v>
      </c>
      <c r="Q496" s="14">
        <v>0.19781069203437801</v>
      </c>
      <c r="R496" s="14"/>
      <c r="S496" s="14">
        <v>0.230253945080862</v>
      </c>
      <c r="T496" s="14">
        <v>0.15021501432079801</v>
      </c>
      <c r="U496" s="14">
        <v>0.23236808562700201</v>
      </c>
      <c r="V496" s="14">
        <v>0.163803791574855</v>
      </c>
      <c r="W496" s="14">
        <v>0.181909899091454</v>
      </c>
      <c r="X496" s="14">
        <v>0.24250261658577099</v>
      </c>
      <c r="Y496" s="14">
        <v>0.215412632780112</v>
      </c>
      <c r="Z496" s="14">
        <v>0.20309686804763999</v>
      </c>
      <c r="AA496" s="14">
        <v>0.205146231771315</v>
      </c>
      <c r="AB496" s="14">
        <v>0.206135799673793</v>
      </c>
      <c r="AC496" s="14">
        <v>9.0721720446137799E-2</v>
      </c>
      <c r="AD496" s="14">
        <v>0.24568448496635101</v>
      </c>
      <c r="AE496" s="14"/>
      <c r="AF496" s="14">
        <v>0.124788196647397</v>
      </c>
      <c r="AG496" s="14">
        <v>0.23045454875237201</v>
      </c>
      <c r="AH496" s="14">
        <v>0.24577630553405799</v>
      </c>
      <c r="AI496" s="14">
        <v>0.154189950759344</v>
      </c>
      <c r="AJ496" s="14"/>
      <c r="AK496" s="14">
        <v>0.17299605955689801</v>
      </c>
      <c r="AL496" s="14">
        <v>0.230250313929482</v>
      </c>
      <c r="AM496" s="14">
        <v>0.237495239643122</v>
      </c>
      <c r="AN496" s="14">
        <v>0.132849249650316</v>
      </c>
      <c r="AO496" s="14">
        <v>0.38905369047844102</v>
      </c>
      <c r="AP496" s="14"/>
      <c r="AQ496" s="14">
        <v>0.21805350039656199</v>
      </c>
      <c r="AR496" s="14"/>
      <c r="AS496" s="14">
        <v>0.19769876835381001</v>
      </c>
      <c r="AT496" s="14">
        <v>0.28300078332398299</v>
      </c>
    </row>
    <row r="497" spans="2:46" x14ac:dyDescent="0.35">
      <c r="B497" t="s">
        <v>213</v>
      </c>
      <c r="C497" s="14">
        <v>0.25403702081084201</v>
      </c>
      <c r="D497" s="14">
        <v>0.27196799199395799</v>
      </c>
      <c r="E497" s="14">
        <v>0.23752164094497999</v>
      </c>
      <c r="F497" s="14"/>
      <c r="G497" s="14">
        <v>0.209614123312029</v>
      </c>
      <c r="H497" s="14">
        <v>0.289836614135148</v>
      </c>
      <c r="I497" s="14">
        <v>0.26475187411573597</v>
      </c>
      <c r="J497" s="14">
        <v>0.25211678066805199</v>
      </c>
      <c r="K497" s="14">
        <v>0.28497133836750899</v>
      </c>
      <c r="L497" s="14">
        <v>0.226525180845119</v>
      </c>
      <c r="M497" s="14"/>
      <c r="N497" s="14">
        <v>0.29851749478431999</v>
      </c>
      <c r="O497" s="14">
        <v>0.27315280183316698</v>
      </c>
      <c r="P497" s="14">
        <v>0.18988765934377799</v>
      </c>
      <c r="Q497" s="14">
        <v>0.245961272708142</v>
      </c>
      <c r="R497" s="14"/>
      <c r="S497" s="14">
        <v>0.28208627220542298</v>
      </c>
      <c r="T497" s="14">
        <v>0.26951853387665797</v>
      </c>
      <c r="U497" s="14">
        <v>0.24601396775808199</v>
      </c>
      <c r="V497" s="14">
        <v>0.22626270798478701</v>
      </c>
      <c r="W497" s="14">
        <v>0.25518744646236302</v>
      </c>
      <c r="X497" s="14">
        <v>0.24402969360551</v>
      </c>
      <c r="Y497" s="14">
        <v>0.16183118187482301</v>
      </c>
      <c r="Z497" s="14">
        <v>0.26743294008389101</v>
      </c>
      <c r="AA497" s="14">
        <v>0.254586114889092</v>
      </c>
      <c r="AB497" s="14">
        <v>0.28738991236955402</v>
      </c>
      <c r="AC497" s="14">
        <v>0.27026482245245198</v>
      </c>
      <c r="AD497" s="14">
        <v>0.28724319180420799</v>
      </c>
      <c r="AE497" s="14"/>
      <c r="AF497" s="14">
        <v>0.19457155406486201</v>
      </c>
      <c r="AG497" s="14">
        <v>0.37888151574209</v>
      </c>
      <c r="AH497" s="14">
        <v>0.290551326589091</v>
      </c>
      <c r="AI497" s="14">
        <v>0.143981854507961</v>
      </c>
      <c r="AJ497" s="14"/>
      <c r="AK497" s="14">
        <v>0.22379462469424199</v>
      </c>
      <c r="AL497" s="14">
        <v>0.46204711259408299</v>
      </c>
      <c r="AM497" s="14">
        <v>0.31275564047380999</v>
      </c>
      <c r="AN497" s="14">
        <v>0.16010426724318799</v>
      </c>
      <c r="AO497" s="14">
        <v>0.13175357088310799</v>
      </c>
      <c r="AP497" s="14"/>
      <c r="AQ497" s="14">
        <v>0.34784285389191699</v>
      </c>
      <c r="AR497" s="14"/>
      <c r="AS497" s="14">
        <v>0.51826249732454099</v>
      </c>
      <c r="AT497" s="14">
        <v>0.170890603892844</v>
      </c>
    </row>
    <row r="498" spans="2:46" x14ac:dyDescent="0.35">
      <c r="B498" t="s">
        <v>131</v>
      </c>
      <c r="C498" s="14">
        <v>0.30663889809334899</v>
      </c>
      <c r="D498" s="14">
        <v>0.27536407961498999</v>
      </c>
      <c r="E498" s="14">
        <v>0.33648812389564497</v>
      </c>
      <c r="F498" s="14"/>
      <c r="G498" s="14">
        <v>0.31191355871295101</v>
      </c>
      <c r="H498" s="14">
        <v>0.204573298364885</v>
      </c>
      <c r="I498" s="14">
        <v>0.31611802566463398</v>
      </c>
      <c r="J498" s="14">
        <v>0.36021679305698701</v>
      </c>
      <c r="K498" s="14">
        <v>0.32586988252572402</v>
      </c>
      <c r="L498" s="14">
        <v>0.32193128309623298</v>
      </c>
      <c r="M498" s="14"/>
      <c r="N498" s="14">
        <v>0.25300840488848297</v>
      </c>
      <c r="O498" s="14">
        <v>0.29223775346310998</v>
      </c>
      <c r="P498" s="14">
        <v>0.33028935920846703</v>
      </c>
      <c r="Q498" s="14">
        <v>0.351264552254759</v>
      </c>
      <c r="R498" s="14"/>
      <c r="S498" s="14">
        <v>0.24379307049578799</v>
      </c>
      <c r="T498" s="14">
        <v>0.30324674497183401</v>
      </c>
      <c r="U498" s="14">
        <v>0.29381967930129999</v>
      </c>
      <c r="V498" s="14">
        <v>0.28463586881457897</v>
      </c>
      <c r="W498" s="14">
        <v>0.30489202154760198</v>
      </c>
      <c r="X498" s="14">
        <v>0.28908613785392401</v>
      </c>
      <c r="Y498" s="14">
        <v>0.413315407497793</v>
      </c>
      <c r="Z498" s="14">
        <v>0.34630237364528299</v>
      </c>
      <c r="AA498" s="14">
        <v>0.30313328807252499</v>
      </c>
      <c r="AB498" s="14">
        <v>0.30089810704390102</v>
      </c>
      <c r="AC498" s="14">
        <v>0.39233938662993301</v>
      </c>
      <c r="AD498" s="14">
        <v>0.32093902310033001</v>
      </c>
      <c r="AE498" s="14"/>
      <c r="AF498" s="14">
        <v>0.27260349849688897</v>
      </c>
      <c r="AG498" s="14">
        <v>0.22225097562255999</v>
      </c>
      <c r="AH498" s="14">
        <v>0.23502772583971099</v>
      </c>
      <c r="AI498" s="14">
        <v>0.34471700803661398</v>
      </c>
      <c r="AJ498" s="14"/>
      <c r="AK498" s="14">
        <v>0.23454092143774799</v>
      </c>
      <c r="AL498" s="14">
        <v>0.162615920646863</v>
      </c>
      <c r="AM498" s="14">
        <v>0.22992950948978899</v>
      </c>
      <c r="AN498" s="14">
        <v>0.34133719128350698</v>
      </c>
      <c r="AO498" s="14">
        <v>0.32461804393489102</v>
      </c>
      <c r="AP498" s="14"/>
      <c r="AQ498" s="14">
        <v>0.21069077607016001</v>
      </c>
      <c r="AR498" s="14"/>
      <c r="AS498" s="14">
        <v>0.14667054833645801</v>
      </c>
      <c r="AT498" s="14">
        <v>0.32056483333976299</v>
      </c>
    </row>
    <row r="499" spans="2:46" x14ac:dyDescent="0.35"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</row>
    <row r="500" spans="2:46" x14ac:dyDescent="0.35">
      <c r="B500" s="6" t="s">
        <v>214</v>
      </c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</row>
    <row r="501" spans="2:46" x14ac:dyDescent="0.35">
      <c r="B501" s="24" t="s">
        <v>78</v>
      </c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</row>
    <row r="502" spans="2:46" x14ac:dyDescent="0.35">
      <c r="B502" t="s">
        <v>215</v>
      </c>
      <c r="C502" s="14">
        <v>0.37011700471652798</v>
      </c>
      <c r="D502" s="14">
        <v>0.35654179267283398</v>
      </c>
      <c r="E502" s="14">
        <v>0.38374554078272699</v>
      </c>
      <c r="F502" s="14"/>
      <c r="G502" s="14">
        <v>0.37381187298788698</v>
      </c>
      <c r="H502" s="14">
        <v>0.34442791670176198</v>
      </c>
      <c r="I502" s="14">
        <v>0.44618250195208198</v>
      </c>
      <c r="J502" s="14">
        <v>0.39367839511196301</v>
      </c>
      <c r="K502" s="14">
        <v>0.32728117210845098</v>
      </c>
      <c r="L502" s="14">
        <v>0.33638570576507798</v>
      </c>
      <c r="M502" s="14"/>
      <c r="N502" s="14">
        <v>0.27824577707082698</v>
      </c>
      <c r="O502" s="14">
        <v>0.34641345220981401</v>
      </c>
      <c r="P502" s="14">
        <v>0.42462170288206202</v>
      </c>
      <c r="Q502" s="14">
        <v>0.45150014254179499</v>
      </c>
      <c r="R502" s="14"/>
      <c r="S502" s="14">
        <v>0.30911155053301398</v>
      </c>
      <c r="T502" s="14">
        <v>0.36304093870148402</v>
      </c>
      <c r="U502" s="14">
        <v>0.40922271752186901</v>
      </c>
      <c r="V502" s="14">
        <v>0.353896875635553</v>
      </c>
      <c r="W502" s="14">
        <v>0.36912917742712997</v>
      </c>
      <c r="X502" s="14">
        <v>0.38894016706220502</v>
      </c>
      <c r="Y502" s="14">
        <v>0.42583104736174199</v>
      </c>
      <c r="Z502" s="14">
        <v>0.38079034851661903</v>
      </c>
      <c r="AA502" s="14">
        <v>0.39774398959724599</v>
      </c>
      <c r="AB502" s="14">
        <v>0.41529122681944203</v>
      </c>
      <c r="AC502" s="14">
        <v>0.322594984448415</v>
      </c>
      <c r="AD502" s="14">
        <v>0.2555205246974</v>
      </c>
      <c r="AE502" s="14"/>
      <c r="AF502" s="14">
        <v>0.32240919665774997</v>
      </c>
      <c r="AG502" s="14">
        <v>0.30752439418337302</v>
      </c>
      <c r="AH502" s="14">
        <v>0.315377550272185</v>
      </c>
      <c r="AI502" s="14">
        <v>0.519352102456899</v>
      </c>
      <c r="AJ502" s="14"/>
      <c r="AK502" s="14">
        <v>0.34590038246834198</v>
      </c>
      <c r="AL502" s="14">
        <v>0.18845376310925899</v>
      </c>
      <c r="AM502" s="14">
        <v>0.321362492507903</v>
      </c>
      <c r="AN502" s="14">
        <v>0.515524050089751</v>
      </c>
      <c r="AO502" s="14">
        <v>0.52084465261691304</v>
      </c>
      <c r="AP502" s="14"/>
      <c r="AQ502" s="14">
        <v>0.46416894656867702</v>
      </c>
      <c r="AR502" s="14"/>
      <c r="AS502" s="14">
        <v>0.154887550543581</v>
      </c>
      <c r="AT502" s="14">
        <v>0.54768304284415803</v>
      </c>
    </row>
    <row r="503" spans="2:46" x14ac:dyDescent="0.35">
      <c r="B503" t="s">
        <v>216</v>
      </c>
      <c r="C503" s="14">
        <v>0.152629978253882</v>
      </c>
      <c r="D503" s="14">
        <v>0.16211675997923</v>
      </c>
      <c r="E503" s="14">
        <v>0.14396354125588101</v>
      </c>
      <c r="F503" s="14"/>
      <c r="G503" s="14">
        <v>0.18340292566071301</v>
      </c>
      <c r="H503" s="14">
        <v>0.158702472529891</v>
      </c>
      <c r="I503" s="14">
        <v>0.14535210944784399</v>
      </c>
      <c r="J503" s="14">
        <v>0.16958833614455199</v>
      </c>
      <c r="K503" s="14">
        <v>0.14565350559165199</v>
      </c>
      <c r="L503" s="14">
        <v>0.123994803626692</v>
      </c>
      <c r="M503" s="14"/>
      <c r="N503" s="14">
        <v>0.155063302873133</v>
      </c>
      <c r="O503" s="14">
        <v>0.15538125782211501</v>
      </c>
      <c r="P503" s="14">
        <v>0.15589639856917201</v>
      </c>
      <c r="Q503" s="14">
        <v>0.14637461689574699</v>
      </c>
      <c r="R503" s="14"/>
      <c r="S503" s="14">
        <v>0.143860338354417</v>
      </c>
      <c r="T503" s="14">
        <v>0.133693980985512</v>
      </c>
      <c r="U503" s="14">
        <v>0.128677999225915</v>
      </c>
      <c r="V503" s="14">
        <v>0.12902192227123199</v>
      </c>
      <c r="W503" s="14">
        <v>0.20145589550717199</v>
      </c>
      <c r="X503" s="14">
        <v>0.17645086743373201</v>
      </c>
      <c r="Y503" s="14">
        <v>0.13314109614463099</v>
      </c>
      <c r="Z503" s="14">
        <v>0.17602964353974099</v>
      </c>
      <c r="AA503" s="14">
        <v>0.181764901793524</v>
      </c>
      <c r="AB503" s="14">
        <v>0.164129939754243</v>
      </c>
      <c r="AC503" s="14">
        <v>9.9079759077569204E-2</v>
      </c>
      <c r="AD503" s="14">
        <v>0.194072712529509</v>
      </c>
      <c r="AE503" s="14"/>
      <c r="AF503" s="14">
        <v>0.108515521165799</v>
      </c>
      <c r="AG503" s="14">
        <v>0.18567683574945501</v>
      </c>
      <c r="AH503" s="14">
        <v>0.251330605738391</v>
      </c>
      <c r="AI503" s="14">
        <v>0.107463175636582</v>
      </c>
      <c r="AJ503" s="14"/>
      <c r="AK503" s="14">
        <v>0.114630379995172</v>
      </c>
      <c r="AL503" s="14">
        <v>0.21459510708176099</v>
      </c>
      <c r="AM503" s="14">
        <v>0.245641917451245</v>
      </c>
      <c r="AN503" s="14">
        <v>0.10574056861754599</v>
      </c>
      <c r="AO503" s="14">
        <v>0.20708238821265401</v>
      </c>
      <c r="AP503" s="14"/>
      <c r="AQ503" s="14">
        <v>0.15895433230773701</v>
      </c>
      <c r="AR503" s="14"/>
      <c r="AS503" s="14">
        <v>0.21523186411196699</v>
      </c>
      <c r="AT503" s="14">
        <v>0.14741076948727599</v>
      </c>
    </row>
    <row r="504" spans="2:46" x14ac:dyDescent="0.35">
      <c r="B504" t="s">
        <v>217</v>
      </c>
      <c r="C504" s="14">
        <v>0.14976494355060299</v>
      </c>
      <c r="D504" s="14">
        <v>0.165885360126485</v>
      </c>
      <c r="E504" s="14">
        <v>0.13366353382358001</v>
      </c>
      <c r="F504" s="14"/>
      <c r="G504" s="14">
        <v>0.14992881810583999</v>
      </c>
      <c r="H504" s="14">
        <v>0.14393410429489301</v>
      </c>
      <c r="I504" s="14">
        <v>0.15727920169659301</v>
      </c>
      <c r="J504" s="14">
        <v>0.14176935260846801</v>
      </c>
      <c r="K504" s="14">
        <v>0.17752733458755199</v>
      </c>
      <c r="L504" s="14">
        <v>0.136083740532014</v>
      </c>
      <c r="M504" s="14"/>
      <c r="N504" s="14">
        <v>0.20188756123733401</v>
      </c>
      <c r="O504" s="14">
        <v>0.15310134765915001</v>
      </c>
      <c r="P504" s="14">
        <v>0.127705793478534</v>
      </c>
      <c r="Q504" s="14">
        <v>0.107424804715057</v>
      </c>
      <c r="R504" s="14"/>
      <c r="S504" s="14">
        <v>0.21027613616660401</v>
      </c>
      <c r="T504" s="14">
        <v>0.194535472158575</v>
      </c>
      <c r="U504" s="14">
        <v>0.15828286644784401</v>
      </c>
      <c r="V504" s="14">
        <v>0.154914073147707</v>
      </c>
      <c r="W504" s="14">
        <v>0.12499296626774201</v>
      </c>
      <c r="X504" s="14">
        <v>0.13682898311578801</v>
      </c>
      <c r="Y504" s="14">
        <v>0.13201130726369201</v>
      </c>
      <c r="Z504" s="14">
        <v>8.9961139614368801E-2</v>
      </c>
      <c r="AA504" s="14">
        <v>0.12096451061003299</v>
      </c>
      <c r="AB504" s="14">
        <v>6.9138892991547296E-2</v>
      </c>
      <c r="AC504" s="14">
        <v>0.20296466730099699</v>
      </c>
      <c r="AD504" s="14">
        <v>0.117763980891413</v>
      </c>
      <c r="AE504" s="14"/>
      <c r="AF504" s="14">
        <v>0.18312582979209899</v>
      </c>
      <c r="AG504" s="14">
        <v>0.17733641239683501</v>
      </c>
      <c r="AH504" s="14">
        <v>0.14986948309841899</v>
      </c>
      <c r="AI504" s="14">
        <v>0.12513944127548299</v>
      </c>
      <c r="AJ504" s="14"/>
      <c r="AK504" s="14">
        <v>0.190967136638965</v>
      </c>
      <c r="AL504" s="14">
        <v>0.219140996563532</v>
      </c>
      <c r="AM504" s="14">
        <v>0.148037544254144</v>
      </c>
      <c r="AN504" s="14">
        <v>0.118519533557044</v>
      </c>
      <c r="AO504" s="14">
        <v>6.9969050188655305E-2</v>
      </c>
      <c r="AP504" s="14"/>
      <c r="AQ504" s="14">
        <v>0.140037940367298</v>
      </c>
      <c r="AR504" s="14"/>
      <c r="AS504" s="14">
        <v>0.25651564068656801</v>
      </c>
      <c r="AT504" s="14">
        <v>6.2367312851605503E-2</v>
      </c>
    </row>
    <row r="505" spans="2:46" x14ac:dyDescent="0.35">
      <c r="B505" t="s">
        <v>218</v>
      </c>
      <c r="C505" s="14">
        <v>0.125939198808694</v>
      </c>
      <c r="D505" s="14">
        <v>0.12456338306793301</v>
      </c>
      <c r="E505" s="14">
        <v>0.12777607733719401</v>
      </c>
      <c r="F505" s="14"/>
      <c r="G505" s="14">
        <v>9.0112980332657897E-2</v>
      </c>
      <c r="H505" s="14">
        <v>0.186689080843123</v>
      </c>
      <c r="I505" s="14">
        <v>9.1325932676326299E-2</v>
      </c>
      <c r="J505" s="14">
        <v>0.10016139878367999</v>
      </c>
      <c r="K505" s="14">
        <v>0.13135171808814</v>
      </c>
      <c r="L505" s="14">
        <v>0.14586692849676</v>
      </c>
      <c r="M505" s="14"/>
      <c r="N505" s="14">
        <v>0.169141909487383</v>
      </c>
      <c r="O505" s="14">
        <v>0.140016901612322</v>
      </c>
      <c r="P505" s="14">
        <v>9.0630926485518098E-2</v>
      </c>
      <c r="Q505" s="14">
        <v>9.7312847798435298E-2</v>
      </c>
      <c r="R505" s="14"/>
      <c r="S505" s="14">
        <v>0.14277912098241</v>
      </c>
      <c r="T505" s="14">
        <v>8.6614693276491295E-2</v>
      </c>
      <c r="U505" s="14">
        <v>0.113314590329059</v>
      </c>
      <c r="V505" s="14">
        <v>0.15012838536571099</v>
      </c>
      <c r="W505" s="14">
        <v>0.115925619403388</v>
      </c>
      <c r="X505" s="14">
        <v>0.11765678807970401</v>
      </c>
      <c r="Y505" s="14">
        <v>0.102436035588075</v>
      </c>
      <c r="Z505" s="14">
        <v>0.18417155913484701</v>
      </c>
      <c r="AA505" s="14">
        <v>0.12883430818281999</v>
      </c>
      <c r="AB505" s="14">
        <v>0.117862258408212</v>
      </c>
      <c r="AC505" s="14">
        <v>0.11522828391725699</v>
      </c>
      <c r="AD505" s="14">
        <v>0.24295126528361499</v>
      </c>
      <c r="AE505" s="14"/>
      <c r="AF505" s="14">
        <v>0.103482184899948</v>
      </c>
      <c r="AG505" s="14">
        <v>0.20094682592051699</v>
      </c>
      <c r="AH505" s="14">
        <v>0.123211212676205</v>
      </c>
      <c r="AI505" s="14">
        <v>6.1232339736743101E-2</v>
      </c>
      <c r="AJ505" s="14"/>
      <c r="AK505" s="14">
        <v>0.104806733773061</v>
      </c>
      <c r="AL505" s="14">
        <v>0.23639473758625201</v>
      </c>
      <c r="AM505" s="14">
        <v>0.14340793658709899</v>
      </c>
      <c r="AN505" s="14">
        <v>7.7565711667034604E-2</v>
      </c>
      <c r="AO505" s="14">
        <v>7.5161348105103304E-2</v>
      </c>
      <c r="AP505" s="14"/>
      <c r="AQ505" s="14">
        <v>0.16284404587448501</v>
      </c>
      <c r="AR505" s="14"/>
      <c r="AS505" s="14">
        <v>0.264491539620333</v>
      </c>
      <c r="AT505" s="14">
        <v>0.107287627160053</v>
      </c>
    </row>
    <row r="506" spans="2:46" x14ac:dyDescent="0.35">
      <c r="B506" t="s">
        <v>131</v>
      </c>
      <c r="C506" s="14">
        <v>0.201548874670293</v>
      </c>
      <c r="D506" s="14">
        <v>0.190892704153519</v>
      </c>
      <c r="E506" s="14">
        <v>0.210851306800619</v>
      </c>
      <c r="F506" s="14"/>
      <c r="G506" s="14">
        <v>0.20274340291290199</v>
      </c>
      <c r="H506" s="14">
        <v>0.16624642563033101</v>
      </c>
      <c r="I506" s="14">
        <v>0.159860254227154</v>
      </c>
      <c r="J506" s="14">
        <v>0.194802517351336</v>
      </c>
      <c r="K506" s="14">
        <v>0.21818626962420601</v>
      </c>
      <c r="L506" s="14">
        <v>0.25766882157945598</v>
      </c>
      <c r="M506" s="14"/>
      <c r="N506" s="14">
        <v>0.19566144933132301</v>
      </c>
      <c r="O506" s="14">
        <v>0.205087040696598</v>
      </c>
      <c r="P506" s="14">
        <v>0.20114517858471301</v>
      </c>
      <c r="Q506" s="14">
        <v>0.197387588048966</v>
      </c>
      <c r="R506" s="14"/>
      <c r="S506" s="14">
        <v>0.19397285396355601</v>
      </c>
      <c r="T506" s="14">
        <v>0.222114914877937</v>
      </c>
      <c r="U506" s="14">
        <v>0.190501826475313</v>
      </c>
      <c r="V506" s="14">
        <v>0.21203874357979699</v>
      </c>
      <c r="W506" s="14">
        <v>0.188496341394569</v>
      </c>
      <c r="X506" s="14">
        <v>0.18012319430857099</v>
      </c>
      <c r="Y506" s="14">
        <v>0.20658051364186</v>
      </c>
      <c r="Z506" s="14">
        <v>0.16904730919442501</v>
      </c>
      <c r="AA506" s="14">
        <v>0.17069228981637699</v>
      </c>
      <c r="AB506" s="14">
        <v>0.23357768202655599</v>
      </c>
      <c r="AC506" s="14">
        <v>0.26013230525576198</v>
      </c>
      <c r="AD506" s="14">
        <v>0.18969151659806299</v>
      </c>
      <c r="AE506" s="14"/>
      <c r="AF506" s="14">
        <v>0.28246726748440398</v>
      </c>
      <c r="AG506" s="14">
        <v>0.12851553174982</v>
      </c>
      <c r="AH506" s="14">
        <v>0.16021114821479901</v>
      </c>
      <c r="AI506" s="14">
        <v>0.18681294089429301</v>
      </c>
      <c r="AJ506" s="14"/>
      <c r="AK506" s="14">
        <v>0.24369536712445899</v>
      </c>
      <c r="AL506" s="14">
        <v>0.141415395659197</v>
      </c>
      <c r="AM506" s="14">
        <v>0.141550109199609</v>
      </c>
      <c r="AN506" s="14">
        <v>0.18265013606862401</v>
      </c>
      <c r="AO506" s="14">
        <v>0.12694256087667399</v>
      </c>
      <c r="AP506" s="14"/>
      <c r="AQ506" s="14">
        <v>7.3994734881802596E-2</v>
      </c>
      <c r="AR506" s="14"/>
      <c r="AS506" s="14">
        <v>0.10887340503755</v>
      </c>
      <c r="AT506" s="14">
        <v>0.13525124765690899</v>
      </c>
    </row>
    <row r="507" spans="2:46" x14ac:dyDescent="0.35"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</row>
    <row r="508" spans="2:46" x14ac:dyDescent="0.35">
      <c r="B508" s="6" t="s">
        <v>214</v>
      </c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</row>
    <row r="509" spans="2:46" x14ac:dyDescent="0.35">
      <c r="B509" s="24" t="s">
        <v>78</v>
      </c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</row>
    <row r="510" spans="2:46" x14ac:dyDescent="0.35">
      <c r="B510" t="s">
        <v>219</v>
      </c>
      <c r="C510" s="14">
        <v>0.37369507005786201</v>
      </c>
      <c r="D510" s="14">
        <v>0.360123131759087</v>
      </c>
      <c r="E510" s="14">
        <v>0.38733442505663102</v>
      </c>
      <c r="F510" s="14"/>
      <c r="G510" s="14">
        <v>0.36056046146641901</v>
      </c>
      <c r="H510" s="14">
        <v>0.363830148910402</v>
      </c>
      <c r="I510" s="14">
        <v>0.41407293142668899</v>
      </c>
      <c r="J510" s="14">
        <v>0.396947314586515</v>
      </c>
      <c r="K510" s="14">
        <v>0.36343145917224401</v>
      </c>
      <c r="L510" s="14">
        <v>0.34563925312495503</v>
      </c>
      <c r="M510" s="14"/>
      <c r="N510" s="14">
        <v>0.30824699287852902</v>
      </c>
      <c r="O510" s="14">
        <v>0.39255314603626801</v>
      </c>
      <c r="P510" s="14">
        <v>0.42252793949780998</v>
      </c>
      <c r="Q510" s="14">
        <v>0.38715525808680901</v>
      </c>
      <c r="R510" s="14"/>
      <c r="S510" s="14">
        <v>0.31229664270603402</v>
      </c>
      <c r="T510" s="14">
        <v>0.34240209340922001</v>
      </c>
      <c r="U510" s="14">
        <v>0.36192168858858897</v>
      </c>
      <c r="V510" s="14">
        <v>0.35057593142274901</v>
      </c>
      <c r="W510" s="14">
        <v>0.35170323065768</v>
      </c>
      <c r="X510" s="14">
        <v>0.38521729941572203</v>
      </c>
      <c r="Y510" s="14">
        <v>0.386079765378807</v>
      </c>
      <c r="Z510" s="14">
        <v>0.448530444290758</v>
      </c>
      <c r="AA510" s="14">
        <v>0.37254851160296998</v>
      </c>
      <c r="AB510" s="14">
        <v>0.50549304885173096</v>
      </c>
      <c r="AC510" s="14">
        <v>0.40463427868303398</v>
      </c>
      <c r="AD510" s="14">
        <v>0.33757068518845301</v>
      </c>
      <c r="AE510" s="14"/>
      <c r="AF510" s="14">
        <v>0.32267635051248</v>
      </c>
      <c r="AG510" s="14">
        <v>0.332194637058774</v>
      </c>
      <c r="AH510" s="14">
        <v>0.33076087234197799</v>
      </c>
      <c r="AI510" s="14">
        <v>0.42144490374057603</v>
      </c>
      <c r="AJ510" s="14"/>
      <c r="AK510" s="14">
        <v>0.31808195750084001</v>
      </c>
      <c r="AL510" s="14">
        <v>0.22683918590955199</v>
      </c>
      <c r="AM510" s="14">
        <v>0.36574935725876301</v>
      </c>
      <c r="AN510" s="14">
        <v>0.44424250783952002</v>
      </c>
      <c r="AO510" s="14">
        <v>0.58861667208652502</v>
      </c>
      <c r="AP510" s="14"/>
      <c r="AQ510" s="14">
        <v>0.394007334152013</v>
      </c>
      <c r="AR510" s="14"/>
      <c r="AS510" s="14">
        <v>0.18813780618470499</v>
      </c>
      <c r="AT510" s="14">
        <v>0.56499617526162205</v>
      </c>
    </row>
    <row r="511" spans="2:46" x14ac:dyDescent="0.35">
      <c r="B511" t="s">
        <v>220</v>
      </c>
      <c r="C511" s="14">
        <v>0.164218671875797</v>
      </c>
      <c r="D511" s="14">
        <v>0.19367485003389301</v>
      </c>
      <c r="E511" s="14">
        <v>0.13515084389465901</v>
      </c>
      <c r="F511" s="14"/>
      <c r="G511" s="14">
        <v>0.20558973519294499</v>
      </c>
      <c r="H511" s="14">
        <v>0.175898877372273</v>
      </c>
      <c r="I511" s="14">
        <v>0.17791078067941299</v>
      </c>
      <c r="J511" s="14">
        <v>0.12536690509305801</v>
      </c>
      <c r="K511" s="14">
        <v>0.12952324669410201</v>
      </c>
      <c r="L511" s="14">
        <v>0.170972571267271</v>
      </c>
      <c r="M511" s="14"/>
      <c r="N511" s="14">
        <v>0.21672047788385901</v>
      </c>
      <c r="O511" s="14">
        <v>0.137887473971741</v>
      </c>
      <c r="P511" s="14">
        <v>0.13656119942745301</v>
      </c>
      <c r="Q511" s="14">
        <v>0.15750556828964099</v>
      </c>
      <c r="R511" s="14"/>
      <c r="S511" s="14">
        <v>0.23411676534305301</v>
      </c>
      <c r="T511" s="14">
        <v>0.16536889698271501</v>
      </c>
      <c r="U511" s="14">
        <v>0.12918566850566199</v>
      </c>
      <c r="V511" s="14">
        <v>0.14326210723486299</v>
      </c>
      <c r="W511" s="14">
        <v>0.158049579705658</v>
      </c>
      <c r="X511" s="14">
        <v>0.17324867754763601</v>
      </c>
      <c r="Y511" s="14">
        <v>0.179858932979092</v>
      </c>
      <c r="Z511" s="14">
        <v>9.9612098690000497E-2</v>
      </c>
      <c r="AA511" s="14">
        <v>0.18598972943432901</v>
      </c>
      <c r="AB511" s="14">
        <v>0.10627920033037901</v>
      </c>
      <c r="AC511" s="14">
        <v>0.12772106674622299</v>
      </c>
      <c r="AD511" s="14">
        <v>0.17621555438724701</v>
      </c>
      <c r="AE511" s="14"/>
      <c r="AF511" s="14">
        <v>0.23839681480265201</v>
      </c>
      <c r="AG511" s="14">
        <v>0.15533704713414601</v>
      </c>
      <c r="AH511" s="14">
        <v>0.18736685610008899</v>
      </c>
      <c r="AI511" s="14">
        <v>0.16715701167626601</v>
      </c>
      <c r="AJ511" s="14"/>
      <c r="AK511" s="14">
        <v>0.28598828845080898</v>
      </c>
      <c r="AL511" s="14">
        <v>0.181825867933434</v>
      </c>
      <c r="AM511" s="14">
        <v>0.20432358350973601</v>
      </c>
      <c r="AN511" s="14">
        <v>0.156625171217985</v>
      </c>
      <c r="AO511" s="14">
        <v>0.13626834327343401</v>
      </c>
      <c r="AP511" s="14"/>
      <c r="AQ511" s="14">
        <v>0.190187730864877</v>
      </c>
      <c r="AR511" s="14"/>
      <c r="AS511" s="14">
        <v>0.203234385725268</v>
      </c>
      <c r="AT511" s="14">
        <v>8.7150687303499605E-2</v>
      </c>
    </row>
    <row r="512" spans="2:46" x14ac:dyDescent="0.35">
      <c r="B512" t="s">
        <v>221</v>
      </c>
      <c r="C512" s="14">
        <v>0.22368431390590501</v>
      </c>
      <c r="D512" s="14">
        <v>0.23137429251809399</v>
      </c>
      <c r="E512" s="14">
        <v>0.21705087698618</v>
      </c>
      <c r="F512" s="14"/>
      <c r="G512" s="14">
        <v>0.19033135753233499</v>
      </c>
      <c r="H512" s="14">
        <v>0.29700913207516699</v>
      </c>
      <c r="I512" s="14">
        <v>0.20290955516678899</v>
      </c>
      <c r="J512" s="14">
        <v>0.21588611551224601</v>
      </c>
      <c r="K512" s="14">
        <v>0.22934086293702999</v>
      </c>
      <c r="L512" s="14">
        <v>0.20568274773176501</v>
      </c>
      <c r="M512" s="14"/>
      <c r="N512" s="14">
        <v>0.26343667992025199</v>
      </c>
      <c r="O512" s="14">
        <v>0.220900284100915</v>
      </c>
      <c r="P512" s="14">
        <v>0.22941497029820099</v>
      </c>
      <c r="Q512" s="14">
        <v>0.18157875039805099</v>
      </c>
      <c r="R512" s="14"/>
      <c r="S512" s="14">
        <v>0.248705806102621</v>
      </c>
      <c r="T512" s="14">
        <v>0.24223118233657101</v>
      </c>
      <c r="U512" s="14">
        <v>0.25475943176236499</v>
      </c>
      <c r="V512" s="14">
        <v>0.22075462648275901</v>
      </c>
      <c r="W512" s="14">
        <v>0.223660774857454</v>
      </c>
      <c r="X512" s="14">
        <v>0.23099893636497801</v>
      </c>
      <c r="Y512" s="14">
        <v>0.16623380063297699</v>
      </c>
      <c r="Z512" s="14">
        <v>0.245351801439052</v>
      </c>
      <c r="AA512" s="14">
        <v>0.21436235853371799</v>
      </c>
      <c r="AB512" s="14">
        <v>0.171809565156057</v>
      </c>
      <c r="AC512" s="14">
        <v>0.21205893888549501</v>
      </c>
      <c r="AD512" s="14">
        <v>0.26384137579787698</v>
      </c>
      <c r="AE512" s="14"/>
      <c r="AF512" s="14">
        <v>0.14525120235219599</v>
      </c>
      <c r="AG512" s="14">
        <v>0.34360902319162301</v>
      </c>
      <c r="AH512" s="14">
        <v>0.27379138659970798</v>
      </c>
      <c r="AI512" s="14">
        <v>0.178411453105388</v>
      </c>
      <c r="AJ512" s="14"/>
      <c r="AK512" s="14">
        <v>0.17088683107981301</v>
      </c>
      <c r="AL512" s="14">
        <v>0.43567418836284899</v>
      </c>
      <c r="AM512" s="14">
        <v>0.26674553958296998</v>
      </c>
      <c r="AN512" s="14">
        <v>0.15279308245973999</v>
      </c>
      <c r="AO512" s="14">
        <v>8.7320941919544995E-2</v>
      </c>
      <c r="AP512" s="14"/>
      <c r="AQ512" s="14">
        <v>0.30974033251532201</v>
      </c>
      <c r="AR512" s="14"/>
      <c r="AS512" s="14">
        <v>0.47022284393871</v>
      </c>
      <c r="AT512" s="14">
        <v>0.14910850910318199</v>
      </c>
    </row>
    <row r="513" spans="2:46" x14ac:dyDescent="0.35">
      <c r="B513" t="s">
        <v>71</v>
      </c>
      <c r="C513" s="14">
        <v>0.238401944160436</v>
      </c>
      <c r="D513" s="14">
        <v>0.214827725688926</v>
      </c>
      <c r="E513" s="14">
        <v>0.26046385406252898</v>
      </c>
      <c r="F513" s="14"/>
      <c r="G513" s="14">
        <v>0.24351844580830101</v>
      </c>
      <c r="H513" s="14">
        <v>0.16326184164215801</v>
      </c>
      <c r="I513" s="14">
        <v>0.205106732727109</v>
      </c>
      <c r="J513" s="14">
        <v>0.26179966480818101</v>
      </c>
      <c r="K513" s="14">
        <v>0.27770443119662402</v>
      </c>
      <c r="L513" s="14">
        <v>0.27770542787600899</v>
      </c>
      <c r="M513" s="14"/>
      <c r="N513" s="14">
        <v>0.211595849317359</v>
      </c>
      <c r="O513" s="14">
        <v>0.24865909589107599</v>
      </c>
      <c r="P513" s="14">
        <v>0.21149589077653499</v>
      </c>
      <c r="Q513" s="14">
        <v>0.27376042322549798</v>
      </c>
      <c r="R513" s="14"/>
      <c r="S513" s="14">
        <v>0.204880785848292</v>
      </c>
      <c r="T513" s="14">
        <v>0.249997827271495</v>
      </c>
      <c r="U513" s="14">
        <v>0.254133211143383</v>
      </c>
      <c r="V513" s="14">
        <v>0.28540733485962899</v>
      </c>
      <c r="W513" s="14">
        <v>0.26658641477920902</v>
      </c>
      <c r="X513" s="14">
        <v>0.21053508667166501</v>
      </c>
      <c r="Y513" s="14">
        <v>0.267827501009124</v>
      </c>
      <c r="Z513" s="14">
        <v>0.20650565558018899</v>
      </c>
      <c r="AA513" s="14">
        <v>0.227099400428982</v>
      </c>
      <c r="AB513" s="14">
        <v>0.21641818566183299</v>
      </c>
      <c r="AC513" s="14">
        <v>0.25558571568524802</v>
      </c>
      <c r="AD513" s="14">
        <v>0.222372384626422</v>
      </c>
      <c r="AE513" s="14"/>
      <c r="AF513" s="14">
        <v>0.29367563233267202</v>
      </c>
      <c r="AG513" s="14">
        <v>0.16885929261545701</v>
      </c>
      <c r="AH513" s="14">
        <v>0.20808088495822399</v>
      </c>
      <c r="AI513" s="14">
        <v>0.23298663147776999</v>
      </c>
      <c r="AJ513" s="14"/>
      <c r="AK513" s="14">
        <v>0.22504292296853901</v>
      </c>
      <c r="AL513" s="14">
        <v>0.15566075779416499</v>
      </c>
      <c r="AM513" s="14">
        <v>0.163181519648531</v>
      </c>
      <c r="AN513" s="14">
        <v>0.24633923848275499</v>
      </c>
      <c r="AO513" s="14">
        <v>0.18779404272049599</v>
      </c>
      <c r="AP513" s="14"/>
      <c r="AQ513" s="14">
        <v>0.106064602467788</v>
      </c>
      <c r="AR513" s="14"/>
      <c r="AS513" s="14">
        <v>0.13840496415131701</v>
      </c>
      <c r="AT513" s="14">
        <v>0.19874462833169701</v>
      </c>
    </row>
    <row r="514" spans="2:46" x14ac:dyDescent="0.35"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</row>
    <row r="515" spans="2:46" x14ac:dyDescent="0.35">
      <c r="B515" s="6" t="s">
        <v>214</v>
      </c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</row>
    <row r="516" spans="2:46" x14ac:dyDescent="0.35">
      <c r="B516" s="24" t="s">
        <v>78</v>
      </c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</row>
    <row r="517" spans="2:46" x14ac:dyDescent="0.35">
      <c r="B517" t="s">
        <v>222</v>
      </c>
      <c r="C517" s="14">
        <v>0.14886558437104999</v>
      </c>
      <c r="D517" s="14">
        <v>0.150931889733389</v>
      </c>
      <c r="E517" s="14">
        <v>0.14743086669813499</v>
      </c>
      <c r="F517" s="14"/>
      <c r="G517" s="14">
        <v>0.143908698282883</v>
      </c>
      <c r="H517" s="14">
        <v>0.14003563997122201</v>
      </c>
      <c r="I517" s="14">
        <v>0.15870177190358301</v>
      </c>
      <c r="J517" s="14">
        <v>0.105355743224693</v>
      </c>
      <c r="K517" s="14">
        <v>0.14962349575886999</v>
      </c>
      <c r="L517" s="14">
        <v>0.18623756683225701</v>
      </c>
      <c r="M517" s="14"/>
      <c r="N517" s="14">
        <v>0.203265193532329</v>
      </c>
      <c r="O517" s="14">
        <v>9.7303789182797001E-2</v>
      </c>
      <c r="P517" s="14">
        <v>0.144240806903393</v>
      </c>
      <c r="Q517" s="14">
        <v>0.14787443350274099</v>
      </c>
      <c r="R517" s="14"/>
      <c r="S517" s="14">
        <v>0.15045570830895399</v>
      </c>
      <c r="T517" s="14">
        <v>0.193596677784903</v>
      </c>
      <c r="U517" s="14">
        <v>0.17423441088546399</v>
      </c>
      <c r="V517" s="14">
        <v>0.10321225083260401</v>
      </c>
      <c r="W517" s="14">
        <v>0.124902302263045</v>
      </c>
      <c r="X517" s="14">
        <v>0.14638820454068499</v>
      </c>
      <c r="Y517" s="14">
        <v>0.17319594081224099</v>
      </c>
      <c r="Z517" s="14">
        <v>0.147957521576357</v>
      </c>
      <c r="AA517" s="14">
        <v>0.17922723825447401</v>
      </c>
      <c r="AB517" s="14">
        <v>8.2016935068746299E-2</v>
      </c>
      <c r="AC517" s="14">
        <v>0.15302334178055901</v>
      </c>
      <c r="AD517" s="14">
        <v>9.8945010669802103E-2</v>
      </c>
      <c r="AE517" s="14"/>
      <c r="AF517" s="14">
        <v>0.22424872090142001</v>
      </c>
      <c r="AG517" s="14">
        <v>0.150285207856658</v>
      </c>
      <c r="AH517" s="14">
        <v>0.124157588536542</v>
      </c>
      <c r="AI517" s="14">
        <v>0.13825440050167401</v>
      </c>
      <c r="AJ517" s="14"/>
      <c r="AK517" s="14">
        <v>0.22210720652527399</v>
      </c>
      <c r="AL517" s="14">
        <v>0.14891731379220199</v>
      </c>
      <c r="AM517" s="14">
        <v>0.138125923875526</v>
      </c>
      <c r="AN517" s="14">
        <v>0.16317041141543301</v>
      </c>
      <c r="AO517" s="14">
        <v>0.109936840593019</v>
      </c>
      <c r="AP517" s="14"/>
      <c r="AQ517" s="14">
        <v>0.147141922681196</v>
      </c>
      <c r="AR517" s="14"/>
      <c r="AS517" s="14">
        <v>0.14948872310021499</v>
      </c>
      <c r="AT517" s="14">
        <v>0.15241687547982199</v>
      </c>
    </row>
    <row r="518" spans="2:46" x14ac:dyDescent="0.35">
      <c r="B518" t="s">
        <v>223</v>
      </c>
      <c r="C518" s="14">
        <v>0.37121353356880199</v>
      </c>
      <c r="D518" s="14">
        <v>0.37217416561245598</v>
      </c>
      <c r="E518" s="14">
        <v>0.37172953681716697</v>
      </c>
      <c r="F518" s="14"/>
      <c r="G518" s="14">
        <v>0.40923575443183102</v>
      </c>
      <c r="H518" s="14">
        <v>0.31914891400754702</v>
      </c>
      <c r="I518" s="14">
        <v>0.379320474186776</v>
      </c>
      <c r="J518" s="14">
        <v>0.41310811990535801</v>
      </c>
      <c r="K518" s="14">
        <v>0.34745200931814701</v>
      </c>
      <c r="L518" s="14">
        <v>0.36356958291227398</v>
      </c>
      <c r="M518" s="14"/>
      <c r="N518" s="14">
        <v>0.31153262198120801</v>
      </c>
      <c r="O518" s="14">
        <v>0.41157128966606998</v>
      </c>
      <c r="P518" s="14">
        <v>0.39247915287301899</v>
      </c>
      <c r="Q518" s="14">
        <v>0.38027209818805402</v>
      </c>
      <c r="R518" s="14"/>
      <c r="S518" s="14">
        <v>0.32291602144957399</v>
      </c>
      <c r="T518" s="14">
        <v>0.35526491688197798</v>
      </c>
      <c r="U518" s="14">
        <v>0.36533202280036398</v>
      </c>
      <c r="V518" s="14">
        <v>0.32407249864333199</v>
      </c>
      <c r="W518" s="14">
        <v>0.396599163712411</v>
      </c>
      <c r="X518" s="14">
        <v>0.39122862706216899</v>
      </c>
      <c r="Y518" s="14">
        <v>0.383120957613104</v>
      </c>
      <c r="Z518" s="14">
        <v>0.400939217438259</v>
      </c>
      <c r="AA518" s="14">
        <v>0.37155316440025399</v>
      </c>
      <c r="AB518" s="14">
        <v>0.45514259853427702</v>
      </c>
      <c r="AC518" s="14">
        <v>0.399851062115406</v>
      </c>
      <c r="AD518" s="14">
        <v>0.331739481337536</v>
      </c>
      <c r="AE518" s="14"/>
      <c r="AF518" s="14">
        <v>0.29728900787713503</v>
      </c>
      <c r="AG518" s="14">
        <v>0.347881342757</v>
      </c>
      <c r="AH518" s="14">
        <v>0.44535427457825699</v>
      </c>
      <c r="AI518" s="14">
        <v>0.402851568575257</v>
      </c>
      <c r="AJ518" s="14"/>
      <c r="AK518" s="14">
        <v>0.31094594034322198</v>
      </c>
      <c r="AL518" s="14">
        <v>0.29480896047464999</v>
      </c>
      <c r="AM518" s="14">
        <v>0.418635683936048</v>
      </c>
      <c r="AN518" s="14">
        <v>0.39887282442203298</v>
      </c>
      <c r="AO518" s="14">
        <v>0.56745340877864603</v>
      </c>
      <c r="AP518" s="14"/>
      <c r="AQ518" s="14">
        <v>0.38678632653456002</v>
      </c>
      <c r="AR518" s="14"/>
      <c r="AS518" s="14">
        <v>0.26501119182362498</v>
      </c>
      <c r="AT518" s="14">
        <v>0.483299815782882</v>
      </c>
    </row>
    <row r="519" spans="2:46" x14ac:dyDescent="0.35">
      <c r="B519" t="s">
        <v>224</v>
      </c>
      <c r="C519" s="14">
        <v>0.23851421350757501</v>
      </c>
      <c r="D519" s="14">
        <v>0.26031445827903299</v>
      </c>
      <c r="E519" s="14">
        <v>0.21613566647409499</v>
      </c>
      <c r="F519" s="14"/>
      <c r="G519" s="14">
        <v>0.22150810625674799</v>
      </c>
      <c r="H519" s="14">
        <v>0.31652712316977999</v>
      </c>
      <c r="I519" s="14">
        <v>0.211654601019022</v>
      </c>
      <c r="J519" s="14">
        <v>0.234282890019959</v>
      </c>
      <c r="K519" s="14">
        <v>0.247905106124821</v>
      </c>
      <c r="L519" s="14">
        <v>0.205328620975989</v>
      </c>
      <c r="M519" s="14"/>
      <c r="N519" s="14">
        <v>0.27119145813099099</v>
      </c>
      <c r="O519" s="14">
        <v>0.24791647030554501</v>
      </c>
      <c r="P519" s="14">
        <v>0.229009368334123</v>
      </c>
      <c r="Q519" s="14">
        <v>0.20301082896852399</v>
      </c>
      <c r="R519" s="14"/>
      <c r="S519" s="14">
        <v>0.31013344438656998</v>
      </c>
      <c r="T519" s="14">
        <v>0.205699983100113</v>
      </c>
      <c r="U519" s="14">
        <v>0.22644102230004601</v>
      </c>
      <c r="V519" s="14">
        <v>0.23800118898818601</v>
      </c>
      <c r="W519" s="14">
        <v>0.242591042836414</v>
      </c>
      <c r="X519" s="14">
        <v>0.241858068359592</v>
      </c>
      <c r="Y519" s="14">
        <v>0.185720983845622</v>
      </c>
      <c r="Z519" s="14">
        <v>0.231237820725122</v>
      </c>
      <c r="AA519" s="14">
        <v>0.21116444810524701</v>
      </c>
      <c r="AB519" s="14">
        <v>0.25637229081229501</v>
      </c>
      <c r="AC519" s="14">
        <v>0.21092858434216899</v>
      </c>
      <c r="AD519" s="14">
        <v>0.30371617192763001</v>
      </c>
      <c r="AE519" s="14"/>
      <c r="AF519" s="14">
        <v>0.19539291742724699</v>
      </c>
      <c r="AG519" s="14">
        <v>0.33650895683049098</v>
      </c>
      <c r="AH519" s="14">
        <v>0.26226674666484101</v>
      </c>
      <c r="AI519" s="14">
        <v>0.17040003384427699</v>
      </c>
      <c r="AJ519" s="14"/>
      <c r="AK519" s="14">
        <v>0.21312838130797301</v>
      </c>
      <c r="AL519" s="14">
        <v>0.40042551192021097</v>
      </c>
      <c r="AM519" s="14">
        <v>0.30804537542909899</v>
      </c>
      <c r="AN519" s="14">
        <v>0.166742304753798</v>
      </c>
      <c r="AO519" s="14">
        <v>0.15621983250095201</v>
      </c>
      <c r="AP519" s="14"/>
      <c r="AQ519" s="14">
        <v>0.33039575858102299</v>
      </c>
      <c r="AR519" s="14"/>
      <c r="AS519" s="14">
        <v>0.44710039636642301</v>
      </c>
      <c r="AT519" s="14">
        <v>0.174105719540118</v>
      </c>
    </row>
    <row r="520" spans="2:46" x14ac:dyDescent="0.35">
      <c r="B520" t="s">
        <v>131</v>
      </c>
      <c r="C520" s="14">
        <v>0.24140666855257301</v>
      </c>
      <c r="D520" s="14">
        <v>0.216579486375122</v>
      </c>
      <c r="E520" s="14">
        <v>0.26470393001060299</v>
      </c>
      <c r="F520" s="14"/>
      <c r="G520" s="14">
        <v>0.22534744102853799</v>
      </c>
      <c r="H520" s="14">
        <v>0.22428832285145101</v>
      </c>
      <c r="I520" s="14">
        <v>0.25032315289061802</v>
      </c>
      <c r="J520" s="14">
        <v>0.24725324684999</v>
      </c>
      <c r="K520" s="14">
        <v>0.25501938879816199</v>
      </c>
      <c r="L520" s="14">
        <v>0.24486422927948001</v>
      </c>
      <c r="M520" s="14"/>
      <c r="N520" s="14">
        <v>0.214010726355471</v>
      </c>
      <c r="O520" s="14">
        <v>0.24320845084558801</v>
      </c>
      <c r="P520" s="14">
        <v>0.23427067188946499</v>
      </c>
      <c r="Q520" s="14">
        <v>0.26884263934068098</v>
      </c>
      <c r="R520" s="14"/>
      <c r="S520" s="14">
        <v>0.21649482585490201</v>
      </c>
      <c r="T520" s="14">
        <v>0.24543842223300699</v>
      </c>
      <c r="U520" s="14">
        <v>0.233992544014125</v>
      </c>
      <c r="V520" s="14">
        <v>0.33471406153587901</v>
      </c>
      <c r="W520" s="14">
        <v>0.23590749118813001</v>
      </c>
      <c r="X520" s="14">
        <v>0.22052510003755399</v>
      </c>
      <c r="Y520" s="14">
        <v>0.25796211772903299</v>
      </c>
      <c r="Z520" s="14">
        <v>0.219865440260262</v>
      </c>
      <c r="AA520" s="14">
        <v>0.23805514924002499</v>
      </c>
      <c r="AB520" s="14">
        <v>0.206468175584682</v>
      </c>
      <c r="AC520" s="14">
        <v>0.236197011761866</v>
      </c>
      <c r="AD520" s="14">
        <v>0.265599336065032</v>
      </c>
      <c r="AE520" s="14"/>
      <c r="AF520" s="14">
        <v>0.28306935379419701</v>
      </c>
      <c r="AG520" s="14">
        <v>0.16532449255585099</v>
      </c>
      <c r="AH520" s="14">
        <v>0.16822139022036001</v>
      </c>
      <c r="AI520" s="14">
        <v>0.28849399707879197</v>
      </c>
      <c r="AJ520" s="14"/>
      <c r="AK520" s="14">
        <v>0.25381847182353101</v>
      </c>
      <c r="AL520" s="14">
        <v>0.15584821381293601</v>
      </c>
      <c r="AM520" s="14">
        <v>0.13519301675932699</v>
      </c>
      <c r="AN520" s="14">
        <v>0.27121445940873601</v>
      </c>
      <c r="AO520" s="14">
        <v>0.16638991812738299</v>
      </c>
      <c r="AP520" s="14"/>
      <c r="AQ520" s="14">
        <v>0.13567599220322099</v>
      </c>
      <c r="AR520" s="14"/>
      <c r="AS520" s="14">
        <v>0.13839968870973701</v>
      </c>
      <c r="AT520" s="14">
        <v>0.190177589197178</v>
      </c>
    </row>
    <row r="521" spans="2:46" x14ac:dyDescent="0.35"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</row>
    <row r="522" spans="2:46" x14ac:dyDescent="0.35">
      <c r="B522" s="6" t="s">
        <v>237</v>
      </c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</row>
    <row r="523" spans="2:46" x14ac:dyDescent="0.35">
      <c r="B523" s="24" t="s">
        <v>78</v>
      </c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</row>
    <row r="524" spans="2:46" x14ac:dyDescent="0.35">
      <c r="B524" t="s">
        <v>229</v>
      </c>
      <c r="C524" s="14">
        <v>2.0087782281820898E-2</v>
      </c>
      <c r="D524" s="14">
        <v>2.2243397189101899E-2</v>
      </c>
      <c r="E524" s="14">
        <v>1.80614042135489E-2</v>
      </c>
      <c r="F524" s="14"/>
      <c r="G524" s="14">
        <v>1.69917520326851E-2</v>
      </c>
      <c r="H524" s="14">
        <v>2.95759995391708E-2</v>
      </c>
      <c r="I524" s="14">
        <v>3.3001140192114101E-2</v>
      </c>
      <c r="J524" s="14">
        <v>2.4734937161239201E-2</v>
      </c>
      <c r="K524" s="14">
        <v>1.0210885271096299E-2</v>
      </c>
      <c r="L524" s="14">
        <v>6.8022458889956403E-3</v>
      </c>
      <c r="M524" s="14"/>
      <c r="N524" s="14">
        <v>3.0259926094013099E-2</v>
      </c>
      <c r="O524" s="14">
        <v>1.8332237896349302E-2</v>
      </c>
      <c r="P524" s="14">
        <v>2.3644734371984701E-2</v>
      </c>
      <c r="Q524" s="14">
        <v>8.0420001354442293E-3</v>
      </c>
      <c r="R524" s="14"/>
      <c r="S524" s="14">
        <v>2.3481388373848399E-2</v>
      </c>
      <c r="T524" s="14">
        <v>1.99051907368335E-2</v>
      </c>
      <c r="U524" s="14">
        <v>2.4065882341528101E-2</v>
      </c>
      <c r="V524" s="14">
        <v>1.71365467279961E-2</v>
      </c>
      <c r="W524" s="14">
        <v>3.3094765197127902E-2</v>
      </c>
      <c r="X524" s="14">
        <v>1.03306170985249E-2</v>
      </c>
      <c r="Y524" s="14">
        <v>1.1469609644724699E-2</v>
      </c>
      <c r="Z524" s="14">
        <v>5.0244945080012399E-2</v>
      </c>
      <c r="AA524" s="14">
        <v>1.32962047492469E-2</v>
      </c>
      <c r="AB524" s="14">
        <v>2.88424124751861E-2</v>
      </c>
      <c r="AC524" s="14">
        <v>1.0337811768308299E-2</v>
      </c>
      <c r="AD524" s="14">
        <v>0</v>
      </c>
      <c r="AE524" s="14"/>
      <c r="AF524" s="14">
        <v>5.6441831455719604E-3</v>
      </c>
      <c r="AG524" s="14">
        <v>3.2036144002259501E-2</v>
      </c>
      <c r="AH524" s="14">
        <v>2.4840659910642601E-2</v>
      </c>
      <c r="AI524" s="14">
        <v>2.4758912109826801E-2</v>
      </c>
      <c r="AJ524" s="14"/>
      <c r="AK524" s="14">
        <v>1.33189528780719E-2</v>
      </c>
      <c r="AL524" s="14">
        <v>3.8657887877140501E-2</v>
      </c>
      <c r="AM524" s="14">
        <v>9.8319413464067595E-3</v>
      </c>
      <c r="AN524" s="14">
        <v>2.44760696716433E-2</v>
      </c>
      <c r="AO524" s="14">
        <v>0</v>
      </c>
      <c r="AP524" s="14"/>
      <c r="AQ524" s="14">
        <v>5.29203862508466E-2</v>
      </c>
      <c r="AR524" s="14"/>
      <c r="AS524" s="14">
        <v>4.6392263892058E-2</v>
      </c>
      <c r="AT524" s="14">
        <v>1.18005431781468E-2</v>
      </c>
    </row>
    <row r="525" spans="2:46" x14ac:dyDescent="0.35">
      <c r="B525" t="s">
        <v>230</v>
      </c>
      <c r="C525" s="14">
        <v>0.139386421715572</v>
      </c>
      <c r="D525" s="14">
        <v>0.15315196390500199</v>
      </c>
      <c r="E525" s="14">
        <v>0.12554400974344099</v>
      </c>
      <c r="F525" s="14"/>
      <c r="G525" s="14">
        <v>0.207796173331181</v>
      </c>
      <c r="H525" s="14">
        <v>0.157131105660029</v>
      </c>
      <c r="I525" s="14">
        <v>0.16180873107581301</v>
      </c>
      <c r="J525" s="14">
        <v>0.13151201368236401</v>
      </c>
      <c r="K525" s="14">
        <v>9.2245468490933097E-2</v>
      </c>
      <c r="L525" s="14">
        <v>9.9262193635988094E-2</v>
      </c>
      <c r="M525" s="14"/>
      <c r="N525" s="14">
        <v>0.151337370098894</v>
      </c>
      <c r="O525" s="14">
        <v>0.15738518870992299</v>
      </c>
      <c r="P525" s="14">
        <v>0.13459855986138899</v>
      </c>
      <c r="Q525" s="14">
        <v>0.11384389085963199</v>
      </c>
      <c r="R525" s="14"/>
      <c r="S525" s="14">
        <v>0.20016257124754799</v>
      </c>
      <c r="T525" s="14">
        <v>0.10506412646336501</v>
      </c>
      <c r="U525" s="14">
        <v>0.15192628236587</v>
      </c>
      <c r="V525" s="14">
        <v>0.14468873106010799</v>
      </c>
      <c r="W525" s="14">
        <v>0.100264096441512</v>
      </c>
      <c r="X525" s="14">
        <v>0.15579014946601599</v>
      </c>
      <c r="Y525" s="14">
        <v>8.4836366672018201E-2</v>
      </c>
      <c r="Z525" s="14">
        <v>0.138187340064342</v>
      </c>
      <c r="AA525" s="14">
        <v>0.134653551195097</v>
      </c>
      <c r="AB525" s="14">
        <v>0.16861863158636001</v>
      </c>
      <c r="AC525" s="14">
        <v>8.5318746636670495E-2</v>
      </c>
      <c r="AD525" s="14">
        <v>0.16375802799495401</v>
      </c>
      <c r="AE525" s="14"/>
      <c r="AF525" s="14">
        <v>9.8977025760400406E-2</v>
      </c>
      <c r="AG525" s="14">
        <v>0.179203429605824</v>
      </c>
      <c r="AH525" s="14">
        <v>0.19493918806196101</v>
      </c>
      <c r="AI525" s="14">
        <v>8.3576021517650798E-2</v>
      </c>
      <c r="AJ525" s="14"/>
      <c r="AK525" s="14">
        <v>0.11840103466105301</v>
      </c>
      <c r="AL525" s="14">
        <v>0.20825086564902701</v>
      </c>
      <c r="AM525" s="14">
        <v>0.18720557039288699</v>
      </c>
      <c r="AN525" s="14">
        <v>9.2494139136377704E-2</v>
      </c>
      <c r="AO525" s="14">
        <v>0.18141738224664</v>
      </c>
      <c r="AP525" s="14"/>
      <c r="AQ525" s="14">
        <v>0.17185521396214701</v>
      </c>
      <c r="AR525" s="14"/>
      <c r="AS525" s="14">
        <v>0.21691127795564999</v>
      </c>
      <c r="AT525" s="14">
        <v>0.12400447650178401</v>
      </c>
    </row>
    <row r="526" spans="2:46" x14ac:dyDescent="0.35">
      <c r="B526" t="s">
        <v>231</v>
      </c>
      <c r="C526" s="14">
        <v>0.20929891836584</v>
      </c>
      <c r="D526" s="14">
        <v>0.193255333681006</v>
      </c>
      <c r="E526" s="14">
        <v>0.22470799080707499</v>
      </c>
      <c r="F526" s="14"/>
      <c r="G526" s="14">
        <v>0.25445125023965498</v>
      </c>
      <c r="H526" s="14">
        <v>0.20098442683700601</v>
      </c>
      <c r="I526" s="14">
        <v>0.21063899814727</v>
      </c>
      <c r="J526" s="14">
        <v>0.22844356375481001</v>
      </c>
      <c r="K526" s="14">
        <v>0.208842325189983</v>
      </c>
      <c r="L526" s="14">
        <v>0.16960129958786099</v>
      </c>
      <c r="M526" s="14"/>
      <c r="N526" s="14">
        <v>0.194064215529691</v>
      </c>
      <c r="O526" s="14">
        <v>0.224642500858343</v>
      </c>
      <c r="P526" s="14">
        <v>0.20332527693591099</v>
      </c>
      <c r="Q526" s="14">
        <v>0.211966995688257</v>
      </c>
      <c r="R526" s="14"/>
      <c r="S526" s="14">
        <v>0.24547863654781299</v>
      </c>
      <c r="T526" s="14">
        <v>0.203268673529724</v>
      </c>
      <c r="U526" s="14">
        <v>0.20058333002253401</v>
      </c>
      <c r="V526" s="14">
        <v>0.18823106078353499</v>
      </c>
      <c r="W526" s="14">
        <v>0.176820542546478</v>
      </c>
      <c r="X526" s="14">
        <v>0.21895094614528601</v>
      </c>
      <c r="Y526" s="14">
        <v>0.24034543559042601</v>
      </c>
      <c r="Z526" s="14">
        <v>0.17912562196717599</v>
      </c>
      <c r="AA526" s="14">
        <v>0.19962140606996001</v>
      </c>
      <c r="AB526" s="14">
        <v>0.165861507530181</v>
      </c>
      <c r="AC526" s="14">
        <v>0.275455835384318</v>
      </c>
      <c r="AD526" s="14">
        <v>0.21264800359818001</v>
      </c>
      <c r="AE526" s="14"/>
      <c r="AF526" s="14">
        <v>0.196312059900521</v>
      </c>
      <c r="AG526" s="14">
        <v>0.25866413993105403</v>
      </c>
      <c r="AH526" s="14">
        <v>0.24438768022914401</v>
      </c>
      <c r="AI526" s="14">
        <v>8.6277223109798407E-2</v>
      </c>
      <c r="AJ526" s="14"/>
      <c r="AK526" s="14">
        <v>0.17690007672387201</v>
      </c>
      <c r="AL526" s="14">
        <v>0.29262418500847298</v>
      </c>
      <c r="AM526" s="14">
        <v>0.272713119163008</v>
      </c>
      <c r="AN526" s="14">
        <v>0.11560628915195501</v>
      </c>
      <c r="AO526" s="14">
        <v>0.22881200459432</v>
      </c>
      <c r="AP526" s="14"/>
      <c r="AQ526" s="14">
        <v>0.176361313362741</v>
      </c>
      <c r="AR526" s="14"/>
      <c r="AS526" s="14">
        <v>0.30322395603540397</v>
      </c>
      <c r="AT526" s="14">
        <v>0.18655465954765099</v>
      </c>
    </row>
    <row r="527" spans="2:46" x14ac:dyDescent="0.35">
      <c r="B527" t="s">
        <v>232</v>
      </c>
      <c r="C527" s="14">
        <v>0.228009293870365</v>
      </c>
      <c r="D527" s="14">
        <v>0.23112870534584501</v>
      </c>
      <c r="E527" s="14">
        <v>0.22585618532689</v>
      </c>
      <c r="F527" s="14"/>
      <c r="G527" s="14">
        <v>0.22290768890301699</v>
      </c>
      <c r="H527" s="14">
        <v>0.26583415956134399</v>
      </c>
      <c r="I527" s="14">
        <v>0.23483691600529799</v>
      </c>
      <c r="J527" s="14">
        <v>0.228951957686265</v>
      </c>
      <c r="K527" s="14">
        <v>0.18538307284441899</v>
      </c>
      <c r="L527" s="14">
        <v>0.22303348701935899</v>
      </c>
      <c r="M527" s="14"/>
      <c r="N527" s="14">
        <v>0.25736809443175801</v>
      </c>
      <c r="O527" s="14">
        <v>0.23248970322159701</v>
      </c>
      <c r="P527" s="14">
        <v>0.21542825636402299</v>
      </c>
      <c r="Q527" s="14">
        <v>0.20578500732244701</v>
      </c>
      <c r="R527" s="14"/>
      <c r="S527" s="14">
        <v>0.21960206681942199</v>
      </c>
      <c r="T527" s="14">
        <v>0.26075762626947602</v>
      </c>
      <c r="U527" s="14">
        <v>0.20507512178262799</v>
      </c>
      <c r="V527" s="14">
        <v>0.23868976991294399</v>
      </c>
      <c r="W527" s="14">
        <v>0.24663084082089001</v>
      </c>
      <c r="X527" s="14">
        <v>0.21150388821267499</v>
      </c>
      <c r="Y527" s="14">
        <v>0.154984854037373</v>
      </c>
      <c r="Z527" s="14">
        <v>0.255876306204249</v>
      </c>
      <c r="AA527" s="14">
        <v>0.245554087621808</v>
      </c>
      <c r="AB527" s="14">
        <v>0.22046958447604501</v>
      </c>
      <c r="AC527" s="14">
        <v>0.205797721105339</v>
      </c>
      <c r="AD527" s="14">
        <v>0.31340726335219399</v>
      </c>
      <c r="AE527" s="14"/>
      <c r="AF527" s="14">
        <v>0.195395535698553</v>
      </c>
      <c r="AG527" s="14">
        <v>0.26890372215972802</v>
      </c>
      <c r="AH527" s="14">
        <v>0.26527764505024398</v>
      </c>
      <c r="AI527" s="14">
        <v>0.13909480491616</v>
      </c>
      <c r="AJ527" s="14"/>
      <c r="AK527" s="14">
        <v>0.241414746198717</v>
      </c>
      <c r="AL527" s="14">
        <v>0.27499799772397199</v>
      </c>
      <c r="AM527" s="14">
        <v>0.238772375694316</v>
      </c>
      <c r="AN527" s="14">
        <v>0.14673868240961399</v>
      </c>
      <c r="AO527" s="14">
        <v>0.26124314417380501</v>
      </c>
      <c r="AP527" s="14"/>
      <c r="AQ527" s="14">
        <v>0.264617526553518</v>
      </c>
      <c r="AR527" s="14"/>
      <c r="AS527" s="14">
        <v>0.27720218307223199</v>
      </c>
      <c r="AT527" s="14">
        <v>0.25924814145970798</v>
      </c>
    </row>
    <row r="528" spans="2:46" x14ac:dyDescent="0.35">
      <c r="B528" t="s">
        <v>233</v>
      </c>
      <c r="C528" s="14">
        <v>0.37300213246502401</v>
      </c>
      <c r="D528" s="14">
        <v>0.37886659193670902</v>
      </c>
      <c r="E528" s="14">
        <v>0.368736310005643</v>
      </c>
      <c r="F528" s="14"/>
      <c r="G528" s="14">
        <v>0.22271647028563199</v>
      </c>
      <c r="H528" s="14">
        <v>0.299802868701187</v>
      </c>
      <c r="I528" s="14">
        <v>0.32391704393883303</v>
      </c>
      <c r="J528" s="14">
        <v>0.37175519342806701</v>
      </c>
      <c r="K528" s="14">
        <v>0.50008562271855905</v>
      </c>
      <c r="L528" s="14">
        <v>0.48808867183041299</v>
      </c>
      <c r="M528" s="14"/>
      <c r="N528" s="14">
        <v>0.34597309806124898</v>
      </c>
      <c r="O528" s="14">
        <v>0.34195517957016203</v>
      </c>
      <c r="P528" s="14">
        <v>0.39220118992080599</v>
      </c>
      <c r="Q528" s="14">
        <v>0.41693351642339099</v>
      </c>
      <c r="R528" s="14"/>
      <c r="S528" s="14">
        <v>0.28196337362421298</v>
      </c>
      <c r="T528" s="14">
        <v>0.380175426702554</v>
      </c>
      <c r="U528" s="14">
        <v>0.376955097986235</v>
      </c>
      <c r="V528" s="14">
        <v>0.386595555236249</v>
      </c>
      <c r="W528" s="14">
        <v>0.40325855063634097</v>
      </c>
      <c r="X528" s="14">
        <v>0.38065664676210298</v>
      </c>
      <c r="Y528" s="14">
        <v>0.46178327555073301</v>
      </c>
      <c r="Z528" s="14">
        <v>0.33596897871527798</v>
      </c>
      <c r="AA528" s="14">
        <v>0.38535422200302</v>
      </c>
      <c r="AB528" s="14">
        <v>0.38606138388544903</v>
      </c>
      <c r="AC528" s="14">
        <v>0.41184319369428601</v>
      </c>
      <c r="AD528" s="14">
        <v>0.28575910125714099</v>
      </c>
      <c r="AE528" s="14"/>
      <c r="AF528" s="14">
        <v>0.49878020491010899</v>
      </c>
      <c r="AG528" s="14">
        <v>0.24404804630202501</v>
      </c>
      <c r="AH528" s="14">
        <v>0.25237030569865698</v>
      </c>
      <c r="AI528" s="14">
        <v>0.65919984976253698</v>
      </c>
      <c r="AJ528" s="14"/>
      <c r="AK528" s="14">
        <v>0.43743436793504697</v>
      </c>
      <c r="AL528" s="14">
        <v>0.162260502725949</v>
      </c>
      <c r="AM528" s="14">
        <v>0.27113463491039402</v>
      </c>
      <c r="AN528" s="14">
        <v>0.61453065527450201</v>
      </c>
      <c r="AO528" s="14">
        <v>0.30539093669373701</v>
      </c>
      <c r="AP528" s="14"/>
      <c r="AQ528" s="14">
        <v>0.32364534915503501</v>
      </c>
      <c r="AR528" s="14"/>
      <c r="AS528" s="14">
        <v>0.14685721499929899</v>
      </c>
      <c r="AT528" s="14">
        <v>0.40304672691155702</v>
      </c>
    </row>
    <row r="529" spans="2:46" x14ac:dyDescent="0.35">
      <c r="B529" t="s">
        <v>131</v>
      </c>
      <c r="C529" s="14">
        <v>3.0215451301377899E-2</v>
      </c>
      <c r="D529" s="14">
        <v>2.1354007942336699E-2</v>
      </c>
      <c r="E529" s="14">
        <v>3.7094099903401602E-2</v>
      </c>
      <c r="F529" s="14"/>
      <c r="G529" s="14">
        <v>7.51366652078303E-2</v>
      </c>
      <c r="H529" s="14">
        <v>4.6671439701262397E-2</v>
      </c>
      <c r="I529" s="14">
        <v>3.5797170640672497E-2</v>
      </c>
      <c r="J529" s="14">
        <v>1.4602334287255599E-2</v>
      </c>
      <c r="K529" s="14">
        <v>3.2326254850103498E-3</v>
      </c>
      <c r="L529" s="14">
        <v>1.32121020373837E-2</v>
      </c>
      <c r="M529" s="14"/>
      <c r="N529" s="14">
        <v>2.0997295784394999E-2</v>
      </c>
      <c r="O529" s="14">
        <v>2.5195189743625699E-2</v>
      </c>
      <c r="P529" s="14">
        <v>3.08019825458851E-2</v>
      </c>
      <c r="Q529" s="14">
        <v>4.3428589570828798E-2</v>
      </c>
      <c r="R529" s="14"/>
      <c r="S529" s="14">
        <v>2.9311963387155301E-2</v>
      </c>
      <c r="T529" s="14">
        <v>3.0828956298048101E-2</v>
      </c>
      <c r="U529" s="14">
        <v>4.1394285501205899E-2</v>
      </c>
      <c r="V529" s="14">
        <v>2.4658336279168601E-2</v>
      </c>
      <c r="W529" s="14">
        <v>3.9931204357650199E-2</v>
      </c>
      <c r="X529" s="14">
        <v>2.2767752315395299E-2</v>
      </c>
      <c r="Y529" s="14">
        <v>4.6580458504725003E-2</v>
      </c>
      <c r="Z529" s="14">
        <v>4.0596807968943202E-2</v>
      </c>
      <c r="AA529" s="14">
        <v>2.1520528360868301E-2</v>
      </c>
      <c r="AB529" s="14">
        <v>3.0146480046779101E-2</v>
      </c>
      <c r="AC529" s="14">
        <v>1.12466914110776E-2</v>
      </c>
      <c r="AD529" s="14">
        <v>2.4427603797531498E-2</v>
      </c>
      <c r="AE529" s="14"/>
      <c r="AF529" s="14">
        <v>4.8909905848446497E-3</v>
      </c>
      <c r="AG529" s="14">
        <v>1.7144517999108801E-2</v>
      </c>
      <c r="AH529" s="14">
        <v>1.81845210493509E-2</v>
      </c>
      <c r="AI529" s="14">
        <v>7.0931885840266103E-3</v>
      </c>
      <c r="AJ529" s="14"/>
      <c r="AK529" s="14">
        <v>1.2530821603238099E-2</v>
      </c>
      <c r="AL529" s="14">
        <v>2.3208561015438101E-2</v>
      </c>
      <c r="AM529" s="14">
        <v>2.0342358492989199E-2</v>
      </c>
      <c r="AN529" s="14">
        <v>6.1541643559074504E-3</v>
      </c>
      <c r="AO529" s="14">
        <v>2.3136532291497799E-2</v>
      </c>
      <c r="AP529" s="14"/>
      <c r="AQ529" s="14">
        <v>1.0600210715712001E-2</v>
      </c>
      <c r="AR529" s="14"/>
      <c r="AS529" s="14">
        <v>9.4131040453565504E-3</v>
      </c>
      <c r="AT529" s="14">
        <v>1.5345452401152501E-2</v>
      </c>
    </row>
    <row r="530" spans="2:46" x14ac:dyDescent="0.35">
      <c r="B530" t="s">
        <v>234</v>
      </c>
      <c r="C530" s="14">
        <v>0.15947420399739301</v>
      </c>
      <c r="D530" s="14">
        <v>0.175395361094104</v>
      </c>
      <c r="E530" s="14">
        <v>0.14360541395699</v>
      </c>
      <c r="F530" s="14"/>
      <c r="G530" s="14">
        <v>0.22478792536386599</v>
      </c>
      <c r="H530" s="14">
        <v>0.1867071051992</v>
      </c>
      <c r="I530" s="14">
        <v>0.19480987126792701</v>
      </c>
      <c r="J530" s="14">
        <v>0.15624695084360299</v>
      </c>
      <c r="K530" s="14">
        <v>0.102456353762029</v>
      </c>
      <c r="L530" s="14">
        <v>0.106064439524984</v>
      </c>
      <c r="M530" s="14"/>
      <c r="N530" s="14">
        <v>0.18159729619290699</v>
      </c>
      <c r="O530" s="14">
        <v>0.17571742660627199</v>
      </c>
      <c r="P530" s="14">
        <v>0.15824329423337399</v>
      </c>
      <c r="Q530" s="14">
        <v>0.121885890995076</v>
      </c>
      <c r="R530" s="14"/>
      <c r="S530" s="14">
        <v>0.22364395962139599</v>
      </c>
      <c r="T530" s="14">
        <v>0.12496931720019799</v>
      </c>
      <c r="U530" s="14">
        <v>0.17599216470739801</v>
      </c>
      <c r="V530" s="14">
        <v>0.16182527778810399</v>
      </c>
      <c r="W530" s="14">
        <v>0.13335886163864</v>
      </c>
      <c r="X530" s="14">
        <v>0.166120766564541</v>
      </c>
      <c r="Y530" s="14">
        <v>9.6305976316742994E-2</v>
      </c>
      <c r="Z530" s="14">
        <v>0.18843228514435401</v>
      </c>
      <c r="AA530" s="14">
        <v>0.14794975594434401</v>
      </c>
      <c r="AB530" s="14">
        <v>0.19746104406154599</v>
      </c>
      <c r="AC530" s="14">
        <v>9.5656558404978803E-2</v>
      </c>
      <c r="AD530" s="14">
        <v>0.16375802799495401</v>
      </c>
      <c r="AE530" s="14"/>
      <c r="AF530" s="14">
        <v>0.104621208905972</v>
      </c>
      <c r="AG530" s="14">
        <v>0.21123957360808401</v>
      </c>
      <c r="AH530" s="14">
        <v>0.219779847972604</v>
      </c>
      <c r="AI530" s="14">
        <v>0.10833493362747799</v>
      </c>
      <c r="AJ530" s="14"/>
      <c r="AK530" s="14">
        <v>0.13171998753912501</v>
      </c>
      <c r="AL530" s="14">
        <v>0.24690875352616701</v>
      </c>
      <c r="AM530" s="14">
        <v>0.19703751173929401</v>
      </c>
      <c r="AN530" s="14">
        <v>0.116970208808021</v>
      </c>
      <c r="AO530" s="14">
        <v>0.18141738224664</v>
      </c>
      <c r="AP530" s="14"/>
      <c r="AQ530" s="14">
        <v>0.224775600212994</v>
      </c>
      <c r="AR530" s="14"/>
      <c r="AS530" s="14">
        <v>0.26330354184770799</v>
      </c>
      <c r="AT530" s="14">
        <v>0.135805019679931</v>
      </c>
    </row>
    <row r="531" spans="2:46" x14ac:dyDescent="0.35">
      <c r="B531" t="s">
        <v>235</v>
      </c>
      <c r="C531" s="14">
        <v>0.60101142633538895</v>
      </c>
      <c r="D531" s="14">
        <v>0.60999529728255297</v>
      </c>
      <c r="E531" s="14">
        <v>0.594592495332533</v>
      </c>
      <c r="F531" s="14"/>
      <c r="G531" s="14">
        <v>0.445624159188649</v>
      </c>
      <c r="H531" s="14">
        <v>0.56563702826253104</v>
      </c>
      <c r="I531" s="14">
        <v>0.55875395994413102</v>
      </c>
      <c r="J531" s="14">
        <v>0.60070715111433204</v>
      </c>
      <c r="K531" s="14">
        <v>0.68546869556297696</v>
      </c>
      <c r="L531" s="14">
        <v>0.71112215884977203</v>
      </c>
      <c r="M531" s="14"/>
      <c r="N531" s="14">
        <v>0.60334119249300699</v>
      </c>
      <c r="O531" s="14">
        <v>0.57444488279175898</v>
      </c>
      <c r="P531" s="14">
        <v>0.60762944628482995</v>
      </c>
      <c r="Q531" s="14">
        <v>0.62271852374583803</v>
      </c>
      <c r="R531" s="14"/>
      <c r="S531" s="14">
        <v>0.50156544044363505</v>
      </c>
      <c r="T531" s="14">
        <v>0.64093305297202996</v>
      </c>
      <c r="U531" s="14">
        <v>0.58203021976886204</v>
      </c>
      <c r="V531" s="14">
        <v>0.625285325149192</v>
      </c>
      <c r="W531" s="14">
        <v>0.64988939145723101</v>
      </c>
      <c r="X531" s="14">
        <v>0.59216053497477805</v>
      </c>
      <c r="Y531" s="14">
        <v>0.61676812958810601</v>
      </c>
      <c r="Z531" s="14">
        <v>0.59184528491952704</v>
      </c>
      <c r="AA531" s="14">
        <v>0.63090830962482802</v>
      </c>
      <c r="AB531" s="14">
        <v>0.60653096836149401</v>
      </c>
      <c r="AC531" s="14">
        <v>0.61764091479962502</v>
      </c>
      <c r="AD531" s="14">
        <v>0.59916636460933403</v>
      </c>
      <c r="AE531" s="14"/>
      <c r="AF531" s="14">
        <v>0.69417574060866205</v>
      </c>
      <c r="AG531" s="14">
        <v>0.51295176846175405</v>
      </c>
      <c r="AH531" s="14">
        <v>0.51764795074890102</v>
      </c>
      <c r="AI531" s="14">
        <v>0.79829465467869698</v>
      </c>
      <c r="AJ531" s="14"/>
      <c r="AK531" s="14">
        <v>0.67884911413376503</v>
      </c>
      <c r="AL531" s="14">
        <v>0.43725850044992098</v>
      </c>
      <c r="AM531" s="14">
        <v>0.50990701060471</v>
      </c>
      <c r="AN531" s="14">
        <v>0.76126933768411698</v>
      </c>
      <c r="AO531" s="14">
        <v>0.56663408086754197</v>
      </c>
      <c r="AP531" s="14"/>
      <c r="AQ531" s="14">
        <v>0.58826287570855296</v>
      </c>
      <c r="AR531" s="14"/>
      <c r="AS531" s="14">
        <v>0.42405939807153098</v>
      </c>
      <c r="AT531" s="14">
        <v>0.66229486837126605</v>
      </c>
    </row>
    <row r="532" spans="2:46" x14ac:dyDescent="0.35">
      <c r="B532" t="s">
        <v>74</v>
      </c>
      <c r="C532" s="14">
        <v>-0.44153722233799603</v>
      </c>
      <c r="D532" s="14">
        <v>-0.434599936188449</v>
      </c>
      <c r="E532" s="14">
        <v>-0.450987081375543</v>
      </c>
      <c r="F532" s="14"/>
      <c r="G532" s="14">
        <v>-0.22083623382478201</v>
      </c>
      <c r="H532" s="14">
        <v>-0.37892992306333101</v>
      </c>
      <c r="I532" s="14">
        <v>-0.36394408867620398</v>
      </c>
      <c r="J532" s="14">
        <v>-0.44446020027072902</v>
      </c>
      <c r="K532" s="14">
        <v>-0.58301234180094796</v>
      </c>
      <c r="L532" s="14">
        <v>-0.60505771932478802</v>
      </c>
      <c r="M532" s="14"/>
      <c r="N532" s="14">
        <v>-0.42174389630010001</v>
      </c>
      <c r="O532" s="14">
        <v>-0.39872745618548699</v>
      </c>
      <c r="P532" s="14">
        <v>-0.44938615205145599</v>
      </c>
      <c r="Q532" s="14">
        <v>-0.50083263275076195</v>
      </c>
      <c r="R532" s="14"/>
      <c r="S532" s="14">
        <v>-0.277921480822238</v>
      </c>
      <c r="T532" s="14">
        <v>-0.51596373577183197</v>
      </c>
      <c r="U532" s="14">
        <v>-0.40603805506146501</v>
      </c>
      <c r="V532" s="14">
        <v>-0.46346004736108798</v>
      </c>
      <c r="W532" s="14">
        <v>-0.51653052981859104</v>
      </c>
      <c r="X532" s="14">
        <v>-0.426039768410238</v>
      </c>
      <c r="Y532" s="14">
        <v>-0.52046215327136303</v>
      </c>
      <c r="Z532" s="14">
        <v>-0.40341299977517298</v>
      </c>
      <c r="AA532" s="14">
        <v>-0.48295855368048402</v>
      </c>
      <c r="AB532" s="14">
        <v>-0.40906992429994798</v>
      </c>
      <c r="AC532" s="14">
        <v>-0.52198435639464602</v>
      </c>
      <c r="AD532" s="14">
        <v>-0.43540833661438</v>
      </c>
      <c r="AE532" s="14"/>
      <c r="AF532" s="14">
        <v>-0.58955453170269001</v>
      </c>
      <c r="AG532" s="14">
        <v>-0.30171219485367001</v>
      </c>
      <c r="AH532" s="14">
        <v>-0.29786810277629799</v>
      </c>
      <c r="AI532" s="14">
        <v>-0.68995972105122005</v>
      </c>
      <c r="AJ532" s="14"/>
      <c r="AK532" s="14">
        <v>-0.54712912659463897</v>
      </c>
      <c r="AL532" s="14">
        <v>-0.190349746923754</v>
      </c>
      <c r="AM532" s="14">
        <v>-0.31286949886541598</v>
      </c>
      <c r="AN532" s="14">
        <v>-0.64429912887609597</v>
      </c>
      <c r="AO532" s="14">
        <v>-0.38521669862090202</v>
      </c>
      <c r="AP532" s="14"/>
      <c r="AQ532" s="14">
        <v>-0.36348727549555898</v>
      </c>
      <c r="AR532" s="14"/>
      <c r="AS532" s="14">
        <v>-0.16075585622382299</v>
      </c>
      <c r="AT532" s="14">
        <v>-0.52648984869133497</v>
      </c>
    </row>
    <row r="533" spans="2:46" x14ac:dyDescent="0.35"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</row>
    <row r="534" spans="2:46" x14ac:dyDescent="0.35">
      <c r="B534" s="6" t="s">
        <v>238</v>
      </c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</row>
    <row r="535" spans="2:46" x14ac:dyDescent="0.35">
      <c r="B535" s="24" t="s">
        <v>78</v>
      </c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</row>
    <row r="536" spans="2:46" x14ac:dyDescent="0.35">
      <c r="B536" t="s">
        <v>229</v>
      </c>
      <c r="C536" s="14">
        <v>7.1781644132041494E-2</v>
      </c>
      <c r="D536" s="14">
        <v>7.9217060443026496E-2</v>
      </c>
      <c r="E536" s="14">
        <v>6.4801770667421099E-2</v>
      </c>
      <c r="F536" s="14"/>
      <c r="G536" s="14">
        <v>6.3278891132419399E-2</v>
      </c>
      <c r="H536" s="14">
        <v>0.122718940373958</v>
      </c>
      <c r="I536" s="14">
        <v>5.6950271213353103E-2</v>
      </c>
      <c r="J536" s="14">
        <v>7.4040664275166701E-2</v>
      </c>
      <c r="K536" s="14">
        <v>7.6014356349769399E-2</v>
      </c>
      <c r="L536" s="14">
        <v>4.3372582941213399E-2</v>
      </c>
      <c r="M536" s="14"/>
      <c r="N536" s="14">
        <v>0.105591375791805</v>
      </c>
      <c r="O536" s="14">
        <v>8.1042053955446003E-2</v>
      </c>
      <c r="P536" s="14">
        <v>5.3611698823648399E-2</v>
      </c>
      <c r="Q536" s="14">
        <v>4.2503311683746402E-2</v>
      </c>
      <c r="R536" s="14"/>
      <c r="S536" s="14">
        <v>9.2788482548161799E-2</v>
      </c>
      <c r="T536" s="14">
        <v>7.6959124366180395E-2</v>
      </c>
      <c r="U536" s="14">
        <v>6.2641681309003105E-2</v>
      </c>
      <c r="V536" s="14">
        <v>5.1751200375107199E-2</v>
      </c>
      <c r="W536" s="14">
        <v>6.5784978782319606E-2</v>
      </c>
      <c r="X536" s="14">
        <v>5.8476330903686403E-2</v>
      </c>
      <c r="Y536" s="14">
        <v>6.5099693908871506E-2</v>
      </c>
      <c r="Z536" s="14">
        <v>7.6182841106760699E-2</v>
      </c>
      <c r="AA536" s="14">
        <v>6.5294552260746694E-2</v>
      </c>
      <c r="AB536" s="14">
        <v>0.100902523360133</v>
      </c>
      <c r="AC536" s="14">
        <v>6.2643103742421199E-2</v>
      </c>
      <c r="AD536" s="14">
        <v>5.3356136172418897E-2</v>
      </c>
      <c r="AE536" s="14"/>
      <c r="AF536" s="14">
        <v>2.3385068083270701E-2</v>
      </c>
      <c r="AG536" s="14">
        <v>0.158075062124169</v>
      </c>
      <c r="AH536" s="14">
        <v>7.2373714479337603E-2</v>
      </c>
      <c r="AI536" s="14">
        <v>1.39008589570237E-2</v>
      </c>
      <c r="AJ536" s="14"/>
      <c r="AK536" s="14">
        <v>2.1032049978690601E-2</v>
      </c>
      <c r="AL536" s="14">
        <v>0.22144740059314999</v>
      </c>
      <c r="AM536" s="14">
        <v>7.4529374986428698E-2</v>
      </c>
      <c r="AN536" s="14">
        <v>1.5636056954772801E-2</v>
      </c>
      <c r="AO536" s="14">
        <v>1.1923274677987299E-2</v>
      </c>
      <c r="AP536" s="14"/>
      <c r="AQ536" s="14">
        <v>0.14645268312984699</v>
      </c>
      <c r="AR536" s="14"/>
      <c r="AS536" s="14">
        <v>0.25472812226236902</v>
      </c>
      <c r="AT536" s="14">
        <v>1.85972551992616E-2</v>
      </c>
    </row>
    <row r="537" spans="2:46" x14ac:dyDescent="0.35">
      <c r="B537" t="s">
        <v>230</v>
      </c>
      <c r="C537" s="14">
        <v>0.21717360391319801</v>
      </c>
      <c r="D537" s="14">
        <v>0.22293669106009001</v>
      </c>
      <c r="E537" s="14">
        <v>0.21239636898429901</v>
      </c>
      <c r="F537" s="14"/>
      <c r="G537" s="14">
        <v>0.22894092908621699</v>
      </c>
      <c r="H537" s="14">
        <v>0.23660324036771899</v>
      </c>
      <c r="I537" s="14">
        <v>0.26666745568650402</v>
      </c>
      <c r="J537" s="14">
        <v>0.245643890794564</v>
      </c>
      <c r="K537" s="14">
        <v>0.182665983704041</v>
      </c>
      <c r="L537" s="14">
        <v>0.153350228555588</v>
      </c>
      <c r="M537" s="14"/>
      <c r="N537" s="14">
        <v>0.25002455832540599</v>
      </c>
      <c r="O537" s="14">
        <v>0.26060977787601702</v>
      </c>
      <c r="P537" s="14">
        <v>0.17555592158877101</v>
      </c>
      <c r="Q537" s="14">
        <v>0.174012482120565</v>
      </c>
      <c r="R537" s="14"/>
      <c r="S537" s="14">
        <v>0.277697652493895</v>
      </c>
      <c r="T537" s="14">
        <v>0.21764796404874401</v>
      </c>
      <c r="U537" s="14">
        <v>0.230818618060117</v>
      </c>
      <c r="V537" s="14">
        <v>0.239497596177114</v>
      </c>
      <c r="W537" s="14">
        <v>0.18451210079706701</v>
      </c>
      <c r="X537" s="14">
        <v>0.218666024742488</v>
      </c>
      <c r="Y537" s="14">
        <v>0.11031358814978399</v>
      </c>
      <c r="Z537" s="14">
        <v>0.22019842292553499</v>
      </c>
      <c r="AA537" s="14">
        <v>0.25481551933012198</v>
      </c>
      <c r="AB537" s="14">
        <v>0.18146357160878099</v>
      </c>
      <c r="AC537" s="14">
        <v>0.19471127732584601</v>
      </c>
      <c r="AD537" s="14">
        <v>0.18907963785770601</v>
      </c>
      <c r="AE537" s="14"/>
      <c r="AF537" s="14">
        <v>0.12566795108798801</v>
      </c>
      <c r="AG537" s="14">
        <v>0.38249536758309099</v>
      </c>
      <c r="AH537" s="14">
        <v>0.26759219260585798</v>
      </c>
      <c r="AI537" s="14">
        <v>3.5014049314211801E-2</v>
      </c>
      <c r="AJ537" s="14"/>
      <c r="AK537" s="14">
        <v>0.173419368901609</v>
      </c>
      <c r="AL537" s="14">
        <v>0.48241967284075599</v>
      </c>
      <c r="AM537" s="14">
        <v>0.275915337961815</v>
      </c>
      <c r="AN537" s="14">
        <v>5.8317179798953803E-2</v>
      </c>
      <c r="AO537" s="14">
        <v>0.15460713405084001</v>
      </c>
      <c r="AP537" s="14"/>
      <c r="AQ537" s="14">
        <v>0.33661658860032101</v>
      </c>
      <c r="AR537" s="14"/>
      <c r="AS537" s="14">
        <v>0.55410599267827898</v>
      </c>
      <c r="AT537" s="14">
        <v>0.117961647352383</v>
      </c>
    </row>
    <row r="538" spans="2:46" x14ac:dyDescent="0.35">
      <c r="B538" t="s">
        <v>231</v>
      </c>
      <c r="C538" s="14">
        <v>0.223580002762332</v>
      </c>
      <c r="D538" s="14">
        <v>0.21638164843707899</v>
      </c>
      <c r="E538" s="14">
        <v>0.22946153354861201</v>
      </c>
      <c r="F538" s="14"/>
      <c r="G538" s="14">
        <v>0.26366610400089502</v>
      </c>
      <c r="H538" s="14">
        <v>0.23754974126706499</v>
      </c>
      <c r="I538" s="14">
        <v>0.221213622250134</v>
      </c>
      <c r="J538" s="14">
        <v>0.20441651307457601</v>
      </c>
      <c r="K538" s="14">
        <v>0.214263841400362</v>
      </c>
      <c r="L538" s="14">
        <v>0.20927210686077</v>
      </c>
      <c r="M538" s="14"/>
      <c r="N538" s="14">
        <v>0.20851847621040001</v>
      </c>
      <c r="O538" s="14">
        <v>0.227611755941003</v>
      </c>
      <c r="P538" s="14">
        <v>0.240658417444443</v>
      </c>
      <c r="Q538" s="14">
        <v>0.21991848352401699</v>
      </c>
      <c r="R538" s="14"/>
      <c r="S538" s="14">
        <v>0.22837122860317599</v>
      </c>
      <c r="T538" s="14">
        <v>0.21467387747718</v>
      </c>
      <c r="U538" s="14">
        <v>0.238954519086339</v>
      </c>
      <c r="V538" s="14">
        <v>0.20770620891347899</v>
      </c>
      <c r="W538" s="14">
        <v>0.20261432926769099</v>
      </c>
      <c r="X538" s="14">
        <v>0.21668015116608799</v>
      </c>
      <c r="Y538" s="14">
        <v>0.28176313259153202</v>
      </c>
      <c r="Z538" s="14">
        <v>0.23973184286395199</v>
      </c>
      <c r="AA538" s="14">
        <v>0.20004811727374899</v>
      </c>
      <c r="AB538" s="14">
        <v>0.206974836311448</v>
      </c>
      <c r="AC538" s="14">
        <v>0.202137693387241</v>
      </c>
      <c r="AD538" s="14">
        <v>0.31004351971670702</v>
      </c>
      <c r="AE538" s="14"/>
      <c r="AF538" s="14">
        <v>0.21476316047743299</v>
      </c>
      <c r="AG538" s="14">
        <v>0.21891172507298301</v>
      </c>
      <c r="AH538" s="14">
        <v>0.25309518576877899</v>
      </c>
      <c r="AI538" s="14">
        <v>0.13721022630912899</v>
      </c>
      <c r="AJ538" s="14"/>
      <c r="AK538" s="14">
        <v>0.23617571236745299</v>
      </c>
      <c r="AL538" s="14">
        <v>0.180915605784501</v>
      </c>
      <c r="AM538" s="14">
        <v>0.25676066716965201</v>
      </c>
      <c r="AN538" s="14">
        <v>0.161822221062353</v>
      </c>
      <c r="AO538" s="14">
        <v>0.36351635458716702</v>
      </c>
      <c r="AP538" s="14"/>
      <c r="AQ538" s="14">
        <v>0.18890744714337401</v>
      </c>
      <c r="AR538" s="14"/>
      <c r="AS538" s="14">
        <v>0.16137643306902499</v>
      </c>
      <c r="AT538" s="14">
        <v>0.30468796941162302</v>
      </c>
    </row>
    <row r="539" spans="2:46" x14ac:dyDescent="0.35">
      <c r="B539" t="s">
        <v>232</v>
      </c>
      <c r="C539" s="14">
        <v>0.15615245232171701</v>
      </c>
      <c r="D539" s="14">
        <v>0.14860690710198399</v>
      </c>
      <c r="E539" s="14">
        <v>0.164132729874466</v>
      </c>
      <c r="F539" s="14"/>
      <c r="G539" s="14">
        <v>0.203716950420715</v>
      </c>
      <c r="H539" s="14">
        <v>0.14915300926098499</v>
      </c>
      <c r="I539" s="14">
        <v>0.125633984585905</v>
      </c>
      <c r="J539" s="14">
        <v>0.15259360219005499</v>
      </c>
      <c r="K539" s="14">
        <v>0.111119762697669</v>
      </c>
      <c r="L539" s="14">
        <v>0.188198055852111</v>
      </c>
      <c r="M539" s="14"/>
      <c r="N539" s="14">
        <v>0.15884761126142</v>
      </c>
      <c r="O539" s="14">
        <v>0.14385970512478</v>
      </c>
      <c r="P539" s="14">
        <v>0.15980813535814101</v>
      </c>
      <c r="Q539" s="14">
        <v>0.16090378747044101</v>
      </c>
      <c r="R539" s="14"/>
      <c r="S539" s="14">
        <v>0.16183644136452999</v>
      </c>
      <c r="T539" s="14">
        <v>0.14060503600552099</v>
      </c>
      <c r="U539" s="14">
        <v>0.137832777963182</v>
      </c>
      <c r="V539" s="14">
        <v>0.20614205554925799</v>
      </c>
      <c r="W539" s="14">
        <v>0.20068689217681601</v>
      </c>
      <c r="X539" s="14">
        <v>0.13669541456510101</v>
      </c>
      <c r="Y539" s="14">
        <v>0.138771977665333</v>
      </c>
      <c r="Z539" s="14">
        <v>0.12755717637636399</v>
      </c>
      <c r="AA539" s="14">
        <v>0.11956918847640299</v>
      </c>
      <c r="AB539" s="14">
        <v>0.18012092701971699</v>
      </c>
      <c r="AC539" s="14">
        <v>0.15373895248335001</v>
      </c>
      <c r="AD539" s="14">
        <v>0.20116519873135899</v>
      </c>
      <c r="AE539" s="14"/>
      <c r="AF539" s="14">
        <v>0.20917530212202101</v>
      </c>
      <c r="AG539" s="14">
        <v>8.3101368422703797E-2</v>
      </c>
      <c r="AH539" s="14">
        <v>0.166984950456253</v>
      </c>
      <c r="AI539" s="14">
        <v>0.17206683122765001</v>
      </c>
      <c r="AJ539" s="14"/>
      <c r="AK539" s="14">
        <v>0.187896740821103</v>
      </c>
      <c r="AL539" s="14">
        <v>4.7097482598967101E-2</v>
      </c>
      <c r="AM539" s="14">
        <v>0.145160836593932</v>
      </c>
      <c r="AN539" s="14">
        <v>0.196022226892718</v>
      </c>
      <c r="AO539" s="14">
        <v>0.18540376411524401</v>
      </c>
      <c r="AP539" s="14"/>
      <c r="AQ539" s="14">
        <v>0.109067774941231</v>
      </c>
      <c r="AR539" s="14"/>
      <c r="AS539" s="14">
        <v>1.8319110689051201E-2</v>
      </c>
      <c r="AT539" s="14">
        <v>0.183073040560606</v>
      </c>
    </row>
    <row r="540" spans="2:46" x14ac:dyDescent="0.35">
      <c r="B540" t="s">
        <v>233</v>
      </c>
      <c r="C540" s="14">
        <v>0.28807348255172799</v>
      </c>
      <c r="D540" s="14">
        <v>0.30407128564050001</v>
      </c>
      <c r="E540" s="14">
        <v>0.27357926448068998</v>
      </c>
      <c r="F540" s="14"/>
      <c r="G540" s="14">
        <v>0.161230969122168</v>
      </c>
      <c r="H540" s="14">
        <v>0.20136185587108099</v>
      </c>
      <c r="I540" s="14">
        <v>0.26962492306756702</v>
      </c>
      <c r="J540" s="14">
        <v>0.29322620374909297</v>
      </c>
      <c r="K540" s="14">
        <v>0.389846205042222</v>
      </c>
      <c r="L540" s="14">
        <v>0.38545410611265002</v>
      </c>
      <c r="M540" s="14"/>
      <c r="N540" s="14">
        <v>0.248352559484253</v>
      </c>
      <c r="O540" s="14">
        <v>0.24909302860261701</v>
      </c>
      <c r="P540" s="14">
        <v>0.32534032552530101</v>
      </c>
      <c r="Q540" s="14">
        <v>0.33892180668073502</v>
      </c>
      <c r="R540" s="14"/>
      <c r="S540" s="14">
        <v>0.189387214452782</v>
      </c>
      <c r="T540" s="14">
        <v>0.31179636388840298</v>
      </c>
      <c r="U540" s="14">
        <v>0.28239252430335499</v>
      </c>
      <c r="V540" s="14">
        <v>0.26064102665095101</v>
      </c>
      <c r="W540" s="14">
        <v>0.298015434733996</v>
      </c>
      <c r="X540" s="14">
        <v>0.31881997176462101</v>
      </c>
      <c r="Y540" s="14">
        <v>0.352184401920076</v>
      </c>
      <c r="Z540" s="14">
        <v>0.29573290875844499</v>
      </c>
      <c r="AA540" s="14">
        <v>0.32524169462696101</v>
      </c>
      <c r="AB540" s="14">
        <v>0.28434772928284102</v>
      </c>
      <c r="AC540" s="14">
        <v>0.37565863196174998</v>
      </c>
      <c r="AD540" s="14">
        <v>0.17624732566411699</v>
      </c>
      <c r="AE540" s="14"/>
      <c r="AF540" s="14">
        <v>0.41014400652907801</v>
      </c>
      <c r="AG540" s="14">
        <v>0.124087740382331</v>
      </c>
      <c r="AH540" s="14">
        <v>0.19809279557102399</v>
      </c>
      <c r="AI540" s="14">
        <v>0.63191473303319101</v>
      </c>
      <c r="AJ540" s="14"/>
      <c r="AK540" s="14">
        <v>0.36181582955288899</v>
      </c>
      <c r="AL540" s="14">
        <v>3.89645531864517E-2</v>
      </c>
      <c r="AM540" s="14">
        <v>0.223769991407679</v>
      </c>
      <c r="AN540" s="14">
        <v>0.56066330699259204</v>
      </c>
      <c r="AO540" s="14">
        <v>0.24945355865368299</v>
      </c>
      <c r="AP540" s="14"/>
      <c r="AQ540" s="14">
        <v>0.213711774255675</v>
      </c>
      <c r="AR540" s="14"/>
      <c r="AS540" s="14">
        <v>4.9776857178459397E-3</v>
      </c>
      <c r="AT540" s="14">
        <v>0.31391264728285101</v>
      </c>
    </row>
    <row r="541" spans="2:46" x14ac:dyDescent="0.35">
      <c r="B541" t="s">
        <v>131</v>
      </c>
      <c r="C541" s="14">
        <v>4.32388143189847E-2</v>
      </c>
      <c r="D541" s="14">
        <v>2.8786407317319799E-2</v>
      </c>
      <c r="E541" s="14">
        <v>5.5628332444512103E-2</v>
      </c>
      <c r="F541" s="14"/>
      <c r="G541" s="14">
        <v>7.9166156237585397E-2</v>
      </c>
      <c r="H541" s="14">
        <v>5.2613212859192099E-2</v>
      </c>
      <c r="I541" s="14">
        <v>5.99097431965376E-2</v>
      </c>
      <c r="J541" s="14">
        <v>3.0079125916545799E-2</v>
      </c>
      <c r="K541" s="14">
        <v>2.6089850805935799E-2</v>
      </c>
      <c r="L541" s="14">
        <v>2.0352919677667902E-2</v>
      </c>
      <c r="M541" s="14"/>
      <c r="N541" s="14">
        <v>2.8665418926716799E-2</v>
      </c>
      <c r="O541" s="14">
        <v>3.7783678500136898E-2</v>
      </c>
      <c r="P541" s="14">
        <v>4.5025501259695497E-2</v>
      </c>
      <c r="Q541" s="14">
        <v>6.3740128520496001E-2</v>
      </c>
      <c r="R541" s="14"/>
      <c r="S541" s="14">
        <v>4.9918980537456602E-2</v>
      </c>
      <c r="T541" s="14">
        <v>3.8317634213970997E-2</v>
      </c>
      <c r="U541" s="14">
        <v>4.7359879278004599E-2</v>
      </c>
      <c r="V541" s="14">
        <v>3.4261912334090101E-2</v>
      </c>
      <c r="W541" s="14">
        <v>4.8386264242110802E-2</v>
      </c>
      <c r="X541" s="14">
        <v>5.0662106858016101E-2</v>
      </c>
      <c r="Y541" s="14">
        <v>5.1867205764402902E-2</v>
      </c>
      <c r="Z541" s="14">
        <v>4.0596807968943202E-2</v>
      </c>
      <c r="AA541" s="14">
        <v>3.5030928032018099E-2</v>
      </c>
      <c r="AB541" s="14">
        <v>4.6190412417080301E-2</v>
      </c>
      <c r="AC541" s="14">
        <v>1.1110341099392001E-2</v>
      </c>
      <c r="AD541" s="14">
        <v>7.0108181857692395E-2</v>
      </c>
      <c r="AE541" s="14"/>
      <c r="AF541" s="14">
        <v>1.68645117002095E-2</v>
      </c>
      <c r="AG541" s="14">
        <v>3.33287364147219E-2</v>
      </c>
      <c r="AH541" s="14">
        <v>4.1861161118748498E-2</v>
      </c>
      <c r="AI541" s="14">
        <v>9.8933011587940701E-3</v>
      </c>
      <c r="AJ541" s="14"/>
      <c r="AK541" s="14">
        <v>1.9660298378255E-2</v>
      </c>
      <c r="AL541" s="14">
        <v>2.9155284996174501E-2</v>
      </c>
      <c r="AM541" s="14">
        <v>2.3863791880493701E-2</v>
      </c>
      <c r="AN541" s="14">
        <v>7.5390082986101998E-3</v>
      </c>
      <c r="AO541" s="14">
        <v>3.5095913915079803E-2</v>
      </c>
      <c r="AP541" s="14"/>
      <c r="AQ541" s="14">
        <v>5.2437319295515396E-3</v>
      </c>
      <c r="AR541" s="14"/>
      <c r="AS541" s="14">
        <v>6.4926555834292103E-3</v>
      </c>
      <c r="AT541" s="14">
        <v>6.1767440193275402E-2</v>
      </c>
    </row>
    <row r="542" spans="2:46" x14ac:dyDescent="0.35">
      <c r="B542" t="s">
        <v>234</v>
      </c>
      <c r="C542" s="14">
        <v>0.28895524804523898</v>
      </c>
      <c r="D542" s="14">
        <v>0.30215375150311702</v>
      </c>
      <c r="E542" s="14">
        <v>0.27719813965172002</v>
      </c>
      <c r="F542" s="14"/>
      <c r="G542" s="14">
        <v>0.29221982021863602</v>
      </c>
      <c r="H542" s="14">
        <v>0.35932218074167699</v>
      </c>
      <c r="I542" s="14">
        <v>0.32361772689985702</v>
      </c>
      <c r="J542" s="14">
        <v>0.31968455506973098</v>
      </c>
      <c r="K542" s="14">
        <v>0.25868034005381102</v>
      </c>
      <c r="L542" s="14">
        <v>0.19672281149680201</v>
      </c>
      <c r="M542" s="14"/>
      <c r="N542" s="14">
        <v>0.35561593411720999</v>
      </c>
      <c r="O542" s="14">
        <v>0.34165183183146303</v>
      </c>
      <c r="P542" s="14">
        <v>0.229167620412419</v>
      </c>
      <c r="Q542" s="14">
        <v>0.21651579380431099</v>
      </c>
      <c r="R542" s="14"/>
      <c r="S542" s="14">
        <v>0.37048613504205702</v>
      </c>
      <c r="T542" s="14">
        <v>0.294607088414925</v>
      </c>
      <c r="U542" s="14">
        <v>0.29346029936911999</v>
      </c>
      <c r="V542" s="14">
        <v>0.29124879655222202</v>
      </c>
      <c r="W542" s="14">
        <v>0.25029707957938602</v>
      </c>
      <c r="X542" s="14">
        <v>0.27714235564617401</v>
      </c>
      <c r="Y542" s="14">
        <v>0.175413282058656</v>
      </c>
      <c r="Z542" s="14">
        <v>0.29638126403229598</v>
      </c>
      <c r="AA542" s="14">
        <v>0.32011007159086902</v>
      </c>
      <c r="AB542" s="14">
        <v>0.28236609496891402</v>
      </c>
      <c r="AC542" s="14">
        <v>0.25735438106826702</v>
      </c>
      <c r="AD542" s="14">
        <v>0.24243577403012501</v>
      </c>
      <c r="AE542" s="14"/>
      <c r="AF542" s="14">
        <v>0.14905301917125899</v>
      </c>
      <c r="AG542" s="14">
        <v>0.54057042970725999</v>
      </c>
      <c r="AH542" s="14">
        <v>0.33996590708519597</v>
      </c>
      <c r="AI542" s="14">
        <v>4.8914908271235499E-2</v>
      </c>
      <c r="AJ542" s="14"/>
      <c r="AK542" s="14">
        <v>0.19445141888029999</v>
      </c>
      <c r="AL542" s="14">
        <v>0.70386707343390598</v>
      </c>
      <c r="AM542" s="14">
        <v>0.35044471294824298</v>
      </c>
      <c r="AN542" s="14">
        <v>7.3953236753726601E-2</v>
      </c>
      <c r="AO542" s="14">
        <v>0.16653040872882699</v>
      </c>
      <c r="AP542" s="14"/>
      <c r="AQ542" s="14">
        <v>0.483069271730168</v>
      </c>
      <c r="AR542" s="14"/>
      <c r="AS542" s="14">
        <v>0.80883411494064905</v>
      </c>
      <c r="AT542" s="14">
        <v>0.13655890255164399</v>
      </c>
    </row>
    <row r="543" spans="2:46" x14ac:dyDescent="0.35">
      <c r="B543" t="s">
        <v>235</v>
      </c>
      <c r="C543" s="14">
        <v>0.44422593487344503</v>
      </c>
      <c r="D543" s="14">
        <v>0.452678192742484</v>
      </c>
      <c r="E543" s="14">
        <v>0.43771199435515601</v>
      </c>
      <c r="F543" s="14"/>
      <c r="G543" s="14">
        <v>0.36494791954288303</v>
      </c>
      <c r="H543" s="14">
        <v>0.35051486513206598</v>
      </c>
      <c r="I543" s="14">
        <v>0.39525890765347199</v>
      </c>
      <c r="J543" s="14">
        <v>0.445819805939148</v>
      </c>
      <c r="K543" s="14">
        <v>0.50096596773989199</v>
      </c>
      <c r="L543" s="14">
        <v>0.57365216196476099</v>
      </c>
      <c r="M543" s="14"/>
      <c r="N543" s="14">
        <v>0.407200170745672</v>
      </c>
      <c r="O543" s="14">
        <v>0.39295273372739697</v>
      </c>
      <c r="P543" s="14">
        <v>0.48514846088344199</v>
      </c>
      <c r="Q543" s="14">
        <v>0.499825594151176</v>
      </c>
      <c r="R543" s="14"/>
      <c r="S543" s="14">
        <v>0.35122365581731102</v>
      </c>
      <c r="T543" s="14">
        <v>0.45240139989392403</v>
      </c>
      <c r="U543" s="14">
        <v>0.42022530226653698</v>
      </c>
      <c r="V543" s="14">
        <v>0.46678308220020898</v>
      </c>
      <c r="W543" s="14">
        <v>0.49870232691081201</v>
      </c>
      <c r="X543" s="14">
        <v>0.45551538632972199</v>
      </c>
      <c r="Y543" s="14">
        <v>0.490956379585409</v>
      </c>
      <c r="Z543" s="14">
        <v>0.42329008513480898</v>
      </c>
      <c r="AA543" s="14">
        <v>0.44481088310336397</v>
      </c>
      <c r="AB543" s="14">
        <v>0.46446865630255801</v>
      </c>
      <c r="AC543" s="14">
        <v>0.52939758444509999</v>
      </c>
      <c r="AD543" s="14">
        <v>0.37741252439547601</v>
      </c>
      <c r="AE543" s="14"/>
      <c r="AF543" s="14">
        <v>0.61931930865109897</v>
      </c>
      <c r="AG543" s="14">
        <v>0.20718910880503499</v>
      </c>
      <c r="AH543" s="14">
        <v>0.36507774602727699</v>
      </c>
      <c r="AI543" s="14">
        <v>0.803981564260841</v>
      </c>
      <c r="AJ543" s="14"/>
      <c r="AK543" s="14">
        <v>0.54971257037399202</v>
      </c>
      <c r="AL543" s="14">
        <v>8.6062035785418795E-2</v>
      </c>
      <c r="AM543" s="14">
        <v>0.36893082800161098</v>
      </c>
      <c r="AN543" s="14">
        <v>0.75668553388531001</v>
      </c>
      <c r="AO543" s="14">
        <v>0.43485732276892602</v>
      </c>
      <c r="AP543" s="14"/>
      <c r="AQ543" s="14">
        <v>0.32277954919690699</v>
      </c>
      <c r="AR543" s="14"/>
      <c r="AS543" s="14">
        <v>2.3296796406897101E-2</v>
      </c>
      <c r="AT543" s="14">
        <v>0.49698568784345698</v>
      </c>
    </row>
    <row r="544" spans="2:46" x14ac:dyDescent="0.35">
      <c r="B544" t="s">
        <v>74</v>
      </c>
      <c r="C544" s="14">
        <v>-0.15527068682820599</v>
      </c>
      <c r="D544" s="14">
        <v>-0.15052444123936701</v>
      </c>
      <c r="E544" s="14">
        <v>-0.16051385470343599</v>
      </c>
      <c r="F544" s="14"/>
      <c r="G544" s="14">
        <v>-7.27280993242473E-2</v>
      </c>
      <c r="H544" s="14">
        <v>8.8073156096102907E-3</v>
      </c>
      <c r="I544" s="14">
        <v>-7.1641180753614697E-2</v>
      </c>
      <c r="J544" s="14">
        <v>-0.12613525086941699</v>
      </c>
      <c r="K544" s="14">
        <v>-0.242285627686081</v>
      </c>
      <c r="L544" s="14">
        <v>-0.376929350467959</v>
      </c>
      <c r="M544" s="14"/>
      <c r="N544" s="14">
        <v>-5.1584236628462198E-2</v>
      </c>
      <c r="O544" s="14">
        <v>-5.1300901895934697E-2</v>
      </c>
      <c r="P544" s="14">
        <v>-0.25598084047102199</v>
      </c>
      <c r="Q544" s="14">
        <v>-0.28330980034686498</v>
      </c>
      <c r="R544" s="14"/>
      <c r="S544" s="14">
        <v>1.9262479224745201E-2</v>
      </c>
      <c r="T544" s="14">
        <v>-0.157794311478999</v>
      </c>
      <c r="U544" s="14">
        <v>-0.12676500289741699</v>
      </c>
      <c r="V544" s="14">
        <v>-0.17553428564798801</v>
      </c>
      <c r="W544" s="14">
        <v>-0.24840524733142599</v>
      </c>
      <c r="X544" s="14">
        <v>-0.17837303068354701</v>
      </c>
      <c r="Y544" s="14">
        <v>-0.31554309752675402</v>
      </c>
      <c r="Z544" s="14">
        <v>-0.126908821102513</v>
      </c>
      <c r="AA544" s="14">
        <v>-0.124700811512495</v>
      </c>
      <c r="AB544" s="14">
        <v>-0.182102561333643</v>
      </c>
      <c r="AC544" s="14">
        <v>-0.27204320337683302</v>
      </c>
      <c r="AD544" s="14">
        <v>-0.13497675036535101</v>
      </c>
      <c r="AE544" s="14"/>
      <c r="AF544" s="14">
        <v>-0.47026628947984001</v>
      </c>
      <c r="AG544" s="14">
        <v>0.333381320902224</v>
      </c>
      <c r="AH544" s="14">
        <v>-2.51118389420809E-2</v>
      </c>
      <c r="AI544" s="14">
        <v>-0.75506665598960598</v>
      </c>
      <c r="AJ544" s="14"/>
      <c r="AK544" s="14">
        <v>-0.35526115149369297</v>
      </c>
      <c r="AL544" s="14">
        <v>0.61780503764848704</v>
      </c>
      <c r="AM544" s="14">
        <v>-1.84861150533677E-2</v>
      </c>
      <c r="AN544" s="14">
        <v>-0.68273229713158301</v>
      </c>
      <c r="AO544" s="14">
        <v>-0.26832691404009901</v>
      </c>
      <c r="AP544" s="14"/>
      <c r="AQ544" s="14">
        <v>0.16028972253326201</v>
      </c>
      <c r="AR544" s="14"/>
      <c r="AS544" s="14">
        <v>0.78553731853375197</v>
      </c>
      <c r="AT544" s="14">
        <v>-0.36042678529181199</v>
      </c>
    </row>
    <row r="545" spans="2:46" x14ac:dyDescent="0.35"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</row>
    <row r="546" spans="2:46" x14ac:dyDescent="0.35">
      <c r="B546" s="6" t="s">
        <v>239</v>
      </c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</row>
    <row r="547" spans="2:46" x14ac:dyDescent="0.35">
      <c r="B547" s="24" t="s">
        <v>78</v>
      </c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</row>
    <row r="548" spans="2:46" x14ac:dyDescent="0.35">
      <c r="B548" t="s">
        <v>229</v>
      </c>
      <c r="C548" s="14">
        <v>4.6324893143568503E-2</v>
      </c>
      <c r="D548" s="14">
        <v>5.5079545733539598E-2</v>
      </c>
      <c r="E548" s="14">
        <v>3.7957001136709301E-2</v>
      </c>
      <c r="F548" s="14"/>
      <c r="G548" s="14">
        <v>5.9392476038736902E-2</v>
      </c>
      <c r="H548" s="14">
        <v>8.9194468770858001E-2</v>
      </c>
      <c r="I548" s="14">
        <v>4.0650088991901402E-2</v>
      </c>
      <c r="J548" s="14">
        <v>3.79334157859222E-2</v>
      </c>
      <c r="K548" s="14">
        <v>4.1752566102489098E-2</v>
      </c>
      <c r="L548" s="14">
        <v>1.72466387054972E-2</v>
      </c>
      <c r="M548" s="14"/>
      <c r="N548" s="14">
        <v>6.9165884084112603E-2</v>
      </c>
      <c r="O548" s="14">
        <v>4.5674415346138898E-2</v>
      </c>
      <c r="P548" s="14">
        <v>3.7869918706613298E-2</v>
      </c>
      <c r="Q548" s="14">
        <v>2.8436941154613801E-2</v>
      </c>
      <c r="R548" s="14"/>
      <c r="S548" s="14">
        <v>8.3268585140849199E-2</v>
      </c>
      <c r="T548" s="14">
        <v>4.2530537422997498E-2</v>
      </c>
      <c r="U548" s="14">
        <v>5.0670230753736403E-2</v>
      </c>
      <c r="V548" s="14">
        <v>2.2868935022960502E-2</v>
      </c>
      <c r="W548" s="14">
        <v>2.5871605029911499E-2</v>
      </c>
      <c r="X548" s="14">
        <v>4.3474649785921499E-2</v>
      </c>
      <c r="Y548" s="14">
        <v>6.1085018404580402E-2</v>
      </c>
      <c r="Z548" s="14">
        <v>3.8382154952323201E-2</v>
      </c>
      <c r="AA548" s="14">
        <v>4.3739111152866099E-2</v>
      </c>
      <c r="AB548" s="14">
        <v>4.54730653068985E-2</v>
      </c>
      <c r="AC548" s="14">
        <v>1.0337811768308299E-2</v>
      </c>
      <c r="AD548" s="14">
        <v>4.8409693970873101E-2</v>
      </c>
      <c r="AE548" s="14"/>
      <c r="AF548" s="14">
        <v>2.2727682725509801E-2</v>
      </c>
      <c r="AG548" s="14">
        <v>9.7201809481331905E-2</v>
      </c>
      <c r="AH548" s="14">
        <v>4.67763542808236E-2</v>
      </c>
      <c r="AI548" s="14">
        <v>3.2420333338193498E-3</v>
      </c>
      <c r="AJ548" s="14"/>
      <c r="AK548" s="14">
        <v>2.8258870231802999E-2</v>
      </c>
      <c r="AL548" s="14">
        <v>0.128487180082306</v>
      </c>
      <c r="AM548" s="14">
        <v>3.8907946519566299E-2</v>
      </c>
      <c r="AN548" s="14">
        <v>1.6870695574179501E-2</v>
      </c>
      <c r="AO548" s="14">
        <v>5.8897195431014699E-3</v>
      </c>
      <c r="AP548" s="14"/>
      <c r="AQ548" s="14">
        <v>0.15470365454569401</v>
      </c>
      <c r="AR548" s="14"/>
      <c r="AS548" s="14">
        <v>0.15167733025065999</v>
      </c>
      <c r="AT548" s="14">
        <v>1.5361489094976701E-2</v>
      </c>
    </row>
    <row r="549" spans="2:46" x14ac:dyDescent="0.35">
      <c r="B549" t="s">
        <v>230</v>
      </c>
      <c r="C549" s="14">
        <v>0.149200192429149</v>
      </c>
      <c r="D549" s="14">
        <v>0.16687891178743899</v>
      </c>
      <c r="E549" s="14">
        <v>0.13252048485491</v>
      </c>
      <c r="F549" s="14"/>
      <c r="G549" s="14">
        <v>0.139858458736102</v>
      </c>
      <c r="H549" s="14">
        <v>0.204454739496884</v>
      </c>
      <c r="I549" s="14">
        <v>0.15559618844510201</v>
      </c>
      <c r="J549" s="14">
        <v>0.18016817294188001</v>
      </c>
      <c r="K549" s="14">
        <v>0.11012142875160499</v>
      </c>
      <c r="L549" s="14">
        <v>0.10640414308270001</v>
      </c>
      <c r="M549" s="14"/>
      <c r="N549" s="14">
        <v>0.20007985857996499</v>
      </c>
      <c r="O549" s="14">
        <v>0.15166211519498099</v>
      </c>
      <c r="P549" s="14">
        <v>0.154912195364758</v>
      </c>
      <c r="Q549" s="14">
        <v>8.8553111842745003E-2</v>
      </c>
      <c r="R549" s="14"/>
      <c r="S549" s="14">
        <v>0.21037920726513101</v>
      </c>
      <c r="T549" s="14">
        <v>0.14878448399162</v>
      </c>
      <c r="U549" s="14">
        <v>0.11438524503016401</v>
      </c>
      <c r="V549" s="14">
        <v>0.15513133337027399</v>
      </c>
      <c r="W549" s="14">
        <v>0.17124691532526801</v>
      </c>
      <c r="X549" s="14">
        <v>0.153116665298965</v>
      </c>
      <c r="Y549" s="14">
        <v>7.0276591571393293E-2</v>
      </c>
      <c r="Z549" s="14">
        <v>0.142922539541985</v>
      </c>
      <c r="AA549" s="14">
        <v>0.173460245760646</v>
      </c>
      <c r="AB549" s="14">
        <v>0.13581600898565699</v>
      </c>
      <c r="AC549" s="14">
        <v>0.10342225230049901</v>
      </c>
      <c r="AD549" s="14">
        <v>0.124674460175456</v>
      </c>
      <c r="AE549" s="14"/>
      <c r="AF549" s="14">
        <v>7.9614713898285103E-2</v>
      </c>
      <c r="AG549" s="14">
        <v>0.277215361473648</v>
      </c>
      <c r="AH549" s="14">
        <v>0.146444272973075</v>
      </c>
      <c r="AI549" s="14">
        <v>5.23218067243824E-2</v>
      </c>
      <c r="AJ549" s="14"/>
      <c r="AK549" s="14">
        <v>0.116396178757874</v>
      </c>
      <c r="AL549" s="14">
        <v>0.35466177436523599</v>
      </c>
      <c r="AM549" s="14">
        <v>0.16508814113906101</v>
      </c>
      <c r="AN549" s="14">
        <v>5.1940507618664498E-2</v>
      </c>
      <c r="AO549" s="14">
        <v>8.7616444927251902E-2</v>
      </c>
      <c r="AP549" s="14"/>
      <c r="AQ549" s="14">
        <v>0.27163513535168898</v>
      </c>
      <c r="AR549" s="14"/>
      <c r="AS549" s="14">
        <v>0.43945890996930598</v>
      </c>
      <c r="AT549" s="14">
        <v>3.5858219259100099E-2</v>
      </c>
    </row>
    <row r="550" spans="2:46" x14ac:dyDescent="0.35">
      <c r="B550" t="s">
        <v>231</v>
      </c>
      <c r="C550" s="14">
        <v>0.16801164205928701</v>
      </c>
      <c r="D550" s="14">
        <v>0.16250221420991701</v>
      </c>
      <c r="E550" s="14">
        <v>0.17310432927255201</v>
      </c>
      <c r="F550" s="14"/>
      <c r="G550" s="14">
        <v>0.15362621694782799</v>
      </c>
      <c r="H550" s="14">
        <v>0.18687236675802199</v>
      </c>
      <c r="I550" s="14">
        <v>0.19300714285288101</v>
      </c>
      <c r="J550" s="14">
        <v>0.17743762308772701</v>
      </c>
      <c r="K550" s="14">
        <v>0.18677219766544301</v>
      </c>
      <c r="L550" s="14">
        <v>0.121613023792269</v>
      </c>
      <c r="M550" s="14"/>
      <c r="N550" s="14">
        <v>0.146644620794459</v>
      </c>
      <c r="O550" s="14">
        <v>0.19157189525662899</v>
      </c>
      <c r="P550" s="14">
        <v>0.152769689926088</v>
      </c>
      <c r="Q550" s="14">
        <v>0.178345715901255</v>
      </c>
      <c r="R550" s="14"/>
      <c r="S550" s="14">
        <v>0.17878614960723399</v>
      </c>
      <c r="T550" s="14">
        <v>0.146847973757296</v>
      </c>
      <c r="U550" s="14">
        <v>0.187539097050616</v>
      </c>
      <c r="V550" s="14">
        <v>0.18396509439429201</v>
      </c>
      <c r="W550" s="14">
        <v>0.156790269655186</v>
      </c>
      <c r="X550" s="14">
        <v>0.160019764734736</v>
      </c>
      <c r="Y550" s="14">
        <v>0.152326048118613</v>
      </c>
      <c r="Z550" s="14">
        <v>0.20149547272998</v>
      </c>
      <c r="AA550" s="14">
        <v>0.164685708995855</v>
      </c>
      <c r="AB550" s="14">
        <v>0.14605235115429799</v>
      </c>
      <c r="AC550" s="14">
        <v>0.20587241953098501</v>
      </c>
      <c r="AD550" s="14">
        <v>0.17172928572474999</v>
      </c>
      <c r="AE550" s="14"/>
      <c r="AF550" s="14">
        <v>0.115248347217405</v>
      </c>
      <c r="AG550" s="14">
        <v>0.218576411746328</v>
      </c>
      <c r="AH550" s="14">
        <v>0.229401591228098</v>
      </c>
      <c r="AI550" s="14">
        <v>9.3146840535672598E-2</v>
      </c>
      <c r="AJ550" s="14"/>
      <c r="AK550" s="14">
        <v>0.119466326111621</v>
      </c>
      <c r="AL550" s="14">
        <v>0.26545488617581198</v>
      </c>
      <c r="AM550" s="14">
        <v>0.20007687937334701</v>
      </c>
      <c r="AN550" s="14">
        <v>9.8258483682891196E-2</v>
      </c>
      <c r="AO550" s="14">
        <v>0.17067783454366001</v>
      </c>
      <c r="AP550" s="14"/>
      <c r="AQ550" s="14">
        <v>0.14044533854156899</v>
      </c>
      <c r="AR550" s="14"/>
      <c r="AS550" s="14">
        <v>0.25593818273362101</v>
      </c>
      <c r="AT550" s="14">
        <v>0.155023692618838</v>
      </c>
    </row>
    <row r="551" spans="2:46" x14ac:dyDescent="0.35">
      <c r="B551" t="s">
        <v>232</v>
      </c>
      <c r="C551" s="14">
        <v>0.18073104701551601</v>
      </c>
      <c r="D551" s="14">
        <v>0.16452285205740599</v>
      </c>
      <c r="E551" s="14">
        <v>0.19618896424700599</v>
      </c>
      <c r="F551" s="14"/>
      <c r="G551" s="14">
        <v>0.23824397946959899</v>
      </c>
      <c r="H551" s="14">
        <v>0.17133912507423099</v>
      </c>
      <c r="I551" s="14">
        <v>0.181373146241253</v>
      </c>
      <c r="J551" s="14">
        <v>0.149473208493971</v>
      </c>
      <c r="K551" s="14">
        <v>0.156942285563379</v>
      </c>
      <c r="L551" s="14">
        <v>0.19095815860361401</v>
      </c>
      <c r="M551" s="14"/>
      <c r="N551" s="14">
        <v>0.180918037176898</v>
      </c>
      <c r="O551" s="14">
        <v>0.18677028484574501</v>
      </c>
      <c r="P551" s="14">
        <v>0.179106469546675</v>
      </c>
      <c r="Q551" s="14">
        <v>0.17618794228658699</v>
      </c>
      <c r="R551" s="14"/>
      <c r="S551" s="14">
        <v>0.18242479508289999</v>
      </c>
      <c r="T551" s="14">
        <v>0.168382905195372</v>
      </c>
      <c r="U551" s="14">
        <v>0.222046001723778</v>
      </c>
      <c r="V551" s="14">
        <v>0.190994518294512</v>
      </c>
      <c r="W551" s="14">
        <v>0.20920533536038699</v>
      </c>
      <c r="X551" s="14">
        <v>0.187123390810576</v>
      </c>
      <c r="Y551" s="14">
        <v>0.18430780983089601</v>
      </c>
      <c r="Z551" s="14">
        <v>0.155014927709583</v>
      </c>
      <c r="AA551" s="14">
        <v>0.148968710715189</v>
      </c>
      <c r="AB551" s="14">
        <v>0.19870556228001199</v>
      </c>
      <c r="AC551" s="14">
        <v>0.131095934069662</v>
      </c>
      <c r="AD551" s="14">
        <v>0.169663575425816</v>
      </c>
      <c r="AE551" s="14"/>
      <c r="AF551" s="14">
        <v>0.189959563804351</v>
      </c>
      <c r="AG551" s="14">
        <v>0.15726486845190801</v>
      </c>
      <c r="AH551" s="14">
        <v>0.20358270626004499</v>
      </c>
      <c r="AI551" s="14">
        <v>0.132462488346138</v>
      </c>
      <c r="AJ551" s="14"/>
      <c r="AK551" s="14">
        <v>0.196553722227959</v>
      </c>
      <c r="AL551" s="14">
        <v>0.116538281552048</v>
      </c>
      <c r="AM551" s="14">
        <v>0.19909687945806001</v>
      </c>
      <c r="AN551" s="14">
        <v>0.159506601534528</v>
      </c>
      <c r="AO551" s="14">
        <v>0.27664674610678303</v>
      </c>
      <c r="AP551" s="14"/>
      <c r="AQ551" s="14">
        <v>0.131429580689089</v>
      </c>
      <c r="AR551" s="14"/>
      <c r="AS551" s="14">
        <v>8.4812793634939307E-2</v>
      </c>
      <c r="AT551" s="14">
        <v>0.27733225859003102</v>
      </c>
    </row>
    <row r="552" spans="2:46" x14ac:dyDescent="0.35">
      <c r="B552" t="s">
        <v>233</v>
      </c>
      <c r="C552" s="14">
        <v>0.41060465355397102</v>
      </c>
      <c r="D552" s="14">
        <v>0.41209529154786201</v>
      </c>
      <c r="E552" s="14">
        <v>0.40979847571399702</v>
      </c>
      <c r="F552" s="14"/>
      <c r="G552" s="14">
        <v>0.30847407115818098</v>
      </c>
      <c r="H552" s="14">
        <v>0.30531245815782498</v>
      </c>
      <c r="I552" s="14">
        <v>0.38521421180149801</v>
      </c>
      <c r="J552" s="14">
        <v>0.400680421119185</v>
      </c>
      <c r="K552" s="14">
        <v>0.48964233081546599</v>
      </c>
      <c r="L552" s="14">
        <v>0.53985956970840898</v>
      </c>
      <c r="M552" s="14"/>
      <c r="N552" s="14">
        <v>0.365782670350637</v>
      </c>
      <c r="O552" s="14">
        <v>0.37714592742234898</v>
      </c>
      <c r="P552" s="14">
        <v>0.42833392750125299</v>
      </c>
      <c r="Q552" s="14">
        <v>0.48013996311705598</v>
      </c>
      <c r="R552" s="14"/>
      <c r="S552" s="14">
        <v>0.28926295729747198</v>
      </c>
      <c r="T552" s="14">
        <v>0.46377703828860101</v>
      </c>
      <c r="U552" s="14">
        <v>0.386048802678578</v>
      </c>
      <c r="V552" s="14">
        <v>0.41374715542558799</v>
      </c>
      <c r="W552" s="14">
        <v>0.39670746027033499</v>
      </c>
      <c r="X552" s="14">
        <v>0.40135074273406701</v>
      </c>
      <c r="Y552" s="14">
        <v>0.47159907231083398</v>
      </c>
      <c r="Z552" s="14">
        <v>0.42158809709718498</v>
      </c>
      <c r="AA552" s="14">
        <v>0.43076766745378298</v>
      </c>
      <c r="AB552" s="14">
        <v>0.41670298539688</v>
      </c>
      <c r="AC552" s="14">
        <v>0.51723850583728104</v>
      </c>
      <c r="AD552" s="14">
        <v>0.41514767266185099</v>
      </c>
      <c r="AE552" s="14"/>
      <c r="AF552" s="14">
        <v>0.58152009381042502</v>
      </c>
      <c r="AG552" s="14">
        <v>0.20797984633723199</v>
      </c>
      <c r="AH552" s="14">
        <v>0.32859393930160302</v>
      </c>
      <c r="AI552" s="14">
        <v>0.71209286449360099</v>
      </c>
      <c r="AJ552" s="14"/>
      <c r="AK552" s="14">
        <v>0.51769587366248304</v>
      </c>
      <c r="AL552" s="14">
        <v>7.5188319279929694E-2</v>
      </c>
      <c r="AM552" s="14">
        <v>0.37460408849943799</v>
      </c>
      <c r="AN552" s="14">
        <v>0.66290380400498805</v>
      </c>
      <c r="AO552" s="14">
        <v>0.42428081527221501</v>
      </c>
      <c r="AP552" s="14"/>
      <c r="AQ552" s="14">
        <v>0.272916262731694</v>
      </c>
      <c r="AR552" s="14"/>
      <c r="AS552" s="14">
        <v>2.90471424610813E-2</v>
      </c>
      <c r="AT552" s="14">
        <v>0.48628049988211403</v>
      </c>
    </row>
    <row r="553" spans="2:46" x14ac:dyDescent="0.35">
      <c r="B553" t="s">
        <v>131</v>
      </c>
      <c r="C553" s="14">
        <v>4.5127571798508702E-2</v>
      </c>
      <c r="D553" s="14">
        <v>3.89211846638359E-2</v>
      </c>
      <c r="E553" s="14">
        <v>5.0430744774825502E-2</v>
      </c>
      <c r="F553" s="14"/>
      <c r="G553" s="14">
        <v>0.100404797649554</v>
      </c>
      <c r="H553" s="14">
        <v>4.2826841742179503E-2</v>
      </c>
      <c r="I553" s="14">
        <v>4.4159221667364801E-2</v>
      </c>
      <c r="J553" s="14">
        <v>5.4307158571314899E-2</v>
      </c>
      <c r="K553" s="14">
        <v>1.4769191101618E-2</v>
      </c>
      <c r="L553" s="14">
        <v>2.391846610751E-2</v>
      </c>
      <c r="M553" s="14"/>
      <c r="N553" s="14">
        <v>3.7408929013929101E-2</v>
      </c>
      <c r="O553" s="14">
        <v>4.7175361934156598E-2</v>
      </c>
      <c r="P553" s="14">
        <v>4.7007798954613399E-2</v>
      </c>
      <c r="Q553" s="14">
        <v>4.83363256977428E-2</v>
      </c>
      <c r="R553" s="14"/>
      <c r="S553" s="14">
        <v>5.5878305606414498E-2</v>
      </c>
      <c r="T553" s="14">
        <v>2.9677061344113499E-2</v>
      </c>
      <c r="U553" s="14">
        <v>3.9310622763127599E-2</v>
      </c>
      <c r="V553" s="14">
        <v>3.3292963492373498E-2</v>
      </c>
      <c r="W553" s="14">
        <v>4.0178414358912701E-2</v>
      </c>
      <c r="X553" s="14">
        <v>5.4914786635734902E-2</v>
      </c>
      <c r="Y553" s="14">
        <v>6.0405459763682903E-2</v>
      </c>
      <c r="Z553" s="14">
        <v>4.0596807968943202E-2</v>
      </c>
      <c r="AA553" s="14">
        <v>3.8378555921661103E-2</v>
      </c>
      <c r="AB553" s="14">
        <v>5.72500268762541E-2</v>
      </c>
      <c r="AC553" s="14">
        <v>3.2033076493263299E-2</v>
      </c>
      <c r="AD553" s="14">
        <v>7.0375312041253094E-2</v>
      </c>
      <c r="AE553" s="14"/>
      <c r="AF553" s="14">
        <v>1.0929598544024E-2</v>
      </c>
      <c r="AG553" s="14">
        <v>4.1761702509552003E-2</v>
      </c>
      <c r="AH553" s="14">
        <v>4.5201135956356102E-2</v>
      </c>
      <c r="AI553" s="14">
        <v>6.7339665663871699E-3</v>
      </c>
      <c r="AJ553" s="14"/>
      <c r="AK553" s="14">
        <v>2.16290290082592E-2</v>
      </c>
      <c r="AL553" s="14">
        <v>5.9669558544667399E-2</v>
      </c>
      <c r="AM553" s="14">
        <v>2.22260650105277E-2</v>
      </c>
      <c r="AN553" s="14">
        <v>1.05199075847493E-2</v>
      </c>
      <c r="AO553" s="14">
        <v>3.4888439606987599E-2</v>
      </c>
      <c r="AP553" s="14"/>
      <c r="AQ553" s="14">
        <v>2.8870028140264899E-2</v>
      </c>
      <c r="AR553" s="14"/>
      <c r="AS553" s="14">
        <v>3.9065640950393402E-2</v>
      </c>
      <c r="AT553" s="14">
        <v>3.0143840554940699E-2</v>
      </c>
    </row>
    <row r="554" spans="2:46" x14ac:dyDescent="0.35">
      <c r="B554" t="s">
        <v>234</v>
      </c>
      <c r="C554" s="14">
        <v>0.195525085572717</v>
      </c>
      <c r="D554" s="14">
        <v>0.22195845752097801</v>
      </c>
      <c r="E554" s="14">
        <v>0.17047748599161899</v>
      </c>
      <c r="F554" s="14"/>
      <c r="G554" s="14">
        <v>0.19925093477483899</v>
      </c>
      <c r="H554" s="14">
        <v>0.29364920826774199</v>
      </c>
      <c r="I554" s="14">
        <v>0.19624627743700301</v>
      </c>
      <c r="J554" s="14">
        <v>0.218101588727802</v>
      </c>
      <c r="K554" s="14">
        <v>0.151873994854094</v>
      </c>
      <c r="L554" s="14">
        <v>0.123650781788197</v>
      </c>
      <c r="M554" s="14"/>
      <c r="N554" s="14">
        <v>0.26924574266407703</v>
      </c>
      <c r="O554" s="14">
        <v>0.19733653054111999</v>
      </c>
      <c r="P554" s="14">
        <v>0.192782114071371</v>
      </c>
      <c r="Q554" s="14">
        <v>0.116990052997359</v>
      </c>
      <c r="R554" s="14"/>
      <c r="S554" s="14">
        <v>0.29364779240597999</v>
      </c>
      <c r="T554" s="14">
        <v>0.19131502141461701</v>
      </c>
      <c r="U554" s="14">
        <v>0.16505547578390001</v>
      </c>
      <c r="V554" s="14">
        <v>0.17800026839323499</v>
      </c>
      <c r="W554" s="14">
        <v>0.19711852035517999</v>
      </c>
      <c r="X554" s="14">
        <v>0.196591315084886</v>
      </c>
      <c r="Y554" s="14">
        <v>0.13136160997597399</v>
      </c>
      <c r="Z554" s="14">
        <v>0.181304694494309</v>
      </c>
      <c r="AA554" s="14">
        <v>0.217199356913512</v>
      </c>
      <c r="AB554" s="14">
        <v>0.181289074292556</v>
      </c>
      <c r="AC554" s="14">
        <v>0.113760064068808</v>
      </c>
      <c r="AD554" s="14">
        <v>0.17308415414632899</v>
      </c>
      <c r="AE554" s="14"/>
      <c r="AF554" s="14">
        <v>0.102342396623795</v>
      </c>
      <c r="AG554" s="14">
        <v>0.37441717095498001</v>
      </c>
      <c r="AH554" s="14">
        <v>0.19322062725389799</v>
      </c>
      <c r="AI554" s="14">
        <v>5.5563840058201697E-2</v>
      </c>
      <c r="AJ554" s="14"/>
      <c r="AK554" s="14">
        <v>0.14465504898967699</v>
      </c>
      <c r="AL554" s="14">
        <v>0.48314895444754302</v>
      </c>
      <c r="AM554" s="14">
        <v>0.20399608765862801</v>
      </c>
      <c r="AN554" s="14">
        <v>6.8811203192844006E-2</v>
      </c>
      <c r="AO554" s="14">
        <v>9.3506164470353398E-2</v>
      </c>
      <c r="AP554" s="14"/>
      <c r="AQ554" s="14">
        <v>0.426338789897383</v>
      </c>
      <c r="AR554" s="14"/>
      <c r="AS554" s="14">
        <v>0.59113624021996503</v>
      </c>
      <c r="AT554" s="14">
        <v>5.1219708354076798E-2</v>
      </c>
    </row>
    <row r="555" spans="2:46" x14ac:dyDescent="0.35">
      <c r="B555" t="s">
        <v>235</v>
      </c>
      <c r="C555" s="14">
        <v>0.59133570056948703</v>
      </c>
      <c r="D555" s="14">
        <v>0.57661814360526897</v>
      </c>
      <c r="E555" s="14">
        <v>0.60598743996100302</v>
      </c>
      <c r="F555" s="14"/>
      <c r="G555" s="14">
        <v>0.54671805062778001</v>
      </c>
      <c r="H555" s="14">
        <v>0.47665158323205598</v>
      </c>
      <c r="I555" s="14">
        <v>0.56658735804274996</v>
      </c>
      <c r="J555" s="14">
        <v>0.55015362961315595</v>
      </c>
      <c r="K555" s="14">
        <v>0.64658461637884501</v>
      </c>
      <c r="L555" s="14">
        <v>0.73081772831202396</v>
      </c>
      <c r="M555" s="14"/>
      <c r="N555" s="14">
        <v>0.54670070752753497</v>
      </c>
      <c r="O555" s="14">
        <v>0.56391621226809496</v>
      </c>
      <c r="P555" s="14">
        <v>0.60744039704792796</v>
      </c>
      <c r="Q555" s="14">
        <v>0.65632790540364305</v>
      </c>
      <c r="R555" s="14"/>
      <c r="S555" s="14">
        <v>0.47168775238037203</v>
      </c>
      <c r="T555" s="14">
        <v>0.63215994348397297</v>
      </c>
      <c r="U555" s="14">
        <v>0.60809480440235597</v>
      </c>
      <c r="V555" s="14">
        <v>0.60474167372010001</v>
      </c>
      <c r="W555" s="14">
        <v>0.60591279563072198</v>
      </c>
      <c r="X555" s="14">
        <v>0.58847413354464295</v>
      </c>
      <c r="Y555" s="14">
        <v>0.65590688214173098</v>
      </c>
      <c r="Z555" s="14">
        <v>0.57660302480676795</v>
      </c>
      <c r="AA555" s="14">
        <v>0.57973637816897206</v>
      </c>
      <c r="AB555" s="14">
        <v>0.61540854767689201</v>
      </c>
      <c r="AC555" s="14">
        <v>0.64833443990694395</v>
      </c>
      <c r="AD555" s="14">
        <v>0.58481124808766705</v>
      </c>
      <c r="AE555" s="14"/>
      <c r="AF555" s="14">
        <v>0.77147965761477599</v>
      </c>
      <c r="AG555" s="14">
        <v>0.36524471478914</v>
      </c>
      <c r="AH555" s="14">
        <v>0.53217664556164801</v>
      </c>
      <c r="AI555" s="14">
        <v>0.84455535283973904</v>
      </c>
      <c r="AJ555" s="14"/>
      <c r="AK555" s="14">
        <v>0.71424959589044301</v>
      </c>
      <c r="AL555" s="14">
        <v>0.19172660083197801</v>
      </c>
      <c r="AM555" s="14">
        <v>0.57370096795749803</v>
      </c>
      <c r="AN555" s="14">
        <v>0.82241040553951605</v>
      </c>
      <c r="AO555" s="14">
        <v>0.70092756137899903</v>
      </c>
      <c r="AP555" s="14"/>
      <c r="AQ555" s="14">
        <v>0.404345843420783</v>
      </c>
      <c r="AR555" s="14"/>
      <c r="AS555" s="14">
        <v>0.11385993609602101</v>
      </c>
      <c r="AT555" s="14">
        <v>0.76361275847214505</v>
      </c>
    </row>
    <row r="556" spans="2:46" x14ac:dyDescent="0.35">
      <c r="B556" t="s">
        <v>74</v>
      </c>
      <c r="C556" s="14">
        <v>-0.39581061499677</v>
      </c>
      <c r="D556" s="14">
        <v>-0.35465968608428999</v>
      </c>
      <c r="E556" s="14">
        <v>-0.43550995396938402</v>
      </c>
      <c r="F556" s="14"/>
      <c r="G556" s="14">
        <v>-0.34746711585293999</v>
      </c>
      <c r="H556" s="14">
        <v>-0.18300237496431301</v>
      </c>
      <c r="I556" s="14">
        <v>-0.370341080605747</v>
      </c>
      <c r="J556" s="14">
        <v>-0.33205204088535401</v>
      </c>
      <c r="K556" s="14">
        <v>-0.49471062152475098</v>
      </c>
      <c r="L556" s="14">
        <v>-0.60716694652382597</v>
      </c>
      <c r="M556" s="14"/>
      <c r="N556" s="14">
        <v>-0.277454964863458</v>
      </c>
      <c r="O556" s="14">
        <v>-0.36657968172697503</v>
      </c>
      <c r="P556" s="14">
        <v>-0.41465828297655699</v>
      </c>
      <c r="Q556" s="14">
        <v>-0.53933785240628396</v>
      </c>
      <c r="R556" s="14"/>
      <c r="S556" s="14">
        <v>-0.17803995997439201</v>
      </c>
      <c r="T556" s="14">
        <v>-0.44084492206935499</v>
      </c>
      <c r="U556" s="14">
        <v>-0.44303932861845602</v>
      </c>
      <c r="V556" s="14">
        <v>-0.426741405326865</v>
      </c>
      <c r="W556" s="14">
        <v>-0.40879427527554202</v>
      </c>
      <c r="X556" s="14">
        <v>-0.39188281845975598</v>
      </c>
      <c r="Y556" s="14">
        <v>-0.52454527216575697</v>
      </c>
      <c r="Z556" s="14">
        <v>-0.39529833031245898</v>
      </c>
      <c r="AA556" s="14">
        <v>-0.36253702125546</v>
      </c>
      <c r="AB556" s="14">
        <v>-0.43411947338433599</v>
      </c>
      <c r="AC556" s="14">
        <v>-0.53457437583813605</v>
      </c>
      <c r="AD556" s="14">
        <v>-0.411727093941338</v>
      </c>
      <c r="AE556" s="14"/>
      <c r="AF556" s="14">
        <v>-0.66913726099098103</v>
      </c>
      <c r="AG556" s="14">
        <v>9.1724561658398894E-3</v>
      </c>
      <c r="AH556" s="14">
        <v>-0.33895601830774902</v>
      </c>
      <c r="AI556" s="14">
        <v>-0.78899151278153701</v>
      </c>
      <c r="AJ556" s="14"/>
      <c r="AK556" s="14">
        <v>-0.56959454690076505</v>
      </c>
      <c r="AL556" s="14">
        <v>0.29142235361556501</v>
      </c>
      <c r="AM556" s="14">
        <v>-0.36970488029887</v>
      </c>
      <c r="AN556" s="14">
        <v>-0.75359920234667199</v>
      </c>
      <c r="AO556" s="14">
        <v>-0.60742139690864505</v>
      </c>
      <c r="AP556" s="14"/>
      <c r="AQ556" s="14">
        <v>2.1992946476600599E-2</v>
      </c>
      <c r="AR556" s="14"/>
      <c r="AS556" s="14">
        <v>0.47727630412394501</v>
      </c>
      <c r="AT556" s="14">
        <v>-0.71239305011806797</v>
      </c>
    </row>
    <row r="557" spans="2:46" x14ac:dyDescent="0.35"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</row>
    <row r="558" spans="2:46" x14ac:dyDescent="0.35">
      <c r="B558" s="6" t="s">
        <v>240</v>
      </c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</row>
    <row r="559" spans="2:46" x14ac:dyDescent="0.35">
      <c r="B559" s="24" t="s">
        <v>78</v>
      </c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</row>
    <row r="560" spans="2:46" x14ac:dyDescent="0.35">
      <c r="B560" t="s">
        <v>229</v>
      </c>
      <c r="C560" s="14">
        <v>6.2674631021004998E-2</v>
      </c>
      <c r="D560" s="14">
        <v>7.9501658878461307E-2</v>
      </c>
      <c r="E560" s="14">
        <v>4.6487706902028102E-2</v>
      </c>
      <c r="F560" s="14"/>
      <c r="G560" s="14">
        <v>8.3278017259909201E-2</v>
      </c>
      <c r="H560" s="14">
        <v>0.108652146452358</v>
      </c>
      <c r="I560" s="14">
        <v>4.9611416454853202E-2</v>
      </c>
      <c r="J560" s="14">
        <v>5.2621691377443401E-2</v>
      </c>
      <c r="K560" s="14">
        <v>4.7063342749696799E-2</v>
      </c>
      <c r="L560" s="14">
        <v>4.0842524764350401E-2</v>
      </c>
      <c r="M560" s="14"/>
      <c r="N560" s="14">
        <v>8.6851151623084405E-2</v>
      </c>
      <c r="O560" s="14">
        <v>6.4432577315763295E-2</v>
      </c>
      <c r="P560" s="14">
        <v>4.5308690659096602E-2</v>
      </c>
      <c r="Q560" s="14">
        <v>4.6913042317172297E-2</v>
      </c>
      <c r="R560" s="14"/>
      <c r="S560" s="14">
        <v>9.0870529764605704E-2</v>
      </c>
      <c r="T560" s="14">
        <v>7.2425620770517604E-2</v>
      </c>
      <c r="U560" s="14">
        <v>3.3949234499457498E-2</v>
      </c>
      <c r="V560" s="14">
        <v>4.6395668141179902E-2</v>
      </c>
      <c r="W560" s="14">
        <v>5.7865031768102197E-2</v>
      </c>
      <c r="X560" s="14">
        <v>6.7182140144747604E-2</v>
      </c>
      <c r="Y560" s="14">
        <v>5.36870149567788E-2</v>
      </c>
      <c r="Z560" s="14">
        <v>7.5110278064005997E-2</v>
      </c>
      <c r="AA560" s="14">
        <v>6.3089537665204906E-2</v>
      </c>
      <c r="AB560" s="14">
        <v>7.0410257276065605E-2</v>
      </c>
      <c r="AC560" s="14">
        <v>3.07064404241068E-2</v>
      </c>
      <c r="AD560" s="14">
        <v>4.8051560128929402E-2</v>
      </c>
      <c r="AE560" s="14"/>
      <c r="AF560" s="14">
        <v>4.0367663721792103E-2</v>
      </c>
      <c r="AG560" s="14">
        <v>0.119103424340674</v>
      </c>
      <c r="AH560" s="14">
        <v>4.32630505801051E-2</v>
      </c>
      <c r="AI560" s="14">
        <v>2.0655450864937301E-2</v>
      </c>
      <c r="AJ560" s="14"/>
      <c r="AK560" s="14">
        <v>3.7652766292411002E-2</v>
      </c>
      <c r="AL560" s="14">
        <v>0.16950086525445901</v>
      </c>
      <c r="AM560" s="14">
        <v>5.2244358332090499E-2</v>
      </c>
      <c r="AN560" s="14">
        <v>2.6152297715868002E-2</v>
      </c>
      <c r="AO560" s="14">
        <v>1.91309008794961E-2</v>
      </c>
      <c r="AP560" s="14"/>
      <c r="AQ560" s="14">
        <v>0.166269143961153</v>
      </c>
      <c r="AR560" s="14"/>
      <c r="AS560" s="14">
        <v>0.18878001765504801</v>
      </c>
      <c r="AT560" s="14">
        <v>1.51602881956813E-2</v>
      </c>
    </row>
    <row r="561" spans="2:46" x14ac:dyDescent="0.35">
      <c r="B561" t="s">
        <v>230</v>
      </c>
      <c r="C561" s="14">
        <v>0.27833330098933201</v>
      </c>
      <c r="D561" s="14">
        <v>0.28196070233494402</v>
      </c>
      <c r="E561" s="14">
        <v>0.274935568211362</v>
      </c>
      <c r="F561" s="14"/>
      <c r="G561" s="14">
        <v>0.25553484587965702</v>
      </c>
      <c r="H561" s="14">
        <v>0.314386442430104</v>
      </c>
      <c r="I561" s="14">
        <v>0.31258687151754899</v>
      </c>
      <c r="J561" s="14">
        <v>0.31991846963700898</v>
      </c>
      <c r="K561" s="14">
        <v>0.22946352392647301</v>
      </c>
      <c r="L561" s="14">
        <v>0.23543813980787401</v>
      </c>
      <c r="M561" s="14"/>
      <c r="N561" s="14">
        <v>0.33565161553700801</v>
      </c>
      <c r="O561" s="14">
        <v>0.31500525994067502</v>
      </c>
      <c r="P561" s="14">
        <v>0.24926708933327499</v>
      </c>
      <c r="Q561" s="14">
        <v>0.20749846391492199</v>
      </c>
      <c r="R561" s="14"/>
      <c r="S561" s="14">
        <v>0.32836244330138298</v>
      </c>
      <c r="T561" s="14">
        <v>0.245000431727595</v>
      </c>
      <c r="U561" s="14">
        <v>0.28278675149490401</v>
      </c>
      <c r="V561" s="14">
        <v>0.27783091947758398</v>
      </c>
      <c r="W561" s="14">
        <v>0.29962480611506298</v>
      </c>
      <c r="X561" s="14">
        <v>0.30862983129405103</v>
      </c>
      <c r="Y561" s="14">
        <v>0.20915901015657301</v>
      </c>
      <c r="Z561" s="14">
        <v>0.24733308138587801</v>
      </c>
      <c r="AA561" s="14">
        <v>0.32251377983137602</v>
      </c>
      <c r="AB561" s="14">
        <v>0.24598752602153001</v>
      </c>
      <c r="AC561" s="14">
        <v>0.224971910797159</v>
      </c>
      <c r="AD561" s="14">
        <v>0.28897132613955501</v>
      </c>
      <c r="AE561" s="14"/>
      <c r="AF561" s="14">
        <v>0.231905171377499</v>
      </c>
      <c r="AG561" s="14">
        <v>0.39817812277970699</v>
      </c>
      <c r="AH561" s="14">
        <v>0.347636061152158</v>
      </c>
      <c r="AI561" s="14">
        <v>0.110599518597272</v>
      </c>
      <c r="AJ561" s="14"/>
      <c r="AK561" s="14">
        <v>0.26794581706072002</v>
      </c>
      <c r="AL561" s="14">
        <v>0.47364588637699201</v>
      </c>
      <c r="AM561" s="14">
        <v>0.35063992026728102</v>
      </c>
      <c r="AN561" s="14">
        <v>0.13557635148621</v>
      </c>
      <c r="AO561" s="14">
        <v>0.241818140445408</v>
      </c>
      <c r="AP561" s="14"/>
      <c r="AQ561" s="14">
        <v>0.34797155158545301</v>
      </c>
      <c r="AR561" s="14"/>
      <c r="AS561" s="14">
        <v>0.54858357792618295</v>
      </c>
      <c r="AT561" s="14">
        <v>0.17504481801014399</v>
      </c>
    </row>
    <row r="562" spans="2:46" x14ac:dyDescent="0.35">
      <c r="B562" t="s">
        <v>231</v>
      </c>
      <c r="C562" s="14">
        <v>0.25801332555953899</v>
      </c>
      <c r="D562" s="14">
        <v>0.24299348770422499</v>
      </c>
      <c r="E562" s="14">
        <v>0.27261348103558097</v>
      </c>
      <c r="F562" s="14"/>
      <c r="G562" s="14">
        <v>0.24817044711988301</v>
      </c>
      <c r="H562" s="14">
        <v>0.21174032015950101</v>
      </c>
      <c r="I562" s="14">
        <v>0.242489872794832</v>
      </c>
      <c r="J562" s="14">
        <v>0.21737663523877301</v>
      </c>
      <c r="K562" s="14">
        <v>0.30968868985312797</v>
      </c>
      <c r="L562" s="14">
        <v>0.31309367813926497</v>
      </c>
      <c r="M562" s="14"/>
      <c r="N562" s="14">
        <v>0.218207297020274</v>
      </c>
      <c r="O562" s="14">
        <v>0.26797286726505198</v>
      </c>
      <c r="P562" s="14">
        <v>0.25991792272120101</v>
      </c>
      <c r="Q562" s="14">
        <v>0.28665079039097502</v>
      </c>
      <c r="R562" s="14"/>
      <c r="S562" s="14">
        <v>0.26633545865935898</v>
      </c>
      <c r="T562" s="14">
        <v>0.27126491439452199</v>
      </c>
      <c r="U562" s="14">
        <v>0.24929901167204199</v>
      </c>
      <c r="V562" s="14">
        <v>0.28538675170565803</v>
      </c>
      <c r="W562" s="14">
        <v>0.275708081542137</v>
      </c>
      <c r="X562" s="14">
        <v>0.23356161565855199</v>
      </c>
      <c r="Y562" s="14">
        <v>0.215935498398593</v>
      </c>
      <c r="Z562" s="14">
        <v>0.26898717654047799</v>
      </c>
      <c r="AA562" s="14">
        <v>0.209008201545343</v>
      </c>
      <c r="AB562" s="14">
        <v>0.28193674681968101</v>
      </c>
      <c r="AC562" s="14">
        <v>0.30055786923656203</v>
      </c>
      <c r="AD562" s="14">
        <v>0.26948765154559301</v>
      </c>
      <c r="AE562" s="14"/>
      <c r="AF562" s="14">
        <v>0.29531559470175001</v>
      </c>
      <c r="AG562" s="14">
        <v>0.25246449346080002</v>
      </c>
      <c r="AH562" s="14">
        <v>0.28141194387419</v>
      </c>
      <c r="AI562" s="14">
        <v>0.17197412789738101</v>
      </c>
      <c r="AJ562" s="14"/>
      <c r="AK562" s="14">
        <v>0.29005831050016501</v>
      </c>
      <c r="AL562" s="14">
        <v>0.22092067255511599</v>
      </c>
      <c r="AM562" s="14">
        <v>0.24238080557647201</v>
      </c>
      <c r="AN562" s="14">
        <v>0.224294888185989</v>
      </c>
      <c r="AO562" s="14">
        <v>0.26190417661130599</v>
      </c>
      <c r="AP562" s="14"/>
      <c r="AQ562" s="14">
        <v>0.20368826063953199</v>
      </c>
      <c r="AR562" s="14"/>
      <c r="AS562" s="14">
        <v>0.219109667880482</v>
      </c>
      <c r="AT562" s="14">
        <v>0.294577247200209</v>
      </c>
    </row>
    <row r="563" spans="2:46" x14ac:dyDescent="0.35">
      <c r="B563" t="s">
        <v>232</v>
      </c>
      <c r="C563" s="14">
        <v>0.16437357516083301</v>
      </c>
      <c r="D563" s="14">
        <v>0.15838447369307199</v>
      </c>
      <c r="E563" s="14">
        <v>0.17086611136963301</v>
      </c>
      <c r="F563" s="14"/>
      <c r="G563" s="14">
        <v>0.18191558684565701</v>
      </c>
      <c r="H563" s="14">
        <v>0.152545585161355</v>
      </c>
      <c r="I563" s="14">
        <v>0.13416342219265701</v>
      </c>
      <c r="J563" s="14">
        <v>0.169363358755519</v>
      </c>
      <c r="K563" s="14">
        <v>0.16387317684424599</v>
      </c>
      <c r="L563" s="14">
        <v>0.18315417504013501</v>
      </c>
      <c r="M563" s="14"/>
      <c r="N563" s="14">
        <v>0.178708501315853</v>
      </c>
      <c r="O563" s="14">
        <v>0.15632944390679701</v>
      </c>
      <c r="P563" s="14">
        <v>0.16156569280326799</v>
      </c>
      <c r="Q563" s="14">
        <v>0.15799751171822901</v>
      </c>
      <c r="R563" s="14"/>
      <c r="S563" s="14">
        <v>0.13349687822815801</v>
      </c>
      <c r="T563" s="14">
        <v>0.17928027366369401</v>
      </c>
      <c r="U563" s="14">
        <v>0.15031098673395499</v>
      </c>
      <c r="V563" s="14">
        <v>0.153555128284282</v>
      </c>
      <c r="W563" s="14">
        <v>0.14603158883552</v>
      </c>
      <c r="X563" s="14">
        <v>0.13035356915005</v>
      </c>
      <c r="Y563" s="14">
        <v>0.183401994820168</v>
      </c>
      <c r="Z563" s="14">
        <v>0.257363497622701</v>
      </c>
      <c r="AA563" s="14">
        <v>0.15319325479600401</v>
      </c>
      <c r="AB563" s="14">
        <v>0.20078746309845799</v>
      </c>
      <c r="AC563" s="14">
        <v>0.20652194498335499</v>
      </c>
      <c r="AD563" s="14">
        <v>0.14510858149707101</v>
      </c>
      <c r="AE563" s="14"/>
      <c r="AF563" s="14">
        <v>0.20315546902252599</v>
      </c>
      <c r="AG563" s="14">
        <v>0.10498788649034101</v>
      </c>
      <c r="AH563" s="14">
        <v>0.19547927771551499</v>
      </c>
      <c r="AI563" s="14">
        <v>0.22738419781388</v>
      </c>
      <c r="AJ563" s="14"/>
      <c r="AK563" s="14">
        <v>0.19000749800622499</v>
      </c>
      <c r="AL563" s="14">
        <v>6.3104749389907094E-2</v>
      </c>
      <c r="AM563" s="14">
        <v>0.16677807803672701</v>
      </c>
      <c r="AN563" s="14">
        <v>0.23646957221149001</v>
      </c>
      <c r="AO563" s="14">
        <v>0.172562084962295</v>
      </c>
      <c r="AP563" s="14"/>
      <c r="AQ563" s="14">
        <v>0.14657069943291101</v>
      </c>
      <c r="AR563" s="14"/>
      <c r="AS563" s="14">
        <v>2.7227688865774698E-2</v>
      </c>
      <c r="AT563" s="14">
        <v>0.23026273799354999</v>
      </c>
    </row>
    <row r="564" spans="2:46" x14ac:dyDescent="0.35">
      <c r="B564" t="s">
        <v>233</v>
      </c>
      <c r="C564" s="14">
        <v>0.17415709899964099</v>
      </c>
      <c r="D564" s="14">
        <v>0.187768076676573</v>
      </c>
      <c r="E564" s="14">
        <v>0.16154750454102801</v>
      </c>
      <c r="F564" s="14"/>
      <c r="G564" s="14">
        <v>0.1328099398857</v>
      </c>
      <c r="H564" s="14">
        <v>0.16006694717320899</v>
      </c>
      <c r="I564" s="14">
        <v>0.178561690913035</v>
      </c>
      <c r="J564" s="14">
        <v>0.18096286872810399</v>
      </c>
      <c r="K564" s="14">
        <v>0.21408428137383401</v>
      </c>
      <c r="L564" s="14">
        <v>0.17716983777985601</v>
      </c>
      <c r="M564" s="14"/>
      <c r="N564" s="14">
        <v>0.131743606086166</v>
      </c>
      <c r="O564" s="14">
        <v>0.14331478691720201</v>
      </c>
      <c r="P564" s="14">
        <v>0.20935967960194901</v>
      </c>
      <c r="Q564" s="14">
        <v>0.22366223151498199</v>
      </c>
      <c r="R564" s="14"/>
      <c r="S564" s="14">
        <v>0.12467458338246799</v>
      </c>
      <c r="T564" s="14">
        <v>0.17303199883457801</v>
      </c>
      <c r="U564" s="14">
        <v>0.202903011768887</v>
      </c>
      <c r="V564" s="14">
        <v>0.165294470054591</v>
      </c>
      <c r="W564" s="14">
        <v>0.16649422933008901</v>
      </c>
      <c r="X564" s="14">
        <v>0.19968892416082501</v>
      </c>
      <c r="Y564" s="14">
        <v>0.23672585550710501</v>
      </c>
      <c r="Z564" s="14">
        <v>0.123739738506769</v>
      </c>
      <c r="AA564" s="14">
        <v>0.19953835862475999</v>
      </c>
      <c r="AB564" s="14">
        <v>0.15003045669799001</v>
      </c>
      <c r="AC564" s="14">
        <v>0.174841046802649</v>
      </c>
      <c r="AD564" s="14">
        <v>0.179469967199851</v>
      </c>
      <c r="AE564" s="14"/>
      <c r="AF564" s="14">
        <v>0.18696061723298699</v>
      </c>
      <c r="AG564" s="14">
        <v>9.0237557015720796E-2</v>
      </c>
      <c r="AH564" s="14">
        <v>0.10807941526018</v>
      </c>
      <c r="AI564" s="14">
        <v>0.40641558418513202</v>
      </c>
      <c r="AJ564" s="14"/>
      <c r="AK564" s="14">
        <v>0.163200352777368</v>
      </c>
      <c r="AL564" s="14">
        <v>3.25243810086061E-2</v>
      </c>
      <c r="AM564" s="14">
        <v>0.15410151960833501</v>
      </c>
      <c r="AN564" s="14">
        <v>0.34007668941045099</v>
      </c>
      <c r="AO564" s="14">
        <v>0.23572048422396699</v>
      </c>
      <c r="AP564" s="14"/>
      <c r="AQ564" s="14">
        <v>0.123643344687834</v>
      </c>
      <c r="AR564" s="14"/>
      <c r="AS564" s="14">
        <v>4.3673450148566098E-3</v>
      </c>
      <c r="AT564" s="14">
        <v>0.22713215801244299</v>
      </c>
    </row>
    <row r="565" spans="2:46" x14ac:dyDescent="0.35">
      <c r="B565" t="s">
        <v>131</v>
      </c>
      <c r="C565" s="14">
        <v>6.2448068269648702E-2</v>
      </c>
      <c r="D565" s="14">
        <v>4.9391600712724498E-2</v>
      </c>
      <c r="E565" s="14">
        <v>7.3549627940368206E-2</v>
      </c>
      <c r="F565" s="14"/>
      <c r="G565" s="14">
        <v>9.8291163009193494E-2</v>
      </c>
      <c r="H565" s="14">
        <v>5.26085586234733E-2</v>
      </c>
      <c r="I565" s="14">
        <v>8.2586726127073906E-2</v>
      </c>
      <c r="J565" s="14">
        <v>5.9756976263150699E-2</v>
      </c>
      <c r="K565" s="14">
        <v>3.5826985252622602E-2</v>
      </c>
      <c r="L565" s="14">
        <v>5.0301644468520097E-2</v>
      </c>
      <c r="M565" s="14"/>
      <c r="N565" s="14">
        <v>4.8837828417614998E-2</v>
      </c>
      <c r="O565" s="14">
        <v>5.2945064654509703E-2</v>
      </c>
      <c r="P565" s="14">
        <v>7.4580924881209598E-2</v>
      </c>
      <c r="Q565" s="14">
        <v>7.7277960143718905E-2</v>
      </c>
      <c r="R565" s="14"/>
      <c r="S565" s="14">
        <v>5.6260106664026199E-2</v>
      </c>
      <c r="T565" s="14">
        <v>5.8996760609093403E-2</v>
      </c>
      <c r="U565" s="14">
        <v>8.0751003830754606E-2</v>
      </c>
      <c r="V565" s="14">
        <v>7.1537062336704593E-2</v>
      </c>
      <c r="W565" s="14">
        <v>5.42762624090882E-2</v>
      </c>
      <c r="X565" s="14">
        <v>6.0583919591773998E-2</v>
      </c>
      <c r="Y565" s="14">
        <v>0.101090626160783</v>
      </c>
      <c r="Z565" s="14">
        <v>2.7466227880168299E-2</v>
      </c>
      <c r="AA565" s="14">
        <v>5.2656867537311899E-2</v>
      </c>
      <c r="AB565" s="14">
        <v>5.0847550086275298E-2</v>
      </c>
      <c r="AC565" s="14">
        <v>6.2400787756168398E-2</v>
      </c>
      <c r="AD565" s="14">
        <v>6.8910913489000802E-2</v>
      </c>
      <c r="AE565" s="14"/>
      <c r="AF565" s="14">
        <v>4.2295483943444401E-2</v>
      </c>
      <c r="AG565" s="14">
        <v>3.5028515912757102E-2</v>
      </c>
      <c r="AH565" s="14">
        <v>2.4130251417850902E-2</v>
      </c>
      <c r="AI565" s="14">
        <v>6.2971120641397704E-2</v>
      </c>
      <c r="AJ565" s="14"/>
      <c r="AK565" s="14">
        <v>5.1135255363110803E-2</v>
      </c>
      <c r="AL565" s="14">
        <v>4.03034454149198E-2</v>
      </c>
      <c r="AM565" s="14">
        <v>3.3855318179094498E-2</v>
      </c>
      <c r="AN565" s="14">
        <v>3.7430200989991697E-2</v>
      </c>
      <c r="AO565" s="14">
        <v>6.8864212877528794E-2</v>
      </c>
      <c r="AP565" s="14"/>
      <c r="AQ565" s="14">
        <v>1.1856999693116699E-2</v>
      </c>
      <c r="AR565" s="14"/>
      <c r="AS565" s="14">
        <v>1.19317026576557E-2</v>
      </c>
      <c r="AT565" s="14">
        <v>5.7822750587974002E-2</v>
      </c>
    </row>
    <row r="566" spans="2:46" x14ac:dyDescent="0.35">
      <c r="B566" t="s">
        <v>234</v>
      </c>
      <c r="C566" s="14">
        <v>0.34100793201033702</v>
      </c>
      <c r="D566" s="14">
        <v>0.36146236121340503</v>
      </c>
      <c r="E566" s="14">
        <v>0.32142327511338997</v>
      </c>
      <c r="F566" s="14"/>
      <c r="G566" s="14">
        <v>0.33881286313956599</v>
      </c>
      <c r="H566" s="14">
        <v>0.42303858888246199</v>
      </c>
      <c r="I566" s="14">
        <v>0.362198287972403</v>
      </c>
      <c r="J566" s="14">
        <v>0.37254016101445198</v>
      </c>
      <c r="K566" s="14">
        <v>0.27652686667616999</v>
      </c>
      <c r="L566" s="14">
        <v>0.276280664572224</v>
      </c>
      <c r="M566" s="14"/>
      <c r="N566" s="14">
        <v>0.422502767160092</v>
      </c>
      <c r="O566" s="14">
        <v>0.37943783725643898</v>
      </c>
      <c r="P566" s="14">
        <v>0.294575779992372</v>
      </c>
      <c r="Q566" s="14">
        <v>0.25441150623209502</v>
      </c>
      <c r="R566" s="14"/>
      <c r="S566" s="14">
        <v>0.419232973065989</v>
      </c>
      <c r="T566" s="14">
        <v>0.31742605249811201</v>
      </c>
      <c r="U566" s="14">
        <v>0.31673598599436098</v>
      </c>
      <c r="V566" s="14">
        <v>0.324226587618764</v>
      </c>
      <c r="W566" s="14">
        <v>0.35748983788316602</v>
      </c>
      <c r="X566" s="14">
        <v>0.37581197143879902</v>
      </c>
      <c r="Y566" s="14">
        <v>0.26284602511335198</v>
      </c>
      <c r="Z566" s="14">
        <v>0.322443359449884</v>
      </c>
      <c r="AA566" s="14">
        <v>0.385603317496581</v>
      </c>
      <c r="AB566" s="14">
        <v>0.31639778329759599</v>
      </c>
      <c r="AC566" s="14">
        <v>0.25567835122126598</v>
      </c>
      <c r="AD566" s="14">
        <v>0.33702288626848498</v>
      </c>
      <c r="AE566" s="14"/>
      <c r="AF566" s="14">
        <v>0.27227283509929201</v>
      </c>
      <c r="AG566" s="14">
        <v>0.51728154712038099</v>
      </c>
      <c r="AH566" s="14">
        <v>0.39089911173226299</v>
      </c>
      <c r="AI566" s="14">
        <v>0.13125496946220899</v>
      </c>
      <c r="AJ566" s="14"/>
      <c r="AK566" s="14">
        <v>0.305598583353131</v>
      </c>
      <c r="AL566" s="14">
        <v>0.64314675163145096</v>
      </c>
      <c r="AM566" s="14">
        <v>0.40288427859937198</v>
      </c>
      <c r="AN566" s="14">
        <v>0.161728649202078</v>
      </c>
      <c r="AO566" s="14">
        <v>0.26094904132490399</v>
      </c>
      <c r="AP566" s="14"/>
      <c r="AQ566" s="14">
        <v>0.51424069554660701</v>
      </c>
      <c r="AR566" s="14"/>
      <c r="AS566" s="14">
        <v>0.73736359558123099</v>
      </c>
      <c r="AT566" s="14">
        <v>0.19020510620582501</v>
      </c>
    </row>
    <row r="567" spans="2:46" x14ac:dyDescent="0.35">
      <c r="B567" t="s">
        <v>235</v>
      </c>
      <c r="C567" s="14">
        <v>0.338530674160474</v>
      </c>
      <c r="D567" s="14">
        <v>0.34615255036964498</v>
      </c>
      <c r="E567" s="14">
        <v>0.33241361591066099</v>
      </c>
      <c r="F567" s="14"/>
      <c r="G567" s="14">
        <v>0.31472552673135701</v>
      </c>
      <c r="H567" s="14">
        <v>0.31261253233456399</v>
      </c>
      <c r="I567" s="14">
        <v>0.31272511310569201</v>
      </c>
      <c r="J567" s="14">
        <v>0.35032622748362402</v>
      </c>
      <c r="K567" s="14">
        <v>0.37795745821808002</v>
      </c>
      <c r="L567" s="14">
        <v>0.36032401281999099</v>
      </c>
      <c r="M567" s="14"/>
      <c r="N567" s="14">
        <v>0.31045210740201901</v>
      </c>
      <c r="O567" s="14">
        <v>0.29964423082399899</v>
      </c>
      <c r="P567" s="14">
        <v>0.370925372405217</v>
      </c>
      <c r="Q567" s="14">
        <v>0.381659743233211</v>
      </c>
      <c r="R567" s="14"/>
      <c r="S567" s="14">
        <v>0.25817146161062599</v>
      </c>
      <c r="T567" s="14">
        <v>0.35231227249827202</v>
      </c>
      <c r="U567" s="14">
        <v>0.35321399850284302</v>
      </c>
      <c r="V567" s="14">
        <v>0.318849598338874</v>
      </c>
      <c r="W567" s="14">
        <v>0.31252581816560898</v>
      </c>
      <c r="X567" s="14">
        <v>0.33004249331087498</v>
      </c>
      <c r="Y567" s="14">
        <v>0.42012785032727301</v>
      </c>
      <c r="Z567" s="14">
        <v>0.38110323612947</v>
      </c>
      <c r="AA567" s="14">
        <v>0.35273161342076398</v>
      </c>
      <c r="AB567" s="14">
        <v>0.350817919796448</v>
      </c>
      <c r="AC567" s="14">
        <v>0.38136299178600402</v>
      </c>
      <c r="AD567" s="14">
        <v>0.32457854869692199</v>
      </c>
      <c r="AE567" s="14"/>
      <c r="AF567" s="14">
        <v>0.39011608625551403</v>
      </c>
      <c r="AG567" s="14">
        <v>0.195225443506062</v>
      </c>
      <c r="AH567" s="14">
        <v>0.30355869297569499</v>
      </c>
      <c r="AI567" s="14">
        <v>0.63379978199901199</v>
      </c>
      <c r="AJ567" s="14"/>
      <c r="AK567" s="14">
        <v>0.35320785078359301</v>
      </c>
      <c r="AL567" s="14">
        <v>9.5629130398513201E-2</v>
      </c>
      <c r="AM567" s="14">
        <v>0.32087959764506202</v>
      </c>
      <c r="AN567" s="14">
        <v>0.576546261621941</v>
      </c>
      <c r="AO567" s="14">
        <v>0.40828256918626199</v>
      </c>
      <c r="AP567" s="14"/>
      <c r="AQ567" s="14">
        <v>0.27021404412074501</v>
      </c>
      <c r="AR567" s="14"/>
      <c r="AS567" s="14">
        <v>3.1595033880631299E-2</v>
      </c>
      <c r="AT567" s="14">
        <v>0.45739489600599298</v>
      </c>
    </row>
    <row r="568" spans="2:46" x14ac:dyDescent="0.35">
      <c r="B568" t="s">
        <v>74</v>
      </c>
      <c r="C568" s="14">
        <v>2.47725784986297E-3</v>
      </c>
      <c r="D568" s="14">
        <v>1.53098108437603E-2</v>
      </c>
      <c r="E568" s="14">
        <v>-1.0990340797270501E-2</v>
      </c>
      <c r="F568" s="14"/>
      <c r="G568" s="14">
        <v>2.4087336408208801E-2</v>
      </c>
      <c r="H568" s="14">
        <v>0.110426056547898</v>
      </c>
      <c r="I568" s="14">
        <v>4.9473174866710698E-2</v>
      </c>
      <c r="J568" s="14">
        <v>2.22139335308284E-2</v>
      </c>
      <c r="K568" s="14">
        <v>-0.10143059154191</v>
      </c>
      <c r="L568" s="14">
        <v>-8.4043348247767297E-2</v>
      </c>
      <c r="M568" s="14"/>
      <c r="N568" s="14">
        <v>0.112050659758074</v>
      </c>
      <c r="O568" s="14">
        <v>7.9793606432439199E-2</v>
      </c>
      <c r="P568" s="14">
        <v>-7.6349592412845002E-2</v>
      </c>
      <c r="Q568" s="14">
        <v>-0.12724823700111701</v>
      </c>
      <c r="R568" s="14"/>
      <c r="S568" s="14">
        <v>0.16106151145536199</v>
      </c>
      <c r="T568" s="14">
        <v>-3.4886220000159597E-2</v>
      </c>
      <c r="U568" s="14">
        <v>-3.64780125084814E-2</v>
      </c>
      <c r="V568" s="14">
        <v>5.3769892798898296E-3</v>
      </c>
      <c r="W568" s="14">
        <v>4.4964019717556702E-2</v>
      </c>
      <c r="X568" s="14">
        <v>4.5769478127924E-2</v>
      </c>
      <c r="Y568" s="14">
        <v>-0.15728182521392101</v>
      </c>
      <c r="Z568" s="14">
        <v>-5.8659876679585603E-2</v>
      </c>
      <c r="AA568" s="14">
        <v>3.2871704075817201E-2</v>
      </c>
      <c r="AB568" s="14">
        <v>-3.44201364988522E-2</v>
      </c>
      <c r="AC568" s="14">
        <v>-0.12568464056473799</v>
      </c>
      <c r="AD568" s="14">
        <v>1.24443375715631E-2</v>
      </c>
      <c r="AE568" s="14"/>
      <c r="AF568" s="14">
        <v>-0.117843251156222</v>
      </c>
      <c r="AG568" s="14">
        <v>0.32205610361431902</v>
      </c>
      <c r="AH568" s="14">
        <v>8.7340418756568103E-2</v>
      </c>
      <c r="AI568" s="14">
        <v>-0.50254481253680305</v>
      </c>
      <c r="AJ568" s="14"/>
      <c r="AK568" s="14">
        <v>-4.7609267430462503E-2</v>
      </c>
      <c r="AL568" s="14">
        <v>0.54751762123293801</v>
      </c>
      <c r="AM568" s="14">
        <v>8.2004680954310002E-2</v>
      </c>
      <c r="AN568" s="14">
        <v>-0.41481761241986298</v>
      </c>
      <c r="AO568" s="14">
        <v>-0.147333527861358</v>
      </c>
      <c r="AP568" s="14"/>
      <c r="AQ568" s="14">
        <v>0.244026651425862</v>
      </c>
      <c r="AR568" s="14"/>
      <c r="AS568" s="14">
        <v>0.70576856170059998</v>
      </c>
      <c r="AT568" s="14">
        <v>-0.267189789800168</v>
      </c>
    </row>
    <row r="569" spans="2:46" x14ac:dyDescent="0.35"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</row>
    <row r="570" spans="2:46" x14ac:dyDescent="0.35">
      <c r="B570" s="6" t="s">
        <v>244</v>
      </c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</row>
    <row r="571" spans="2:46" x14ac:dyDescent="0.35">
      <c r="B571" s="24" t="s">
        <v>78</v>
      </c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</row>
    <row r="572" spans="2:46" x14ac:dyDescent="0.35">
      <c r="B572" t="s">
        <v>241</v>
      </c>
      <c r="C572" s="14">
        <v>0.209624595916515</v>
      </c>
      <c r="D572" s="14">
        <v>0.204412220309728</v>
      </c>
      <c r="E572" s="14">
        <v>0.214457728442042</v>
      </c>
      <c r="F572" s="14"/>
      <c r="G572" s="14">
        <v>0.25535523973969099</v>
      </c>
      <c r="H572" s="14">
        <v>0.25752346634843598</v>
      </c>
      <c r="I572" s="14">
        <v>0.24190295026531</v>
      </c>
      <c r="J572" s="14">
        <v>0.19800911229524801</v>
      </c>
      <c r="K572" s="14">
        <v>0.174025062173467</v>
      </c>
      <c r="L572" s="14">
        <v>0.147331846599072</v>
      </c>
      <c r="M572" s="14"/>
      <c r="N572" s="14">
        <v>0.21027040733118901</v>
      </c>
      <c r="O572" s="14">
        <v>0.19961718499924899</v>
      </c>
      <c r="P572" s="14">
        <v>0.20140561296491</v>
      </c>
      <c r="Q572" s="14">
        <v>0.22759739837645299</v>
      </c>
      <c r="R572" s="14"/>
      <c r="S572" s="14">
        <v>0.25299149257918901</v>
      </c>
      <c r="T572" s="14">
        <v>0.17200283557879001</v>
      </c>
      <c r="U572" s="14">
        <v>0.18974213202231699</v>
      </c>
      <c r="V572" s="14">
        <v>0.17701833925000099</v>
      </c>
      <c r="W572" s="14">
        <v>0.182772118227365</v>
      </c>
      <c r="X572" s="14">
        <v>0.22184738436777299</v>
      </c>
      <c r="Y572" s="14">
        <v>0.31425209382326202</v>
      </c>
      <c r="Z572" s="14">
        <v>0.24856709229661</v>
      </c>
      <c r="AA572" s="14">
        <v>0.202367003492951</v>
      </c>
      <c r="AB572" s="14">
        <v>0.21245055382356301</v>
      </c>
      <c r="AC572" s="14">
        <v>0.17273874813082299</v>
      </c>
      <c r="AD572" s="14">
        <v>9.5820462239130294E-2</v>
      </c>
      <c r="AE572" s="14"/>
      <c r="AF572" s="14">
        <v>0.17978757131956</v>
      </c>
      <c r="AG572" s="14">
        <v>0.22165053357879599</v>
      </c>
      <c r="AH572" s="14">
        <v>0.22937067436056599</v>
      </c>
      <c r="AI572" s="14">
        <v>0.19131356254370099</v>
      </c>
      <c r="AJ572" s="14"/>
      <c r="AK572" s="14">
        <v>0.18847072174715401</v>
      </c>
      <c r="AL572" s="14">
        <v>0.16085165231801599</v>
      </c>
      <c r="AM572" s="14">
        <v>0.30097259483324001</v>
      </c>
      <c r="AN572" s="14">
        <v>0.20826176471185801</v>
      </c>
      <c r="AO572" s="14">
        <v>0.37665782671459203</v>
      </c>
      <c r="AP572" s="14"/>
      <c r="AQ572" s="14">
        <v>0.27123209637439799</v>
      </c>
      <c r="AR572" s="14"/>
      <c r="AS572" s="14">
        <v>0.12065654394419</v>
      </c>
      <c r="AT572" s="14">
        <v>0.38549548454660798</v>
      </c>
    </row>
    <row r="573" spans="2:46" x14ac:dyDescent="0.35">
      <c r="B573" t="s">
        <v>49</v>
      </c>
      <c r="C573" s="14">
        <v>6.8996851484154298E-2</v>
      </c>
      <c r="D573" s="14">
        <v>8.5015976203760807E-2</v>
      </c>
      <c r="E573" s="14">
        <v>5.2677975562829098E-2</v>
      </c>
      <c r="F573" s="14"/>
      <c r="G573" s="14">
        <v>9.6100218909245694E-2</v>
      </c>
      <c r="H573" s="14">
        <v>8.7323562694703094E-2</v>
      </c>
      <c r="I573" s="14">
        <v>7.2031718034838002E-2</v>
      </c>
      <c r="J573" s="14">
        <v>6.09538068740463E-2</v>
      </c>
      <c r="K573" s="14">
        <v>6.8806040806160901E-2</v>
      </c>
      <c r="L573" s="14">
        <v>4.0211619301250397E-2</v>
      </c>
      <c r="M573" s="14"/>
      <c r="N573" s="14">
        <v>7.8386988582964098E-2</v>
      </c>
      <c r="O573" s="14">
        <v>6.9277290488663601E-2</v>
      </c>
      <c r="P573" s="14">
        <v>7.6543839727399601E-2</v>
      </c>
      <c r="Q573" s="14">
        <v>5.2843943753373201E-2</v>
      </c>
      <c r="R573" s="14"/>
      <c r="S573" s="14">
        <v>8.2615107619543104E-2</v>
      </c>
      <c r="T573" s="14">
        <v>4.2087637011324799E-2</v>
      </c>
      <c r="U573" s="14">
        <v>5.0709106736816598E-2</v>
      </c>
      <c r="V573" s="14">
        <v>5.31099511193363E-2</v>
      </c>
      <c r="W573" s="14">
        <v>0.100191663793482</v>
      </c>
      <c r="X573" s="14">
        <v>8.72040842925835E-2</v>
      </c>
      <c r="Y573" s="14">
        <v>5.78032616304473E-2</v>
      </c>
      <c r="Z573" s="14">
        <v>7.8979018262675102E-2</v>
      </c>
      <c r="AA573" s="14">
        <v>8.4946003650954199E-2</v>
      </c>
      <c r="AB573" s="14">
        <v>5.2621882295359398E-2</v>
      </c>
      <c r="AC573" s="14">
        <v>4.0476848484873797E-2</v>
      </c>
      <c r="AD573" s="14">
        <v>0.145880308835517</v>
      </c>
      <c r="AE573" s="14"/>
      <c r="AF573" s="14">
        <v>6.2427680589464199E-2</v>
      </c>
      <c r="AG573" s="14">
        <v>7.3992476274771998E-2</v>
      </c>
      <c r="AH573" s="14">
        <v>4.9419422737912798E-2</v>
      </c>
      <c r="AI573" s="14">
        <v>9.4423318450665095E-2</v>
      </c>
      <c r="AJ573" s="14"/>
      <c r="AK573" s="14">
        <v>4.1160210933471802E-2</v>
      </c>
      <c r="AL573" s="14">
        <v>0.10079180689099999</v>
      </c>
      <c r="AM573" s="14">
        <v>4.0905691825144003E-2</v>
      </c>
      <c r="AN573" s="14">
        <v>7.4105774701256205E-2</v>
      </c>
      <c r="AO573" s="14">
        <v>0.107668848693493</v>
      </c>
      <c r="AP573" s="14"/>
      <c r="AQ573" s="14">
        <v>7.60374817833087E-2</v>
      </c>
      <c r="AR573" s="14"/>
      <c r="AS573" s="14">
        <v>9.6910535797383901E-2</v>
      </c>
      <c r="AT573" s="14">
        <v>3.5289625326784001E-2</v>
      </c>
    </row>
    <row r="574" spans="2:46" x14ac:dyDescent="0.35">
      <c r="B574" t="s">
        <v>242</v>
      </c>
      <c r="C574" s="14">
        <v>0.27540587049152798</v>
      </c>
      <c r="D574" s="14">
        <v>0.308181258062313</v>
      </c>
      <c r="E574" s="14">
        <v>0.244477883480167</v>
      </c>
      <c r="F574" s="14"/>
      <c r="G574" s="14">
        <v>0.22043070112235999</v>
      </c>
      <c r="H574" s="14">
        <v>0.25307976655599301</v>
      </c>
      <c r="I574" s="14">
        <v>0.25409991637291102</v>
      </c>
      <c r="J574" s="14">
        <v>0.27145707228065602</v>
      </c>
      <c r="K574" s="14">
        <v>0.32795411763281201</v>
      </c>
      <c r="L574" s="14">
        <v>0.31536545510207598</v>
      </c>
      <c r="M574" s="14"/>
      <c r="N574" s="14">
        <v>0.316237312801463</v>
      </c>
      <c r="O574" s="14">
        <v>0.28094105812724401</v>
      </c>
      <c r="P574" s="14">
        <v>0.269814198905305</v>
      </c>
      <c r="Q574" s="14">
        <v>0.232162947585903</v>
      </c>
      <c r="R574" s="14"/>
      <c r="S574" s="14">
        <v>0.26479256591908501</v>
      </c>
      <c r="T574" s="14">
        <v>0.35810855100157302</v>
      </c>
      <c r="U574" s="14">
        <v>0.35197388651987299</v>
      </c>
      <c r="V574" s="14">
        <v>0.25802211346401999</v>
      </c>
      <c r="W574" s="14">
        <v>0.29293806003084699</v>
      </c>
      <c r="X574" s="14">
        <v>0.24700631589604399</v>
      </c>
      <c r="Y574" s="14">
        <v>0.211397114400488</v>
      </c>
      <c r="Z574" s="14">
        <v>0.241908095329986</v>
      </c>
      <c r="AA574" s="14">
        <v>0.227736756304879</v>
      </c>
      <c r="AB574" s="14">
        <v>0.27245826623487601</v>
      </c>
      <c r="AC574" s="14">
        <v>0.221753338812852</v>
      </c>
      <c r="AD574" s="14">
        <v>0.34638162751625101</v>
      </c>
      <c r="AE574" s="14"/>
      <c r="AF574" s="14">
        <v>0.29419931049505499</v>
      </c>
      <c r="AG574" s="14">
        <v>0.30590716974457399</v>
      </c>
      <c r="AH574" s="14">
        <v>0.37412855786001498</v>
      </c>
      <c r="AI574" s="14">
        <v>0.24870328488601301</v>
      </c>
      <c r="AJ574" s="14"/>
      <c r="AK574" s="14">
        <v>0.30512931520177999</v>
      </c>
      <c r="AL574" s="14">
        <v>0.34239788048665498</v>
      </c>
      <c r="AM574" s="14">
        <v>0.36624695177134498</v>
      </c>
      <c r="AN574" s="14">
        <v>0.26035192287480602</v>
      </c>
      <c r="AO574" s="14">
        <v>0.186387596320508</v>
      </c>
      <c r="AP574" s="14"/>
      <c r="AQ574" s="14">
        <v>0.193700007453004</v>
      </c>
      <c r="AR574" s="14"/>
      <c r="AS574" s="14">
        <v>0.37881866984972601</v>
      </c>
      <c r="AT574" s="14">
        <v>0.19987475941552801</v>
      </c>
    </row>
    <row r="575" spans="2:46" x14ac:dyDescent="0.35">
      <c r="B575" t="s">
        <v>243</v>
      </c>
      <c r="C575" s="14">
        <v>4.0593607753355902E-2</v>
      </c>
      <c r="D575" s="14">
        <v>4.4978493359107703E-2</v>
      </c>
      <c r="E575" s="14">
        <v>3.647056061291E-2</v>
      </c>
      <c r="F575" s="14"/>
      <c r="G575" s="14">
        <v>4.5598328286229499E-2</v>
      </c>
      <c r="H575" s="14">
        <v>3.3217565833986197E-2</v>
      </c>
      <c r="I575" s="14">
        <v>2.51879168131393E-2</v>
      </c>
      <c r="J575" s="14">
        <v>5.4316134115451303E-2</v>
      </c>
      <c r="K575" s="14">
        <v>4.7031642381673899E-2</v>
      </c>
      <c r="L575" s="14">
        <v>4.0289631594525997E-2</v>
      </c>
      <c r="M575" s="14"/>
      <c r="N575" s="14">
        <v>3.0735667559604499E-2</v>
      </c>
      <c r="O575" s="14">
        <v>3.5862846263163398E-2</v>
      </c>
      <c r="P575" s="14">
        <v>4.9810686716940097E-2</v>
      </c>
      <c r="Q575" s="14">
        <v>4.65573977234559E-2</v>
      </c>
      <c r="R575" s="14"/>
      <c r="S575" s="14">
        <v>2.9484517015591301E-2</v>
      </c>
      <c r="T575" s="14">
        <v>4.9109506705806001E-2</v>
      </c>
      <c r="U575" s="14">
        <v>3.8618132598223297E-2</v>
      </c>
      <c r="V575" s="14">
        <v>5.3980080950044702E-2</v>
      </c>
      <c r="W575" s="14">
        <v>2.54657253617942E-2</v>
      </c>
      <c r="X575" s="14">
        <v>4.50907054298329E-2</v>
      </c>
      <c r="Y575" s="14">
        <v>5.6494514508184802E-2</v>
      </c>
      <c r="Z575" s="14">
        <v>3.6299031259314198E-2</v>
      </c>
      <c r="AA575" s="14">
        <v>1.3575446551259401E-2</v>
      </c>
      <c r="AB575" s="14">
        <v>7.8489452419993194E-2</v>
      </c>
      <c r="AC575" s="14">
        <v>1.94160161365984E-2</v>
      </c>
      <c r="AD575" s="14">
        <v>2.6055569463674801E-2</v>
      </c>
      <c r="AE575" s="14"/>
      <c r="AF575" s="14">
        <v>7.0669357706182295E-2</v>
      </c>
      <c r="AG575" s="14">
        <v>2.69873727719393E-2</v>
      </c>
      <c r="AH575" s="14">
        <v>2.8901594248177301E-2</v>
      </c>
      <c r="AI575" s="14">
        <v>7.0018263345559301E-2</v>
      </c>
      <c r="AJ575" s="14"/>
      <c r="AK575" s="14">
        <v>6.5883872994126597E-2</v>
      </c>
      <c r="AL575" s="14">
        <v>3.2431431364443999E-2</v>
      </c>
      <c r="AM575" s="14">
        <v>1.95884561114252E-2</v>
      </c>
      <c r="AN575" s="14">
        <v>7.1648582531577604E-2</v>
      </c>
      <c r="AO575" s="14">
        <v>1.31037210663406E-2</v>
      </c>
      <c r="AP575" s="14"/>
      <c r="AQ575" s="14">
        <v>5.5554261802273297E-2</v>
      </c>
      <c r="AR575" s="14"/>
      <c r="AS575" s="14">
        <v>2.94770605009455E-2</v>
      </c>
      <c r="AT575" s="14">
        <v>2.4683725422340999E-2</v>
      </c>
    </row>
    <row r="576" spans="2:46" x14ac:dyDescent="0.35">
      <c r="B576" t="s">
        <v>46</v>
      </c>
      <c r="C576" s="14">
        <v>8.0766026401835098E-2</v>
      </c>
      <c r="D576" s="14">
        <v>9.6774443835711293E-2</v>
      </c>
      <c r="E576" s="14">
        <v>6.54493833327177E-2</v>
      </c>
      <c r="F576" s="14"/>
      <c r="G576" s="14">
        <v>0.114345997157969</v>
      </c>
      <c r="H576" s="14">
        <v>0.14115914830838</v>
      </c>
      <c r="I576" s="14">
        <v>7.4834530474967006E-2</v>
      </c>
      <c r="J576" s="14">
        <v>7.6618088049141206E-2</v>
      </c>
      <c r="K576" s="14">
        <v>6.6206054279226101E-2</v>
      </c>
      <c r="L576" s="14">
        <v>2.72362381475597E-2</v>
      </c>
      <c r="M576" s="14"/>
      <c r="N576" s="14">
        <v>8.28551377988095E-2</v>
      </c>
      <c r="O576" s="14">
        <v>7.0859372971039003E-2</v>
      </c>
      <c r="P576" s="14">
        <v>8.3469222548177693E-2</v>
      </c>
      <c r="Q576" s="14">
        <v>8.7565960752469696E-2</v>
      </c>
      <c r="R576" s="14"/>
      <c r="S576" s="14">
        <v>7.5514933657865699E-2</v>
      </c>
      <c r="T576" s="14">
        <v>5.8032645915795399E-2</v>
      </c>
      <c r="U576" s="14">
        <v>8.7254074124658104E-2</v>
      </c>
      <c r="V576" s="14">
        <v>8.6605231172927996E-2</v>
      </c>
      <c r="W576" s="14">
        <v>8.2385731903068901E-2</v>
      </c>
      <c r="X576" s="14">
        <v>8.2173550865480505E-2</v>
      </c>
      <c r="Y576" s="14">
        <v>8.3819281321395295E-2</v>
      </c>
      <c r="Z576" s="14">
        <v>6.63696072454701E-2</v>
      </c>
      <c r="AA576" s="14">
        <v>8.9001860179258596E-2</v>
      </c>
      <c r="AB576" s="14">
        <v>7.5892371970956607E-2</v>
      </c>
      <c r="AC576" s="14">
        <v>0.11060222964487</v>
      </c>
      <c r="AD576" s="14">
        <v>0.10672091221335001</v>
      </c>
      <c r="AE576" s="14"/>
      <c r="AF576" s="14">
        <v>5.4573883342024898E-2</v>
      </c>
      <c r="AG576" s="14">
        <v>8.7409461712455006E-2</v>
      </c>
      <c r="AH576" s="14">
        <v>2.4126246119558901E-2</v>
      </c>
      <c r="AI576" s="14">
        <v>0.13178126612983901</v>
      </c>
      <c r="AJ576" s="14"/>
      <c r="AK576" s="14">
        <v>8.5725659254325806E-2</v>
      </c>
      <c r="AL576" s="14">
        <v>8.6631251682610697E-2</v>
      </c>
      <c r="AM576" s="14">
        <v>3.9796865448459902E-2</v>
      </c>
      <c r="AN576" s="14">
        <v>0.10881391081583</v>
      </c>
      <c r="AO576" s="14">
        <v>8.0206435034850795E-2</v>
      </c>
      <c r="AP576" s="14"/>
      <c r="AQ576" s="14">
        <v>0.186530308922286</v>
      </c>
      <c r="AR576" s="14"/>
      <c r="AS576" s="14">
        <v>8.3483621391086504E-2</v>
      </c>
      <c r="AT576" s="14">
        <v>9.8353376254871699E-2</v>
      </c>
    </row>
    <row r="577" spans="2:46" x14ac:dyDescent="0.35">
      <c r="B577" t="s">
        <v>71</v>
      </c>
      <c r="C577" s="14">
        <v>0.32461304795261198</v>
      </c>
      <c r="D577" s="14">
        <v>0.26063760822937898</v>
      </c>
      <c r="E577" s="14">
        <v>0.38646646856933398</v>
      </c>
      <c r="F577" s="14"/>
      <c r="G577" s="14">
        <v>0.26816951478450501</v>
      </c>
      <c r="H577" s="14">
        <v>0.227696490258502</v>
      </c>
      <c r="I577" s="14">
        <v>0.331942968038835</v>
      </c>
      <c r="J577" s="14">
        <v>0.338645786385457</v>
      </c>
      <c r="K577" s="14">
        <v>0.31597708272665997</v>
      </c>
      <c r="L577" s="14">
        <v>0.429565209255516</v>
      </c>
      <c r="M577" s="14"/>
      <c r="N577" s="14">
        <v>0.281514485925969</v>
      </c>
      <c r="O577" s="14">
        <v>0.34344224715064098</v>
      </c>
      <c r="P577" s="14">
        <v>0.31895643913726701</v>
      </c>
      <c r="Q577" s="14">
        <v>0.35327235180834499</v>
      </c>
      <c r="R577" s="14"/>
      <c r="S577" s="14">
        <v>0.29460138320872598</v>
      </c>
      <c r="T577" s="14">
        <v>0.32065882378671101</v>
      </c>
      <c r="U577" s="14">
        <v>0.281702667998112</v>
      </c>
      <c r="V577" s="14">
        <v>0.37126428404367001</v>
      </c>
      <c r="W577" s="14">
        <v>0.31624670068344202</v>
      </c>
      <c r="X577" s="14">
        <v>0.316677959148286</v>
      </c>
      <c r="Y577" s="14">
        <v>0.276233734316223</v>
      </c>
      <c r="Z577" s="14">
        <v>0.32787715560594399</v>
      </c>
      <c r="AA577" s="14">
        <v>0.38237292982069798</v>
      </c>
      <c r="AB577" s="14">
        <v>0.30808747325525199</v>
      </c>
      <c r="AC577" s="14">
        <v>0.43501281878998199</v>
      </c>
      <c r="AD577" s="14">
        <v>0.279141119732076</v>
      </c>
      <c r="AE577" s="14"/>
      <c r="AF577" s="14">
        <v>0.33834219654771402</v>
      </c>
      <c r="AG577" s="14">
        <v>0.28405298591746297</v>
      </c>
      <c r="AH577" s="14">
        <v>0.29405350467377001</v>
      </c>
      <c r="AI577" s="14">
        <v>0.26376030464422301</v>
      </c>
      <c r="AJ577" s="14"/>
      <c r="AK577" s="14">
        <v>0.31363021986914102</v>
      </c>
      <c r="AL577" s="14">
        <v>0.276895977257274</v>
      </c>
      <c r="AM577" s="14">
        <v>0.23248944001038499</v>
      </c>
      <c r="AN577" s="14">
        <v>0.276818044364672</v>
      </c>
      <c r="AO577" s="14">
        <v>0.235975572170216</v>
      </c>
      <c r="AP577" s="14"/>
      <c r="AQ577" s="14">
        <v>0.21694584366472999</v>
      </c>
      <c r="AR577" s="14"/>
      <c r="AS577" s="14">
        <v>0.29065356851666801</v>
      </c>
      <c r="AT577" s="14">
        <v>0.25630302903386798</v>
      </c>
    </row>
    <row r="578" spans="2:46" x14ac:dyDescent="0.35"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</row>
    <row r="579" spans="2:46" x14ac:dyDescent="0.35">
      <c r="B579" s="6" t="s">
        <v>261</v>
      </c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</row>
    <row r="580" spans="2:46" x14ac:dyDescent="0.35">
      <c r="B580" s="24" t="s">
        <v>78</v>
      </c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</row>
    <row r="581" spans="2:46" x14ac:dyDescent="0.35">
      <c r="B581" t="s">
        <v>245</v>
      </c>
      <c r="C581" s="14">
        <v>0.24043981445746701</v>
      </c>
      <c r="D581" s="14">
        <v>0.27930065667492199</v>
      </c>
      <c r="E581" s="14">
        <v>0.20343210943842499</v>
      </c>
      <c r="F581" s="14"/>
      <c r="G581" s="14">
        <v>0.24617891682269599</v>
      </c>
      <c r="H581" s="14">
        <v>0.27451734524962301</v>
      </c>
      <c r="I581" s="14">
        <v>0.196065084368931</v>
      </c>
      <c r="J581" s="14">
        <v>0.25302453220978799</v>
      </c>
      <c r="K581" s="14">
        <v>0.24103225663908801</v>
      </c>
      <c r="L581" s="14">
        <v>0.23433997935776399</v>
      </c>
      <c r="M581" s="14"/>
      <c r="N581" s="14">
        <v>0.27941993294310302</v>
      </c>
      <c r="O581" s="14">
        <v>0.25929004355931301</v>
      </c>
      <c r="P581" s="14">
        <v>0.21723010836394999</v>
      </c>
      <c r="Q581" s="14">
        <v>0.20044640649586801</v>
      </c>
      <c r="R581" s="14"/>
      <c r="S581" s="14">
        <v>0.26026716457730398</v>
      </c>
      <c r="T581" s="14">
        <v>0.23434312537504701</v>
      </c>
      <c r="U581" s="14">
        <v>0.25523208755913601</v>
      </c>
      <c r="V581" s="14">
        <v>0.22177564347279499</v>
      </c>
      <c r="W581" s="14">
        <v>0.25039052896673097</v>
      </c>
      <c r="X581" s="14">
        <v>0.28701170009842197</v>
      </c>
      <c r="Y581" s="14">
        <v>0.208966791864691</v>
      </c>
      <c r="Z581" s="14">
        <v>0.28777848632909298</v>
      </c>
      <c r="AA581" s="14">
        <v>0.231785695424752</v>
      </c>
      <c r="AB581" s="14">
        <v>0.211858455493634</v>
      </c>
      <c r="AC581" s="14">
        <v>0.18411841022959399</v>
      </c>
      <c r="AD581" s="14">
        <v>0.25993564915828798</v>
      </c>
      <c r="AE581" s="14"/>
      <c r="AF581" s="14">
        <v>0.17005386648818199</v>
      </c>
      <c r="AG581" s="14">
        <v>0.376174188852617</v>
      </c>
      <c r="AH581" s="14">
        <v>0.23494495263149401</v>
      </c>
      <c r="AI581" s="14">
        <v>0.11538948270942399</v>
      </c>
      <c r="AJ581" s="14"/>
      <c r="AK581" s="14">
        <v>0.172471840973734</v>
      </c>
      <c r="AL581" s="14">
        <v>0.43740041306822702</v>
      </c>
      <c r="AM581" s="14">
        <v>0.285116225145433</v>
      </c>
      <c r="AN581" s="14">
        <v>0.14444274401100901</v>
      </c>
      <c r="AO581" s="14">
        <v>0.25750092361861499</v>
      </c>
      <c r="AP581" s="14"/>
      <c r="AQ581" s="14">
        <v>0.26980724490547398</v>
      </c>
      <c r="AR581" s="14"/>
      <c r="AS581" s="14">
        <v>0.47299138468045399</v>
      </c>
      <c r="AT581" s="14">
        <v>0.236808076121785</v>
      </c>
    </row>
    <row r="582" spans="2:46" x14ac:dyDescent="0.35">
      <c r="B582" t="s">
        <v>246</v>
      </c>
      <c r="C582" s="14">
        <v>0.181101558195573</v>
      </c>
      <c r="D582" s="14">
        <v>0.22649177032562401</v>
      </c>
      <c r="E582" s="14">
        <v>0.136407011291103</v>
      </c>
      <c r="F582" s="14"/>
      <c r="G582" s="14">
        <v>0.171077852824009</v>
      </c>
      <c r="H582" s="14">
        <v>0.14633066618756199</v>
      </c>
      <c r="I582" s="14">
        <v>0.14778793885067401</v>
      </c>
      <c r="J582" s="14">
        <v>0.16672130148867501</v>
      </c>
      <c r="K582" s="14">
        <v>0.20238478260145501</v>
      </c>
      <c r="L582" s="14">
        <v>0.24053594367824499</v>
      </c>
      <c r="M582" s="14"/>
      <c r="N582" s="14">
        <v>0.201553346495952</v>
      </c>
      <c r="O582" s="14">
        <v>0.196453749195382</v>
      </c>
      <c r="P582" s="14">
        <v>0.14832697890171301</v>
      </c>
      <c r="Q582" s="14">
        <v>0.17034607671215701</v>
      </c>
      <c r="R582" s="14"/>
      <c r="S582" s="14">
        <v>0.16152819904625801</v>
      </c>
      <c r="T582" s="14">
        <v>0.19959215534181499</v>
      </c>
      <c r="U582" s="14">
        <v>0.18565533145268601</v>
      </c>
      <c r="V582" s="14">
        <v>0.18303479068255701</v>
      </c>
      <c r="W582" s="14">
        <v>0.17565344249829601</v>
      </c>
      <c r="X582" s="14">
        <v>0.17228149580639801</v>
      </c>
      <c r="Y582" s="14">
        <v>0.156452374396228</v>
      </c>
      <c r="Z582" s="14">
        <v>0.26953139893967798</v>
      </c>
      <c r="AA582" s="14">
        <v>0.16960538551410401</v>
      </c>
      <c r="AB582" s="14">
        <v>0.221089726763911</v>
      </c>
      <c r="AC582" s="14">
        <v>0.14195557633306699</v>
      </c>
      <c r="AD582" s="14">
        <v>0.14859892779169501</v>
      </c>
      <c r="AE582" s="14"/>
      <c r="AF582" s="14">
        <v>0.15034977611769301</v>
      </c>
      <c r="AG582" s="14">
        <v>0.26020839459371198</v>
      </c>
      <c r="AH582" s="14">
        <v>0.217930477746655</v>
      </c>
      <c r="AI582" s="14">
        <v>9.2886544633128704E-2</v>
      </c>
      <c r="AJ582" s="14"/>
      <c r="AK582" s="14">
        <v>0.14356338330233701</v>
      </c>
      <c r="AL582" s="14">
        <v>0.286502672724953</v>
      </c>
      <c r="AM582" s="14">
        <v>0.22680873395814</v>
      </c>
      <c r="AN582" s="14">
        <v>0.111709131876724</v>
      </c>
      <c r="AO582" s="14">
        <v>0.17255689207987501</v>
      </c>
      <c r="AP582" s="14"/>
      <c r="AQ582" s="14">
        <v>0.218751623514822</v>
      </c>
      <c r="AR582" s="14"/>
      <c r="AS582" s="14">
        <v>0.33142700565489602</v>
      </c>
      <c r="AT582" s="14">
        <v>0.15810300275848099</v>
      </c>
    </row>
    <row r="583" spans="2:46" x14ac:dyDescent="0.35">
      <c r="B583" t="s">
        <v>247</v>
      </c>
      <c r="C583" s="14">
        <v>0.14143095064215999</v>
      </c>
      <c r="D583" s="14">
        <v>0.16593740805496901</v>
      </c>
      <c r="E583" s="14">
        <v>0.11805318298388801</v>
      </c>
      <c r="F583" s="14"/>
      <c r="G583" s="14">
        <v>0.13319335133095001</v>
      </c>
      <c r="H583" s="14">
        <v>9.5200097297020295E-2</v>
      </c>
      <c r="I583" s="14">
        <v>0.14886049162468201</v>
      </c>
      <c r="J583" s="14">
        <v>0.14530492670461501</v>
      </c>
      <c r="K583" s="14">
        <v>0.179824702494536</v>
      </c>
      <c r="L583" s="14">
        <v>0.14947945373826399</v>
      </c>
      <c r="M583" s="14"/>
      <c r="N583" s="14">
        <v>0.17032959296849901</v>
      </c>
      <c r="O583" s="14">
        <v>0.18311165688888401</v>
      </c>
      <c r="P583" s="14">
        <v>0.11619172869570001</v>
      </c>
      <c r="Q583" s="14">
        <v>9.0895248526132399E-2</v>
      </c>
      <c r="R583" s="14"/>
      <c r="S583" s="14">
        <v>0.177401062499042</v>
      </c>
      <c r="T583" s="14">
        <v>0.15209776020389701</v>
      </c>
      <c r="U583" s="14">
        <v>0.14813276535247799</v>
      </c>
      <c r="V583" s="14">
        <v>0.17251091425335099</v>
      </c>
      <c r="W583" s="14">
        <v>0.13710146931216699</v>
      </c>
      <c r="X583" s="14">
        <v>0.115671121850356</v>
      </c>
      <c r="Y583" s="14">
        <v>8.9617888898441606E-2</v>
      </c>
      <c r="Z583" s="14">
        <v>0.11739120501406999</v>
      </c>
      <c r="AA583" s="14">
        <v>0.103323007884898</v>
      </c>
      <c r="AB583" s="14">
        <v>0.19599610032370601</v>
      </c>
      <c r="AC583" s="14">
        <v>0.104033673590018</v>
      </c>
      <c r="AD583" s="14">
        <v>0.11222147241972701</v>
      </c>
      <c r="AE583" s="14"/>
      <c r="AF583" s="14">
        <v>5.0887896348396203E-2</v>
      </c>
      <c r="AG583" s="14">
        <v>0.23903298729019201</v>
      </c>
      <c r="AH583" s="14">
        <v>0.210110613787719</v>
      </c>
      <c r="AI583" s="14">
        <v>4.3863151292914099E-2</v>
      </c>
      <c r="AJ583" s="14"/>
      <c r="AK583" s="14">
        <v>5.5316686835888002E-2</v>
      </c>
      <c r="AL583" s="14">
        <v>0.28877707613606701</v>
      </c>
      <c r="AM583" s="14">
        <v>0.22670237607027699</v>
      </c>
      <c r="AN583" s="14">
        <v>4.8950984530443498E-2</v>
      </c>
      <c r="AO583" s="14">
        <v>0.12803017090794599</v>
      </c>
      <c r="AP583" s="14"/>
      <c r="AQ583" s="14">
        <v>0.110906329047765</v>
      </c>
      <c r="AR583" s="14"/>
      <c r="AS583" s="14">
        <v>0.325434412274341</v>
      </c>
      <c r="AT583" s="14">
        <v>0.10908716444633999</v>
      </c>
    </row>
    <row r="584" spans="2:46" x14ac:dyDescent="0.35">
      <c r="B584" t="s">
        <v>248</v>
      </c>
      <c r="C584" s="14">
        <v>0.137957513886132</v>
      </c>
      <c r="D584" s="14">
        <v>0.142033655849225</v>
      </c>
      <c r="E584" s="14">
        <v>0.13451736175297699</v>
      </c>
      <c r="F584" s="14"/>
      <c r="G584" s="14">
        <v>0.16437976820465799</v>
      </c>
      <c r="H584" s="14">
        <v>0.20391105674922599</v>
      </c>
      <c r="I584" s="14">
        <v>0.164083043312166</v>
      </c>
      <c r="J584" s="14">
        <v>0.15625777622432399</v>
      </c>
      <c r="K584" s="14">
        <v>0.105651383012307</v>
      </c>
      <c r="L584" s="14">
        <v>5.22979373589205E-2</v>
      </c>
      <c r="M584" s="14"/>
      <c r="N584" s="14">
        <v>0.181290390246761</v>
      </c>
      <c r="O584" s="14">
        <v>0.13454298846836099</v>
      </c>
      <c r="P584" s="14">
        <v>0.122727366167152</v>
      </c>
      <c r="Q584" s="14">
        <v>0.109896781757068</v>
      </c>
      <c r="R584" s="14"/>
      <c r="S584" s="14">
        <v>0.20576016486516799</v>
      </c>
      <c r="T584" s="14">
        <v>0.10966313605952301</v>
      </c>
      <c r="U584" s="14">
        <v>9.3752514643958895E-2</v>
      </c>
      <c r="V584" s="14">
        <v>0.135808712624335</v>
      </c>
      <c r="W584" s="14">
        <v>0.122257430737577</v>
      </c>
      <c r="X584" s="14">
        <v>0.152327953337447</v>
      </c>
      <c r="Y584" s="14">
        <v>0.120567772563739</v>
      </c>
      <c r="Z584" s="14">
        <v>0.18623960809637699</v>
      </c>
      <c r="AA584" s="14">
        <v>0.13614011397970299</v>
      </c>
      <c r="AB584" s="14">
        <v>0.124380609518462</v>
      </c>
      <c r="AC584" s="14">
        <v>7.5745332561777706E-2</v>
      </c>
      <c r="AD584" s="14">
        <v>0.194814935517272</v>
      </c>
      <c r="AE584" s="14"/>
      <c r="AF584" s="14">
        <v>6.5413852684140503E-2</v>
      </c>
      <c r="AG584" s="14">
        <v>0.24353437447634901</v>
      </c>
      <c r="AH584" s="14">
        <v>0.12927870216308099</v>
      </c>
      <c r="AI584" s="14">
        <v>6.07525221365341E-2</v>
      </c>
      <c r="AJ584" s="14"/>
      <c r="AK584" s="14">
        <v>0.100392263269228</v>
      </c>
      <c r="AL584" s="14">
        <v>0.27670088530393</v>
      </c>
      <c r="AM584" s="14">
        <v>0.140502756177735</v>
      </c>
      <c r="AN584" s="14">
        <v>6.9587868794724603E-2</v>
      </c>
      <c r="AO584" s="14">
        <v>0.15209134845135899</v>
      </c>
      <c r="AP584" s="14"/>
      <c r="AQ584" s="14">
        <v>0.28569653565321002</v>
      </c>
      <c r="AR584" s="14"/>
      <c r="AS584" s="14">
        <v>0.32349974479306398</v>
      </c>
      <c r="AT584" s="14">
        <v>0.13055430836382301</v>
      </c>
    </row>
    <row r="585" spans="2:46" x14ac:dyDescent="0.35">
      <c r="B585" t="s">
        <v>249</v>
      </c>
      <c r="C585" s="14">
        <v>0.13041839318597001</v>
      </c>
      <c r="D585" s="14">
        <v>0.15569376932975901</v>
      </c>
      <c r="E585" s="14">
        <v>0.106246599939169</v>
      </c>
      <c r="F585" s="14"/>
      <c r="G585" s="14">
        <v>0.15499595890183801</v>
      </c>
      <c r="H585" s="14">
        <v>0.164086779414538</v>
      </c>
      <c r="I585" s="14">
        <v>0.12765358856162501</v>
      </c>
      <c r="J585" s="14">
        <v>0.13816845639881301</v>
      </c>
      <c r="K585" s="14">
        <v>0.11847123678029001</v>
      </c>
      <c r="L585" s="14">
        <v>9.0625588736404902E-2</v>
      </c>
      <c r="M585" s="14"/>
      <c r="N585" s="14">
        <v>0.17044878389193899</v>
      </c>
      <c r="O585" s="14">
        <v>0.13587274216411599</v>
      </c>
      <c r="P585" s="14">
        <v>0.12947810097679099</v>
      </c>
      <c r="Q585" s="14">
        <v>8.40065371256635E-2</v>
      </c>
      <c r="R585" s="14"/>
      <c r="S585" s="14">
        <v>0.18215866960315499</v>
      </c>
      <c r="T585" s="14">
        <v>0.118880251932516</v>
      </c>
      <c r="U585" s="14">
        <v>0.109562454647836</v>
      </c>
      <c r="V585" s="14">
        <v>8.7619765922316198E-2</v>
      </c>
      <c r="W585" s="14">
        <v>0.12267980463900301</v>
      </c>
      <c r="X585" s="14">
        <v>0.13212589278650599</v>
      </c>
      <c r="Y585" s="14">
        <v>8.3717669738286898E-2</v>
      </c>
      <c r="Z585" s="14">
        <v>0.155317157586808</v>
      </c>
      <c r="AA585" s="14">
        <v>0.151108498283334</v>
      </c>
      <c r="AB585" s="14">
        <v>0.16828953406955299</v>
      </c>
      <c r="AC585" s="14">
        <v>5.2125690965355603E-2</v>
      </c>
      <c r="AD585" s="14">
        <v>0.16830647535453899</v>
      </c>
      <c r="AE585" s="14"/>
      <c r="AF585" s="14">
        <v>5.9559462364246203E-2</v>
      </c>
      <c r="AG585" s="14">
        <v>0.23435547265269299</v>
      </c>
      <c r="AH585" s="14">
        <v>0.15743192836627601</v>
      </c>
      <c r="AI585" s="14">
        <v>5.8245685368863501E-2</v>
      </c>
      <c r="AJ585" s="14"/>
      <c r="AK585" s="14">
        <v>7.5613630453832598E-2</v>
      </c>
      <c r="AL585" s="14">
        <v>0.29819908468795098</v>
      </c>
      <c r="AM585" s="14">
        <v>0.133230919425227</v>
      </c>
      <c r="AN585" s="14">
        <v>6.0532191555391697E-2</v>
      </c>
      <c r="AO585" s="14">
        <v>0.119841378851737</v>
      </c>
      <c r="AP585" s="14"/>
      <c r="AQ585" s="14">
        <v>0.209473025801727</v>
      </c>
      <c r="AR585" s="14"/>
      <c r="AS585" s="14">
        <v>0.332417749891804</v>
      </c>
      <c r="AT585" s="14">
        <v>9.35317264541254E-2</v>
      </c>
    </row>
    <row r="586" spans="2:46" x14ac:dyDescent="0.35">
      <c r="B586" t="s">
        <v>250</v>
      </c>
      <c r="C586" s="14">
        <v>0.117675299223823</v>
      </c>
      <c r="D586" s="14">
        <v>0.137122341235277</v>
      </c>
      <c r="E586" s="14">
        <v>9.8067099580939496E-2</v>
      </c>
      <c r="F586" s="14"/>
      <c r="G586" s="14">
        <v>0.17072640112169099</v>
      </c>
      <c r="H586" s="14">
        <v>0.20175372996524299</v>
      </c>
      <c r="I586" s="14">
        <v>0.12610291816001201</v>
      </c>
      <c r="J586" s="14">
        <v>9.3935917891039805E-2</v>
      </c>
      <c r="K586" s="14">
        <v>9.5772335322135999E-2</v>
      </c>
      <c r="L586" s="14">
        <v>4.1090885495298497E-2</v>
      </c>
      <c r="M586" s="14"/>
      <c r="N586" s="14">
        <v>0.14002173040917701</v>
      </c>
      <c r="O586" s="14">
        <v>0.10363790283077901</v>
      </c>
      <c r="P586" s="14">
        <v>0.11434460446677799</v>
      </c>
      <c r="Q586" s="14">
        <v>0.110664261725288</v>
      </c>
      <c r="R586" s="14"/>
      <c r="S586" s="14">
        <v>0.176585397684901</v>
      </c>
      <c r="T586" s="14">
        <v>0.10465002415555399</v>
      </c>
      <c r="U586" s="14">
        <v>0.103537423185784</v>
      </c>
      <c r="V586" s="14">
        <v>6.5285149533437101E-2</v>
      </c>
      <c r="W586" s="14">
        <v>0.10114938569911</v>
      </c>
      <c r="X586" s="14">
        <v>0.15432819631685599</v>
      </c>
      <c r="Y586" s="14">
        <v>7.6637207120099304E-2</v>
      </c>
      <c r="Z586" s="14">
        <v>0.15635179488314599</v>
      </c>
      <c r="AA586" s="14">
        <v>0.12687582553215401</v>
      </c>
      <c r="AB586" s="14">
        <v>0.12961277671372101</v>
      </c>
      <c r="AC586" s="14">
        <v>6.5493557538236699E-2</v>
      </c>
      <c r="AD586" s="14">
        <v>9.8168029058092202E-2</v>
      </c>
      <c r="AE586" s="14"/>
      <c r="AF586" s="14">
        <v>7.2769443517486404E-2</v>
      </c>
      <c r="AG586" s="14">
        <v>0.183608271357174</v>
      </c>
      <c r="AH586" s="14">
        <v>8.9589638646939099E-2</v>
      </c>
      <c r="AI586" s="14">
        <v>5.3570863460275599E-2</v>
      </c>
      <c r="AJ586" s="14"/>
      <c r="AK586" s="14">
        <v>9.9253318105566105E-2</v>
      </c>
      <c r="AL586" s="14">
        <v>0.21428983685401601</v>
      </c>
      <c r="AM586" s="14">
        <v>7.8152843198793107E-2</v>
      </c>
      <c r="AN586" s="14">
        <v>8.7766055977431603E-2</v>
      </c>
      <c r="AO586" s="14">
        <v>0.125279341452224</v>
      </c>
      <c r="AP586" s="14"/>
      <c r="AQ586" s="14">
        <v>0.22230332040647399</v>
      </c>
      <c r="AR586" s="14"/>
      <c r="AS586" s="14">
        <v>0.221790510380871</v>
      </c>
      <c r="AT586" s="14">
        <v>0.119957188080253</v>
      </c>
    </row>
    <row r="587" spans="2:46" x14ac:dyDescent="0.35">
      <c r="B587" t="s">
        <v>251</v>
      </c>
      <c r="C587" s="14">
        <v>0.11662008447491801</v>
      </c>
      <c r="D587" s="14">
        <v>0.12602075981799099</v>
      </c>
      <c r="E587" s="14">
        <v>0.107896677600459</v>
      </c>
      <c r="F587" s="14"/>
      <c r="G587" s="14">
        <v>0.15406058302707501</v>
      </c>
      <c r="H587" s="14">
        <v>0.15969976834326</v>
      </c>
      <c r="I587" s="14">
        <v>0.12119447325714799</v>
      </c>
      <c r="J587" s="14">
        <v>0.11269443015017599</v>
      </c>
      <c r="K587" s="14">
        <v>0.10467906194142899</v>
      </c>
      <c r="L587" s="14">
        <v>6.4114328443680604E-2</v>
      </c>
      <c r="M587" s="14"/>
      <c r="N587" s="14">
        <v>0.13797347969405399</v>
      </c>
      <c r="O587" s="14">
        <v>0.10207461632796599</v>
      </c>
      <c r="P587" s="14">
        <v>0.12732647011155401</v>
      </c>
      <c r="Q587" s="14">
        <v>9.8835034978702802E-2</v>
      </c>
      <c r="R587" s="14"/>
      <c r="S587" s="14">
        <v>0.12408606567847499</v>
      </c>
      <c r="T587" s="14">
        <v>0.112887317311331</v>
      </c>
      <c r="U587" s="14">
        <v>0.104585252332361</v>
      </c>
      <c r="V587" s="14">
        <v>0.10466681765890801</v>
      </c>
      <c r="W587" s="14">
        <v>0.15363419755215099</v>
      </c>
      <c r="X587" s="14">
        <v>0.123989734245609</v>
      </c>
      <c r="Y587" s="14">
        <v>0.101711215201854</v>
      </c>
      <c r="Z587" s="14">
        <v>0.19595315494620599</v>
      </c>
      <c r="AA587" s="14">
        <v>7.6438184908451196E-2</v>
      </c>
      <c r="AB587" s="14">
        <v>0.11615614692526099</v>
      </c>
      <c r="AC587" s="14">
        <v>8.6205395239865104E-2</v>
      </c>
      <c r="AD587" s="14">
        <v>0.190370728913274</v>
      </c>
      <c r="AE587" s="14"/>
      <c r="AF587" s="14">
        <v>7.1380291338249094E-2</v>
      </c>
      <c r="AG587" s="14">
        <v>0.18721618484062999</v>
      </c>
      <c r="AH587" s="14">
        <v>7.0521525085540604E-2</v>
      </c>
      <c r="AI587" s="14">
        <v>6.2419166345867597E-2</v>
      </c>
      <c r="AJ587" s="14"/>
      <c r="AK587" s="14">
        <v>7.5525202015553905E-2</v>
      </c>
      <c r="AL587" s="14">
        <v>0.21359466847064701</v>
      </c>
      <c r="AM587" s="14">
        <v>8.9077966237402897E-2</v>
      </c>
      <c r="AN587" s="14">
        <v>7.4740269301138404E-2</v>
      </c>
      <c r="AO587" s="14">
        <v>0.13827729702613001</v>
      </c>
      <c r="AP587" s="14"/>
      <c r="AQ587" s="14">
        <v>0.20792754434334601</v>
      </c>
      <c r="AR587" s="14"/>
      <c r="AS587" s="14">
        <v>0.24306989795131001</v>
      </c>
      <c r="AT587" s="14">
        <v>0.10834937968671</v>
      </c>
    </row>
    <row r="588" spans="2:46" x14ac:dyDescent="0.35">
      <c r="B588" t="s">
        <v>252</v>
      </c>
      <c r="C588" s="14">
        <v>0.114793892237862</v>
      </c>
      <c r="D588" s="14">
        <v>0.14087684524556199</v>
      </c>
      <c r="E588" s="14">
        <v>8.9772256019211197E-2</v>
      </c>
      <c r="F588" s="14"/>
      <c r="G588" s="14">
        <v>0.13461061897734899</v>
      </c>
      <c r="H588" s="14">
        <v>0.167545735527558</v>
      </c>
      <c r="I588" s="14">
        <v>9.8678470843264796E-2</v>
      </c>
      <c r="J588" s="14">
        <v>0.10498122224309001</v>
      </c>
      <c r="K588" s="14">
        <v>0.11598456431454</v>
      </c>
      <c r="L588" s="14">
        <v>7.8938048463375099E-2</v>
      </c>
      <c r="M588" s="14"/>
      <c r="N588" s="14">
        <v>0.14310672932552401</v>
      </c>
      <c r="O588" s="14">
        <v>0.12878079144100901</v>
      </c>
      <c r="P588" s="14">
        <v>9.3503126110336898E-2</v>
      </c>
      <c r="Q588" s="14">
        <v>8.9894757535938896E-2</v>
      </c>
      <c r="R588" s="14"/>
      <c r="S588" s="14">
        <v>0.17518894442156399</v>
      </c>
      <c r="T588" s="14">
        <v>0.101820682258474</v>
      </c>
      <c r="U588" s="14">
        <v>0.10215370501266299</v>
      </c>
      <c r="V588" s="14">
        <v>0.103973549935074</v>
      </c>
      <c r="W588" s="14">
        <v>0.103403456367111</v>
      </c>
      <c r="X588" s="14">
        <v>0.107851354323097</v>
      </c>
      <c r="Y588" s="14">
        <v>5.5020095406283498E-2</v>
      </c>
      <c r="Z588" s="14">
        <v>0.14081486314213301</v>
      </c>
      <c r="AA588" s="14">
        <v>0.108487937773542</v>
      </c>
      <c r="AB588" s="14">
        <v>0.11727063840473401</v>
      </c>
      <c r="AC588" s="14">
        <v>8.2962495297141101E-2</v>
      </c>
      <c r="AD588" s="14">
        <v>0.19588948441603601</v>
      </c>
      <c r="AE588" s="14"/>
      <c r="AF588" s="14">
        <v>5.1213454571111698E-2</v>
      </c>
      <c r="AG588" s="14">
        <v>0.206220842656195</v>
      </c>
      <c r="AH588" s="14">
        <v>0.148117177393361</v>
      </c>
      <c r="AI588" s="14">
        <v>4.2596250592594899E-2</v>
      </c>
      <c r="AJ588" s="14"/>
      <c r="AK588" s="14">
        <v>5.99405180178985E-2</v>
      </c>
      <c r="AL588" s="14">
        <v>0.26161766731527702</v>
      </c>
      <c r="AM588" s="14">
        <v>0.149806076958239</v>
      </c>
      <c r="AN588" s="14">
        <v>4.2422397261887901E-2</v>
      </c>
      <c r="AO588" s="14">
        <v>8.1081994574515703E-2</v>
      </c>
      <c r="AP588" s="14"/>
      <c r="AQ588" s="14">
        <v>0.16551227572075999</v>
      </c>
      <c r="AR588" s="14"/>
      <c r="AS588" s="14">
        <v>0.287676445981489</v>
      </c>
      <c r="AT588" s="14">
        <v>8.8837602200427204E-2</v>
      </c>
    </row>
    <row r="589" spans="2:46" x14ac:dyDescent="0.35">
      <c r="B589" t="s">
        <v>253</v>
      </c>
      <c r="C589" s="14">
        <v>0.10867090807751199</v>
      </c>
      <c r="D589" s="14">
        <v>0.12302198307046699</v>
      </c>
      <c r="E589" s="14">
        <v>9.5082050829996295E-2</v>
      </c>
      <c r="F589" s="14"/>
      <c r="G589" s="14">
        <v>0.106827581009924</v>
      </c>
      <c r="H589" s="14">
        <v>0.14341512587129099</v>
      </c>
      <c r="I589" s="14">
        <v>9.7621283704631898E-2</v>
      </c>
      <c r="J589" s="14">
        <v>0.15898441762558299</v>
      </c>
      <c r="K589" s="14">
        <v>7.9491237571275505E-2</v>
      </c>
      <c r="L589" s="14">
        <v>6.9349881264037003E-2</v>
      </c>
      <c r="M589" s="14"/>
      <c r="N589" s="14">
        <v>0.12848701537900001</v>
      </c>
      <c r="O589" s="14">
        <v>0.112080888830698</v>
      </c>
      <c r="P589" s="14">
        <v>0.11343338878154</v>
      </c>
      <c r="Q589" s="14">
        <v>8.0965757005298705E-2</v>
      </c>
      <c r="R589" s="14"/>
      <c r="S589" s="14">
        <v>0.14335341654807901</v>
      </c>
      <c r="T589" s="14">
        <v>0.119311102531742</v>
      </c>
      <c r="U589" s="14">
        <v>8.9761073934047197E-2</v>
      </c>
      <c r="V589" s="14">
        <v>0.109759012785954</v>
      </c>
      <c r="W589" s="14">
        <v>9.6491896397512503E-2</v>
      </c>
      <c r="X589" s="14">
        <v>7.2366633316504295E-2</v>
      </c>
      <c r="Y589" s="14">
        <v>0.12658693473659099</v>
      </c>
      <c r="Z589" s="14">
        <v>0.11813183189835599</v>
      </c>
      <c r="AA589" s="14">
        <v>8.9337974808915005E-2</v>
      </c>
      <c r="AB589" s="14">
        <v>0.12769285762146801</v>
      </c>
      <c r="AC589" s="14">
        <v>7.4024054289587707E-2</v>
      </c>
      <c r="AD589" s="14">
        <v>9.6167250594195702E-2</v>
      </c>
      <c r="AE589" s="14"/>
      <c r="AF589" s="14">
        <v>4.5772027002320699E-2</v>
      </c>
      <c r="AG589" s="14">
        <v>0.19659479369560201</v>
      </c>
      <c r="AH589" s="14">
        <v>0.113368977081584</v>
      </c>
      <c r="AI589" s="14">
        <v>3.5856387661097E-2</v>
      </c>
      <c r="AJ589" s="14"/>
      <c r="AK589" s="14">
        <v>6.3085050835229806E-2</v>
      </c>
      <c r="AL589" s="14">
        <v>0.25917496301188803</v>
      </c>
      <c r="AM589" s="14">
        <v>0.10304840360237801</v>
      </c>
      <c r="AN589" s="14">
        <v>4.6659833170488302E-2</v>
      </c>
      <c r="AO589" s="14">
        <v>9.1146264658596904E-2</v>
      </c>
      <c r="AP589" s="14"/>
      <c r="AQ589" s="14">
        <v>0.216353154243942</v>
      </c>
      <c r="AR589" s="14"/>
      <c r="AS589" s="14">
        <v>0.27748195608710402</v>
      </c>
      <c r="AT589" s="14">
        <v>7.9801930710974397E-2</v>
      </c>
    </row>
    <row r="590" spans="2:46" x14ac:dyDescent="0.35">
      <c r="B590" t="s">
        <v>254</v>
      </c>
      <c r="C590" s="14">
        <v>0.103017372096694</v>
      </c>
      <c r="D590" s="14">
        <v>0.118429969659163</v>
      </c>
      <c r="E590" s="14">
        <v>8.8369739248975704E-2</v>
      </c>
      <c r="F590" s="14"/>
      <c r="G590" s="14">
        <v>0.119317337056627</v>
      </c>
      <c r="H590" s="14">
        <v>0.14312894312073701</v>
      </c>
      <c r="I590" s="14">
        <v>7.9526806331023103E-2</v>
      </c>
      <c r="J590" s="14">
        <v>0.12881219799409499</v>
      </c>
      <c r="K590" s="14">
        <v>8.0285115800253395E-2</v>
      </c>
      <c r="L590" s="14">
        <v>7.2949424164011303E-2</v>
      </c>
      <c r="M590" s="14"/>
      <c r="N590" s="14">
        <v>0.13766473698009801</v>
      </c>
      <c r="O590" s="14">
        <v>9.3059201109776099E-2</v>
      </c>
      <c r="P590" s="14">
        <v>0.10042148555668901</v>
      </c>
      <c r="Q590" s="14">
        <v>7.9570785769835395E-2</v>
      </c>
      <c r="R590" s="14"/>
      <c r="S590" s="14">
        <v>0.16946609647737901</v>
      </c>
      <c r="T590" s="14">
        <v>9.15245072784346E-2</v>
      </c>
      <c r="U590" s="14">
        <v>6.3515975205838904E-2</v>
      </c>
      <c r="V590" s="14">
        <v>9.0502328908224003E-2</v>
      </c>
      <c r="W590" s="14">
        <v>6.5202724210641994E-2</v>
      </c>
      <c r="X590" s="14">
        <v>9.3865830110486298E-2</v>
      </c>
      <c r="Y590" s="14">
        <v>9.2294077137511699E-2</v>
      </c>
      <c r="Z590" s="14">
        <v>0.102537647296905</v>
      </c>
      <c r="AA590" s="14">
        <v>0.103809580856996</v>
      </c>
      <c r="AB590" s="14">
        <v>0.117190646690103</v>
      </c>
      <c r="AC590" s="14">
        <v>6.67943116421824E-2</v>
      </c>
      <c r="AD590" s="14">
        <v>0.14517741263835501</v>
      </c>
      <c r="AE590" s="14"/>
      <c r="AF590" s="14">
        <v>5.1982223023150601E-2</v>
      </c>
      <c r="AG590" s="14">
        <v>0.19167196362471101</v>
      </c>
      <c r="AH590" s="14">
        <v>9.3178617441804598E-2</v>
      </c>
      <c r="AI590" s="14">
        <v>4.2477506161977902E-2</v>
      </c>
      <c r="AJ590" s="14"/>
      <c r="AK590" s="14">
        <v>8.1534114532733196E-2</v>
      </c>
      <c r="AL590" s="14">
        <v>0.25057710000928701</v>
      </c>
      <c r="AM590" s="14">
        <v>7.8016722329922503E-2</v>
      </c>
      <c r="AN590" s="14">
        <v>4.0152595582149501E-2</v>
      </c>
      <c r="AO590" s="14">
        <v>8.6674501092474293E-2</v>
      </c>
      <c r="AP590" s="14"/>
      <c r="AQ590" s="14">
        <v>0.21498015385372099</v>
      </c>
      <c r="AR590" s="14"/>
      <c r="AS590" s="14">
        <v>0.27857702148195002</v>
      </c>
      <c r="AT590" s="14">
        <v>6.5104866757890401E-2</v>
      </c>
    </row>
    <row r="591" spans="2:46" x14ac:dyDescent="0.35">
      <c r="B591" t="s">
        <v>255</v>
      </c>
      <c r="C591" s="14">
        <v>8.4741707107105199E-2</v>
      </c>
      <c r="D591" s="14">
        <v>9.1229655832932396E-2</v>
      </c>
      <c r="E591" s="14">
        <v>7.87378498083314E-2</v>
      </c>
      <c r="F591" s="14"/>
      <c r="G591" s="14">
        <v>0.128052061233488</v>
      </c>
      <c r="H591" s="14">
        <v>0.128814273110678</v>
      </c>
      <c r="I591" s="14">
        <v>8.1585921688261301E-2</v>
      </c>
      <c r="J591" s="14">
        <v>6.6465440492131003E-2</v>
      </c>
      <c r="K591" s="14">
        <v>6.5690970469316406E-2</v>
      </c>
      <c r="L591" s="14">
        <v>5.0266220530660002E-2</v>
      </c>
      <c r="M591" s="14"/>
      <c r="N591" s="14">
        <v>0.111781038490339</v>
      </c>
      <c r="O591" s="14">
        <v>6.8564925728096096E-2</v>
      </c>
      <c r="P591" s="14">
        <v>7.7316340237498393E-2</v>
      </c>
      <c r="Q591" s="14">
        <v>8.0015717667192995E-2</v>
      </c>
      <c r="R591" s="14"/>
      <c r="S591" s="14">
        <v>0.14449359982850499</v>
      </c>
      <c r="T591" s="14">
        <v>6.2032109168221501E-2</v>
      </c>
      <c r="U591" s="14">
        <v>8.8644854735884196E-2</v>
      </c>
      <c r="V591" s="14">
        <v>4.4917294352639602E-2</v>
      </c>
      <c r="W591" s="14">
        <v>4.66598407732675E-2</v>
      </c>
      <c r="X591" s="14">
        <v>0.100635803882553</v>
      </c>
      <c r="Y591" s="14">
        <v>2.8383045677458901E-2</v>
      </c>
      <c r="Z591" s="14">
        <v>0.129325506221145</v>
      </c>
      <c r="AA591" s="14">
        <v>8.4128139982869499E-2</v>
      </c>
      <c r="AB591" s="14">
        <v>9.5162408517805094E-2</v>
      </c>
      <c r="AC591" s="14">
        <v>6.63318713583574E-2</v>
      </c>
      <c r="AD591" s="14">
        <v>0.14660347332097701</v>
      </c>
      <c r="AE591" s="14"/>
      <c r="AF591" s="14">
        <v>5.2981829536145997E-2</v>
      </c>
      <c r="AG591" s="14">
        <v>0.12426804308304901</v>
      </c>
      <c r="AH591" s="14">
        <v>6.5532566749401097E-2</v>
      </c>
      <c r="AI591" s="14">
        <v>5.81467340997519E-2</v>
      </c>
      <c r="AJ591" s="14"/>
      <c r="AK591" s="14">
        <v>6.7252827946897298E-2</v>
      </c>
      <c r="AL591" s="14">
        <v>0.154088801501963</v>
      </c>
      <c r="AM591" s="14">
        <v>6.95752998944726E-2</v>
      </c>
      <c r="AN591" s="14">
        <v>5.6565494894997202E-2</v>
      </c>
      <c r="AO591" s="14">
        <v>7.5111562166435095E-2</v>
      </c>
      <c r="AP591" s="14"/>
      <c r="AQ591" s="14">
        <v>0.13237489435479699</v>
      </c>
      <c r="AR591" s="14"/>
      <c r="AS591" s="14">
        <v>0.168972364030541</v>
      </c>
      <c r="AT591" s="14">
        <v>5.5364844753168801E-2</v>
      </c>
    </row>
    <row r="592" spans="2:46" x14ac:dyDescent="0.35">
      <c r="B592" t="s">
        <v>256</v>
      </c>
      <c r="C592" s="14">
        <v>7.8944202831885801E-2</v>
      </c>
      <c r="D592" s="14">
        <v>8.7913100183540302E-2</v>
      </c>
      <c r="E592" s="14">
        <v>7.0494865674839396E-2</v>
      </c>
      <c r="F592" s="14"/>
      <c r="G592" s="14">
        <v>8.9469761954780597E-2</v>
      </c>
      <c r="H592" s="14">
        <v>0.12607854223030601</v>
      </c>
      <c r="I592" s="14">
        <v>7.8686476994071303E-2</v>
      </c>
      <c r="J592" s="14">
        <v>8.3032504156857506E-2</v>
      </c>
      <c r="K592" s="14">
        <v>6.5730994880426594E-2</v>
      </c>
      <c r="L592" s="14">
        <v>3.9355333504597599E-2</v>
      </c>
      <c r="M592" s="14"/>
      <c r="N592" s="14">
        <v>0.10599111702397</v>
      </c>
      <c r="O592" s="14">
        <v>6.5329957810677894E-2</v>
      </c>
      <c r="P592" s="14">
        <v>8.2875281955840499E-2</v>
      </c>
      <c r="Q592" s="14">
        <v>5.9464819286560403E-2</v>
      </c>
      <c r="R592" s="14"/>
      <c r="S592" s="14">
        <v>0.11186722690647601</v>
      </c>
      <c r="T592" s="14">
        <v>7.2945304033987607E-2</v>
      </c>
      <c r="U592" s="14">
        <v>5.0626584978338302E-2</v>
      </c>
      <c r="V592" s="14">
        <v>0.110264740550162</v>
      </c>
      <c r="W592" s="14">
        <v>5.1891267376971299E-2</v>
      </c>
      <c r="X592" s="14">
        <v>9.1205237561662905E-2</v>
      </c>
      <c r="Y592" s="14">
        <v>3.1699372663041299E-2</v>
      </c>
      <c r="Z592" s="14">
        <v>0.142013247817</v>
      </c>
      <c r="AA592" s="14">
        <v>5.8272843346561097E-2</v>
      </c>
      <c r="AB592" s="14">
        <v>0.11347103490539499</v>
      </c>
      <c r="AC592" s="14">
        <v>3.39530506382974E-2</v>
      </c>
      <c r="AD592" s="14">
        <v>4.8189932095481197E-2</v>
      </c>
      <c r="AE592" s="14"/>
      <c r="AF592" s="14">
        <v>5.1358284490343499E-2</v>
      </c>
      <c r="AG592" s="14">
        <v>0.128453342238044</v>
      </c>
      <c r="AH592" s="14">
        <v>8.9613294405080701E-2</v>
      </c>
      <c r="AI592" s="14">
        <v>3.5392152954798098E-2</v>
      </c>
      <c r="AJ592" s="14"/>
      <c r="AK592" s="14">
        <v>6.4798852671532903E-2</v>
      </c>
      <c r="AL592" s="14">
        <v>0.15467914347970299</v>
      </c>
      <c r="AM592" s="14">
        <v>6.7817979153081603E-2</v>
      </c>
      <c r="AN592" s="14">
        <v>4.7971872429966603E-2</v>
      </c>
      <c r="AO592" s="14">
        <v>7.3780988890429305E-2</v>
      </c>
      <c r="AP592" s="14"/>
      <c r="AQ592" s="14">
        <v>0.15151304387015399</v>
      </c>
      <c r="AR592" s="14"/>
      <c r="AS592" s="14">
        <v>0.18556062283958</v>
      </c>
      <c r="AT592" s="14">
        <v>4.8015236678788202E-2</v>
      </c>
    </row>
    <row r="593" spans="2:46" x14ac:dyDescent="0.35">
      <c r="B593" t="s">
        <v>257</v>
      </c>
      <c r="C593" s="14">
        <v>7.8412244274496404E-2</v>
      </c>
      <c r="D593" s="14">
        <v>8.9461958208292905E-2</v>
      </c>
      <c r="E593" s="14">
        <v>6.7928802211754694E-2</v>
      </c>
      <c r="F593" s="14"/>
      <c r="G593" s="14">
        <v>0.14001641129990899</v>
      </c>
      <c r="H593" s="14">
        <v>0.10078896013699599</v>
      </c>
      <c r="I593" s="14">
        <v>8.3333244475409796E-2</v>
      </c>
      <c r="J593" s="14">
        <v>6.4374446907402197E-2</v>
      </c>
      <c r="K593" s="14">
        <v>5.2044318309380999E-2</v>
      </c>
      <c r="L593" s="14">
        <v>4.4307593310690299E-2</v>
      </c>
      <c r="M593" s="14"/>
      <c r="N593" s="14">
        <v>0.11987849484153899</v>
      </c>
      <c r="O593" s="14">
        <v>6.6863684047714894E-2</v>
      </c>
      <c r="P593" s="14">
        <v>7.1668916873872099E-2</v>
      </c>
      <c r="Q593" s="14">
        <v>5.2544488306689598E-2</v>
      </c>
      <c r="R593" s="14"/>
      <c r="S593" s="14">
        <v>0.10926587686889901</v>
      </c>
      <c r="T593" s="14">
        <v>4.5466985962011201E-2</v>
      </c>
      <c r="U593" s="14">
        <v>7.6760455868313496E-2</v>
      </c>
      <c r="V593" s="14">
        <v>7.4672580557899507E-2</v>
      </c>
      <c r="W593" s="14">
        <v>7.5754167501372593E-2</v>
      </c>
      <c r="X593" s="14">
        <v>7.02983884508315E-2</v>
      </c>
      <c r="Y593" s="14">
        <v>8.2459915713967102E-2</v>
      </c>
      <c r="Z593" s="14">
        <v>8.9338868678839695E-2</v>
      </c>
      <c r="AA593" s="14">
        <v>6.0341007140475203E-2</v>
      </c>
      <c r="AB593" s="14">
        <v>8.4923959023769799E-2</v>
      </c>
      <c r="AC593" s="14">
        <v>7.8394785171428102E-2</v>
      </c>
      <c r="AD593" s="14">
        <v>0.14431863668528799</v>
      </c>
      <c r="AE593" s="14"/>
      <c r="AF593" s="14">
        <v>6.1998582250202897E-2</v>
      </c>
      <c r="AG593" s="14">
        <v>0.12004061185633499</v>
      </c>
      <c r="AH593" s="14">
        <v>6.6377812321500307E-2</v>
      </c>
      <c r="AI593" s="14">
        <v>4.4772592279337303E-2</v>
      </c>
      <c r="AJ593" s="14"/>
      <c r="AK593" s="14">
        <v>6.9592735436557404E-2</v>
      </c>
      <c r="AL593" s="14">
        <v>0.139712561952438</v>
      </c>
      <c r="AM593" s="14">
        <v>8.1691943124892197E-2</v>
      </c>
      <c r="AN593" s="14">
        <v>3.9841637031983901E-2</v>
      </c>
      <c r="AO593" s="14">
        <v>7.8811230608901703E-2</v>
      </c>
      <c r="AP593" s="14"/>
      <c r="AQ593" s="14">
        <v>0.118956077376783</v>
      </c>
      <c r="AR593" s="14"/>
      <c r="AS593" s="14">
        <v>0.16259273976012001</v>
      </c>
      <c r="AT593" s="14">
        <v>5.7545638618375798E-2</v>
      </c>
    </row>
    <row r="594" spans="2:46" x14ac:dyDescent="0.35">
      <c r="B594" t="s">
        <v>258</v>
      </c>
      <c r="C594" s="14">
        <v>7.5792708388888505E-2</v>
      </c>
      <c r="D594" s="14">
        <v>8.5754598445298494E-2</v>
      </c>
      <c r="E594" s="14">
        <v>6.6361319395387697E-2</v>
      </c>
      <c r="F594" s="14"/>
      <c r="G594" s="14">
        <v>0.103973657471959</v>
      </c>
      <c r="H594" s="14">
        <v>0.123305239566098</v>
      </c>
      <c r="I594" s="14">
        <v>6.1430112445772601E-2</v>
      </c>
      <c r="J594" s="14">
        <v>6.7780629145159102E-2</v>
      </c>
      <c r="K594" s="14">
        <v>5.6233962728454698E-2</v>
      </c>
      <c r="L594" s="14">
        <v>4.97154686289559E-2</v>
      </c>
      <c r="M594" s="14"/>
      <c r="N594" s="14">
        <v>8.6210618040503603E-2</v>
      </c>
      <c r="O594" s="14">
        <v>7.7899989571072303E-2</v>
      </c>
      <c r="P594" s="14">
        <v>8.6488770217308095E-2</v>
      </c>
      <c r="Q594" s="14">
        <v>5.3944234172462899E-2</v>
      </c>
      <c r="R594" s="14"/>
      <c r="S594" s="14">
        <v>0.10722285124467899</v>
      </c>
      <c r="T594" s="14">
        <v>6.8833482216797706E-2</v>
      </c>
      <c r="U594" s="14">
        <v>6.8367703610914099E-2</v>
      </c>
      <c r="V594" s="14">
        <v>5.1839739647048001E-2</v>
      </c>
      <c r="W594" s="14">
        <v>9.6317297346366099E-2</v>
      </c>
      <c r="X594" s="14">
        <v>9.3869262223118796E-2</v>
      </c>
      <c r="Y594" s="14">
        <v>3.5721269588598503E-2</v>
      </c>
      <c r="Z594" s="14">
        <v>0.14238350059187899</v>
      </c>
      <c r="AA594" s="14">
        <v>8.4453870381115306E-2</v>
      </c>
      <c r="AB594" s="14">
        <v>6.2784702012312399E-2</v>
      </c>
      <c r="AC594" s="14">
        <v>0</v>
      </c>
      <c r="AD594" s="14">
        <v>0.100572222236342</v>
      </c>
      <c r="AE594" s="14"/>
      <c r="AF594" s="14">
        <v>4.7161164159606299E-2</v>
      </c>
      <c r="AG594" s="14">
        <v>0.13180464576814199</v>
      </c>
      <c r="AH594" s="14">
        <v>6.5275113010964197E-2</v>
      </c>
      <c r="AI594" s="14">
        <v>4.3551309711982102E-2</v>
      </c>
      <c r="AJ594" s="14"/>
      <c r="AK594" s="14">
        <v>5.2976620596354003E-2</v>
      </c>
      <c r="AL594" s="14">
        <v>0.16388549660534299</v>
      </c>
      <c r="AM594" s="14">
        <v>6.4106908424475903E-2</v>
      </c>
      <c r="AN594" s="14">
        <v>6.1400360947230698E-2</v>
      </c>
      <c r="AO594" s="14">
        <v>7.9470597597276899E-2</v>
      </c>
      <c r="AP594" s="14"/>
      <c r="AQ594" s="14">
        <v>0.14818178397974399</v>
      </c>
      <c r="AR594" s="14"/>
      <c r="AS594" s="14">
        <v>0.176321706876687</v>
      </c>
      <c r="AT594" s="14">
        <v>7.0882133908750797E-2</v>
      </c>
    </row>
    <row r="595" spans="2:46" x14ac:dyDescent="0.35">
      <c r="B595" t="s">
        <v>259</v>
      </c>
      <c r="C595" s="14">
        <v>6.94013646872359E-2</v>
      </c>
      <c r="D595" s="14">
        <v>7.7767477626904405E-2</v>
      </c>
      <c r="E595" s="14">
        <v>6.1503295594221803E-2</v>
      </c>
      <c r="F595" s="14"/>
      <c r="G595" s="14">
        <v>0.11398631145566</v>
      </c>
      <c r="H595" s="14">
        <v>9.5539615412929602E-2</v>
      </c>
      <c r="I595" s="14">
        <v>0.104751628661609</v>
      </c>
      <c r="J595" s="14">
        <v>6.7971854838285398E-2</v>
      </c>
      <c r="K595" s="14">
        <v>3.5135935683101999E-2</v>
      </c>
      <c r="L595" s="14">
        <v>1.38981335998583E-2</v>
      </c>
      <c r="M595" s="14"/>
      <c r="N595" s="14">
        <v>7.68080299353186E-2</v>
      </c>
      <c r="O595" s="14">
        <v>4.3987176324311601E-2</v>
      </c>
      <c r="P595" s="14">
        <v>8.5522224869126001E-2</v>
      </c>
      <c r="Q595" s="14">
        <v>7.4619397757217307E-2</v>
      </c>
      <c r="R595" s="14"/>
      <c r="S595" s="14">
        <v>9.9896407193787895E-2</v>
      </c>
      <c r="T595" s="14">
        <v>6.2163084246729498E-2</v>
      </c>
      <c r="U595" s="14">
        <v>7.6964132438597205E-2</v>
      </c>
      <c r="V595" s="14">
        <v>3.5991595923274E-2</v>
      </c>
      <c r="W595" s="14">
        <v>7.2546531713161805E-2</v>
      </c>
      <c r="X595" s="14">
        <v>7.9045992639862298E-2</v>
      </c>
      <c r="Y595" s="14">
        <v>3.5271955483492698E-2</v>
      </c>
      <c r="Z595" s="14">
        <v>0.10217186953462</v>
      </c>
      <c r="AA595" s="14">
        <v>7.6863356513718201E-2</v>
      </c>
      <c r="AB595" s="14">
        <v>6.6796424343165295E-2</v>
      </c>
      <c r="AC595" s="14">
        <v>4.6428116664711402E-2</v>
      </c>
      <c r="AD595" s="14">
        <v>6.8469781092037205E-2</v>
      </c>
      <c r="AE595" s="14"/>
      <c r="AF595" s="14">
        <v>3.7424965331052898E-2</v>
      </c>
      <c r="AG595" s="14">
        <v>0.120677380284776</v>
      </c>
      <c r="AH595" s="14">
        <v>5.5163097625553797E-2</v>
      </c>
      <c r="AI595" s="14">
        <v>3.2110227026433499E-2</v>
      </c>
      <c r="AJ595" s="14"/>
      <c r="AK595" s="14">
        <v>3.9470792616762701E-2</v>
      </c>
      <c r="AL595" s="14">
        <v>0.14887703502664401</v>
      </c>
      <c r="AM595" s="14">
        <v>6.1848041132782902E-2</v>
      </c>
      <c r="AN595" s="14">
        <v>3.63712407674305E-2</v>
      </c>
      <c r="AO595" s="14">
        <v>8.39808777989762E-2</v>
      </c>
      <c r="AP595" s="14"/>
      <c r="AQ595" s="14">
        <v>0.15463353065206101</v>
      </c>
      <c r="AR595" s="14"/>
      <c r="AS595" s="14">
        <v>0.16829864240838899</v>
      </c>
      <c r="AT595" s="14">
        <v>5.07047983246499E-2</v>
      </c>
    </row>
    <row r="596" spans="2:46" x14ac:dyDescent="0.35">
      <c r="B596" t="s">
        <v>260</v>
      </c>
      <c r="C596" s="14">
        <v>0.391552672900149</v>
      </c>
      <c r="D596" s="14">
        <v>0.36196402080758799</v>
      </c>
      <c r="E596" s="14">
        <v>0.421981247099387</v>
      </c>
      <c r="F596" s="14"/>
      <c r="G596" s="14">
        <v>0.20567822809654199</v>
      </c>
      <c r="H596" s="14">
        <v>0.27011665353126502</v>
      </c>
      <c r="I596" s="14">
        <v>0.35849012712682499</v>
      </c>
      <c r="J596" s="14">
        <v>0.42267002143098797</v>
      </c>
      <c r="K596" s="14">
        <v>0.51449889489673895</v>
      </c>
      <c r="L596" s="14">
        <v>0.53305471262669302</v>
      </c>
      <c r="M596" s="14"/>
      <c r="N596" s="14">
        <v>0.374148068676114</v>
      </c>
      <c r="O596" s="14">
        <v>0.37155326377703002</v>
      </c>
      <c r="P596" s="14">
        <v>0.428489186896159</v>
      </c>
      <c r="Q596" s="14">
        <v>0.40031103698129999</v>
      </c>
      <c r="R596" s="14"/>
      <c r="S596" s="14">
        <v>0.28557017050386801</v>
      </c>
      <c r="T596" s="14">
        <v>0.44377520828488398</v>
      </c>
      <c r="U596" s="14">
        <v>0.35794581964708699</v>
      </c>
      <c r="V596" s="14">
        <v>0.37607655825671699</v>
      </c>
      <c r="W596" s="14">
        <v>0.394940510037388</v>
      </c>
      <c r="X596" s="14">
        <v>0.36572195511694</v>
      </c>
      <c r="Y596" s="14">
        <v>0.42195043841956897</v>
      </c>
      <c r="Z596" s="14">
        <v>0.43312139327702398</v>
      </c>
      <c r="AA596" s="14">
        <v>0.427712851452903</v>
      </c>
      <c r="AB596" s="14">
        <v>0.42394972215702198</v>
      </c>
      <c r="AC596" s="14">
        <v>0.48130940414878898</v>
      </c>
      <c r="AD596" s="14">
        <v>0.34993753395911298</v>
      </c>
      <c r="AE596" s="14"/>
      <c r="AF596" s="14">
        <v>0.56297271864947995</v>
      </c>
      <c r="AG596" s="14">
        <v>0.191493339841558</v>
      </c>
      <c r="AH596" s="14">
        <v>0.35954166986108699</v>
      </c>
      <c r="AI596" s="14">
        <v>0.63192610673467298</v>
      </c>
      <c r="AJ596" s="14"/>
      <c r="AK596" s="14">
        <v>0.52031207612135799</v>
      </c>
      <c r="AL596" s="14">
        <v>5.6604688037999097E-2</v>
      </c>
      <c r="AM596" s="14">
        <v>0.363944557179957</v>
      </c>
      <c r="AN596" s="14">
        <v>0.61659742311585997</v>
      </c>
      <c r="AO596" s="14">
        <v>0.37406957269747798</v>
      </c>
      <c r="AP596" s="14"/>
      <c r="AQ596" s="14">
        <v>0.29539831029013502</v>
      </c>
      <c r="AR596" s="14"/>
      <c r="AS596" s="14">
        <v>3.1702789219070202E-2</v>
      </c>
      <c r="AT596" s="14">
        <v>0.43618148537298101</v>
      </c>
    </row>
    <row r="597" spans="2:46" x14ac:dyDescent="0.35">
      <c r="B597" t="s">
        <v>71</v>
      </c>
      <c r="C597" s="14">
        <v>8.1268432442860694E-2</v>
      </c>
      <c r="D597" s="14">
        <v>6.1619791370301803E-2</v>
      </c>
      <c r="E597" s="14">
        <v>9.79356261229931E-2</v>
      </c>
      <c r="F597" s="14"/>
      <c r="G597" s="14">
        <v>0.14502058634704601</v>
      </c>
      <c r="H597" s="14">
        <v>9.3100357792650495E-2</v>
      </c>
      <c r="I597" s="14">
        <v>9.1027123730450202E-2</v>
      </c>
      <c r="J597" s="14">
        <v>6.2338581941867498E-2</v>
      </c>
      <c r="K597" s="14">
        <v>6.0221830560560401E-2</v>
      </c>
      <c r="L597" s="14">
        <v>5.0771184801787002E-2</v>
      </c>
      <c r="M597" s="14"/>
      <c r="N597" s="14">
        <v>5.2861187687022103E-2</v>
      </c>
      <c r="O597" s="14">
        <v>6.18535414487855E-2</v>
      </c>
      <c r="P597" s="14">
        <v>7.82897714601304E-2</v>
      </c>
      <c r="Q597" s="14">
        <v>0.13186003238225899</v>
      </c>
      <c r="R597" s="14"/>
      <c r="S597" s="14">
        <v>7.5067987115145701E-2</v>
      </c>
      <c r="T597" s="14">
        <v>6.8362576480418893E-2</v>
      </c>
      <c r="U597" s="14">
        <v>9.2774590474038798E-2</v>
      </c>
      <c r="V597" s="14">
        <v>8.9450967716035196E-2</v>
      </c>
      <c r="W597" s="14">
        <v>0.12685830748829599</v>
      </c>
      <c r="X597" s="14">
        <v>7.6878630560538105E-2</v>
      </c>
      <c r="Y597" s="14">
        <v>9.0625207400081301E-2</v>
      </c>
      <c r="Z597" s="14">
        <v>3.9926381117806699E-2</v>
      </c>
      <c r="AA597" s="14">
        <v>6.7302518313533302E-2</v>
      </c>
      <c r="AB597" s="14">
        <v>6.3914284324291304E-2</v>
      </c>
      <c r="AC597" s="14">
        <v>0.114874186779614</v>
      </c>
      <c r="AD597" s="14">
        <v>9.54389131473799E-2</v>
      </c>
      <c r="AE597" s="14"/>
      <c r="AF597" s="14">
        <v>5.3342779438386598E-2</v>
      </c>
      <c r="AG597" s="14">
        <v>5.7305672766884003E-2</v>
      </c>
      <c r="AH597" s="14">
        <v>8.71594471341572E-2</v>
      </c>
      <c r="AI597" s="14">
        <v>5.0457784780005802E-2</v>
      </c>
      <c r="AJ597" s="14"/>
      <c r="AK597" s="14">
        <v>4.75549452517397E-2</v>
      </c>
      <c r="AL597" s="14">
        <v>7.5477244623703296E-2</v>
      </c>
      <c r="AM597" s="14">
        <v>6.6363287080957997E-2</v>
      </c>
      <c r="AN597" s="14">
        <v>4.7830635633733201E-2</v>
      </c>
      <c r="AO597" s="14">
        <v>6.4620865603545394E-2</v>
      </c>
      <c r="AP597" s="14"/>
      <c r="AQ597" s="14">
        <v>3.0542078204108598E-2</v>
      </c>
      <c r="AR597" s="14"/>
      <c r="AS597" s="14">
        <v>5.0666237594823499E-2</v>
      </c>
      <c r="AT597" s="14">
        <v>5.6302767129983299E-2</v>
      </c>
    </row>
    <row r="598" spans="2:46" x14ac:dyDescent="0.35"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</row>
    <row r="599" spans="2:46" x14ac:dyDescent="0.35">
      <c r="B599" s="6" t="s">
        <v>272</v>
      </c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</row>
    <row r="600" spans="2:46" x14ac:dyDescent="0.35">
      <c r="B600" s="24" t="s">
        <v>78</v>
      </c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</row>
    <row r="601" spans="2:46" x14ac:dyDescent="0.35">
      <c r="B601" t="s">
        <v>262</v>
      </c>
      <c r="C601" s="14">
        <v>0.33534675063848202</v>
      </c>
      <c r="D601" s="14">
        <v>0.30967414942455601</v>
      </c>
      <c r="E601" s="14">
        <v>0.361730937493978</v>
      </c>
      <c r="F601" s="14"/>
      <c r="G601" s="14">
        <v>0.213327626194492</v>
      </c>
      <c r="H601" s="14">
        <v>0.26435415074748603</v>
      </c>
      <c r="I601" s="14">
        <v>0.30656237190556102</v>
      </c>
      <c r="J601" s="14">
        <v>0.35959987700618601</v>
      </c>
      <c r="K601" s="14">
        <v>0.40285689201179797</v>
      </c>
      <c r="L601" s="14">
        <v>0.43267830185175399</v>
      </c>
      <c r="M601" s="14"/>
      <c r="N601" s="14">
        <v>0.28193419088430099</v>
      </c>
      <c r="O601" s="14">
        <v>0.33433147309294198</v>
      </c>
      <c r="P601" s="14">
        <v>0.37920992365787498</v>
      </c>
      <c r="Q601" s="14">
        <v>0.356460381944461</v>
      </c>
      <c r="R601" s="14"/>
      <c r="S601" s="14">
        <v>0.26117694517628098</v>
      </c>
      <c r="T601" s="14">
        <v>0.32654787759954601</v>
      </c>
      <c r="U601" s="14">
        <v>0.33585059785229698</v>
      </c>
      <c r="V601" s="14">
        <v>0.380696227036039</v>
      </c>
      <c r="W601" s="14">
        <v>0.33115345350570302</v>
      </c>
      <c r="X601" s="14">
        <v>0.33528086327009199</v>
      </c>
      <c r="Y601" s="14">
        <v>0.36201702362969201</v>
      </c>
      <c r="Z601" s="14">
        <v>0.32792937868254501</v>
      </c>
      <c r="AA601" s="14">
        <v>0.36428236356997501</v>
      </c>
      <c r="AB601" s="14">
        <v>0.33049316561826703</v>
      </c>
      <c r="AC601" s="14">
        <v>0.345472003330421</v>
      </c>
      <c r="AD601" s="14">
        <v>0.42203053098777099</v>
      </c>
      <c r="AE601" s="14"/>
      <c r="AF601" s="14">
        <v>0.43380911952038997</v>
      </c>
      <c r="AG601" s="14">
        <v>0.175640874719621</v>
      </c>
      <c r="AH601" s="14">
        <v>0.26074032753679199</v>
      </c>
      <c r="AI601" s="14">
        <v>0.61133708774402495</v>
      </c>
      <c r="AJ601" s="14"/>
      <c r="AK601" s="14">
        <v>0.39804310634881301</v>
      </c>
      <c r="AL601" s="14">
        <v>6.8185468479496095E-2</v>
      </c>
      <c r="AM601" s="14">
        <v>0.247662490511591</v>
      </c>
      <c r="AN601" s="14">
        <v>0.56062189069661394</v>
      </c>
      <c r="AO601" s="14">
        <v>0.315458625275638</v>
      </c>
      <c r="AP601" s="14"/>
      <c r="AQ601" s="14">
        <v>0.26192970564575302</v>
      </c>
      <c r="AR601" s="14"/>
      <c r="AS601" s="14">
        <v>4.1657819960666101E-2</v>
      </c>
      <c r="AT601" s="14">
        <v>0.38343914839625498</v>
      </c>
    </row>
    <row r="602" spans="2:46" x14ac:dyDescent="0.35">
      <c r="B602" t="s">
        <v>263</v>
      </c>
      <c r="C602" s="14">
        <v>0.27282493457621398</v>
      </c>
      <c r="D602" s="14">
        <v>0.32323242184200701</v>
      </c>
      <c r="E602" s="14">
        <v>0.22372253845443199</v>
      </c>
      <c r="F602" s="14"/>
      <c r="G602" s="14">
        <v>0.18594976123929</v>
      </c>
      <c r="H602" s="14">
        <v>0.223971634403034</v>
      </c>
      <c r="I602" s="14">
        <v>0.26259774427820898</v>
      </c>
      <c r="J602" s="14">
        <v>0.25190475190651301</v>
      </c>
      <c r="K602" s="14">
        <v>0.31213272181832402</v>
      </c>
      <c r="L602" s="14">
        <v>0.36936022406196101</v>
      </c>
      <c r="M602" s="14"/>
      <c r="N602" s="14">
        <v>0.33693685774577098</v>
      </c>
      <c r="O602" s="14">
        <v>0.296539046769625</v>
      </c>
      <c r="P602" s="14">
        <v>0.22733027879853901</v>
      </c>
      <c r="Q602" s="14">
        <v>0.21861662341924801</v>
      </c>
      <c r="R602" s="14"/>
      <c r="S602" s="14">
        <v>0.30123544165051702</v>
      </c>
      <c r="T602" s="14">
        <v>0.31333477344233401</v>
      </c>
      <c r="U602" s="14">
        <v>0.25154487081535498</v>
      </c>
      <c r="V602" s="14">
        <v>0.267724592971054</v>
      </c>
      <c r="W602" s="14">
        <v>0.274062304819289</v>
      </c>
      <c r="X602" s="14">
        <v>0.19510467054646899</v>
      </c>
      <c r="Y602" s="14">
        <v>0.20667758341875</v>
      </c>
      <c r="Z602" s="14">
        <v>0.30901735848950501</v>
      </c>
      <c r="AA602" s="14">
        <v>0.268775434313342</v>
      </c>
      <c r="AB602" s="14">
        <v>0.28714039795822899</v>
      </c>
      <c r="AC602" s="14">
        <v>0.30433110679890801</v>
      </c>
      <c r="AD602" s="14">
        <v>0.31460424074432802</v>
      </c>
      <c r="AE602" s="14"/>
      <c r="AF602" s="14">
        <v>0.27179966959148399</v>
      </c>
      <c r="AG602" s="14">
        <v>0.342892925236291</v>
      </c>
      <c r="AH602" s="14">
        <v>0.40587439437898698</v>
      </c>
      <c r="AI602" s="14">
        <v>0.157026914114029</v>
      </c>
      <c r="AJ602" s="14"/>
      <c r="AK602" s="14">
        <v>0.26531884573426701</v>
      </c>
      <c r="AL602" s="14">
        <v>0.39096361181449801</v>
      </c>
      <c r="AM602" s="14">
        <v>0.41641727186712801</v>
      </c>
      <c r="AN602" s="14">
        <v>0.166500649416292</v>
      </c>
      <c r="AO602" s="14">
        <v>0.208596806850911</v>
      </c>
      <c r="AP602" s="14"/>
      <c r="AQ602" s="14">
        <v>0.225537410649647</v>
      </c>
      <c r="AR602" s="14"/>
      <c r="AS602" s="14">
        <v>0.43277923344917402</v>
      </c>
      <c r="AT602" s="14">
        <v>0.206040997720947</v>
      </c>
    </row>
    <row r="603" spans="2:46" x14ac:dyDescent="0.35">
      <c r="B603" t="s">
        <v>264</v>
      </c>
      <c r="C603" s="14">
        <v>0.18404424463223601</v>
      </c>
      <c r="D603" s="14">
        <v>0.21024665047157801</v>
      </c>
      <c r="E603" s="14">
        <v>0.15917722250944599</v>
      </c>
      <c r="F603" s="14"/>
      <c r="G603" s="14">
        <v>0.19251398679172399</v>
      </c>
      <c r="H603" s="14">
        <v>0.17147965212114899</v>
      </c>
      <c r="I603" s="14">
        <v>0.19542188882653699</v>
      </c>
      <c r="J603" s="14">
        <v>0.187395714856707</v>
      </c>
      <c r="K603" s="14">
        <v>0.183445003392503</v>
      </c>
      <c r="L603" s="14">
        <v>0.17704425485633099</v>
      </c>
      <c r="M603" s="14"/>
      <c r="N603" s="14">
        <v>0.218859940419733</v>
      </c>
      <c r="O603" s="14">
        <v>0.19566626907384499</v>
      </c>
      <c r="P603" s="14">
        <v>0.16268291805576601</v>
      </c>
      <c r="Q603" s="14">
        <v>0.15368023726232699</v>
      </c>
      <c r="R603" s="14"/>
      <c r="S603" s="14">
        <v>0.189774683083754</v>
      </c>
      <c r="T603" s="14">
        <v>0.17618609303095001</v>
      </c>
      <c r="U603" s="14">
        <v>0.25420496999391501</v>
      </c>
      <c r="V603" s="14">
        <v>0.19048926078284301</v>
      </c>
      <c r="W603" s="14">
        <v>0.204143534236775</v>
      </c>
      <c r="X603" s="14">
        <v>0.196732930847553</v>
      </c>
      <c r="Y603" s="14">
        <v>0.166997584178953</v>
      </c>
      <c r="Z603" s="14">
        <v>0.141565595127672</v>
      </c>
      <c r="AA603" s="14">
        <v>0.16791775797882</v>
      </c>
      <c r="AB603" s="14">
        <v>0.17052443118548499</v>
      </c>
      <c r="AC603" s="14">
        <v>0.17240054415793299</v>
      </c>
      <c r="AD603" s="14">
        <v>0.12145441543227301</v>
      </c>
      <c r="AE603" s="14"/>
      <c r="AF603" s="14">
        <v>0.13376376190213099</v>
      </c>
      <c r="AG603" s="14">
        <v>0.26676534819382403</v>
      </c>
      <c r="AH603" s="14">
        <v>0.20610330503145199</v>
      </c>
      <c r="AI603" s="14">
        <v>0.10033594293031201</v>
      </c>
      <c r="AJ603" s="14"/>
      <c r="AK603" s="14">
        <v>0.14276123755206899</v>
      </c>
      <c r="AL603" s="14">
        <v>0.33916667658363497</v>
      </c>
      <c r="AM603" s="14">
        <v>0.222336958457202</v>
      </c>
      <c r="AN603" s="14">
        <v>0.112359879659563</v>
      </c>
      <c r="AO603" s="14">
        <v>0.17810535698782601</v>
      </c>
      <c r="AP603" s="14"/>
      <c r="AQ603" s="14">
        <v>0.21536497296269599</v>
      </c>
      <c r="AR603" s="14"/>
      <c r="AS603" s="14">
        <v>0.34148645245588299</v>
      </c>
      <c r="AT603" s="14">
        <v>0.16359557960894799</v>
      </c>
    </row>
    <row r="604" spans="2:46" x14ac:dyDescent="0.35">
      <c r="B604" t="s">
        <v>265</v>
      </c>
      <c r="C604" s="14">
        <v>0.14884050656746101</v>
      </c>
      <c r="D604" s="14">
        <v>0.16132693499202599</v>
      </c>
      <c r="E604" s="14">
        <v>0.13722992099780101</v>
      </c>
      <c r="F604" s="14"/>
      <c r="G604" s="14">
        <v>0.143390305929501</v>
      </c>
      <c r="H604" s="14">
        <v>0.171707790231552</v>
      </c>
      <c r="I604" s="14">
        <v>0.14061645384016899</v>
      </c>
      <c r="J604" s="14">
        <v>0.143622471135054</v>
      </c>
      <c r="K604" s="14">
        <v>0.16175657450009601</v>
      </c>
      <c r="L604" s="14">
        <v>0.13609550988347899</v>
      </c>
      <c r="M604" s="14"/>
      <c r="N604" s="14">
        <v>0.17318159132045299</v>
      </c>
      <c r="O604" s="14">
        <v>0.14599246280175601</v>
      </c>
      <c r="P604" s="14">
        <v>0.141138552453281</v>
      </c>
      <c r="Q604" s="14">
        <v>0.13428848462194001</v>
      </c>
      <c r="R604" s="14"/>
      <c r="S604" s="14">
        <v>0.14417139875891699</v>
      </c>
      <c r="T604" s="14">
        <v>0.14361927760328799</v>
      </c>
      <c r="U604" s="14">
        <v>9.9365934786367405E-2</v>
      </c>
      <c r="V604" s="14">
        <v>0.171517870937902</v>
      </c>
      <c r="W604" s="14">
        <v>0.15730871688981801</v>
      </c>
      <c r="X604" s="14">
        <v>0.16508423096436201</v>
      </c>
      <c r="Y604" s="14">
        <v>0.16389228757513599</v>
      </c>
      <c r="Z604" s="14">
        <v>0.25028968580004402</v>
      </c>
      <c r="AA604" s="14">
        <v>0.15062320884163</v>
      </c>
      <c r="AB604" s="14">
        <v>0.121987089424046</v>
      </c>
      <c r="AC604" s="14">
        <v>9.5803884634606706E-2</v>
      </c>
      <c r="AD604" s="14">
        <v>0.17545488798680001</v>
      </c>
      <c r="AE604" s="14"/>
      <c r="AF604" s="14">
        <v>0.15004125418181399</v>
      </c>
      <c r="AG604" s="14">
        <v>0.19916646703719201</v>
      </c>
      <c r="AH604" s="14">
        <v>0.14790801206089499</v>
      </c>
      <c r="AI604" s="14">
        <v>7.8151163087661804E-2</v>
      </c>
      <c r="AJ604" s="14"/>
      <c r="AK604" s="14">
        <v>0.154611793868067</v>
      </c>
      <c r="AL604" s="14">
        <v>0.202937840275113</v>
      </c>
      <c r="AM604" s="14">
        <v>0.16270267071555999</v>
      </c>
      <c r="AN604" s="14">
        <v>0.12021214335512399</v>
      </c>
      <c r="AO604" s="14">
        <v>0.122214411472271</v>
      </c>
      <c r="AP604" s="14"/>
      <c r="AQ604" s="14">
        <v>0.24217298660624301</v>
      </c>
      <c r="AR604" s="14"/>
      <c r="AS604" s="14">
        <v>0.25060620665870398</v>
      </c>
      <c r="AT604" s="14">
        <v>0.123844625539292</v>
      </c>
    </row>
    <row r="605" spans="2:46" x14ac:dyDescent="0.35">
      <c r="B605" t="s">
        <v>266</v>
      </c>
      <c r="C605" s="14">
        <v>0.142550194138583</v>
      </c>
      <c r="D605" s="14">
        <v>0.15439424737573601</v>
      </c>
      <c r="E605" s="14">
        <v>0.131542279710995</v>
      </c>
      <c r="F605" s="14"/>
      <c r="G605" s="14">
        <v>0.13548999517788199</v>
      </c>
      <c r="H605" s="14">
        <v>0.16559394125797799</v>
      </c>
      <c r="I605" s="14">
        <v>0.13420209394634899</v>
      </c>
      <c r="J605" s="14">
        <v>0.147837977187779</v>
      </c>
      <c r="K605" s="14">
        <v>0.160540404960023</v>
      </c>
      <c r="L605" s="14">
        <v>0.11887085874542801</v>
      </c>
      <c r="M605" s="14"/>
      <c r="N605" s="14">
        <v>0.164952562929121</v>
      </c>
      <c r="O605" s="14">
        <v>0.15332458286322601</v>
      </c>
      <c r="P605" s="14">
        <v>0.14095603086957501</v>
      </c>
      <c r="Q605" s="14">
        <v>0.110440840270959</v>
      </c>
      <c r="R605" s="14"/>
      <c r="S605" s="14">
        <v>0.153038989018981</v>
      </c>
      <c r="T605" s="14">
        <v>0.15429569433995199</v>
      </c>
      <c r="U605" s="14">
        <v>0.16157397322947301</v>
      </c>
      <c r="V605" s="14">
        <v>0.10255242586955</v>
      </c>
      <c r="W605" s="14">
        <v>0.14778993247804401</v>
      </c>
      <c r="X605" s="14">
        <v>0.162137515919662</v>
      </c>
      <c r="Y605" s="14">
        <v>0.125653540488708</v>
      </c>
      <c r="Z605" s="14">
        <v>0.19095244561843</v>
      </c>
      <c r="AA605" s="14">
        <v>0.133362455779093</v>
      </c>
      <c r="AB605" s="14">
        <v>0.15110467552002399</v>
      </c>
      <c r="AC605" s="14">
        <v>0.11791753737016</v>
      </c>
      <c r="AD605" s="14">
        <v>7.0817681891914397E-2</v>
      </c>
      <c r="AE605" s="14"/>
      <c r="AF605" s="14">
        <v>9.9033466544156401E-2</v>
      </c>
      <c r="AG605" s="14">
        <v>0.231133886275249</v>
      </c>
      <c r="AH605" s="14">
        <v>0.17486551286264301</v>
      </c>
      <c r="AI605" s="14">
        <v>3.83496212417547E-2</v>
      </c>
      <c r="AJ605" s="14"/>
      <c r="AK605" s="14">
        <v>0.120769590660181</v>
      </c>
      <c r="AL605" s="14">
        <v>0.26384884752870802</v>
      </c>
      <c r="AM605" s="14">
        <v>0.21234928730366501</v>
      </c>
      <c r="AN605" s="14">
        <v>6.2594434547406805E-2</v>
      </c>
      <c r="AO605" s="14">
        <v>0.113526523531224</v>
      </c>
      <c r="AP605" s="14"/>
      <c r="AQ605" s="14">
        <v>0.23807139802582999</v>
      </c>
      <c r="AR605" s="14"/>
      <c r="AS605" s="14">
        <v>0.331772380372858</v>
      </c>
      <c r="AT605" s="14">
        <v>8.2647069911579399E-2</v>
      </c>
    </row>
    <row r="606" spans="2:46" x14ac:dyDescent="0.35">
      <c r="B606" t="s">
        <v>248</v>
      </c>
      <c r="C606" s="14">
        <v>0.112287900082777</v>
      </c>
      <c r="D606" s="14">
        <v>0.117725530729588</v>
      </c>
      <c r="E606" s="14">
        <v>0.106339485688161</v>
      </c>
      <c r="F606" s="14"/>
      <c r="G606" s="14">
        <v>0.17340354118343701</v>
      </c>
      <c r="H606" s="14">
        <v>0.19858080889655699</v>
      </c>
      <c r="I606" s="14">
        <v>0.138722621887195</v>
      </c>
      <c r="J606" s="14">
        <v>0.103933858812778</v>
      </c>
      <c r="K606" s="14">
        <v>5.7573463507303801E-2</v>
      </c>
      <c r="L606" s="14">
        <v>2.3472272925136199E-2</v>
      </c>
      <c r="M606" s="14"/>
      <c r="N606" s="14">
        <v>0.13822712229595499</v>
      </c>
      <c r="O606" s="14">
        <v>0.113714451386732</v>
      </c>
      <c r="P606" s="14">
        <v>0.11050831224395199</v>
      </c>
      <c r="Q606" s="14">
        <v>8.3833459279770997E-2</v>
      </c>
      <c r="R606" s="14"/>
      <c r="S606" s="14">
        <v>0.15196295480989999</v>
      </c>
      <c r="T606" s="14">
        <v>0.10133951256884</v>
      </c>
      <c r="U606" s="14">
        <v>9.2189814971908798E-2</v>
      </c>
      <c r="V606" s="14">
        <v>9.3175911191277702E-2</v>
      </c>
      <c r="W606" s="14">
        <v>7.9176639550594993E-2</v>
      </c>
      <c r="X606" s="14">
        <v>0.113008592203585</v>
      </c>
      <c r="Y606" s="14">
        <v>9.9651071850875905E-2</v>
      </c>
      <c r="Z606" s="14">
        <v>0.10312455097764101</v>
      </c>
      <c r="AA606" s="14">
        <v>0.132107902149394</v>
      </c>
      <c r="AB606" s="14">
        <v>0.11479271414867399</v>
      </c>
      <c r="AC606" s="14">
        <v>8.7972936047597206E-2</v>
      </c>
      <c r="AD606" s="14">
        <v>0.16659862922816401</v>
      </c>
      <c r="AE606" s="14"/>
      <c r="AF606" s="14">
        <v>7.2201388310647693E-2</v>
      </c>
      <c r="AG606" s="14">
        <v>0.17571125442222801</v>
      </c>
      <c r="AH606" s="14">
        <v>8.8229892757434397E-2</v>
      </c>
      <c r="AI606" s="14">
        <v>5.6672313047495801E-2</v>
      </c>
      <c r="AJ606" s="14"/>
      <c r="AK606" s="14">
        <v>0.11387575309136801</v>
      </c>
      <c r="AL606" s="14">
        <v>0.21463095822692699</v>
      </c>
      <c r="AM606" s="14">
        <v>0.10731913354131201</v>
      </c>
      <c r="AN606" s="14">
        <v>4.7602752773481E-2</v>
      </c>
      <c r="AO606" s="14">
        <v>0.124442775683203</v>
      </c>
      <c r="AP606" s="14"/>
      <c r="AQ606" s="14">
        <v>0.19695812305337701</v>
      </c>
      <c r="AR606" s="14"/>
      <c r="AS606" s="14">
        <v>0.23125641737553301</v>
      </c>
      <c r="AT606" s="14">
        <v>9.6670864336927495E-2</v>
      </c>
    </row>
    <row r="607" spans="2:46" x14ac:dyDescent="0.35">
      <c r="B607" t="s">
        <v>267</v>
      </c>
      <c r="C607" s="14">
        <v>0.110298124215698</v>
      </c>
      <c r="D607" s="14">
        <v>0.12055657189233999</v>
      </c>
      <c r="E607" s="14">
        <v>0.10071229566955001</v>
      </c>
      <c r="F607" s="14"/>
      <c r="G607" s="14">
        <v>0.17939050970468501</v>
      </c>
      <c r="H607" s="14">
        <v>0.21598793834616201</v>
      </c>
      <c r="I607" s="14">
        <v>0.132788682800867</v>
      </c>
      <c r="J607" s="14">
        <v>9.5255371301818298E-2</v>
      </c>
      <c r="K607" s="14">
        <v>4.9519685574475003E-2</v>
      </c>
      <c r="L607" s="14">
        <v>1.31136114780709E-2</v>
      </c>
      <c r="M607" s="14"/>
      <c r="N607" s="14">
        <v>0.109934031871671</v>
      </c>
      <c r="O607" s="14">
        <v>8.5769641962976706E-2</v>
      </c>
      <c r="P607" s="14">
        <v>0.13533350499855001</v>
      </c>
      <c r="Q607" s="14">
        <v>0.11573106300421999</v>
      </c>
      <c r="R607" s="14"/>
      <c r="S607" s="14">
        <v>0.173017029241401</v>
      </c>
      <c r="T607" s="14">
        <v>9.0954111150139197E-2</v>
      </c>
      <c r="U607" s="14">
        <v>7.9439211857643396E-2</v>
      </c>
      <c r="V607" s="14">
        <v>9.9823265373109801E-2</v>
      </c>
      <c r="W607" s="14">
        <v>5.6067106039865901E-2</v>
      </c>
      <c r="X607" s="14">
        <v>0.159167254729563</v>
      </c>
      <c r="Y607" s="14">
        <v>9.1632460054285894E-2</v>
      </c>
      <c r="Z607" s="14">
        <v>0.104406327697144</v>
      </c>
      <c r="AA607" s="14">
        <v>0.12813133367003501</v>
      </c>
      <c r="AB607" s="14">
        <v>9.9108700980364797E-2</v>
      </c>
      <c r="AC607" s="14">
        <v>9.30145383198097E-2</v>
      </c>
      <c r="AD607" s="14">
        <v>4.99904792643837E-2</v>
      </c>
      <c r="AE607" s="14"/>
      <c r="AF607" s="14">
        <v>7.1481725979990807E-2</v>
      </c>
      <c r="AG607" s="14">
        <v>0.15654824203513401</v>
      </c>
      <c r="AH607" s="14">
        <v>8.2966832716082406E-2</v>
      </c>
      <c r="AI607" s="14">
        <v>9.3116247063339097E-2</v>
      </c>
      <c r="AJ607" s="14"/>
      <c r="AK607" s="14">
        <v>0.112777080375825</v>
      </c>
      <c r="AL607" s="14">
        <v>0.18345264568705699</v>
      </c>
      <c r="AM607" s="14">
        <v>9.4792878777429299E-2</v>
      </c>
      <c r="AN607" s="14">
        <v>8.8555396649131493E-2</v>
      </c>
      <c r="AO607" s="14">
        <v>0.105656242438883</v>
      </c>
      <c r="AP607" s="14"/>
      <c r="AQ607" s="14">
        <v>0.24345000872116501</v>
      </c>
      <c r="AR607" s="14"/>
      <c r="AS607" s="14">
        <v>0.16609948955259801</v>
      </c>
      <c r="AT607" s="14">
        <v>0.14272683085239199</v>
      </c>
    </row>
    <row r="608" spans="2:46" x14ac:dyDescent="0.35">
      <c r="B608" t="s">
        <v>268</v>
      </c>
      <c r="C608" s="14">
        <v>0.107549051642526</v>
      </c>
      <c r="D608" s="14">
        <v>0.12641130259609901</v>
      </c>
      <c r="E608" s="14">
        <v>8.9550411658192594E-2</v>
      </c>
      <c r="F608" s="14"/>
      <c r="G608" s="14">
        <v>0.123319609444174</v>
      </c>
      <c r="H608" s="14">
        <v>0.12560211651334299</v>
      </c>
      <c r="I608" s="14">
        <v>0.102618044840557</v>
      </c>
      <c r="J608" s="14">
        <v>0.119647341495965</v>
      </c>
      <c r="K608" s="14">
        <v>9.2095383061080602E-2</v>
      </c>
      <c r="L608" s="14">
        <v>8.6924933639040303E-2</v>
      </c>
      <c r="M608" s="14"/>
      <c r="N608" s="14">
        <v>0.12929099363621699</v>
      </c>
      <c r="O608" s="14">
        <v>0.119357380812704</v>
      </c>
      <c r="P608" s="14">
        <v>0.10041438611337</v>
      </c>
      <c r="Q608" s="14">
        <v>7.9470676531551002E-2</v>
      </c>
      <c r="R608" s="14"/>
      <c r="S608" s="14">
        <v>9.4590807538805804E-2</v>
      </c>
      <c r="T608" s="14">
        <v>9.6199135671037606E-2</v>
      </c>
      <c r="U608" s="14">
        <v>8.7100269189553395E-2</v>
      </c>
      <c r="V608" s="14">
        <v>0.15591191165684201</v>
      </c>
      <c r="W608" s="14">
        <v>8.54960651439194E-2</v>
      </c>
      <c r="X608" s="14">
        <v>0.110659262121018</v>
      </c>
      <c r="Y608" s="14">
        <v>0.12113688587718401</v>
      </c>
      <c r="Z608" s="14">
        <v>0.102065087111907</v>
      </c>
      <c r="AA608" s="14">
        <v>0.119531445127397</v>
      </c>
      <c r="AB608" s="14">
        <v>0.10146076676719</v>
      </c>
      <c r="AC608" s="14">
        <v>0.119123057577062</v>
      </c>
      <c r="AD608" s="14">
        <v>9.4889792033695505E-2</v>
      </c>
      <c r="AE608" s="14"/>
      <c r="AF608" s="14">
        <v>4.4423928212517699E-2</v>
      </c>
      <c r="AG608" s="14">
        <v>0.20332353320615201</v>
      </c>
      <c r="AH608" s="14">
        <v>0.109823247851875</v>
      </c>
      <c r="AI608" s="14">
        <v>1.41069876407628E-2</v>
      </c>
      <c r="AJ608" s="14"/>
      <c r="AK608" s="14">
        <v>4.7479163218636301E-2</v>
      </c>
      <c r="AL608" s="14">
        <v>0.24842090762215199</v>
      </c>
      <c r="AM608" s="14">
        <v>0.13554317860526699</v>
      </c>
      <c r="AN608" s="14">
        <v>3.6108628996279098E-2</v>
      </c>
      <c r="AO608" s="14">
        <v>9.47467110183495E-2</v>
      </c>
      <c r="AP608" s="14"/>
      <c r="AQ608" s="14">
        <v>0.13955957310710301</v>
      </c>
      <c r="AR608" s="14"/>
      <c r="AS608" s="14">
        <v>0.26607998229371299</v>
      </c>
      <c r="AT608" s="14">
        <v>0.107665845516648</v>
      </c>
    </row>
    <row r="609" spans="2:46" x14ac:dyDescent="0.35">
      <c r="B609" t="s">
        <v>269</v>
      </c>
      <c r="C609" s="14">
        <v>7.4780513178653696E-2</v>
      </c>
      <c r="D609" s="14">
        <v>7.6838491377060406E-2</v>
      </c>
      <c r="E609" s="14">
        <v>7.3063723216164E-2</v>
      </c>
      <c r="F609" s="14"/>
      <c r="G609" s="14">
        <v>0.10450293227948</v>
      </c>
      <c r="H609" s="14">
        <v>0.103644143149492</v>
      </c>
      <c r="I609" s="14">
        <v>0.107719091470503</v>
      </c>
      <c r="J609" s="14">
        <v>7.8446642504215403E-2</v>
      </c>
      <c r="K609" s="14">
        <v>3.6459940791342897E-2</v>
      </c>
      <c r="L609" s="14">
        <v>2.7519507389650599E-2</v>
      </c>
      <c r="M609" s="14"/>
      <c r="N609" s="14">
        <v>7.1378645306417507E-2</v>
      </c>
      <c r="O609" s="14">
        <v>7.0957360444100198E-2</v>
      </c>
      <c r="P609" s="14">
        <v>7.2998472097541595E-2</v>
      </c>
      <c r="Q609" s="14">
        <v>8.3066179911896701E-2</v>
      </c>
      <c r="R609" s="14"/>
      <c r="S609" s="14">
        <v>9.9943694082677503E-2</v>
      </c>
      <c r="T609" s="14">
        <v>6.8032482454742499E-2</v>
      </c>
      <c r="U609" s="14">
        <v>6.5385732202128996E-2</v>
      </c>
      <c r="V609" s="14">
        <v>4.5752243331824698E-2</v>
      </c>
      <c r="W609" s="14">
        <v>7.2544842245621896E-2</v>
      </c>
      <c r="X609" s="14">
        <v>0.101444650163052</v>
      </c>
      <c r="Y609" s="14">
        <v>6.8857461885006702E-2</v>
      </c>
      <c r="Z609" s="14">
        <v>3.7051703708800697E-2</v>
      </c>
      <c r="AA609" s="14">
        <v>6.5938275251860606E-2</v>
      </c>
      <c r="AB609" s="14">
        <v>9.0098254761983396E-2</v>
      </c>
      <c r="AC609" s="14">
        <v>9.2034834015478503E-2</v>
      </c>
      <c r="AD609" s="14">
        <v>4.8051560128929402E-2</v>
      </c>
      <c r="AE609" s="14"/>
      <c r="AF609" s="14">
        <v>4.7525942450888002E-2</v>
      </c>
      <c r="AG609" s="14">
        <v>0.106016933985993</v>
      </c>
      <c r="AH609" s="14">
        <v>6.6301455889441793E-2</v>
      </c>
      <c r="AI609" s="14">
        <v>3.5711333795250502E-2</v>
      </c>
      <c r="AJ609" s="14"/>
      <c r="AK609" s="14">
        <v>7.8092824651200501E-2</v>
      </c>
      <c r="AL609" s="14">
        <v>9.8821108726949894E-2</v>
      </c>
      <c r="AM609" s="14">
        <v>7.4732132731223297E-2</v>
      </c>
      <c r="AN609" s="14">
        <v>5.8602551150857399E-2</v>
      </c>
      <c r="AO609" s="14">
        <v>0.111804395134297</v>
      </c>
      <c r="AP609" s="14"/>
      <c r="AQ609" s="14">
        <v>0.10825815191855501</v>
      </c>
      <c r="AR609" s="14"/>
      <c r="AS609" s="14">
        <v>0.103471626731897</v>
      </c>
      <c r="AT609" s="14">
        <v>0.107679087955786</v>
      </c>
    </row>
    <row r="610" spans="2:46" x14ac:dyDescent="0.35">
      <c r="B610" t="s">
        <v>270</v>
      </c>
      <c r="C610" s="14">
        <v>6.9945584350050105E-2</v>
      </c>
      <c r="D610" s="14">
        <v>7.2191828961506402E-2</v>
      </c>
      <c r="E610" s="14">
        <v>6.8026003587464801E-2</v>
      </c>
      <c r="F610" s="14"/>
      <c r="G610" s="14">
        <v>0.132752683098733</v>
      </c>
      <c r="H610" s="14">
        <v>0.14306832392000901</v>
      </c>
      <c r="I610" s="14">
        <v>8.2319165780315506E-2</v>
      </c>
      <c r="J610" s="14">
        <v>4.9153260599655198E-2</v>
      </c>
      <c r="K610" s="14">
        <v>1.6788449427095099E-2</v>
      </c>
      <c r="L610" s="14">
        <v>1.12262097636573E-2</v>
      </c>
      <c r="M610" s="14"/>
      <c r="N610" s="14">
        <v>9.6181152705430706E-2</v>
      </c>
      <c r="O610" s="14">
        <v>5.4649162941237901E-2</v>
      </c>
      <c r="P610" s="14">
        <v>6.2207914708912203E-2</v>
      </c>
      <c r="Q610" s="14">
        <v>6.32493206490021E-2</v>
      </c>
      <c r="R610" s="14"/>
      <c r="S610" s="14">
        <v>0.135823466190748</v>
      </c>
      <c r="T610" s="14">
        <v>6.6409028537622594E-2</v>
      </c>
      <c r="U610" s="14">
        <v>5.7025041833893599E-2</v>
      </c>
      <c r="V610" s="14">
        <v>2.2629293810608901E-2</v>
      </c>
      <c r="W610" s="14">
        <v>7.3001849977371802E-2</v>
      </c>
      <c r="X610" s="14">
        <v>8.1114505750504606E-2</v>
      </c>
      <c r="Y610" s="14">
        <v>4.0476884667514403E-2</v>
      </c>
      <c r="Z610" s="14">
        <v>7.66390089781291E-2</v>
      </c>
      <c r="AA610" s="14">
        <v>7.1333010904467004E-2</v>
      </c>
      <c r="AB610" s="14">
        <v>5.7521093774940003E-2</v>
      </c>
      <c r="AC610" s="14">
        <v>6.4136791358324202E-2</v>
      </c>
      <c r="AD610" s="14">
        <v>2.5701924523362701E-2</v>
      </c>
      <c r="AE610" s="14"/>
      <c r="AF610" s="14">
        <v>4.9701856040536799E-2</v>
      </c>
      <c r="AG610" s="14">
        <v>0.106742244332592</v>
      </c>
      <c r="AH610" s="14">
        <v>4.2810659765551901E-2</v>
      </c>
      <c r="AI610" s="14">
        <v>3.2638266204017899E-2</v>
      </c>
      <c r="AJ610" s="14"/>
      <c r="AK610" s="14">
        <v>7.02449584654882E-2</v>
      </c>
      <c r="AL610" s="14">
        <v>0.12573188485926501</v>
      </c>
      <c r="AM610" s="14">
        <v>6.1095860979729903E-2</v>
      </c>
      <c r="AN610" s="14">
        <v>4.0170684755647897E-2</v>
      </c>
      <c r="AO610" s="14">
        <v>0.11538809613473799</v>
      </c>
      <c r="AP610" s="14"/>
      <c r="AQ610" s="14">
        <v>0.174302090554322</v>
      </c>
      <c r="AR610" s="14"/>
      <c r="AS610" s="14">
        <v>0.134065593948753</v>
      </c>
      <c r="AT610" s="14">
        <v>6.6521260525533907E-2</v>
      </c>
    </row>
    <row r="611" spans="2:46" x14ac:dyDescent="0.35">
      <c r="B611" t="s">
        <v>271</v>
      </c>
      <c r="C611" s="14">
        <v>9.65077927441957E-2</v>
      </c>
      <c r="D611" s="14">
        <v>6.9727167456062902E-2</v>
      </c>
      <c r="E611" s="14">
        <v>0.121145094550844</v>
      </c>
      <c r="F611" s="14"/>
      <c r="G611" s="14">
        <v>0.15706800124309001</v>
      </c>
      <c r="H611" s="14">
        <v>8.8199149728297996E-2</v>
      </c>
      <c r="I611" s="14">
        <v>0.106846776982506</v>
      </c>
      <c r="J611" s="14">
        <v>9.6422162530987093E-2</v>
      </c>
      <c r="K611" s="14">
        <v>6.3449881019687196E-2</v>
      </c>
      <c r="L611" s="14">
        <v>7.6823248054104898E-2</v>
      </c>
      <c r="M611" s="14"/>
      <c r="N611" s="14">
        <v>7.3778264059362594E-2</v>
      </c>
      <c r="O611" s="14">
        <v>7.6912542629182901E-2</v>
      </c>
      <c r="P611" s="14">
        <v>8.4684443309340496E-2</v>
      </c>
      <c r="Q611" s="14">
        <v>0.149137216594278</v>
      </c>
      <c r="R611" s="14"/>
      <c r="S611" s="14">
        <v>8.1820591437370804E-2</v>
      </c>
      <c r="T611" s="14">
        <v>8.69301655758946E-2</v>
      </c>
      <c r="U611" s="14">
        <v>0.11871036795046799</v>
      </c>
      <c r="V611" s="14">
        <v>8.7329594581288195E-2</v>
      </c>
      <c r="W611" s="14">
        <v>0.135136294162258</v>
      </c>
      <c r="X611" s="14">
        <v>8.2786958382874698E-2</v>
      </c>
      <c r="Y611" s="14">
        <v>0.12257244616742401</v>
      </c>
      <c r="Z611" s="14">
        <v>6.36869435397871E-2</v>
      </c>
      <c r="AA611" s="14">
        <v>7.9215209761856295E-2</v>
      </c>
      <c r="AB611" s="14">
        <v>0.119023803219407</v>
      </c>
      <c r="AC611" s="14">
        <v>0.112058779700897</v>
      </c>
      <c r="AD611" s="14">
        <v>7.0375312041253094E-2</v>
      </c>
      <c r="AE611" s="14"/>
      <c r="AF611" s="14">
        <v>5.5159910729951897E-2</v>
      </c>
      <c r="AG611" s="14">
        <v>7.3045487038357906E-2</v>
      </c>
      <c r="AH611" s="14">
        <v>9.8038706244857193E-2</v>
      </c>
      <c r="AI611" s="14">
        <v>4.94334374955364E-2</v>
      </c>
      <c r="AJ611" s="14"/>
      <c r="AK611" s="14">
        <v>5.0318851087494697E-2</v>
      </c>
      <c r="AL611" s="14">
        <v>8.3057759262250494E-2</v>
      </c>
      <c r="AM611" s="14">
        <v>6.8745977664497401E-2</v>
      </c>
      <c r="AN611" s="14">
        <v>4.8361734938950802E-2</v>
      </c>
      <c r="AO611" s="14">
        <v>0.12813684619978299</v>
      </c>
      <c r="AP611" s="14"/>
      <c r="AQ611" s="14">
        <v>2.9486882520356601E-2</v>
      </c>
      <c r="AR611" s="14"/>
      <c r="AS611" s="14">
        <v>4.9489770140693501E-2</v>
      </c>
      <c r="AT611" s="14">
        <v>9.8145032962749706E-2</v>
      </c>
    </row>
    <row r="612" spans="2:46" x14ac:dyDescent="0.35"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</row>
    <row r="613" spans="2:46" x14ac:dyDescent="0.35">
      <c r="B613" s="6" t="s">
        <v>273</v>
      </c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</row>
    <row r="614" spans="2:46" x14ac:dyDescent="0.35">
      <c r="B614" s="24" t="s">
        <v>78</v>
      </c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</row>
    <row r="615" spans="2:46" x14ac:dyDescent="0.35">
      <c r="B615" t="s">
        <v>267</v>
      </c>
      <c r="C615" s="14">
        <v>0.47748500805720701</v>
      </c>
      <c r="D615" s="14">
        <v>0.50034540204287403</v>
      </c>
      <c r="E615" s="14">
        <v>0.45703108591361802</v>
      </c>
      <c r="F615" s="14"/>
      <c r="G615" s="14">
        <v>0.23357314832804299</v>
      </c>
      <c r="H615" s="14">
        <v>0.29254595703257502</v>
      </c>
      <c r="I615" s="14">
        <v>0.39429328632128602</v>
      </c>
      <c r="J615" s="14">
        <v>0.51044479012503197</v>
      </c>
      <c r="K615" s="14">
        <v>0.60689458434825705</v>
      </c>
      <c r="L615" s="14">
        <v>0.74428978654747502</v>
      </c>
      <c r="M615" s="14"/>
      <c r="N615" s="14">
        <v>0.51852642173912</v>
      </c>
      <c r="O615" s="14">
        <v>0.48871518258733199</v>
      </c>
      <c r="P615" s="14">
        <v>0.43142009198376102</v>
      </c>
      <c r="Q615" s="14">
        <v>0.46271904876464398</v>
      </c>
      <c r="R615" s="14"/>
      <c r="S615" s="14">
        <v>0.35018726375870701</v>
      </c>
      <c r="T615" s="14">
        <v>0.54825762071492601</v>
      </c>
      <c r="U615" s="14">
        <v>0.50086886451202794</v>
      </c>
      <c r="V615" s="14">
        <v>0.53436241322994604</v>
      </c>
      <c r="W615" s="14">
        <v>0.48001111943434099</v>
      </c>
      <c r="X615" s="14">
        <v>0.44970742650613499</v>
      </c>
      <c r="Y615" s="14">
        <v>0.48052029713587902</v>
      </c>
      <c r="Z615" s="14">
        <v>0.53738715178354901</v>
      </c>
      <c r="AA615" s="14">
        <v>0.47973705486324297</v>
      </c>
      <c r="AB615" s="14">
        <v>0.46197429338978802</v>
      </c>
      <c r="AC615" s="14">
        <v>0.52279547990390096</v>
      </c>
      <c r="AD615" s="14">
        <v>0.483590285551736</v>
      </c>
      <c r="AE615" s="14"/>
      <c r="AF615" s="14">
        <v>0.66204453737582403</v>
      </c>
      <c r="AG615" s="14">
        <v>0.40870826952602701</v>
      </c>
      <c r="AH615" s="14">
        <v>0.47677623094279298</v>
      </c>
      <c r="AI615" s="14">
        <v>0.65133304847502105</v>
      </c>
      <c r="AJ615" s="14"/>
      <c r="AK615" s="14">
        <v>0.57014151876001495</v>
      </c>
      <c r="AL615" s="14">
        <v>0.36420686458497098</v>
      </c>
      <c r="AM615" s="14">
        <v>0.48541243102790499</v>
      </c>
      <c r="AN615" s="14">
        <v>0.66175873805459495</v>
      </c>
      <c r="AO615" s="14">
        <v>0.23487050184686001</v>
      </c>
      <c r="AP615" s="14"/>
      <c r="AQ615" s="14">
        <v>0.46518952413562498</v>
      </c>
      <c r="AR615" s="14"/>
      <c r="AS615" s="14">
        <v>0.42823847508178697</v>
      </c>
      <c r="AT615" s="14">
        <v>0.39047823717223801</v>
      </c>
    </row>
    <row r="616" spans="2:46" x14ac:dyDescent="0.35">
      <c r="B616" t="s">
        <v>248</v>
      </c>
      <c r="C616" s="14">
        <v>0.325079499233208</v>
      </c>
      <c r="D616" s="14">
        <v>0.34854830045028101</v>
      </c>
      <c r="E616" s="14">
        <v>0.30248876332705799</v>
      </c>
      <c r="F616" s="14"/>
      <c r="G616" s="14">
        <v>0.24075029503117601</v>
      </c>
      <c r="H616" s="14">
        <v>0.26563267404882301</v>
      </c>
      <c r="I616" s="14">
        <v>0.302706101829055</v>
      </c>
      <c r="J616" s="14">
        <v>0.35500862559330099</v>
      </c>
      <c r="K616" s="14">
        <v>0.345532007031841</v>
      </c>
      <c r="L616" s="14">
        <v>0.40976190417019298</v>
      </c>
      <c r="M616" s="14"/>
      <c r="N616" s="14">
        <v>0.37964416786649302</v>
      </c>
      <c r="O616" s="14">
        <v>0.33723203540483998</v>
      </c>
      <c r="P616" s="14">
        <v>0.30722502076538499</v>
      </c>
      <c r="Q616" s="14">
        <v>0.26972897273538898</v>
      </c>
      <c r="R616" s="14"/>
      <c r="S616" s="14">
        <v>0.33648830937539498</v>
      </c>
      <c r="T616" s="14">
        <v>0.33823369713568102</v>
      </c>
      <c r="U616" s="14">
        <v>0.35205868338478802</v>
      </c>
      <c r="V616" s="14">
        <v>0.32872028833261702</v>
      </c>
      <c r="W616" s="14">
        <v>0.36019406361300399</v>
      </c>
      <c r="X616" s="14">
        <v>0.34401271180606002</v>
      </c>
      <c r="Y616" s="14">
        <v>0.28312646201875702</v>
      </c>
      <c r="Z616" s="14">
        <v>0.26710693013563802</v>
      </c>
      <c r="AA616" s="14">
        <v>0.315832496933169</v>
      </c>
      <c r="AB616" s="14">
        <v>0.33121062887588298</v>
      </c>
      <c r="AC616" s="14">
        <v>0.31604844396744403</v>
      </c>
      <c r="AD616" s="14">
        <v>0.21398806671147599</v>
      </c>
      <c r="AE616" s="14"/>
      <c r="AF616" s="14">
        <v>0.431876759782028</v>
      </c>
      <c r="AG616" s="14">
        <v>0.29887793767672699</v>
      </c>
      <c r="AH616" s="14">
        <v>0.35148829052410702</v>
      </c>
      <c r="AI616" s="14">
        <v>0.33182221390827299</v>
      </c>
      <c r="AJ616" s="14"/>
      <c r="AK616" s="14">
        <v>0.44263418022728201</v>
      </c>
      <c r="AL616" s="14">
        <v>0.28799751188564499</v>
      </c>
      <c r="AM616" s="14">
        <v>0.38889362231632602</v>
      </c>
      <c r="AN616" s="14">
        <v>0.31103567916513802</v>
      </c>
      <c r="AO616" s="14">
        <v>0.30007414298785201</v>
      </c>
      <c r="AP616" s="14"/>
      <c r="AQ616" s="14">
        <v>0.297412950625422</v>
      </c>
      <c r="AR616" s="14"/>
      <c r="AS616" s="14">
        <v>0.30036627588083897</v>
      </c>
      <c r="AT616" s="14">
        <v>0.29447195562799899</v>
      </c>
    </row>
    <row r="617" spans="2:46" x14ac:dyDescent="0.35">
      <c r="B617" t="s">
        <v>264</v>
      </c>
      <c r="C617" s="14">
        <v>0.30834859237046702</v>
      </c>
      <c r="D617" s="14">
        <v>0.26135048066345001</v>
      </c>
      <c r="E617" s="14">
        <v>0.35545244689232702</v>
      </c>
      <c r="F617" s="14"/>
      <c r="G617" s="14">
        <v>0.29273200243995601</v>
      </c>
      <c r="H617" s="14">
        <v>0.32006347020549403</v>
      </c>
      <c r="I617" s="14">
        <v>0.282349942103017</v>
      </c>
      <c r="J617" s="14">
        <v>0.317771288393559</v>
      </c>
      <c r="K617" s="14">
        <v>0.320554072997283</v>
      </c>
      <c r="L617" s="14">
        <v>0.31448673888320899</v>
      </c>
      <c r="M617" s="14"/>
      <c r="N617" s="14">
        <v>0.27891780299395402</v>
      </c>
      <c r="O617" s="14">
        <v>0.327926462398411</v>
      </c>
      <c r="P617" s="14">
        <v>0.31744190958243901</v>
      </c>
      <c r="Q617" s="14">
        <v>0.31213585464511101</v>
      </c>
      <c r="R617" s="14"/>
      <c r="S617" s="14">
        <v>0.25074706694203402</v>
      </c>
      <c r="T617" s="14">
        <v>0.33279832820904698</v>
      </c>
      <c r="U617" s="14">
        <v>0.27034351073540602</v>
      </c>
      <c r="V617" s="14">
        <v>0.256890091719019</v>
      </c>
      <c r="W617" s="14">
        <v>0.27557807995155598</v>
      </c>
      <c r="X617" s="14">
        <v>0.29225786745994098</v>
      </c>
      <c r="Y617" s="14">
        <v>0.32282323476407698</v>
      </c>
      <c r="Z617" s="14">
        <v>0.36322573976471001</v>
      </c>
      <c r="AA617" s="14">
        <v>0.27886536217105701</v>
      </c>
      <c r="AB617" s="14">
        <v>0.391818158595932</v>
      </c>
      <c r="AC617" s="14">
        <v>0.34406976884339702</v>
      </c>
      <c r="AD617" s="14">
        <v>0.53614545498676103</v>
      </c>
      <c r="AE617" s="14"/>
      <c r="AF617" s="14">
        <v>0.32532004170853102</v>
      </c>
      <c r="AG617" s="14">
        <v>0.30460452420998402</v>
      </c>
      <c r="AH617" s="14">
        <v>0.35606426214609299</v>
      </c>
      <c r="AI617" s="14">
        <v>0.25317840972306899</v>
      </c>
      <c r="AJ617" s="14"/>
      <c r="AK617" s="14">
        <v>0.355043619063107</v>
      </c>
      <c r="AL617" s="14">
        <v>0.230310068502694</v>
      </c>
      <c r="AM617" s="14">
        <v>0.31274405712324799</v>
      </c>
      <c r="AN617" s="14">
        <v>0.28062980744406402</v>
      </c>
      <c r="AO617" s="14">
        <v>0.42537850440959801</v>
      </c>
      <c r="AP617" s="14"/>
      <c r="AQ617" s="14">
        <v>0.32445989132744502</v>
      </c>
      <c r="AR617" s="14"/>
      <c r="AS617" s="14">
        <v>0.26466810551111902</v>
      </c>
      <c r="AT617" s="14">
        <v>0.37483720763787898</v>
      </c>
    </row>
    <row r="618" spans="2:46" x14ac:dyDescent="0.35">
      <c r="B618" t="s">
        <v>270</v>
      </c>
      <c r="C618" s="14">
        <v>0.26036333822615798</v>
      </c>
      <c r="D618" s="14">
        <v>0.26767648573966102</v>
      </c>
      <c r="E618" s="14">
        <v>0.25424157381402002</v>
      </c>
      <c r="F618" s="14"/>
      <c r="G618" s="14">
        <v>0.245685169989077</v>
      </c>
      <c r="H618" s="14">
        <v>0.21945442932638401</v>
      </c>
      <c r="I618" s="14">
        <v>0.217488234501543</v>
      </c>
      <c r="J618" s="14">
        <v>0.27716105532207702</v>
      </c>
      <c r="K618" s="14">
        <v>0.30643135105700903</v>
      </c>
      <c r="L618" s="14">
        <v>0.29361079628780901</v>
      </c>
      <c r="M618" s="14"/>
      <c r="N618" s="14">
        <v>0.289521789018517</v>
      </c>
      <c r="O618" s="14">
        <v>0.25026870600178303</v>
      </c>
      <c r="P618" s="14">
        <v>0.23978793644687099</v>
      </c>
      <c r="Q618" s="14">
        <v>0.259122184902634</v>
      </c>
      <c r="R618" s="14"/>
      <c r="S618" s="14">
        <v>0.256916452298044</v>
      </c>
      <c r="T618" s="14">
        <v>0.233150875365434</v>
      </c>
      <c r="U618" s="14">
        <v>0.22281995871914201</v>
      </c>
      <c r="V618" s="14">
        <v>0.32524247806404599</v>
      </c>
      <c r="W618" s="14">
        <v>0.28407505981431802</v>
      </c>
      <c r="X618" s="14">
        <v>0.30821507321962899</v>
      </c>
      <c r="Y618" s="14">
        <v>0.26096957620931599</v>
      </c>
      <c r="Z618" s="14">
        <v>0.261085445839076</v>
      </c>
      <c r="AA618" s="14">
        <v>0.25884701810349398</v>
      </c>
      <c r="AB618" s="14">
        <v>0.22210243156436399</v>
      </c>
      <c r="AC618" s="14">
        <v>0.28189948913421498</v>
      </c>
      <c r="AD618" s="14">
        <v>0.183676437007285</v>
      </c>
      <c r="AE618" s="14"/>
      <c r="AF618" s="14">
        <v>0.27583366427508799</v>
      </c>
      <c r="AG618" s="14">
        <v>0.26950825176634602</v>
      </c>
      <c r="AH618" s="14">
        <v>0.270656085821605</v>
      </c>
      <c r="AI618" s="14">
        <v>0.241902524775571</v>
      </c>
      <c r="AJ618" s="14"/>
      <c r="AK618" s="14">
        <v>0.250469982072827</v>
      </c>
      <c r="AL618" s="14">
        <v>0.26981958678429402</v>
      </c>
      <c r="AM618" s="14">
        <v>0.33805831295498201</v>
      </c>
      <c r="AN618" s="14">
        <v>0.26988094506870502</v>
      </c>
      <c r="AO618" s="14">
        <v>0.23936028808181301</v>
      </c>
      <c r="AP618" s="14"/>
      <c r="AQ618" s="14">
        <v>0.31078607399400598</v>
      </c>
      <c r="AR618" s="14"/>
      <c r="AS618" s="14">
        <v>0.27590994160231402</v>
      </c>
      <c r="AT618" s="14">
        <v>0.26718381003372699</v>
      </c>
    </row>
    <row r="619" spans="2:46" x14ac:dyDescent="0.35">
      <c r="B619" t="s">
        <v>269</v>
      </c>
      <c r="C619" s="14">
        <v>0.19853090787358699</v>
      </c>
      <c r="D619" s="14">
        <v>0.234773089255675</v>
      </c>
      <c r="E619" s="14">
        <v>0.16391629119651799</v>
      </c>
      <c r="F619" s="14"/>
      <c r="G619" s="14">
        <v>9.5229247275981005E-2</v>
      </c>
      <c r="H619" s="14">
        <v>0.207880543371805</v>
      </c>
      <c r="I619" s="14">
        <v>0.213886318818412</v>
      </c>
      <c r="J619" s="14">
        <v>0.20503750918845401</v>
      </c>
      <c r="K619" s="14">
        <v>0.237154021705274</v>
      </c>
      <c r="L619" s="14">
        <v>0.215995269532541</v>
      </c>
      <c r="M619" s="14"/>
      <c r="N619" s="14">
        <v>0.16843263103751299</v>
      </c>
      <c r="O619" s="14">
        <v>0.198746905126055</v>
      </c>
      <c r="P619" s="14">
        <v>0.222978899127731</v>
      </c>
      <c r="Q619" s="14">
        <v>0.21214847158113501</v>
      </c>
      <c r="R619" s="14"/>
      <c r="S619" s="14">
        <v>0.21845461859572601</v>
      </c>
      <c r="T619" s="14">
        <v>0.17702471460915301</v>
      </c>
      <c r="U619" s="14">
        <v>0.179620566738624</v>
      </c>
      <c r="V619" s="14">
        <v>0.271591038456579</v>
      </c>
      <c r="W619" s="14">
        <v>0.20348690540945399</v>
      </c>
      <c r="X619" s="14">
        <v>0.22187438350262301</v>
      </c>
      <c r="Y619" s="14">
        <v>0.133102098683057</v>
      </c>
      <c r="Z619" s="14">
        <v>0.174287796028781</v>
      </c>
      <c r="AA619" s="14">
        <v>0.199829606637626</v>
      </c>
      <c r="AB619" s="14">
        <v>0.15577738030268501</v>
      </c>
      <c r="AC619" s="14">
        <v>0.21442255999522999</v>
      </c>
      <c r="AD619" s="14">
        <v>0.25242636571866101</v>
      </c>
      <c r="AE619" s="14"/>
      <c r="AF619" s="14">
        <v>0.21236116541153699</v>
      </c>
      <c r="AG619" s="14">
        <v>0.20931158795049701</v>
      </c>
      <c r="AH619" s="14">
        <v>0.178809850205703</v>
      </c>
      <c r="AI619" s="14">
        <v>0.298172504645068</v>
      </c>
      <c r="AJ619" s="14"/>
      <c r="AK619" s="14">
        <v>0.204597476710008</v>
      </c>
      <c r="AL619" s="14">
        <v>0.19378557053801701</v>
      </c>
      <c r="AM619" s="14">
        <v>0.145924329521221</v>
      </c>
      <c r="AN619" s="14">
        <v>0.29751839881076197</v>
      </c>
      <c r="AO619" s="14">
        <v>0.137832831782087</v>
      </c>
      <c r="AP619" s="14"/>
      <c r="AQ619" s="14">
        <v>0.32060591257393301</v>
      </c>
      <c r="AR619" s="14"/>
      <c r="AS619" s="14">
        <v>0.22559861023035799</v>
      </c>
      <c r="AT619" s="14">
        <v>0.19240085058592701</v>
      </c>
    </row>
    <row r="620" spans="2:46" x14ac:dyDescent="0.35">
      <c r="B620" t="s">
        <v>268</v>
      </c>
      <c r="C620" s="14">
        <v>0.19520866234523301</v>
      </c>
      <c r="D620" s="14">
        <v>0.210649847267669</v>
      </c>
      <c r="E620" s="14">
        <v>0.179816093603514</v>
      </c>
      <c r="F620" s="14"/>
      <c r="G620" s="14">
        <v>0.22367222172524001</v>
      </c>
      <c r="H620" s="14">
        <v>0.23688005054598599</v>
      </c>
      <c r="I620" s="14">
        <v>0.17056830299534001</v>
      </c>
      <c r="J620" s="14">
        <v>0.17154371066864399</v>
      </c>
      <c r="K620" s="14">
        <v>0.169527514294148</v>
      </c>
      <c r="L620" s="14">
        <v>0.19891527548034199</v>
      </c>
      <c r="M620" s="14"/>
      <c r="N620" s="14">
        <v>0.23141507761445901</v>
      </c>
      <c r="O620" s="14">
        <v>0.16488090754899001</v>
      </c>
      <c r="P620" s="14">
        <v>0.18893408596986899</v>
      </c>
      <c r="Q620" s="14">
        <v>0.19191248713776099</v>
      </c>
      <c r="R620" s="14"/>
      <c r="S620" s="14">
        <v>0.210536304521037</v>
      </c>
      <c r="T620" s="14">
        <v>0.19196649365341001</v>
      </c>
      <c r="U620" s="14">
        <v>0.19450670616638299</v>
      </c>
      <c r="V620" s="14">
        <v>0.13787204284316201</v>
      </c>
      <c r="W620" s="14">
        <v>0.20911697933020601</v>
      </c>
      <c r="X620" s="14">
        <v>0.224712052541271</v>
      </c>
      <c r="Y620" s="14">
        <v>0.15719933438754</v>
      </c>
      <c r="Z620" s="14">
        <v>0.23708114825952001</v>
      </c>
      <c r="AA620" s="14">
        <v>0.20131379078991199</v>
      </c>
      <c r="AB620" s="14">
        <v>0.230830278596277</v>
      </c>
      <c r="AC620" s="14">
        <v>0.20177495078996699</v>
      </c>
      <c r="AD620" s="14">
        <v>9.6814899040114602E-2</v>
      </c>
      <c r="AE620" s="14"/>
      <c r="AF620" s="14">
        <v>0.24171911931742401</v>
      </c>
      <c r="AG620" s="14">
        <v>0.179230628425847</v>
      </c>
      <c r="AH620" s="14">
        <v>0.15197808402803001</v>
      </c>
      <c r="AI620" s="14">
        <v>0.20638323553976401</v>
      </c>
      <c r="AJ620" s="14"/>
      <c r="AK620" s="14">
        <v>0.23695681789032599</v>
      </c>
      <c r="AL620" s="14">
        <v>0.14203920343773299</v>
      </c>
      <c r="AM620" s="14">
        <v>0.18153335340069199</v>
      </c>
      <c r="AN620" s="14">
        <v>0.22300589217039801</v>
      </c>
      <c r="AO620" s="14">
        <v>0.216353679928105</v>
      </c>
      <c r="AP620" s="14"/>
      <c r="AQ620" s="14">
        <v>0.22638263472217801</v>
      </c>
      <c r="AR620" s="14"/>
      <c r="AS620" s="14">
        <v>0.14484723041646999</v>
      </c>
      <c r="AT620" s="14">
        <v>0.23843622439102599</v>
      </c>
    </row>
    <row r="621" spans="2:46" x14ac:dyDescent="0.35">
      <c r="B621" t="s">
        <v>266</v>
      </c>
      <c r="C621" s="14">
        <v>0.13370744352935901</v>
      </c>
      <c r="D621" s="14">
        <v>0.13902534927040699</v>
      </c>
      <c r="E621" s="14">
        <v>0.12903799889037801</v>
      </c>
      <c r="F621" s="14"/>
      <c r="G621" s="14">
        <v>0.14984332463031899</v>
      </c>
      <c r="H621" s="14">
        <v>0.16713137673116699</v>
      </c>
      <c r="I621" s="14">
        <v>0.134206022710157</v>
      </c>
      <c r="J621" s="14">
        <v>0.11722244995344799</v>
      </c>
      <c r="K621" s="14">
        <v>0.131897106368841</v>
      </c>
      <c r="L621" s="14">
        <v>0.10997080008721601</v>
      </c>
      <c r="M621" s="14"/>
      <c r="N621" s="14">
        <v>0.16350103072553099</v>
      </c>
      <c r="O621" s="14">
        <v>0.110739257681708</v>
      </c>
      <c r="P621" s="14">
        <v>0.14821432419313099</v>
      </c>
      <c r="Q621" s="14">
        <v>0.110449281143294</v>
      </c>
      <c r="R621" s="14"/>
      <c r="S621" s="14">
        <v>0.14171094421720501</v>
      </c>
      <c r="T621" s="14">
        <v>0.11746128217997</v>
      </c>
      <c r="U621" s="14">
        <v>0.12485359379583801</v>
      </c>
      <c r="V621" s="14">
        <v>0.10997626266838401</v>
      </c>
      <c r="W621" s="14">
        <v>0.12505474680296599</v>
      </c>
      <c r="X621" s="14">
        <v>0.138815486954665</v>
      </c>
      <c r="Y621" s="14">
        <v>9.27101702490261E-2</v>
      </c>
      <c r="Z621" s="14">
        <v>0.126615106986468</v>
      </c>
      <c r="AA621" s="14">
        <v>0.192761859526559</v>
      </c>
      <c r="AB621" s="14">
        <v>0.16098516593727699</v>
      </c>
      <c r="AC621" s="14">
        <v>0.10844995411611601</v>
      </c>
      <c r="AD621" s="14">
        <v>0.12951529736333001</v>
      </c>
      <c r="AE621" s="14"/>
      <c r="AF621" s="14">
        <v>0.15036451005044299</v>
      </c>
      <c r="AG621" s="14">
        <v>0.13275634964241501</v>
      </c>
      <c r="AH621" s="14">
        <v>0.100901909085018</v>
      </c>
      <c r="AI621" s="14">
        <v>0.10102948744189801</v>
      </c>
      <c r="AJ621" s="14"/>
      <c r="AK621" s="14">
        <v>0.14225286489997699</v>
      </c>
      <c r="AL621" s="14">
        <v>0.135028808651972</v>
      </c>
      <c r="AM621" s="14">
        <v>0.12702583094855099</v>
      </c>
      <c r="AN621" s="14">
        <v>0.122584614346679</v>
      </c>
      <c r="AO621" s="14">
        <v>0.24946988176010401</v>
      </c>
      <c r="AP621" s="14"/>
      <c r="AQ621" s="14">
        <v>0.17091279843844301</v>
      </c>
      <c r="AR621" s="14"/>
      <c r="AS621" s="14">
        <v>0.12877185616543499</v>
      </c>
      <c r="AT621" s="14">
        <v>0.13437476013348301</v>
      </c>
    </row>
    <row r="622" spans="2:46" x14ac:dyDescent="0.35">
      <c r="B622" t="s">
        <v>131</v>
      </c>
      <c r="C622" s="14">
        <v>0.12816325685843799</v>
      </c>
      <c r="D622" s="14">
        <v>0.103327809001281</v>
      </c>
      <c r="E622" s="14">
        <v>0.15102499591648999</v>
      </c>
      <c r="F622" s="14"/>
      <c r="G622" s="14">
        <v>0.21086268332559099</v>
      </c>
      <c r="H622" s="14">
        <v>0.12589585848034501</v>
      </c>
      <c r="I622" s="14">
        <v>0.15390543607669899</v>
      </c>
      <c r="J622" s="14">
        <v>0.125916818029469</v>
      </c>
      <c r="K622" s="14">
        <v>0.107436969487334</v>
      </c>
      <c r="L622" s="14">
        <v>6.9717394878142297E-2</v>
      </c>
      <c r="M622" s="14"/>
      <c r="N622" s="14">
        <v>8.8556164791342304E-2</v>
      </c>
      <c r="O622" s="14">
        <v>0.113127210821764</v>
      </c>
      <c r="P622" s="14">
        <v>0.14059010163372701</v>
      </c>
      <c r="Q622" s="14">
        <v>0.17147065208835</v>
      </c>
      <c r="R622" s="14"/>
      <c r="S622" s="14">
        <v>0.134143228263603</v>
      </c>
      <c r="T622" s="14">
        <v>0.11402775906662301</v>
      </c>
      <c r="U622" s="14">
        <v>0.117842207751825</v>
      </c>
      <c r="V622" s="14">
        <v>0.142460071775836</v>
      </c>
      <c r="W622" s="14">
        <v>0.125148132037738</v>
      </c>
      <c r="X622" s="14">
        <v>0.10446509331395799</v>
      </c>
      <c r="Y622" s="14">
        <v>0.17877447690897599</v>
      </c>
      <c r="Z622" s="14">
        <v>9.1218216169573402E-2</v>
      </c>
      <c r="AA622" s="14">
        <v>0.154259081321343</v>
      </c>
      <c r="AB622" s="14">
        <v>0.129630028756968</v>
      </c>
      <c r="AC622" s="14">
        <v>7.8451994601164393E-2</v>
      </c>
      <c r="AD622" s="14">
        <v>0.12140796785430299</v>
      </c>
      <c r="AE622" s="14"/>
      <c r="AF622" s="14">
        <v>6.1494089405588502E-2</v>
      </c>
      <c r="AG622" s="14">
        <v>0.120917402840529</v>
      </c>
      <c r="AH622" s="14">
        <v>0.123425649518052</v>
      </c>
      <c r="AI622" s="14">
        <v>7.9852158996222694E-2</v>
      </c>
      <c r="AJ622" s="14"/>
      <c r="AK622" s="14">
        <v>7.7086102965365402E-2</v>
      </c>
      <c r="AL622" s="14">
        <v>0.14605413064122</v>
      </c>
      <c r="AM622" s="14">
        <v>0.111434522201528</v>
      </c>
      <c r="AN622" s="14">
        <v>6.55796369491954E-2</v>
      </c>
      <c r="AO622" s="14">
        <v>0.13151525822999099</v>
      </c>
      <c r="AP622" s="14"/>
      <c r="AQ622" s="14">
        <v>2.8885788687143199E-2</v>
      </c>
      <c r="AR622" s="14"/>
      <c r="AS622" s="14">
        <v>0.100674702182667</v>
      </c>
      <c r="AT622" s="14">
        <v>0.14036100774142399</v>
      </c>
    </row>
    <row r="623" spans="2:46" x14ac:dyDescent="0.35">
      <c r="B623" t="s">
        <v>265</v>
      </c>
      <c r="C623" s="14">
        <v>8.6035612477060597E-2</v>
      </c>
      <c r="D623" s="14">
        <v>9.8260827200652406E-2</v>
      </c>
      <c r="E623" s="14">
        <v>7.4434097355288498E-2</v>
      </c>
      <c r="F623" s="14"/>
      <c r="G623" s="14">
        <v>0.12856865586156199</v>
      </c>
      <c r="H623" s="14">
        <v>0.140630643521166</v>
      </c>
      <c r="I623" s="14">
        <v>0.122061106258836</v>
      </c>
      <c r="J623" s="14">
        <v>4.55403305954801E-2</v>
      </c>
      <c r="K623" s="14">
        <v>3.6442404610336598E-2</v>
      </c>
      <c r="L623" s="14">
        <v>5.0299700157962597E-2</v>
      </c>
      <c r="M623" s="14"/>
      <c r="N623" s="14">
        <v>8.2594320922301095E-2</v>
      </c>
      <c r="O623" s="14">
        <v>8.4545249097170094E-2</v>
      </c>
      <c r="P623" s="14">
        <v>0.10276142851986</v>
      </c>
      <c r="Q623" s="14">
        <v>7.77834595720623E-2</v>
      </c>
      <c r="R623" s="14"/>
      <c r="S623" s="14">
        <v>0.147627475601254</v>
      </c>
      <c r="T623" s="14">
        <v>8.4265495480567096E-2</v>
      </c>
      <c r="U623" s="14">
        <v>8.5111711802995704E-2</v>
      </c>
      <c r="V623" s="14">
        <v>5.2505725740096001E-2</v>
      </c>
      <c r="W623" s="14">
        <v>0.118143905065517</v>
      </c>
      <c r="X623" s="14">
        <v>5.18556087550835E-2</v>
      </c>
      <c r="Y623" s="14">
        <v>8.1409041012045505E-2</v>
      </c>
      <c r="Z623" s="14">
        <v>4.8860604511804802E-2</v>
      </c>
      <c r="AA623" s="14">
        <v>8.4661592968157298E-2</v>
      </c>
      <c r="AB623" s="14">
        <v>7.9697441423531204E-2</v>
      </c>
      <c r="AC623" s="14">
        <v>0.100396483962628</v>
      </c>
      <c r="AD623" s="14">
        <v>0</v>
      </c>
      <c r="AE623" s="14"/>
      <c r="AF623" s="14">
        <v>8.3388192100195199E-2</v>
      </c>
      <c r="AG623" s="14">
        <v>0.106119631023363</v>
      </c>
      <c r="AH623" s="14">
        <v>6.1691103615263199E-2</v>
      </c>
      <c r="AI623" s="14">
        <v>6.1639556873029001E-2</v>
      </c>
      <c r="AJ623" s="14"/>
      <c r="AK623" s="14">
        <v>8.82871015484539E-2</v>
      </c>
      <c r="AL623" s="14">
        <v>0.132118842161524</v>
      </c>
      <c r="AM623" s="14">
        <v>9.8025393734982896E-2</v>
      </c>
      <c r="AN623" s="14">
        <v>5.9252750757452101E-2</v>
      </c>
      <c r="AO623" s="14">
        <v>9.1365089072933198E-2</v>
      </c>
      <c r="AP623" s="14"/>
      <c r="AQ623" s="14">
        <v>0.149109638807531</v>
      </c>
      <c r="AR623" s="14"/>
      <c r="AS623" s="14">
        <v>0.110102854268409</v>
      </c>
      <c r="AT623" s="14">
        <v>9.8632109276847804E-2</v>
      </c>
    </row>
    <row r="624" spans="2:46" x14ac:dyDescent="0.35">
      <c r="B624" t="s">
        <v>263</v>
      </c>
      <c r="C624" s="14">
        <v>8.2618469843016004E-2</v>
      </c>
      <c r="D624" s="14">
        <v>9.2480930782769893E-2</v>
      </c>
      <c r="E624" s="14">
        <v>7.3310916040286694E-2</v>
      </c>
      <c r="F624" s="14"/>
      <c r="G624" s="14">
        <v>0.151726695985198</v>
      </c>
      <c r="H624" s="14">
        <v>0.14327116878430801</v>
      </c>
      <c r="I624" s="14">
        <v>9.9326053603983402E-2</v>
      </c>
      <c r="J624" s="14">
        <v>6.7105910678560907E-2</v>
      </c>
      <c r="K624" s="14">
        <v>3.9408418144897997E-2</v>
      </c>
      <c r="L624" s="14">
        <v>1.53222148470406E-2</v>
      </c>
      <c r="M624" s="14"/>
      <c r="N624" s="14">
        <v>9.3691399108882203E-2</v>
      </c>
      <c r="O624" s="14">
        <v>8.7067144850170294E-2</v>
      </c>
      <c r="P624" s="14">
        <v>7.3200357054658202E-2</v>
      </c>
      <c r="Q624" s="14">
        <v>7.5430996881779094E-2</v>
      </c>
      <c r="R624" s="14"/>
      <c r="S624" s="14">
        <v>9.8154206349655701E-2</v>
      </c>
      <c r="T624" s="14">
        <v>8.5986187347147705E-2</v>
      </c>
      <c r="U624" s="14">
        <v>7.6672578852413201E-2</v>
      </c>
      <c r="V624" s="14">
        <v>3.80153992730985E-2</v>
      </c>
      <c r="W624" s="14">
        <v>7.3396840998596599E-2</v>
      </c>
      <c r="X624" s="14">
        <v>9.4723738054302398E-2</v>
      </c>
      <c r="Y624" s="14">
        <v>8.6827889084979903E-2</v>
      </c>
      <c r="Z624" s="14">
        <v>0.12715801504513799</v>
      </c>
      <c r="AA624" s="14">
        <v>8.3746301517168206E-2</v>
      </c>
      <c r="AB624" s="14">
        <v>7.8294339545822503E-2</v>
      </c>
      <c r="AC624" s="14">
        <v>6.6100658649952099E-2</v>
      </c>
      <c r="AD624" s="14">
        <v>9.5920012470605498E-2</v>
      </c>
      <c r="AE624" s="14"/>
      <c r="AF624" s="14">
        <v>5.1965771822270398E-2</v>
      </c>
      <c r="AG624" s="14">
        <v>9.0828789148433897E-2</v>
      </c>
      <c r="AH624" s="14">
        <v>5.9873129349207903E-2</v>
      </c>
      <c r="AI624" s="14">
        <v>7.6804250712872293E-2</v>
      </c>
      <c r="AJ624" s="14"/>
      <c r="AK624" s="14">
        <v>6.9380215183718494E-2</v>
      </c>
      <c r="AL624" s="14">
        <v>0.106354144570319</v>
      </c>
      <c r="AM624" s="14">
        <v>5.00676513688596E-2</v>
      </c>
      <c r="AN624" s="14">
        <v>7.5253037803942505E-2</v>
      </c>
      <c r="AO624" s="14">
        <v>0.14928136443242901</v>
      </c>
      <c r="AP624" s="14"/>
      <c r="AQ624" s="14">
        <v>9.7237750976427603E-2</v>
      </c>
      <c r="AR624" s="14"/>
      <c r="AS624" s="14">
        <v>9.46493260755705E-2</v>
      </c>
      <c r="AT624" s="14">
        <v>8.1923828838774596E-2</v>
      </c>
    </row>
    <row r="625" spans="2:46" x14ac:dyDescent="0.35"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</row>
    <row r="626" spans="2:46" x14ac:dyDescent="0.35">
      <c r="B626" s="6" t="s">
        <v>278</v>
      </c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</row>
    <row r="627" spans="2:46" x14ac:dyDescent="0.35">
      <c r="B627" s="24" t="s">
        <v>78</v>
      </c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</row>
    <row r="628" spans="2:46" x14ac:dyDescent="0.35">
      <c r="B628" t="s">
        <v>274</v>
      </c>
      <c r="C628" s="14">
        <v>0.222615043389015</v>
      </c>
      <c r="D628" s="14">
        <v>0.24610155782131701</v>
      </c>
      <c r="E628" s="14">
        <v>0.20055131318943401</v>
      </c>
      <c r="F628" s="14"/>
      <c r="G628" s="14">
        <v>0.19447229487228199</v>
      </c>
      <c r="H628" s="14">
        <v>0.28762008937255001</v>
      </c>
      <c r="I628" s="14">
        <v>0.22684153221717701</v>
      </c>
      <c r="J628" s="14">
        <v>0.247307026727035</v>
      </c>
      <c r="K628" s="14">
        <v>0.22676193259772401</v>
      </c>
      <c r="L628" s="14">
        <v>0.162161635860405</v>
      </c>
      <c r="M628" s="14"/>
      <c r="N628" s="14">
        <v>0.255330333465975</v>
      </c>
      <c r="O628" s="14">
        <v>0.26985771432269501</v>
      </c>
      <c r="P628" s="14">
        <v>0.186262307420936</v>
      </c>
      <c r="Q628" s="14">
        <v>0.171074302293098</v>
      </c>
      <c r="R628" s="14"/>
      <c r="S628" s="14">
        <v>0.29071428305366198</v>
      </c>
      <c r="T628" s="14">
        <v>0.204150809429054</v>
      </c>
      <c r="U628" s="14">
        <v>0.23923709170868501</v>
      </c>
      <c r="V628" s="14">
        <v>0.21734587754969201</v>
      </c>
      <c r="W628" s="14">
        <v>0.21199665362546699</v>
      </c>
      <c r="X628" s="14">
        <v>0.180901275463866</v>
      </c>
      <c r="Y628" s="14">
        <v>0.18003037296846</v>
      </c>
      <c r="Z628" s="14">
        <v>0.16978693397163</v>
      </c>
      <c r="AA628" s="14">
        <v>0.26435450055332999</v>
      </c>
      <c r="AB628" s="14">
        <v>0.235658146968626</v>
      </c>
      <c r="AC628" s="14">
        <v>0.16638023380422301</v>
      </c>
      <c r="AD628" s="14">
        <v>0.19242653468245299</v>
      </c>
      <c r="AE628" s="14"/>
      <c r="AF628" s="14">
        <v>4.5232731957972498E-2</v>
      </c>
      <c r="AG628" s="14">
        <v>0.47856956697582298</v>
      </c>
      <c r="AH628" s="14">
        <v>0.17439106812549099</v>
      </c>
      <c r="AI628" s="14">
        <v>2.14116870941265E-2</v>
      </c>
      <c r="AJ628" s="14"/>
      <c r="AK628" s="14">
        <v>6.0903404470553299E-2</v>
      </c>
      <c r="AL628" s="14">
        <v>0.656850313596823</v>
      </c>
      <c r="AM628" s="14">
        <v>0.15358882122334999</v>
      </c>
      <c r="AN628" s="14">
        <v>2.0695162511687799E-2</v>
      </c>
      <c r="AO628" s="14">
        <v>0.19968464181644399</v>
      </c>
      <c r="AP628" s="14"/>
      <c r="AQ628" s="14">
        <v>0.34730831357926401</v>
      </c>
      <c r="AR628" s="14"/>
      <c r="AS628" s="14">
        <v>0.72312006083999802</v>
      </c>
      <c r="AT628" s="14">
        <v>0.10822439808421901</v>
      </c>
    </row>
    <row r="629" spans="2:46" x14ac:dyDescent="0.35">
      <c r="B629" t="s">
        <v>275</v>
      </c>
      <c r="C629" s="14">
        <v>0.254353467859326</v>
      </c>
      <c r="D629" s="14">
        <v>0.30182497702555899</v>
      </c>
      <c r="E629" s="14">
        <v>0.208991519496072</v>
      </c>
      <c r="F629" s="14"/>
      <c r="G629" s="14">
        <v>0.19359129676147499</v>
      </c>
      <c r="H629" s="14">
        <v>0.22356668046814401</v>
      </c>
      <c r="I629" s="14">
        <v>0.29176153821217199</v>
      </c>
      <c r="J629" s="14">
        <v>0.28478895294884998</v>
      </c>
      <c r="K629" s="14">
        <v>0.26148106708046698</v>
      </c>
      <c r="L629" s="14">
        <v>0.25993624206863097</v>
      </c>
      <c r="M629" s="14"/>
      <c r="N629" s="14">
        <v>0.18893701353588899</v>
      </c>
      <c r="O629" s="14">
        <v>0.19189290793466501</v>
      </c>
      <c r="P629" s="14">
        <v>0.34901260957763403</v>
      </c>
      <c r="Q629" s="14">
        <v>0.30457919464766697</v>
      </c>
      <c r="R629" s="14"/>
      <c r="S629" s="14">
        <v>0.189349474437674</v>
      </c>
      <c r="T629" s="14">
        <v>0.23218280579779699</v>
      </c>
      <c r="U629" s="14">
        <v>0.25413577862019199</v>
      </c>
      <c r="V629" s="14">
        <v>0.26414642164194901</v>
      </c>
      <c r="W629" s="14">
        <v>0.30653661269836102</v>
      </c>
      <c r="X629" s="14">
        <v>0.33342878885134702</v>
      </c>
      <c r="Y629" s="14">
        <v>0.29796400435112103</v>
      </c>
      <c r="Z629" s="14">
        <v>0.23176964944315701</v>
      </c>
      <c r="AA629" s="14">
        <v>0.27138911686987799</v>
      </c>
      <c r="AB629" s="14">
        <v>0.19817500353928899</v>
      </c>
      <c r="AC629" s="14">
        <v>0.28059637881845301</v>
      </c>
      <c r="AD629" s="14">
        <v>0.24265334631091701</v>
      </c>
      <c r="AE629" s="14"/>
      <c r="AF629" s="14">
        <v>0.24116000355779499</v>
      </c>
      <c r="AG629" s="14">
        <v>0.146000329192114</v>
      </c>
      <c r="AH629" s="14">
        <v>6.7127359363492803E-2</v>
      </c>
      <c r="AI629" s="14">
        <v>0.79226296543673602</v>
      </c>
      <c r="AJ629" s="14"/>
      <c r="AK629" s="14">
        <v>9.0305963383588594E-2</v>
      </c>
      <c r="AL629" s="14">
        <v>6.1073606708167798E-2</v>
      </c>
      <c r="AM629" s="14">
        <v>3.5620340384579501E-2</v>
      </c>
      <c r="AN629" s="14">
        <v>0.82780288008954805</v>
      </c>
      <c r="AO629" s="14">
        <v>6.2280889154226103E-2</v>
      </c>
      <c r="AP629" s="14"/>
      <c r="AQ629" s="14">
        <v>0.45998431756032698</v>
      </c>
      <c r="AR629" s="14"/>
      <c r="AS629" s="14">
        <v>7.72247238427025E-2</v>
      </c>
      <c r="AT629" s="14">
        <v>0.25610624875911497</v>
      </c>
    </row>
    <row r="630" spans="2:46" x14ac:dyDescent="0.35">
      <c r="B630" t="s">
        <v>276</v>
      </c>
      <c r="C630" s="14">
        <v>9.4039346480157104E-2</v>
      </c>
      <c r="D630" s="14">
        <v>7.8536847636430304E-2</v>
      </c>
      <c r="E630" s="14">
        <v>0.109546678040154</v>
      </c>
      <c r="F630" s="14"/>
      <c r="G630" s="14">
        <v>0.122740128252326</v>
      </c>
      <c r="H630" s="14">
        <v>0.101133468262851</v>
      </c>
      <c r="I630" s="14">
        <v>9.0776971387569502E-2</v>
      </c>
      <c r="J630" s="14">
        <v>9.0525568135746998E-2</v>
      </c>
      <c r="K630" s="14">
        <v>7.6357766776526406E-2</v>
      </c>
      <c r="L630" s="14">
        <v>8.6555020045645997E-2</v>
      </c>
      <c r="M630" s="14"/>
      <c r="N630" s="14">
        <v>0.110487706758988</v>
      </c>
      <c r="O630" s="14">
        <v>8.4087796954605595E-2</v>
      </c>
      <c r="P630" s="14">
        <v>8.9848074975648798E-2</v>
      </c>
      <c r="Q630" s="14">
        <v>9.1584603540364906E-2</v>
      </c>
      <c r="R630" s="14"/>
      <c r="S630" s="14">
        <v>0.101557994280561</v>
      </c>
      <c r="T630" s="14">
        <v>0.105715817607287</v>
      </c>
      <c r="U630" s="14">
        <v>8.51470208862148E-2</v>
      </c>
      <c r="V630" s="14">
        <v>7.5610500169407999E-2</v>
      </c>
      <c r="W630" s="14">
        <v>8.5810638452913507E-2</v>
      </c>
      <c r="X630" s="14">
        <v>6.7218391319772697E-2</v>
      </c>
      <c r="Y630" s="14">
        <v>9.1697566947195705E-2</v>
      </c>
      <c r="Z630" s="14">
        <v>0.12650563864922301</v>
      </c>
      <c r="AA630" s="14">
        <v>9.8804986411464804E-2</v>
      </c>
      <c r="AB630" s="14">
        <v>9.28908004738003E-2</v>
      </c>
      <c r="AC630" s="14">
        <v>9.7899036714926696E-2</v>
      </c>
      <c r="AD630" s="14">
        <v>0.12926454269229801</v>
      </c>
      <c r="AE630" s="14"/>
      <c r="AF630" s="14">
        <v>3.81162573252843E-2</v>
      </c>
      <c r="AG630" s="14">
        <v>8.68601132985828E-2</v>
      </c>
      <c r="AH630" s="14">
        <v>0.38414466555204002</v>
      </c>
      <c r="AI630" s="14">
        <v>1.7277656897579999E-2</v>
      </c>
      <c r="AJ630" s="14"/>
      <c r="AK630" s="14">
        <v>4.7752614897141797E-2</v>
      </c>
      <c r="AL630" s="14">
        <v>3.5134934722647601E-2</v>
      </c>
      <c r="AM630" s="14">
        <v>0.51743051220557101</v>
      </c>
      <c r="AN630" s="14">
        <v>1.8855466897663101E-2</v>
      </c>
      <c r="AO630" s="14">
        <v>0.12914122772157499</v>
      </c>
      <c r="AP630" s="14"/>
      <c r="AQ630" s="14">
        <v>5.4341704024283802E-2</v>
      </c>
      <c r="AR630" s="14"/>
      <c r="AS630" s="14">
        <v>6.3540394102578696E-2</v>
      </c>
      <c r="AT630" s="14">
        <v>0.12391377424948</v>
      </c>
    </row>
    <row r="631" spans="2:46" x14ac:dyDescent="0.35">
      <c r="B631" t="s">
        <v>277</v>
      </c>
      <c r="C631" s="14">
        <v>0.10216698210111699</v>
      </c>
      <c r="D631" s="14">
        <v>0.108545306869046</v>
      </c>
      <c r="E631" s="14">
        <v>9.5392761174625404E-2</v>
      </c>
      <c r="F631" s="14"/>
      <c r="G631" s="14">
        <v>0.109770388598045</v>
      </c>
      <c r="H631" s="14">
        <v>7.5996991483192194E-2</v>
      </c>
      <c r="I631" s="14">
        <v>8.92638953364676E-2</v>
      </c>
      <c r="J631" s="14">
        <v>8.6174611939835194E-2</v>
      </c>
      <c r="K631" s="14">
        <v>0.11335437691919301</v>
      </c>
      <c r="L631" s="14">
        <v>0.13435983734715501</v>
      </c>
      <c r="M631" s="14"/>
      <c r="N631" s="14">
        <v>0.13122616304838799</v>
      </c>
      <c r="O631" s="14">
        <v>9.6810759308686101E-2</v>
      </c>
      <c r="P631" s="14">
        <v>9.9086856230013606E-2</v>
      </c>
      <c r="Q631" s="14">
        <v>8.0395753000875397E-2</v>
      </c>
      <c r="R631" s="14"/>
      <c r="S631" s="14">
        <v>8.8399595646486001E-2</v>
      </c>
      <c r="T631" s="14">
        <v>0.134779002293172</v>
      </c>
      <c r="U631" s="14">
        <v>0.108822605074525</v>
      </c>
      <c r="V631" s="14">
        <v>0.149437303143692</v>
      </c>
      <c r="W631" s="14">
        <v>9.8911397892152295E-2</v>
      </c>
      <c r="X631" s="14">
        <v>9.7352186546802499E-2</v>
      </c>
      <c r="Y631" s="14">
        <v>7.7669260045028096E-2</v>
      </c>
      <c r="Z631" s="14">
        <v>0.13227563814768001</v>
      </c>
      <c r="AA631" s="14">
        <v>8.0836394684631996E-2</v>
      </c>
      <c r="AB631" s="14">
        <v>9.5060570565723396E-2</v>
      </c>
      <c r="AC631" s="14">
        <v>6.7004574212910395E-2</v>
      </c>
      <c r="AD631" s="14">
        <v>7.0729817412445106E-2</v>
      </c>
      <c r="AE631" s="14"/>
      <c r="AF631" s="14">
        <v>0.35250150758161902</v>
      </c>
      <c r="AG631" s="14">
        <v>4.4091600165208598E-2</v>
      </c>
      <c r="AH631" s="14">
        <v>5.3264020622881797E-2</v>
      </c>
      <c r="AI631" s="14">
        <v>5.3799983223287301E-2</v>
      </c>
      <c r="AJ631" s="14"/>
      <c r="AK631" s="14">
        <v>0.45076863435030001</v>
      </c>
      <c r="AL631" s="14">
        <v>4.9293186139852403E-2</v>
      </c>
      <c r="AM631" s="14">
        <v>4.0307932078160198E-2</v>
      </c>
      <c r="AN631" s="14">
        <v>4.1640307297989801E-2</v>
      </c>
      <c r="AO631" s="14">
        <v>1.8473839333831201E-2</v>
      </c>
      <c r="AP631" s="14"/>
      <c r="AQ631" s="14">
        <v>3.7466756638724098E-2</v>
      </c>
      <c r="AR631" s="14"/>
      <c r="AS631" s="14">
        <v>3.3302868468357401E-2</v>
      </c>
      <c r="AT631" s="14">
        <v>5.88513526367518E-2</v>
      </c>
    </row>
    <row r="632" spans="2:46" x14ac:dyDescent="0.35">
      <c r="B632" t="s">
        <v>260</v>
      </c>
      <c r="C632" s="14">
        <v>0.214934732445279</v>
      </c>
      <c r="D632" s="14">
        <v>0.189483155027862</v>
      </c>
      <c r="E632" s="14">
        <v>0.23955325529211999</v>
      </c>
      <c r="F632" s="14"/>
      <c r="G632" s="14">
        <v>0.19437793005392001</v>
      </c>
      <c r="H632" s="14">
        <v>0.185310495099969</v>
      </c>
      <c r="I632" s="14">
        <v>0.16396881946278399</v>
      </c>
      <c r="J632" s="14">
        <v>0.20244184612805999</v>
      </c>
      <c r="K632" s="14">
        <v>0.242671694019096</v>
      </c>
      <c r="L632" s="14">
        <v>0.285679081401499</v>
      </c>
      <c r="M632" s="14"/>
      <c r="N632" s="14">
        <v>0.23444615692728399</v>
      </c>
      <c r="O632" s="14">
        <v>0.253949761481914</v>
      </c>
      <c r="P632" s="14">
        <v>0.174100040050782</v>
      </c>
      <c r="Q632" s="14">
        <v>0.188167758327172</v>
      </c>
      <c r="R632" s="14"/>
      <c r="S632" s="14">
        <v>0.22348030336799299</v>
      </c>
      <c r="T632" s="14">
        <v>0.23893986638315901</v>
      </c>
      <c r="U632" s="14">
        <v>0.17537368110646701</v>
      </c>
      <c r="V632" s="14">
        <v>0.17294420464878499</v>
      </c>
      <c r="W632" s="14">
        <v>0.15989921468543999</v>
      </c>
      <c r="X632" s="14">
        <v>0.18519141021251501</v>
      </c>
      <c r="Y632" s="14">
        <v>0.228188903317919</v>
      </c>
      <c r="Z632" s="14">
        <v>0.237730911933943</v>
      </c>
      <c r="AA632" s="14">
        <v>0.195717387695031</v>
      </c>
      <c r="AB632" s="14">
        <v>0.27554831719665601</v>
      </c>
      <c r="AC632" s="14">
        <v>0.25864558307297197</v>
      </c>
      <c r="AD632" s="14">
        <v>0.26933541439622399</v>
      </c>
      <c r="AE632" s="14"/>
      <c r="AF632" s="14">
        <v>0.24948326573101301</v>
      </c>
      <c r="AG632" s="14">
        <v>0.16003837088070499</v>
      </c>
      <c r="AH632" s="14">
        <v>0.204151549588587</v>
      </c>
      <c r="AI632" s="14">
        <v>6.7347844305281401E-2</v>
      </c>
      <c r="AJ632" s="14"/>
      <c r="AK632" s="14">
        <v>0.25223422608145901</v>
      </c>
      <c r="AL632" s="14">
        <v>0.101381940366053</v>
      </c>
      <c r="AM632" s="14">
        <v>0.17672101685448699</v>
      </c>
      <c r="AN632" s="14">
        <v>5.7669762376206801E-2</v>
      </c>
      <c r="AO632" s="14">
        <v>0.46580382003537402</v>
      </c>
      <c r="AP632" s="14"/>
      <c r="AQ632" s="14">
        <v>6.4169463048383904E-2</v>
      </c>
      <c r="AR632" s="14"/>
      <c r="AS632" s="14">
        <v>5.170816737265E-2</v>
      </c>
      <c r="AT632" s="14">
        <v>0.33157980704419099</v>
      </c>
    </row>
    <row r="633" spans="2:46" x14ac:dyDescent="0.35">
      <c r="B633" t="s">
        <v>271</v>
      </c>
      <c r="C633" s="14">
        <v>0.111890427725105</v>
      </c>
      <c r="D633" s="14">
        <v>7.5508155619786396E-2</v>
      </c>
      <c r="E633" s="14">
        <v>0.145964472807596</v>
      </c>
      <c r="F633" s="14"/>
      <c r="G633" s="14">
        <v>0.18504796146195199</v>
      </c>
      <c r="H633" s="14">
        <v>0.12637227531329501</v>
      </c>
      <c r="I633" s="14">
        <v>0.13738724338383099</v>
      </c>
      <c r="J633" s="14">
        <v>8.8761994120472795E-2</v>
      </c>
      <c r="K633" s="14">
        <v>7.9373162606993897E-2</v>
      </c>
      <c r="L633" s="14">
        <v>7.1308183276664897E-2</v>
      </c>
      <c r="M633" s="14"/>
      <c r="N633" s="14">
        <v>7.9572626263475402E-2</v>
      </c>
      <c r="O633" s="14">
        <v>0.103401059997434</v>
      </c>
      <c r="P633" s="14">
        <v>0.101690111744986</v>
      </c>
      <c r="Q633" s="14">
        <v>0.164198388190822</v>
      </c>
      <c r="R633" s="14"/>
      <c r="S633" s="14">
        <v>0.106498349213625</v>
      </c>
      <c r="T633" s="14">
        <v>8.4231698489530493E-2</v>
      </c>
      <c r="U633" s="14">
        <v>0.137283822603917</v>
      </c>
      <c r="V633" s="14">
        <v>0.12051569284647499</v>
      </c>
      <c r="W633" s="14">
        <v>0.13684548264566501</v>
      </c>
      <c r="X633" s="14">
        <v>0.13590794760569699</v>
      </c>
      <c r="Y633" s="14">
        <v>0.124449892370277</v>
      </c>
      <c r="Z633" s="14">
        <v>0.10193122785436699</v>
      </c>
      <c r="AA633" s="14">
        <v>8.8897613785664895E-2</v>
      </c>
      <c r="AB633" s="14">
        <v>0.102667161255905</v>
      </c>
      <c r="AC633" s="14">
        <v>0.129474193376515</v>
      </c>
      <c r="AD633" s="14">
        <v>9.5590344505663102E-2</v>
      </c>
      <c r="AE633" s="14"/>
      <c r="AF633" s="14">
        <v>7.3506233846316396E-2</v>
      </c>
      <c r="AG633" s="14">
        <v>8.4440019487566395E-2</v>
      </c>
      <c r="AH633" s="14">
        <v>0.116921336747507</v>
      </c>
      <c r="AI633" s="14">
        <v>4.7899863042988697E-2</v>
      </c>
      <c r="AJ633" s="14"/>
      <c r="AK633" s="14">
        <v>9.8035156816957306E-2</v>
      </c>
      <c r="AL633" s="14">
        <v>9.6266018466456799E-2</v>
      </c>
      <c r="AM633" s="14">
        <v>7.6331377253852001E-2</v>
      </c>
      <c r="AN633" s="14">
        <v>3.3336420826904398E-2</v>
      </c>
      <c r="AO633" s="14">
        <v>0.12461558193855</v>
      </c>
      <c r="AP633" s="14"/>
      <c r="AQ633" s="14">
        <v>3.6729445149017798E-2</v>
      </c>
      <c r="AR633" s="14"/>
      <c r="AS633" s="14">
        <v>5.1103785373713101E-2</v>
      </c>
      <c r="AT633" s="14">
        <v>0.121324419226244</v>
      </c>
    </row>
    <row r="634" spans="2:46" x14ac:dyDescent="0.35"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</row>
    <row r="635" spans="2:46" x14ac:dyDescent="0.35">
      <c r="B635" s="6" t="s">
        <v>281</v>
      </c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</row>
    <row r="636" spans="2:46" x14ac:dyDescent="0.35">
      <c r="B636" s="24" t="s">
        <v>78</v>
      </c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</row>
    <row r="637" spans="2:46" x14ac:dyDescent="0.35">
      <c r="B637" t="s">
        <v>279</v>
      </c>
      <c r="C637" s="14">
        <v>0.313048350793038</v>
      </c>
      <c r="D637" s="14">
        <v>0.37247302641152302</v>
      </c>
      <c r="E637" s="14">
        <v>0.25529778285126897</v>
      </c>
      <c r="F637" s="14"/>
      <c r="G637" s="14">
        <v>0.28467649935636802</v>
      </c>
      <c r="H637" s="14">
        <v>0.35200197439331798</v>
      </c>
      <c r="I637" s="14">
        <v>0.29339429830223701</v>
      </c>
      <c r="J637" s="14">
        <v>0.32557560059330498</v>
      </c>
      <c r="K637" s="14">
        <v>0.29831367278894699</v>
      </c>
      <c r="L637" s="14">
        <v>0.31599316265326299</v>
      </c>
      <c r="M637" s="14"/>
      <c r="N637" s="14">
        <v>0.395174073159549</v>
      </c>
      <c r="O637" s="14">
        <v>0.34346678663922797</v>
      </c>
      <c r="P637" s="14">
        <v>0.29315856024597398</v>
      </c>
      <c r="Q637" s="14">
        <v>0.212342105292983</v>
      </c>
      <c r="R637" s="14"/>
      <c r="S637" s="14">
        <v>0.38470996262657903</v>
      </c>
      <c r="T637" s="14">
        <v>0.31110534270721002</v>
      </c>
      <c r="U637" s="14">
        <v>0.36273467300690099</v>
      </c>
      <c r="V637" s="14">
        <v>0.253472047808809</v>
      </c>
      <c r="W637" s="14">
        <v>0.23459785202660299</v>
      </c>
      <c r="X637" s="14">
        <v>0.25844495291098302</v>
      </c>
      <c r="Y637" s="14">
        <v>0.27252519840001599</v>
      </c>
      <c r="Z637" s="14">
        <v>0.32065163830141502</v>
      </c>
      <c r="AA637" s="14">
        <v>0.31850075908013098</v>
      </c>
      <c r="AB637" s="14">
        <v>0.35260734209223199</v>
      </c>
      <c r="AC637" s="14">
        <v>0.27182068558250699</v>
      </c>
      <c r="AD637" s="14">
        <v>0.40693907054955702</v>
      </c>
      <c r="AE637" s="14"/>
      <c r="AF637" s="14">
        <v>0.26970177776353199</v>
      </c>
      <c r="AG637" s="14">
        <v>0.46319536968888603</v>
      </c>
      <c r="AH637" s="14">
        <v>0.37285931555281199</v>
      </c>
      <c r="AI637" s="14">
        <v>0.11545479006322799</v>
      </c>
      <c r="AJ637" s="14"/>
      <c r="AK637" s="14">
        <v>0.26244317377827198</v>
      </c>
      <c r="AL637" s="14">
        <v>0.61074961188896804</v>
      </c>
      <c r="AM637" s="14">
        <v>0.35398801140504599</v>
      </c>
      <c r="AN637" s="14">
        <v>0.117770245902241</v>
      </c>
      <c r="AO637" s="14">
        <v>0.24738517612382699</v>
      </c>
      <c r="AP637" s="14"/>
      <c r="AQ637" s="14">
        <v>0.38728009004555602</v>
      </c>
      <c r="AR637" s="14"/>
      <c r="AS637" s="14">
        <v>0.677001540509788</v>
      </c>
      <c r="AT637" s="14">
        <v>0.14165892775782499</v>
      </c>
    </row>
    <row r="638" spans="2:46" x14ac:dyDescent="0.35">
      <c r="B638" t="s">
        <v>280</v>
      </c>
      <c r="C638" s="14">
        <v>0.49374194457230502</v>
      </c>
      <c r="D638" s="14">
        <v>0.47072459779035702</v>
      </c>
      <c r="E638" s="14">
        <v>0.516116550694526</v>
      </c>
      <c r="F638" s="14"/>
      <c r="G638" s="14">
        <v>0.52974204963997595</v>
      </c>
      <c r="H638" s="14">
        <v>0.45860317643607801</v>
      </c>
      <c r="I638" s="14">
        <v>0.51591495917446795</v>
      </c>
      <c r="J638" s="14">
        <v>0.47299133188777498</v>
      </c>
      <c r="K638" s="14">
        <v>0.51921458873591697</v>
      </c>
      <c r="L638" s="14">
        <v>0.48000987249669502</v>
      </c>
      <c r="M638" s="14"/>
      <c r="N638" s="14">
        <v>0.42833635891337102</v>
      </c>
      <c r="O638" s="14">
        <v>0.42974817396590698</v>
      </c>
      <c r="P638" s="14">
        <v>0.56432773034116201</v>
      </c>
      <c r="Q638" s="14">
        <v>0.56999979166579395</v>
      </c>
      <c r="R638" s="14"/>
      <c r="S638" s="14">
        <v>0.376586698952043</v>
      </c>
      <c r="T638" s="14">
        <v>0.52686324262433104</v>
      </c>
      <c r="U638" s="14">
        <v>0.43019451159111799</v>
      </c>
      <c r="V638" s="14">
        <v>0.51766847335022903</v>
      </c>
      <c r="W638" s="14">
        <v>0.54965903751738598</v>
      </c>
      <c r="X638" s="14">
        <v>0.59373347789578601</v>
      </c>
      <c r="Y638" s="14">
        <v>0.53778261330106503</v>
      </c>
      <c r="Z638" s="14">
        <v>0.512541729437334</v>
      </c>
      <c r="AA638" s="14">
        <v>0.49316941998553399</v>
      </c>
      <c r="AB638" s="14">
        <v>0.47409415828196699</v>
      </c>
      <c r="AC638" s="14">
        <v>0.53057900998582397</v>
      </c>
      <c r="AD638" s="14">
        <v>0.42201144453384698</v>
      </c>
      <c r="AE638" s="14"/>
      <c r="AF638" s="14">
        <v>0.57779078691769004</v>
      </c>
      <c r="AG638" s="14">
        <v>0.35318145888261598</v>
      </c>
      <c r="AH638" s="14">
        <v>0.43428606265325798</v>
      </c>
      <c r="AI638" s="14">
        <v>0.76084674700702903</v>
      </c>
      <c r="AJ638" s="14"/>
      <c r="AK638" s="14">
        <v>0.57188980277227497</v>
      </c>
      <c r="AL638" s="14">
        <v>0.203296480951876</v>
      </c>
      <c r="AM638" s="14">
        <v>0.46662626638933102</v>
      </c>
      <c r="AN638" s="14">
        <v>0.76094306127866096</v>
      </c>
      <c r="AO638" s="14">
        <v>0.56245947137817298</v>
      </c>
      <c r="AP638" s="14"/>
      <c r="AQ638" s="14">
        <v>0.48828449517063299</v>
      </c>
      <c r="AR638" s="14"/>
      <c r="AS638" s="14">
        <v>0.13889200320880299</v>
      </c>
      <c r="AT638" s="14">
        <v>0.68335376711875495</v>
      </c>
    </row>
    <row r="639" spans="2:46" x14ac:dyDescent="0.35">
      <c r="B639" t="s">
        <v>71</v>
      </c>
      <c r="C639" s="14">
        <v>0.193209704634656</v>
      </c>
      <c r="D639" s="14">
        <v>0.15680237579812001</v>
      </c>
      <c r="E639" s="14">
        <v>0.228585666454205</v>
      </c>
      <c r="F639" s="14"/>
      <c r="G639" s="14">
        <v>0.185581451003657</v>
      </c>
      <c r="H639" s="14">
        <v>0.18939484917060301</v>
      </c>
      <c r="I639" s="14">
        <v>0.19069074252329499</v>
      </c>
      <c r="J639" s="14">
        <v>0.20143306751892001</v>
      </c>
      <c r="K639" s="14">
        <v>0.18247173847513601</v>
      </c>
      <c r="L639" s="14">
        <v>0.20399696485004201</v>
      </c>
      <c r="M639" s="14"/>
      <c r="N639" s="14">
        <v>0.17648956792708001</v>
      </c>
      <c r="O639" s="14">
        <v>0.226785039394865</v>
      </c>
      <c r="P639" s="14">
        <v>0.14251370941286401</v>
      </c>
      <c r="Q639" s="14">
        <v>0.21765810304122399</v>
      </c>
      <c r="R639" s="14"/>
      <c r="S639" s="14">
        <v>0.238703338421378</v>
      </c>
      <c r="T639" s="14">
        <v>0.162031414668459</v>
      </c>
      <c r="U639" s="14">
        <v>0.207070815401981</v>
      </c>
      <c r="V639" s="14">
        <v>0.228859478840962</v>
      </c>
      <c r="W639" s="14">
        <v>0.21574311045601</v>
      </c>
      <c r="X639" s="14">
        <v>0.147821569193231</v>
      </c>
      <c r="Y639" s="14">
        <v>0.18969218829891901</v>
      </c>
      <c r="Z639" s="14">
        <v>0.166806632261251</v>
      </c>
      <c r="AA639" s="14">
        <v>0.18832982093433501</v>
      </c>
      <c r="AB639" s="14">
        <v>0.17329849962580099</v>
      </c>
      <c r="AC639" s="14">
        <v>0.19760030443166801</v>
      </c>
      <c r="AD639" s="14">
        <v>0.171049484916596</v>
      </c>
      <c r="AE639" s="14"/>
      <c r="AF639" s="14">
        <v>0.152507435318778</v>
      </c>
      <c r="AG639" s="14">
        <v>0.18362317142849799</v>
      </c>
      <c r="AH639" s="14">
        <v>0.19285462179393001</v>
      </c>
      <c r="AI639" s="14">
        <v>0.123698462929743</v>
      </c>
      <c r="AJ639" s="14"/>
      <c r="AK639" s="14">
        <v>0.165667023449453</v>
      </c>
      <c r="AL639" s="14">
        <v>0.185953907159156</v>
      </c>
      <c r="AM639" s="14">
        <v>0.17938572220562299</v>
      </c>
      <c r="AN639" s="14">
        <v>0.121286692819097</v>
      </c>
      <c r="AO639" s="14">
        <v>0.190155352498</v>
      </c>
      <c r="AP639" s="14"/>
      <c r="AQ639" s="14">
        <v>0.124435414783811</v>
      </c>
      <c r="AR639" s="14"/>
      <c r="AS639" s="14">
        <v>0.18410645628140901</v>
      </c>
      <c r="AT639" s="14">
        <v>0.17498730512342001</v>
      </c>
    </row>
    <row r="640" spans="2:46" x14ac:dyDescent="0.35"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</row>
    <row r="641" spans="2:46" x14ac:dyDescent="0.35">
      <c r="B641" s="6" t="s">
        <v>291</v>
      </c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</row>
    <row r="642" spans="2:46" x14ac:dyDescent="0.35">
      <c r="B642" s="24" t="s">
        <v>78</v>
      </c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</row>
    <row r="643" spans="2:46" x14ac:dyDescent="0.35">
      <c r="B643" t="s">
        <v>282</v>
      </c>
      <c r="C643" s="14">
        <v>0.36667053708879699</v>
      </c>
      <c r="D643" s="14">
        <v>0.36439844513545799</v>
      </c>
      <c r="E643" s="14">
        <v>0.36937998603759797</v>
      </c>
      <c r="F643" s="14"/>
      <c r="G643" s="14">
        <v>0.303896372217072</v>
      </c>
      <c r="H643" s="14">
        <v>0.24322236881720799</v>
      </c>
      <c r="I643" s="14">
        <v>0.37300364586813001</v>
      </c>
      <c r="J643" s="14">
        <v>0.35998609914977298</v>
      </c>
      <c r="K643" s="14">
        <v>0.429028057900813</v>
      </c>
      <c r="L643" s="14">
        <v>0.46725728081513501</v>
      </c>
      <c r="M643" s="14"/>
      <c r="N643" s="14">
        <v>0.34233345901851903</v>
      </c>
      <c r="O643" s="14">
        <v>0.35362980571939701</v>
      </c>
      <c r="P643" s="14">
        <v>0.38927113048512102</v>
      </c>
      <c r="Q643" s="14">
        <v>0.38783837968547902</v>
      </c>
      <c r="R643" s="14"/>
      <c r="S643" s="14">
        <v>0.29530891211778598</v>
      </c>
      <c r="T643" s="14">
        <v>0.40705743225935798</v>
      </c>
      <c r="U643" s="14">
        <v>0.383496221507863</v>
      </c>
      <c r="V643" s="14">
        <v>0.40275950709456998</v>
      </c>
      <c r="W643" s="14">
        <v>0.33523636157345399</v>
      </c>
      <c r="X643" s="14">
        <v>0.37244507869246302</v>
      </c>
      <c r="Y643" s="14">
        <v>0.40691849934888802</v>
      </c>
      <c r="Z643" s="14">
        <v>0.400836562075011</v>
      </c>
      <c r="AA643" s="14">
        <v>0.368880362915256</v>
      </c>
      <c r="AB643" s="14">
        <v>0.33363028119018701</v>
      </c>
      <c r="AC643" s="14">
        <v>0.38621270328181501</v>
      </c>
      <c r="AD643" s="14">
        <v>0.33259446964515799</v>
      </c>
      <c r="AE643" s="14"/>
      <c r="AF643" s="14">
        <v>0.542907430706974</v>
      </c>
      <c r="AG643" s="14">
        <v>0.19619763979222399</v>
      </c>
      <c r="AH643" s="14">
        <v>0.31532378907476</v>
      </c>
      <c r="AI643" s="14">
        <v>0.59413044694040795</v>
      </c>
      <c r="AJ643" s="14"/>
      <c r="AK643" s="14">
        <v>0.51358002570694095</v>
      </c>
      <c r="AL643" s="14">
        <v>6.8636383119231106E-2</v>
      </c>
      <c r="AM643" s="14">
        <v>0.35608888941254102</v>
      </c>
      <c r="AN643" s="14">
        <v>0.58550056586071297</v>
      </c>
      <c r="AO643" s="14">
        <v>0.398973798853693</v>
      </c>
      <c r="AP643" s="14"/>
      <c r="AQ643" s="14">
        <v>0.292365862443979</v>
      </c>
      <c r="AR643" s="14"/>
      <c r="AS643" s="14">
        <v>3.53657183330464E-2</v>
      </c>
      <c r="AT643" s="14">
        <v>0.45412586783504999</v>
      </c>
    </row>
    <row r="644" spans="2:46" x14ac:dyDescent="0.35">
      <c r="B644" t="s">
        <v>283</v>
      </c>
      <c r="C644" s="14">
        <v>0.31134950961294999</v>
      </c>
      <c r="D644" s="14">
        <v>0.30997716724552699</v>
      </c>
      <c r="E644" s="14">
        <v>0.31390928083230801</v>
      </c>
      <c r="F644" s="14"/>
      <c r="G644" s="14">
        <v>0.19978940598374401</v>
      </c>
      <c r="H644" s="14">
        <v>0.22510677895127801</v>
      </c>
      <c r="I644" s="14">
        <v>0.30497719462374001</v>
      </c>
      <c r="J644" s="14">
        <v>0.34707171441939799</v>
      </c>
      <c r="K644" s="14">
        <v>0.36577018680033702</v>
      </c>
      <c r="L644" s="14">
        <v>0.39537813591340898</v>
      </c>
      <c r="M644" s="14"/>
      <c r="N644" s="14">
        <v>0.30452792636401899</v>
      </c>
      <c r="O644" s="14">
        <v>0.27086015343567799</v>
      </c>
      <c r="P644" s="14">
        <v>0.33947618156355902</v>
      </c>
      <c r="Q644" s="14">
        <v>0.33657663882037903</v>
      </c>
      <c r="R644" s="14"/>
      <c r="S644" s="14">
        <v>0.27013634979819501</v>
      </c>
      <c r="T644" s="14">
        <v>0.30163440488455201</v>
      </c>
      <c r="U644" s="14">
        <v>0.29626635378236799</v>
      </c>
      <c r="V644" s="14">
        <v>0.31222078610026599</v>
      </c>
      <c r="W644" s="14">
        <v>0.36685096618902802</v>
      </c>
      <c r="X644" s="14">
        <v>0.29360794944907198</v>
      </c>
      <c r="Y644" s="14">
        <v>0.33865188300954202</v>
      </c>
      <c r="Z644" s="14">
        <v>0.265280455557032</v>
      </c>
      <c r="AA644" s="14">
        <v>0.32072274758874902</v>
      </c>
      <c r="AB644" s="14">
        <v>0.34003007281854097</v>
      </c>
      <c r="AC644" s="14">
        <v>0.29845447990713098</v>
      </c>
      <c r="AD644" s="14">
        <v>0.39685518124455899</v>
      </c>
      <c r="AE644" s="14"/>
      <c r="AF644" s="14">
        <v>0.47521566229499002</v>
      </c>
      <c r="AG644" s="14">
        <v>0.17376704378702401</v>
      </c>
      <c r="AH644" s="14">
        <v>0.23062072933178501</v>
      </c>
      <c r="AI644" s="14">
        <v>0.52290630803749005</v>
      </c>
      <c r="AJ644" s="14"/>
      <c r="AK644" s="14">
        <v>0.442709056223625</v>
      </c>
      <c r="AL644" s="14">
        <v>7.2723236122704704E-2</v>
      </c>
      <c r="AM644" s="14">
        <v>0.24971317649272601</v>
      </c>
      <c r="AN644" s="14">
        <v>0.51365226099930605</v>
      </c>
      <c r="AO644" s="14">
        <v>0.295672073785818</v>
      </c>
      <c r="AP644" s="14"/>
      <c r="AQ644" s="14">
        <v>0.23815759343554299</v>
      </c>
      <c r="AR644" s="14"/>
      <c r="AS644" s="14">
        <v>4.5388228425619098E-2</v>
      </c>
      <c r="AT644" s="14">
        <v>0.37693104298653102</v>
      </c>
    </row>
    <row r="645" spans="2:46" x14ac:dyDescent="0.35">
      <c r="B645" t="s">
        <v>284</v>
      </c>
      <c r="C645" s="14">
        <v>0.21658305604351799</v>
      </c>
      <c r="D645" s="14">
        <v>0.233256426137951</v>
      </c>
      <c r="E645" s="14">
        <v>0.20114907260793999</v>
      </c>
      <c r="F645" s="14"/>
      <c r="G645" s="14">
        <v>0.130473555332664</v>
      </c>
      <c r="H645" s="14">
        <v>0.158116365473671</v>
      </c>
      <c r="I645" s="14">
        <v>0.21619852058852099</v>
      </c>
      <c r="J645" s="14">
        <v>0.232766126347564</v>
      </c>
      <c r="K645" s="14">
        <v>0.291809932915852</v>
      </c>
      <c r="L645" s="14">
        <v>0.258038350153456</v>
      </c>
      <c r="M645" s="14"/>
      <c r="N645" s="14">
        <v>0.191511515806434</v>
      </c>
      <c r="O645" s="14">
        <v>0.19699584037059201</v>
      </c>
      <c r="P645" s="14">
        <v>0.246828157975058</v>
      </c>
      <c r="Q645" s="14">
        <v>0.23861971177816599</v>
      </c>
      <c r="R645" s="14"/>
      <c r="S645" s="14">
        <v>0.17104990104859299</v>
      </c>
      <c r="T645" s="14">
        <v>0.21918573312189599</v>
      </c>
      <c r="U645" s="14">
        <v>0.24649844732255199</v>
      </c>
      <c r="V645" s="14">
        <v>0.224594482934238</v>
      </c>
      <c r="W645" s="14">
        <v>0.23071739362129101</v>
      </c>
      <c r="X645" s="14">
        <v>0.19292765424273201</v>
      </c>
      <c r="Y645" s="14">
        <v>0.297303861014722</v>
      </c>
      <c r="Z645" s="14">
        <v>0.23017312409914301</v>
      </c>
      <c r="AA645" s="14">
        <v>0.208403529221831</v>
      </c>
      <c r="AB645" s="14">
        <v>0.15774180392689799</v>
      </c>
      <c r="AC645" s="14">
        <v>0.26691472147391299</v>
      </c>
      <c r="AD645" s="14">
        <v>0.24073854674577899</v>
      </c>
      <c r="AE645" s="14"/>
      <c r="AF645" s="14">
        <v>0.32206171912790099</v>
      </c>
      <c r="AG645" s="14">
        <v>0.107911463209639</v>
      </c>
      <c r="AH645" s="14">
        <v>0.14120696380351</v>
      </c>
      <c r="AI645" s="14">
        <v>0.48119917204297102</v>
      </c>
      <c r="AJ645" s="14"/>
      <c r="AK645" s="14">
        <v>0.28875515540421598</v>
      </c>
      <c r="AL645" s="14">
        <v>3.9432195672868597E-2</v>
      </c>
      <c r="AM645" s="14">
        <v>0.13696069379835399</v>
      </c>
      <c r="AN645" s="14">
        <v>0.45191287766419502</v>
      </c>
      <c r="AO645" s="14">
        <v>0.16295999743820799</v>
      </c>
      <c r="AP645" s="14"/>
      <c r="AQ645" s="14">
        <v>0.23411568769649599</v>
      </c>
      <c r="AR645" s="14"/>
      <c r="AS645" s="14">
        <v>1.6113328053450199E-2</v>
      </c>
      <c r="AT645" s="14">
        <v>0.251501513728211</v>
      </c>
    </row>
    <row r="646" spans="2:46" x14ac:dyDescent="0.35">
      <c r="B646" t="s">
        <v>285</v>
      </c>
      <c r="C646" s="14">
        <v>0.15969575207356401</v>
      </c>
      <c r="D646" s="14">
        <v>0.17810505175389299</v>
      </c>
      <c r="E646" s="14">
        <v>0.142343709334628</v>
      </c>
      <c r="F646" s="14"/>
      <c r="G646" s="14">
        <v>0.197263049724171</v>
      </c>
      <c r="H646" s="14">
        <v>0.15155294544894399</v>
      </c>
      <c r="I646" s="14">
        <v>0.18009347412745699</v>
      </c>
      <c r="J646" s="14">
        <v>0.148322638237876</v>
      </c>
      <c r="K646" s="14">
        <v>0.13732175964247001</v>
      </c>
      <c r="L646" s="14">
        <v>0.14900828878135799</v>
      </c>
      <c r="M646" s="14"/>
      <c r="N646" s="14">
        <v>0.159617816061672</v>
      </c>
      <c r="O646" s="14">
        <v>0.16077204829715899</v>
      </c>
      <c r="P646" s="14">
        <v>0.13932208594849699</v>
      </c>
      <c r="Q646" s="14">
        <v>0.17882477844182701</v>
      </c>
      <c r="R646" s="14"/>
      <c r="S646" s="14">
        <v>0.192592422245461</v>
      </c>
      <c r="T646" s="14">
        <v>0.17943320651064901</v>
      </c>
      <c r="U646" s="14">
        <v>0.149169078895309</v>
      </c>
      <c r="V646" s="14">
        <v>0.16913072268114299</v>
      </c>
      <c r="W646" s="14">
        <v>0.16757945596875301</v>
      </c>
      <c r="X646" s="14">
        <v>0.14248292293248499</v>
      </c>
      <c r="Y646" s="14">
        <v>0.15145533080096901</v>
      </c>
      <c r="Z646" s="14">
        <v>0.193646319189683</v>
      </c>
      <c r="AA646" s="14">
        <v>0.15310290819985301</v>
      </c>
      <c r="AB646" s="14">
        <v>0.12994720014751199</v>
      </c>
      <c r="AC646" s="14">
        <v>0.114419369226711</v>
      </c>
      <c r="AD646" s="14">
        <v>0.119452252405978</v>
      </c>
      <c r="AE646" s="14"/>
      <c r="AF646" s="14">
        <v>0.16678894403706801</v>
      </c>
      <c r="AG646" s="14">
        <v>0.15217741381450001</v>
      </c>
      <c r="AH646" s="14">
        <v>0.188526742911519</v>
      </c>
      <c r="AI646" s="14">
        <v>0.162021290269006</v>
      </c>
      <c r="AJ646" s="14"/>
      <c r="AK646" s="14">
        <v>0.16962304550353099</v>
      </c>
      <c r="AL646" s="14">
        <v>0.12858319783397301</v>
      </c>
      <c r="AM646" s="14">
        <v>0.19420265936751899</v>
      </c>
      <c r="AN646" s="14">
        <v>0.17222054322104</v>
      </c>
      <c r="AO646" s="14">
        <v>0.21427286667032999</v>
      </c>
      <c r="AP646" s="14"/>
      <c r="AQ646" s="14">
        <v>0.19315781072579399</v>
      </c>
      <c r="AR646" s="14"/>
      <c r="AS646" s="14">
        <v>0.123998232591034</v>
      </c>
      <c r="AT646" s="14">
        <v>0.203995937612408</v>
      </c>
    </row>
    <row r="647" spans="2:46" x14ac:dyDescent="0.35">
      <c r="B647" t="s">
        <v>131</v>
      </c>
      <c r="C647" s="14">
        <v>0.13448184304901001</v>
      </c>
      <c r="D647" s="14">
        <v>0.10948108124784001</v>
      </c>
      <c r="E647" s="14">
        <v>0.156451622103566</v>
      </c>
      <c r="F647" s="14"/>
      <c r="G647" s="14">
        <v>0.15100208982142099</v>
      </c>
      <c r="H647" s="14">
        <v>0.14989902017753301</v>
      </c>
      <c r="I647" s="14">
        <v>0.14729073939023099</v>
      </c>
      <c r="J647" s="14">
        <v>0.137336329561007</v>
      </c>
      <c r="K647" s="14">
        <v>0.121832814755983</v>
      </c>
      <c r="L647" s="14">
        <v>0.106701934674709</v>
      </c>
      <c r="M647" s="14"/>
      <c r="N647" s="14">
        <v>9.7011894231283896E-2</v>
      </c>
      <c r="O647" s="14">
        <v>0.154581034770258</v>
      </c>
      <c r="P647" s="14">
        <v>0.13770634998974299</v>
      </c>
      <c r="Q647" s="14">
        <v>0.15108097351704899</v>
      </c>
      <c r="R647" s="14"/>
      <c r="S647" s="14">
        <v>0.115175142527386</v>
      </c>
      <c r="T647" s="14">
        <v>0.13096779243179901</v>
      </c>
      <c r="U647" s="14">
        <v>0.16438362362692499</v>
      </c>
      <c r="V647" s="14">
        <v>0.106298146053148</v>
      </c>
      <c r="W647" s="14">
        <v>0.13781925062799399</v>
      </c>
      <c r="X647" s="14">
        <v>0.117405075613729</v>
      </c>
      <c r="Y647" s="14">
        <v>0.17862071086148201</v>
      </c>
      <c r="Z647" s="14">
        <v>9.0530970159685697E-2</v>
      </c>
      <c r="AA647" s="14">
        <v>0.122249502646573</v>
      </c>
      <c r="AB647" s="14">
        <v>0.158755038549489</v>
      </c>
      <c r="AC647" s="14">
        <v>0.15764919393034699</v>
      </c>
      <c r="AD647" s="14">
        <v>0.161990857143095</v>
      </c>
      <c r="AE647" s="14"/>
      <c r="AF647" s="14">
        <v>7.1670493575983693E-2</v>
      </c>
      <c r="AG647" s="14">
        <v>0.135440467146655</v>
      </c>
      <c r="AH647" s="14">
        <v>0.15557162669705801</v>
      </c>
      <c r="AI647" s="14">
        <v>3.8681194148000697E-2</v>
      </c>
      <c r="AJ647" s="14"/>
      <c r="AK647" s="14">
        <v>7.7431613235466795E-2</v>
      </c>
      <c r="AL647" s="14">
        <v>0.13476075379034599</v>
      </c>
      <c r="AM647" s="14">
        <v>0.13345214731065799</v>
      </c>
      <c r="AN647" s="14">
        <v>2.71252656586158E-2</v>
      </c>
      <c r="AO647" s="14">
        <v>0.16138314485233801</v>
      </c>
      <c r="AP647" s="14"/>
      <c r="AQ647" s="14">
        <v>3.8339654776702599E-2</v>
      </c>
      <c r="AR647" s="14"/>
      <c r="AS647" s="14">
        <v>0.12712493761494001</v>
      </c>
      <c r="AT647" s="14">
        <v>0.11080020471140301</v>
      </c>
    </row>
    <row r="648" spans="2:46" x14ac:dyDescent="0.35">
      <c r="B648" t="s">
        <v>286</v>
      </c>
      <c r="C648" s="14">
        <v>0.120947109866373</v>
      </c>
      <c r="D648" s="14">
        <v>0.143270689279927</v>
      </c>
      <c r="E648" s="14">
        <v>9.9620792614496204E-2</v>
      </c>
      <c r="F648" s="14"/>
      <c r="G648" s="14">
        <v>0.13154218299547801</v>
      </c>
      <c r="H648" s="14">
        <v>0.208584420552136</v>
      </c>
      <c r="I648" s="14">
        <v>0.11857563614153301</v>
      </c>
      <c r="J648" s="14">
        <v>0.13043363115871201</v>
      </c>
      <c r="K648" s="14">
        <v>8.6487089125743599E-2</v>
      </c>
      <c r="L648" s="14">
        <v>5.9996346989325197E-2</v>
      </c>
      <c r="M648" s="14"/>
      <c r="N648" s="14">
        <v>0.16181143213172999</v>
      </c>
      <c r="O648" s="14">
        <v>0.132799378816326</v>
      </c>
      <c r="P648" s="14">
        <v>8.9656793794746503E-2</v>
      </c>
      <c r="Q648" s="14">
        <v>9.1622285827538397E-2</v>
      </c>
      <c r="R648" s="14"/>
      <c r="S648" s="14">
        <v>0.20124432582035301</v>
      </c>
      <c r="T648" s="14">
        <v>0.112725588824793</v>
      </c>
      <c r="U648" s="14">
        <v>0.124635874147419</v>
      </c>
      <c r="V648" s="14">
        <v>9.31282904684195E-2</v>
      </c>
      <c r="W648" s="14">
        <v>0.11795479271287999</v>
      </c>
      <c r="X648" s="14">
        <v>0.10792920043991901</v>
      </c>
      <c r="Y648" s="14">
        <v>5.5386767519418401E-2</v>
      </c>
      <c r="Z648" s="14">
        <v>0.150712752731265</v>
      </c>
      <c r="AA648" s="14">
        <v>0.13534432233236701</v>
      </c>
      <c r="AB648" s="14">
        <v>9.5757298777687294E-2</v>
      </c>
      <c r="AC648" s="14">
        <v>6.5564282906259305E-2</v>
      </c>
      <c r="AD648" s="14">
        <v>0.15189954743522699</v>
      </c>
      <c r="AE648" s="14"/>
      <c r="AF648" s="14">
        <v>4.4546549945900502E-2</v>
      </c>
      <c r="AG648" s="14">
        <v>0.24760466460304301</v>
      </c>
      <c r="AH648" s="14">
        <v>0.13055137507026701</v>
      </c>
      <c r="AI648" s="14">
        <v>2.9829458457860999E-2</v>
      </c>
      <c r="AJ648" s="14"/>
      <c r="AK648" s="14">
        <v>6.0595789936332099E-2</v>
      </c>
      <c r="AL648" s="14">
        <v>0.35716790705286799</v>
      </c>
      <c r="AM648" s="14">
        <v>0.116044720394752</v>
      </c>
      <c r="AN648" s="14">
        <v>1.9688948068494201E-2</v>
      </c>
      <c r="AO648" s="14">
        <v>3.0641339942158799E-2</v>
      </c>
      <c r="AP648" s="14"/>
      <c r="AQ648" s="14">
        <v>0.240280533186923</v>
      </c>
      <c r="AR648" s="14"/>
      <c r="AS648" s="14">
        <v>0.39807400545868299</v>
      </c>
      <c r="AT648" s="14">
        <v>3.0550974714664399E-2</v>
      </c>
    </row>
    <row r="649" spans="2:46" x14ac:dyDescent="0.35">
      <c r="B649" t="s">
        <v>287</v>
      </c>
      <c r="C649" s="14">
        <v>0.119964429404968</v>
      </c>
      <c r="D649" s="14">
        <v>0.130221917865563</v>
      </c>
      <c r="E649" s="14">
        <v>0.11041740218904</v>
      </c>
      <c r="F649" s="14"/>
      <c r="G649" s="14">
        <v>0.10559554806782299</v>
      </c>
      <c r="H649" s="14">
        <v>0.19519884961737399</v>
      </c>
      <c r="I649" s="14">
        <v>0.12743971277001601</v>
      </c>
      <c r="J649" s="14">
        <v>0.13956614053091901</v>
      </c>
      <c r="K649" s="14">
        <v>8.6979179267858295E-2</v>
      </c>
      <c r="L649" s="14">
        <v>6.8522261292822295E-2</v>
      </c>
      <c r="M649" s="14"/>
      <c r="N649" s="14">
        <v>0.15465509589777199</v>
      </c>
      <c r="O649" s="14">
        <v>0.128697849650204</v>
      </c>
      <c r="P649" s="14">
        <v>0.108066024891197</v>
      </c>
      <c r="Q649" s="14">
        <v>8.5427687373860903E-2</v>
      </c>
      <c r="R649" s="14"/>
      <c r="S649" s="14">
        <v>0.18663589636827299</v>
      </c>
      <c r="T649" s="14">
        <v>9.8384483295184094E-2</v>
      </c>
      <c r="U649" s="14">
        <v>0.11351098836729601</v>
      </c>
      <c r="V649" s="14">
        <v>0.10468177596745799</v>
      </c>
      <c r="W649" s="14">
        <v>0.12683292732592999</v>
      </c>
      <c r="X649" s="14">
        <v>0.13557701817818801</v>
      </c>
      <c r="Y649" s="14">
        <v>5.3874980831078598E-2</v>
      </c>
      <c r="Z649" s="14">
        <v>0.12797733208432999</v>
      </c>
      <c r="AA649" s="14">
        <v>0.129159144199163</v>
      </c>
      <c r="AB649" s="14">
        <v>0.12469066064098</v>
      </c>
      <c r="AC649" s="14">
        <v>8.6816886519512707E-2</v>
      </c>
      <c r="AD649" s="14">
        <v>7.6185097784569097E-2</v>
      </c>
      <c r="AE649" s="14"/>
      <c r="AF649" s="14">
        <v>4.4221873665553503E-2</v>
      </c>
      <c r="AG649" s="14">
        <v>0.24322675353156401</v>
      </c>
      <c r="AH649" s="14">
        <v>0.11772420215278701</v>
      </c>
      <c r="AI649" s="14">
        <v>3.1149273902712198E-2</v>
      </c>
      <c r="AJ649" s="14"/>
      <c r="AK649" s="14">
        <v>6.0290992112276801E-2</v>
      </c>
      <c r="AL649" s="14">
        <v>0.34362814404748299</v>
      </c>
      <c r="AM649" s="14">
        <v>0.112560041045504</v>
      </c>
      <c r="AN649" s="14">
        <v>2.87913564756264E-2</v>
      </c>
      <c r="AO649" s="14">
        <v>5.0220351295742198E-2</v>
      </c>
      <c r="AP649" s="14"/>
      <c r="AQ649" s="14">
        <v>0.25099103864505301</v>
      </c>
      <c r="AR649" s="14"/>
      <c r="AS649" s="14">
        <v>0.38213282977102703</v>
      </c>
      <c r="AT649" s="14">
        <v>4.3677369875362401E-2</v>
      </c>
    </row>
    <row r="650" spans="2:46" x14ac:dyDescent="0.35">
      <c r="B650" t="s">
        <v>288</v>
      </c>
      <c r="C650" s="14">
        <v>0.11870585075298599</v>
      </c>
      <c r="D650" s="14">
        <v>0.14295143397187501</v>
      </c>
      <c r="E650" s="14">
        <v>9.5493821560320796E-2</v>
      </c>
      <c r="F650" s="14"/>
      <c r="G650" s="14">
        <v>0.123771646557691</v>
      </c>
      <c r="H650" s="14">
        <v>0.150510820886084</v>
      </c>
      <c r="I650" s="14">
        <v>0.110169839461164</v>
      </c>
      <c r="J650" s="14">
        <v>0.135254948634626</v>
      </c>
      <c r="K650" s="14">
        <v>0.113306268714405</v>
      </c>
      <c r="L650" s="14">
        <v>8.6565156233923399E-2</v>
      </c>
      <c r="M650" s="14"/>
      <c r="N650" s="14">
        <v>0.14526062345369101</v>
      </c>
      <c r="O650" s="14">
        <v>0.113839355530836</v>
      </c>
      <c r="P650" s="14">
        <v>0.123604502617274</v>
      </c>
      <c r="Q650" s="14">
        <v>9.0432595231388399E-2</v>
      </c>
      <c r="R650" s="14"/>
      <c r="S650" s="14">
        <v>0.162759731140484</v>
      </c>
      <c r="T650" s="14">
        <v>0.15439910948784399</v>
      </c>
      <c r="U650" s="14">
        <v>0.110304231856883</v>
      </c>
      <c r="V650" s="14">
        <v>0.133841406998426</v>
      </c>
      <c r="W650" s="14">
        <v>9.3329024181743103E-2</v>
      </c>
      <c r="X650" s="14">
        <v>8.0343303909667693E-2</v>
      </c>
      <c r="Y650" s="14">
        <v>7.9438574698507194E-2</v>
      </c>
      <c r="Z650" s="14">
        <v>0.103266223255083</v>
      </c>
      <c r="AA650" s="14">
        <v>0.105189801397486</v>
      </c>
      <c r="AB650" s="14">
        <v>0.103451601064487</v>
      </c>
      <c r="AC650" s="14">
        <v>0.11904539917864899</v>
      </c>
      <c r="AD650" s="14">
        <v>0.12964570303306799</v>
      </c>
      <c r="AE650" s="14"/>
      <c r="AF650" s="14">
        <v>4.3188213188578801E-2</v>
      </c>
      <c r="AG650" s="14">
        <v>0.222658238242703</v>
      </c>
      <c r="AH650" s="14">
        <v>0.16015943848525599</v>
      </c>
      <c r="AI650" s="14">
        <v>1.8529836049224299E-2</v>
      </c>
      <c r="AJ650" s="14"/>
      <c r="AK650" s="14">
        <v>5.1952344047348303E-2</v>
      </c>
      <c r="AL650" s="14">
        <v>0.31470855237281897</v>
      </c>
      <c r="AM650" s="14">
        <v>0.14574337881854099</v>
      </c>
      <c r="AN650" s="14">
        <v>2.9351253011475401E-2</v>
      </c>
      <c r="AO650" s="14">
        <v>8.47494835768383E-2</v>
      </c>
      <c r="AP650" s="14"/>
      <c r="AQ650" s="14">
        <v>0.18733338291273499</v>
      </c>
      <c r="AR650" s="14"/>
      <c r="AS650" s="14">
        <v>0.33625538113509001</v>
      </c>
      <c r="AT650" s="14">
        <v>6.0803093562710998E-2</v>
      </c>
    </row>
    <row r="651" spans="2:46" x14ac:dyDescent="0.35">
      <c r="B651" t="s">
        <v>289</v>
      </c>
      <c r="C651" s="14">
        <v>9.7334144564789796E-2</v>
      </c>
      <c r="D651" s="14">
        <v>9.8424441486056904E-2</v>
      </c>
      <c r="E651" s="14">
        <v>9.66506901313616E-2</v>
      </c>
      <c r="F651" s="14"/>
      <c r="G651" s="14">
        <v>0.15554419622311699</v>
      </c>
      <c r="H651" s="14">
        <v>0.125171322423001</v>
      </c>
      <c r="I651" s="14">
        <v>9.6069449172087096E-2</v>
      </c>
      <c r="J651" s="14">
        <v>8.0211697507431304E-2</v>
      </c>
      <c r="K651" s="14">
        <v>8.9616845379257098E-2</v>
      </c>
      <c r="L651" s="14">
        <v>5.60214208038095E-2</v>
      </c>
      <c r="M651" s="14"/>
      <c r="N651" s="14">
        <v>7.1561504530495298E-2</v>
      </c>
      <c r="O651" s="14">
        <v>9.3045980234028894E-2</v>
      </c>
      <c r="P651" s="14">
        <v>0.127251263511756</v>
      </c>
      <c r="Q651" s="14">
        <v>0.102738865834809</v>
      </c>
      <c r="R651" s="14"/>
      <c r="S651" s="14">
        <v>0.121740065965595</v>
      </c>
      <c r="T651" s="14">
        <v>7.6365808231478496E-2</v>
      </c>
      <c r="U651" s="14">
        <v>5.29398886658657E-2</v>
      </c>
      <c r="V651" s="14">
        <v>0.107515167310153</v>
      </c>
      <c r="W651" s="14">
        <v>9.29278233324599E-2</v>
      </c>
      <c r="X651" s="14">
        <v>0.17218378028749601</v>
      </c>
      <c r="Y651" s="14">
        <v>9.68500888162903E-2</v>
      </c>
      <c r="Z651" s="14">
        <v>8.65297249870568E-2</v>
      </c>
      <c r="AA651" s="14">
        <v>7.0215852117574903E-2</v>
      </c>
      <c r="AB651" s="14">
        <v>0.12022295505807699</v>
      </c>
      <c r="AC651" s="14">
        <v>3.2383998476796197E-2</v>
      </c>
      <c r="AD651" s="14">
        <v>0.10245172454993901</v>
      </c>
      <c r="AE651" s="14"/>
      <c r="AF651" s="14">
        <v>0.11130789014131801</v>
      </c>
      <c r="AG651" s="14">
        <v>7.2021468952241902E-2</v>
      </c>
      <c r="AH651" s="14">
        <v>8.9076550436697294E-2</v>
      </c>
      <c r="AI651" s="14">
        <v>0.138815688016898</v>
      </c>
      <c r="AJ651" s="14"/>
      <c r="AK651" s="14">
        <v>9.3648377610038594E-2</v>
      </c>
      <c r="AL651" s="14">
        <v>5.2454209988794603E-2</v>
      </c>
      <c r="AM651" s="14">
        <v>8.8578393539235398E-2</v>
      </c>
      <c r="AN651" s="14">
        <v>0.152562659621057</v>
      </c>
      <c r="AO651" s="14">
        <v>0.115428625403777</v>
      </c>
      <c r="AP651" s="14"/>
      <c r="AQ651" s="14">
        <v>8.0993854002173099E-2</v>
      </c>
      <c r="AR651" s="14"/>
      <c r="AS651" s="14">
        <v>2.8772338610062901E-2</v>
      </c>
      <c r="AT651" s="14">
        <v>0.134915930664149</v>
      </c>
    </row>
    <row r="652" spans="2:46" x14ac:dyDescent="0.35">
      <c r="B652" t="s">
        <v>290</v>
      </c>
      <c r="C652" s="14">
        <v>6.5111337229850699E-2</v>
      </c>
      <c r="D652" s="14">
        <v>7.9297242279659494E-2</v>
      </c>
      <c r="E652" s="14">
        <v>5.1513146209350699E-2</v>
      </c>
      <c r="F652" s="14"/>
      <c r="G652" s="14">
        <v>0.12650858960629</v>
      </c>
      <c r="H652" s="14">
        <v>0.12356602135759701</v>
      </c>
      <c r="I652" s="14">
        <v>8.3705202661733993E-2</v>
      </c>
      <c r="J652" s="14">
        <v>3.94131525619267E-2</v>
      </c>
      <c r="K652" s="14">
        <v>1.9677421560535702E-2</v>
      </c>
      <c r="L652" s="14">
        <v>1.29953539771769E-2</v>
      </c>
      <c r="M652" s="14"/>
      <c r="N652" s="14">
        <v>0.100393489565771</v>
      </c>
      <c r="O652" s="14">
        <v>6.3239363469375698E-2</v>
      </c>
      <c r="P652" s="14">
        <v>6.1084879806118798E-2</v>
      </c>
      <c r="Q652" s="14">
        <v>3.3285574261132399E-2</v>
      </c>
      <c r="R652" s="14"/>
      <c r="S652" s="14">
        <v>0.14420122716821299</v>
      </c>
      <c r="T652" s="14">
        <v>5.4870934983564698E-2</v>
      </c>
      <c r="U652" s="14">
        <v>5.1633889852537203E-2</v>
      </c>
      <c r="V652" s="14">
        <v>5.1966467596574799E-2</v>
      </c>
      <c r="W652" s="14">
        <v>5.29702227057047E-2</v>
      </c>
      <c r="X652" s="14">
        <v>8.6707955251486502E-2</v>
      </c>
      <c r="Y652" s="14">
        <v>2.2800833543242301E-2</v>
      </c>
      <c r="Z652" s="14">
        <v>7.5605158783216206E-2</v>
      </c>
      <c r="AA652" s="14">
        <v>6.7505417644839194E-2</v>
      </c>
      <c r="AB652" s="14">
        <v>4.9298484617064001E-2</v>
      </c>
      <c r="AC652" s="14">
        <v>0</v>
      </c>
      <c r="AD652" s="14">
        <v>2.5701924523362701E-2</v>
      </c>
      <c r="AE652" s="14"/>
      <c r="AF652" s="14">
        <v>3.4668256797942797E-2</v>
      </c>
      <c r="AG652" s="14">
        <v>0.135999820157404</v>
      </c>
      <c r="AH652" s="14">
        <v>4.8524858047513497E-2</v>
      </c>
      <c r="AI652" s="14">
        <v>2.0746099555139799E-2</v>
      </c>
      <c r="AJ652" s="14"/>
      <c r="AK652" s="14">
        <v>6.21978307339646E-2</v>
      </c>
      <c r="AL652" s="14">
        <v>0.17772990036111799</v>
      </c>
      <c r="AM652" s="14">
        <v>1.9505629468520701E-2</v>
      </c>
      <c r="AN652" s="14">
        <v>2.3682555791733499E-2</v>
      </c>
      <c r="AO652" s="14">
        <v>4.6094812407465199E-2</v>
      </c>
      <c r="AP652" s="14"/>
      <c r="AQ652" s="14">
        <v>0.23372532205077501</v>
      </c>
      <c r="AR652" s="14"/>
      <c r="AS652" s="14">
        <v>0.216764015219441</v>
      </c>
      <c r="AT652" s="14">
        <v>1.5986816232150199E-2</v>
      </c>
    </row>
    <row r="653" spans="2:46" x14ac:dyDescent="0.35"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</row>
    <row r="654" spans="2:46" x14ac:dyDescent="0.35"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175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0.19446395034230399</v>
      </c>
      <c r="D9" s="14">
        <v>0.20349330440788399</v>
      </c>
      <c r="E9" s="14">
        <v>0.18547363917453</v>
      </c>
      <c r="F9" s="14"/>
      <c r="G9" s="14">
        <v>9.5723869087524102E-2</v>
      </c>
      <c r="H9" s="14">
        <v>0.13508295343420201</v>
      </c>
      <c r="I9" s="14">
        <v>0.17293570058431901</v>
      </c>
      <c r="J9" s="14">
        <v>0.22372043335849101</v>
      </c>
      <c r="K9" s="14">
        <v>0.253339779789855</v>
      </c>
      <c r="L9" s="14">
        <v>0.26266905479261499</v>
      </c>
      <c r="M9" s="14"/>
      <c r="N9" s="14">
        <v>0.16672099420747899</v>
      </c>
      <c r="O9" s="14">
        <v>0.16821751762934201</v>
      </c>
      <c r="P9" s="14">
        <v>0.23313194336868201</v>
      </c>
      <c r="Q9" s="14">
        <v>0.21661126280232701</v>
      </c>
      <c r="R9" s="14"/>
      <c r="S9" s="14">
        <v>0.12444540421425999</v>
      </c>
      <c r="T9" s="14">
        <v>0.20244433061376799</v>
      </c>
      <c r="U9" s="14">
        <v>0.20280759267783799</v>
      </c>
      <c r="V9" s="14">
        <v>0.20267676743853</v>
      </c>
      <c r="W9" s="14">
        <v>0.17557779449722599</v>
      </c>
      <c r="X9" s="14">
        <v>0.225185662455677</v>
      </c>
      <c r="Y9" s="14">
        <v>0.28756882871317402</v>
      </c>
      <c r="Z9" s="14">
        <v>0.165419975175923</v>
      </c>
      <c r="AA9" s="14">
        <v>0.21727686940139301</v>
      </c>
      <c r="AB9" s="14">
        <v>0.16565437946785799</v>
      </c>
      <c r="AC9" s="14">
        <v>0.212275959973412</v>
      </c>
      <c r="AD9" s="14">
        <v>0.154965185298887</v>
      </c>
      <c r="AE9" s="14"/>
      <c r="AF9" s="14">
        <v>0.24684023335788199</v>
      </c>
      <c r="AG9" s="14">
        <v>8.3792053462123803E-2</v>
      </c>
      <c r="AH9" s="14">
        <v>0.123294717224661</v>
      </c>
      <c r="AI9" s="14">
        <v>0.44484082137728997</v>
      </c>
      <c r="AJ9" s="14"/>
      <c r="AK9" s="14">
        <v>0.21196206675667301</v>
      </c>
      <c r="AL9" s="14">
        <v>2.1556193789657199E-2</v>
      </c>
      <c r="AM9" s="14">
        <v>0.143505755141872</v>
      </c>
      <c r="AN9" s="14">
        <v>0.40547035366297901</v>
      </c>
      <c r="AO9" s="14">
        <v>0.19500243524293201</v>
      </c>
      <c r="AP9" s="14"/>
      <c r="AQ9" s="14">
        <v>0.17545294089143301</v>
      </c>
      <c r="AR9" s="14"/>
      <c r="AS9" s="14">
        <v>4.8408670804613403E-3</v>
      </c>
      <c r="AT9" s="14">
        <v>0.20970275491721099</v>
      </c>
    </row>
    <row r="10" spans="2:46" x14ac:dyDescent="0.35">
      <c r="B10" s="15" t="s">
        <v>168</v>
      </c>
      <c r="C10" s="14">
        <v>0.14528845412483199</v>
      </c>
      <c r="D10" s="14">
        <v>0.13829802041671299</v>
      </c>
      <c r="E10" s="14">
        <v>0.15268408143066201</v>
      </c>
      <c r="F10" s="14"/>
      <c r="G10" s="14">
        <v>0.12873139597765099</v>
      </c>
      <c r="H10" s="14">
        <v>0.14502850963811501</v>
      </c>
      <c r="I10" s="14">
        <v>0.149236263472731</v>
      </c>
      <c r="J10" s="14">
        <v>0.150762880784509</v>
      </c>
      <c r="K10" s="14">
        <v>0.125848812596728</v>
      </c>
      <c r="L10" s="14">
        <v>0.16197637047617799</v>
      </c>
      <c r="M10" s="14"/>
      <c r="N10" s="14">
        <v>0.137484710703552</v>
      </c>
      <c r="O10" s="14">
        <v>0.13743891739983399</v>
      </c>
      <c r="P10" s="14">
        <v>0.139351163022708</v>
      </c>
      <c r="Q10" s="14">
        <v>0.165188962004503</v>
      </c>
      <c r="R10" s="14"/>
      <c r="S10" s="14">
        <v>0.14041666372704101</v>
      </c>
      <c r="T10" s="14">
        <v>0.14652273978028599</v>
      </c>
      <c r="U10" s="14">
        <v>9.9203614991315206E-2</v>
      </c>
      <c r="V10" s="14">
        <v>0.168769033098979</v>
      </c>
      <c r="W10" s="14">
        <v>0.188180966135577</v>
      </c>
      <c r="X10" s="14">
        <v>0.134822741345</v>
      </c>
      <c r="Y10" s="14">
        <v>0.163282925309544</v>
      </c>
      <c r="Z10" s="14">
        <v>0.152881028264509</v>
      </c>
      <c r="AA10" s="14">
        <v>0.12794821137058299</v>
      </c>
      <c r="AB10" s="14">
        <v>0.15096322097780199</v>
      </c>
      <c r="AC10" s="14">
        <v>0.15182866535467299</v>
      </c>
      <c r="AD10" s="14">
        <v>0.12445456616251301</v>
      </c>
      <c r="AE10" s="14"/>
      <c r="AF10" s="14">
        <v>0.20682735962911999</v>
      </c>
      <c r="AG10" s="14">
        <v>8.0590042234719494E-2</v>
      </c>
      <c r="AH10" s="14">
        <v>0.144924773866387</v>
      </c>
      <c r="AI10" s="14">
        <v>0.18482140198117</v>
      </c>
      <c r="AJ10" s="14"/>
      <c r="AK10" s="14">
        <v>0.20402246271728</v>
      </c>
      <c r="AL10" s="14">
        <v>4.2624109844394499E-2</v>
      </c>
      <c r="AM10" s="14">
        <v>0.13864174345115701</v>
      </c>
      <c r="AN10" s="14">
        <v>0.199146297254334</v>
      </c>
      <c r="AO10" s="14">
        <v>0.170841478951238</v>
      </c>
      <c r="AP10" s="14"/>
      <c r="AQ10" s="14">
        <v>9.7346796800488203E-2</v>
      </c>
      <c r="AR10" s="14"/>
      <c r="AS10" s="14">
        <v>2.5770303100794801E-2</v>
      </c>
      <c r="AT10" s="14">
        <v>0.16927678177470601</v>
      </c>
    </row>
    <row r="11" spans="2:46" x14ac:dyDescent="0.35">
      <c r="B11" s="15" t="s">
        <v>169</v>
      </c>
      <c r="C11" s="14">
        <v>0.227812702830724</v>
      </c>
      <c r="D11" s="14">
        <v>0.21959670770004999</v>
      </c>
      <c r="E11" s="14">
        <v>0.234691359801003</v>
      </c>
      <c r="F11" s="14"/>
      <c r="G11" s="14">
        <v>0.31213677643563398</v>
      </c>
      <c r="H11" s="14">
        <v>0.206383875161569</v>
      </c>
      <c r="I11" s="14">
        <v>0.242882948223688</v>
      </c>
      <c r="J11" s="14">
        <v>0.20541209054131301</v>
      </c>
      <c r="K11" s="14">
        <v>0.194521766728145</v>
      </c>
      <c r="L11" s="14">
        <v>0.21741948026851499</v>
      </c>
      <c r="M11" s="14"/>
      <c r="N11" s="14">
        <v>0.208651599620996</v>
      </c>
      <c r="O11" s="14">
        <v>0.244053867821766</v>
      </c>
      <c r="P11" s="14">
        <v>0.216450656345793</v>
      </c>
      <c r="Q11" s="14">
        <v>0.24288929247426599</v>
      </c>
      <c r="R11" s="14"/>
      <c r="S11" s="14">
        <v>0.18369892838333801</v>
      </c>
      <c r="T11" s="14">
        <v>0.20815090571102901</v>
      </c>
      <c r="U11" s="14">
        <v>0.28241840543528701</v>
      </c>
      <c r="V11" s="14">
        <v>0.18642530908544799</v>
      </c>
      <c r="W11" s="14">
        <v>0.215357559040043</v>
      </c>
      <c r="X11" s="14">
        <v>0.22306212786958299</v>
      </c>
      <c r="Y11" s="14">
        <v>0.24515770954242599</v>
      </c>
      <c r="Z11" s="14">
        <v>0.28104985221284401</v>
      </c>
      <c r="AA11" s="14">
        <v>0.19830454029033601</v>
      </c>
      <c r="AB11" s="14">
        <v>0.27070202407095201</v>
      </c>
      <c r="AC11" s="14">
        <v>0.298041238620048</v>
      </c>
      <c r="AD11" s="14">
        <v>0.28504036125153998</v>
      </c>
      <c r="AE11" s="14"/>
      <c r="AF11" s="14">
        <v>0.241617344704533</v>
      </c>
      <c r="AG11" s="14">
        <v>0.20463824735966099</v>
      </c>
      <c r="AH11" s="14">
        <v>0.19432486962120199</v>
      </c>
      <c r="AI11" s="14">
        <v>0.201153493691378</v>
      </c>
      <c r="AJ11" s="14"/>
      <c r="AK11" s="14">
        <v>0.223329484314892</v>
      </c>
      <c r="AL11" s="14">
        <v>0.158455997098815</v>
      </c>
      <c r="AM11" s="14">
        <v>0.233506003226712</v>
      </c>
      <c r="AN11" s="14">
        <v>0.197964178195114</v>
      </c>
      <c r="AO11" s="14">
        <v>0.359690435953745</v>
      </c>
      <c r="AP11" s="14"/>
      <c r="AQ11" s="14">
        <v>0.15446573306185499</v>
      </c>
      <c r="AR11" s="14"/>
      <c r="AS11" s="14">
        <v>0.133309730767315</v>
      </c>
      <c r="AT11" s="14">
        <v>0.30626324345842199</v>
      </c>
    </row>
    <row r="12" spans="2:46" x14ac:dyDescent="0.35">
      <c r="B12" s="15" t="s">
        <v>170</v>
      </c>
      <c r="C12" s="14">
        <v>0.191218784457868</v>
      </c>
      <c r="D12" s="14">
        <v>0.18560225036080299</v>
      </c>
      <c r="E12" s="14">
        <v>0.197452647434607</v>
      </c>
      <c r="F12" s="14"/>
      <c r="G12" s="14">
        <v>0.216988017812803</v>
      </c>
      <c r="H12" s="14">
        <v>0.16327489020236699</v>
      </c>
      <c r="I12" s="14">
        <v>0.20301615922431701</v>
      </c>
      <c r="J12" s="14">
        <v>0.18675215042953899</v>
      </c>
      <c r="K12" s="14">
        <v>0.199171852289244</v>
      </c>
      <c r="L12" s="14">
        <v>0.18545374144016599</v>
      </c>
      <c r="M12" s="14"/>
      <c r="N12" s="14">
        <v>0.19108121303488701</v>
      </c>
      <c r="O12" s="14">
        <v>0.188303100825191</v>
      </c>
      <c r="P12" s="14">
        <v>0.203586588917683</v>
      </c>
      <c r="Q12" s="14">
        <v>0.18208781422331</v>
      </c>
      <c r="R12" s="14"/>
      <c r="S12" s="14">
        <v>0.22436614356357801</v>
      </c>
      <c r="T12" s="14">
        <v>0.21062243037064901</v>
      </c>
      <c r="U12" s="14">
        <v>0.189212789052007</v>
      </c>
      <c r="V12" s="14">
        <v>0.21392721730734099</v>
      </c>
      <c r="W12" s="14">
        <v>0.204442308246055</v>
      </c>
      <c r="X12" s="14">
        <v>0.19266923044076101</v>
      </c>
      <c r="Y12" s="14">
        <v>0.17474542638068299</v>
      </c>
      <c r="Z12" s="14">
        <v>0.17098743909568001</v>
      </c>
      <c r="AA12" s="14">
        <v>0.14808043335302901</v>
      </c>
      <c r="AB12" s="14">
        <v>0.16514066124391699</v>
      </c>
      <c r="AC12" s="14">
        <v>0.20068352658854999</v>
      </c>
      <c r="AD12" s="14">
        <v>0.14621450153103799</v>
      </c>
      <c r="AE12" s="14"/>
      <c r="AF12" s="14">
        <v>0.16497104379615199</v>
      </c>
      <c r="AG12" s="14">
        <v>0.22345792562286701</v>
      </c>
      <c r="AH12" s="14">
        <v>0.220718276278737</v>
      </c>
      <c r="AI12" s="14">
        <v>7.7625271932334095E-2</v>
      </c>
      <c r="AJ12" s="14"/>
      <c r="AK12" s="14">
        <v>0.18233582828280501</v>
      </c>
      <c r="AL12" s="14">
        <v>0.24564136534686301</v>
      </c>
      <c r="AM12" s="14">
        <v>0.183851720371903</v>
      </c>
      <c r="AN12" s="14">
        <v>0.114545545744262</v>
      </c>
      <c r="AO12" s="14">
        <v>0.139577955503462</v>
      </c>
      <c r="AP12" s="14"/>
      <c r="AQ12" s="14">
        <v>0.13051863874721301</v>
      </c>
      <c r="AR12" s="14"/>
      <c r="AS12" s="14">
        <v>0.23630577806339501</v>
      </c>
      <c r="AT12" s="14">
        <v>0.19020257176767899</v>
      </c>
    </row>
    <row r="13" spans="2:46" x14ac:dyDescent="0.35">
      <c r="B13" s="15" t="s">
        <v>171</v>
      </c>
      <c r="C13" s="14">
        <v>0.16440615021909899</v>
      </c>
      <c r="D13" s="14">
        <v>0.17704860156355501</v>
      </c>
      <c r="E13" s="14">
        <v>0.15175849910061601</v>
      </c>
      <c r="F13" s="14"/>
      <c r="G13" s="14">
        <v>0.181973910653562</v>
      </c>
      <c r="H13" s="14">
        <v>0.21060738382911701</v>
      </c>
      <c r="I13" s="14">
        <v>0.16077389147936999</v>
      </c>
      <c r="J13" s="14">
        <v>0.14886863317903401</v>
      </c>
      <c r="K13" s="14">
        <v>0.17703370349620201</v>
      </c>
      <c r="L13" s="14">
        <v>0.12217635003864299</v>
      </c>
      <c r="M13" s="14"/>
      <c r="N13" s="14">
        <v>0.18735986513139199</v>
      </c>
      <c r="O13" s="14">
        <v>0.20021667721688599</v>
      </c>
      <c r="P13" s="14">
        <v>0.13944175260271</v>
      </c>
      <c r="Q13" s="14">
        <v>0.12650471964564899</v>
      </c>
      <c r="R13" s="14"/>
      <c r="S13" s="14">
        <v>0.231251165775646</v>
      </c>
      <c r="T13" s="14">
        <v>0.155289552442125</v>
      </c>
      <c r="U13" s="14">
        <v>0.173456422974062</v>
      </c>
      <c r="V13" s="14">
        <v>0.15931539141586601</v>
      </c>
      <c r="W13" s="14">
        <v>0.15054573993137499</v>
      </c>
      <c r="X13" s="14">
        <v>0.14739789563076</v>
      </c>
      <c r="Y13" s="14">
        <v>8.7843752466162606E-2</v>
      </c>
      <c r="Z13" s="14">
        <v>0.140933503717941</v>
      </c>
      <c r="AA13" s="14">
        <v>0.20139232414718</v>
      </c>
      <c r="AB13" s="14">
        <v>0.161575353532529</v>
      </c>
      <c r="AC13" s="14">
        <v>9.49690679822532E-2</v>
      </c>
      <c r="AD13" s="14">
        <v>0.19086004651310301</v>
      </c>
      <c r="AE13" s="14"/>
      <c r="AF13" s="14">
        <v>0.106886225208212</v>
      </c>
      <c r="AG13" s="14">
        <v>0.27461242564403399</v>
      </c>
      <c r="AH13" s="14">
        <v>0.20748542687368501</v>
      </c>
      <c r="AI13" s="14">
        <v>7.0503756189757696E-2</v>
      </c>
      <c r="AJ13" s="14"/>
      <c r="AK13" s="14">
        <v>0.124839335602282</v>
      </c>
      <c r="AL13" s="14">
        <v>0.34403738578667598</v>
      </c>
      <c r="AM13" s="14">
        <v>0.214029362510714</v>
      </c>
      <c r="AN13" s="14">
        <v>6.4215736548537197E-2</v>
      </c>
      <c r="AO13" s="14">
        <v>8.5730865032757606E-2</v>
      </c>
      <c r="AP13" s="14"/>
      <c r="AQ13" s="14">
        <v>0.26146587363276103</v>
      </c>
      <c r="AR13" s="14"/>
      <c r="AS13" s="14">
        <v>0.38838978271017599</v>
      </c>
      <c r="AT13" s="14">
        <v>0.104632857805931</v>
      </c>
    </row>
    <row r="14" spans="2:46" x14ac:dyDescent="0.35">
      <c r="B14" s="15" t="s">
        <v>172</v>
      </c>
      <c r="C14" s="14">
        <v>6.4279673784057703E-2</v>
      </c>
      <c r="D14" s="14">
        <v>6.5028320969912401E-2</v>
      </c>
      <c r="E14" s="14">
        <v>6.3800377207300196E-2</v>
      </c>
      <c r="F14" s="14"/>
      <c r="G14" s="14">
        <v>5.32899033215515E-2</v>
      </c>
      <c r="H14" s="14">
        <v>0.116411217638116</v>
      </c>
      <c r="I14" s="14">
        <v>6.8660147700987204E-2</v>
      </c>
      <c r="J14" s="14">
        <v>6.1918071377735098E-2</v>
      </c>
      <c r="K14" s="14">
        <v>4.36728856439507E-2</v>
      </c>
      <c r="L14" s="14">
        <v>4.1427134547737499E-2</v>
      </c>
      <c r="M14" s="14"/>
      <c r="N14" s="14">
        <v>9.4243873483463497E-2</v>
      </c>
      <c r="O14" s="14">
        <v>4.7195542715851697E-2</v>
      </c>
      <c r="P14" s="14">
        <v>5.6443429324154602E-2</v>
      </c>
      <c r="Q14" s="14">
        <v>5.7406929958589002E-2</v>
      </c>
      <c r="R14" s="14"/>
      <c r="S14" s="14">
        <v>7.9562362487204899E-2</v>
      </c>
      <c r="T14" s="14">
        <v>6.2583725949397401E-2</v>
      </c>
      <c r="U14" s="14">
        <v>3.6088780575541303E-2</v>
      </c>
      <c r="V14" s="14">
        <v>6.2822414607407603E-2</v>
      </c>
      <c r="W14" s="14">
        <v>3.8281071734889503E-2</v>
      </c>
      <c r="X14" s="14">
        <v>7.1152488067362699E-2</v>
      </c>
      <c r="Y14" s="14">
        <v>3.57105257988811E-2</v>
      </c>
      <c r="Z14" s="14">
        <v>7.5597621444329605E-2</v>
      </c>
      <c r="AA14" s="14">
        <v>9.7620850193801303E-2</v>
      </c>
      <c r="AB14" s="14">
        <v>6.9040741489663507E-2</v>
      </c>
      <c r="AC14" s="14">
        <v>3.1863729712756299E-2</v>
      </c>
      <c r="AD14" s="14">
        <v>9.8465339242919295E-2</v>
      </c>
      <c r="AE14" s="14"/>
      <c r="AF14" s="14">
        <v>3.2857793304101497E-2</v>
      </c>
      <c r="AG14" s="14">
        <v>0.10548871440720101</v>
      </c>
      <c r="AH14" s="14">
        <v>0.10366741693345401</v>
      </c>
      <c r="AI14" s="14">
        <v>2.1055254828070399E-2</v>
      </c>
      <c r="AJ14" s="14"/>
      <c r="AK14" s="14">
        <v>5.0321367002358501E-2</v>
      </c>
      <c r="AL14" s="14">
        <v>0.14741704433292199</v>
      </c>
      <c r="AM14" s="14">
        <v>8.1863388045606902E-2</v>
      </c>
      <c r="AN14" s="14">
        <v>1.8657888594772899E-2</v>
      </c>
      <c r="AO14" s="14">
        <v>4.3123274180980199E-2</v>
      </c>
      <c r="AP14" s="14"/>
      <c r="AQ14" s="14">
        <v>0.15782880128437499</v>
      </c>
      <c r="AR14" s="14"/>
      <c r="AS14" s="14">
        <v>0.16773951257472899</v>
      </c>
      <c r="AT14" s="14">
        <v>1.5862944880733899E-2</v>
      </c>
    </row>
    <row r="15" spans="2:46" x14ac:dyDescent="0.35">
      <c r="B15" s="15" t="s">
        <v>173</v>
      </c>
      <c r="C15" s="23">
        <v>1.2530284241113999E-2</v>
      </c>
      <c r="D15" s="23">
        <v>1.09327945810832E-2</v>
      </c>
      <c r="E15" s="23">
        <v>1.4139395851280601E-2</v>
      </c>
      <c r="F15" s="23"/>
      <c r="G15" s="23">
        <v>1.11561267112751E-2</v>
      </c>
      <c r="H15" s="23">
        <v>2.32111700965144E-2</v>
      </c>
      <c r="I15" s="23">
        <v>2.4948893145868602E-3</v>
      </c>
      <c r="J15" s="23">
        <v>2.2565740329378199E-2</v>
      </c>
      <c r="K15" s="23">
        <v>6.41119945587633E-3</v>
      </c>
      <c r="L15" s="23">
        <v>8.8778684361454901E-3</v>
      </c>
      <c r="M15" s="23"/>
      <c r="N15" s="23">
        <v>1.4457743818229301E-2</v>
      </c>
      <c r="O15" s="23">
        <v>1.45743763911297E-2</v>
      </c>
      <c r="P15" s="23">
        <v>1.15944664182697E-2</v>
      </c>
      <c r="Q15" s="23">
        <v>9.3110188913559395E-3</v>
      </c>
      <c r="R15" s="23"/>
      <c r="S15" s="23">
        <v>1.6259331848931E-2</v>
      </c>
      <c r="T15" s="23">
        <v>1.43863151327465E-2</v>
      </c>
      <c r="U15" s="23">
        <v>1.6812394293949699E-2</v>
      </c>
      <c r="V15" s="23">
        <v>6.06386704642834E-3</v>
      </c>
      <c r="W15" s="23">
        <v>2.76145604148356E-2</v>
      </c>
      <c r="X15" s="23">
        <v>5.7098541908565297E-3</v>
      </c>
      <c r="Y15" s="23">
        <v>5.6908317891297099E-3</v>
      </c>
      <c r="Z15" s="23">
        <v>1.31305800887749E-2</v>
      </c>
      <c r="AA15" s="23">
        <v>9.3767712436789198E-3</v>
      </c>
      <c r="AB15" s="23">
        <v>1.6923619217279001E-2</v>
      </c>
      <c r="AC15" s="23">
        <v>1.0337811768308299E-2</v>
      </c>
      <c r="AD15" s="23">
        <v>0</v>
      </c>
      <c r="AE15" s="23"/>
      <c r="AF15" s="23">
        <v>0</v>
      </c>
      <c r="AG15" s="23">
        <v>2.74205912693932E-2</v>
      </c>
      <c r="AH15" s="23">
        <v>5.5845192018741004E-3</v>
      </c>
      <c r="AI15" s="23">
        <v>0</v>
      </c>
      <c r="AJ15" s="23"/>
      <c r="AK15" s="23">
        <v>3.1894553237098401E-3</v>
      </c>
      <c r="AL15" s="23">
        <v>4.0267903800672203E-2</v>
      </c>
      <c r="AM15" s="23">
        <v>4.6020272520355598E-3</v>
      </c>
      <c r="AN15" s="23">
        <v>0</v>
      </c>
      <c r="AO15" s="23">
        <v>6.0335551348858303E-3</v>
      </c>
      <c r="AP15" s="23"/>
      <c r="AQ15" s="23">
        <v>2.2921215581875001E-2</v>
      </c>
      <c r="AR15" s="23"/>
      <c r="AS15" s="23">
        <v>4.3644025703129599E-2</v>
      </c>
      <c r="AT15" s="23">
        <v>4.0588453953173198E-3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176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0.201828136317869</v>
      </c>
      <c r="D9" s="14">
        <v>0.21016216625123299</v>
      </c>
      <c r="E9" s="14">
        <v>0.194480136704065</v>
      </c>
      <c r="F9" s="14"/>
      <c r="G9" s="14">
        <v>0.10983770009782499</v>
      </c>
      <c r="H9" s="14">
        <v>0.15119585768798599</v>
      </c>
      <c r="I9" s="14">
        <v>0.20060514559796599</v>
      </c>
      <c r="J9" s="14">
        <v>0.21636275271058</v>
      </c>
      <c r="K9" s="14">
        <v>0.263018085209068</v>
      </c>
      <c r="L9" s="14">
        <v>0.25231148773947898</v>
      </c>
      <c r="M9" s="14"/>
      <c r="N9" s="14">
        <v>0.15919789336246101</v>
      </c>
      <c r="O9" s="14">
        <v>0.15789527203642201</v>
      </c>
      <c r="P9" s="14">
        <v>0.262435561035822</v>
      </c>
      <c r="Q9" s="14">
        <v>0.23931072218060501</v>
      </c>
      <c r="R9" s="14"/>
      <c r="S9" s="14">
        <v>0.12151138663652999</v>
      </c>
      <c r="T9" s="14">
        <v>0.21412960311217699</v>
      </c>
      <c r="U9" s="14">
        <v>0.21360973071682399</v>
      </c>
      <c r="V9" s="14">
        <v>0.184733047224067</v>
      </c>
      <c r="W9" s="14">
        <v>0.206651319468106</v>
      </c>
      <c r="X9" s="14">
        <v>0.203280593400572</v>
      </c>
      <c r="Y9" s="14">
        <v>0.29771364731991201</v>
      </c>
      <c r="Z9" s="14">
        <v>0.15279972414110099</v>
      </c>
      <c r="AA9" s="14">
        <v>0.221327944966424</v>
      </c>
      <c r="AB9" s="14">
        <v>0.212260485610379</v>
      </c>
      <c r="AC9" s="14">
        <v>0.25042316838982798</v>
      </c>
      <c r="AD9" s="14">
        <v>0.153539556216607</v>
      </c>
      <c r="AE9" s="14"/>
      <c r="AF9" s="14">
        <v>0.21489121883613299</v>
      </c>
      <c r="AG9" s="14">
        <v>0.102983933204897</v>
      </c>
      <c r="AH9" s="14">
        <v>0.119533259089737</v>
      </c>
      <c r="AI9" s="14">
        <v>0.44140317748929903</v>
      </c>
      <c r="AJ9" s="14"/>
      <c r="AK9" s="14">
        <v>0.20229221154115901</v>
      </c>
      <c r="AL9" s="14">
        <v>2.5257118400117701E-2</v>
      </c>
      <c r="AM9" s="14">
        <v>0.139367188143381</v>
      </c>
      <c r="AN9" s="14">
        <v>0.40590007876885198</v>
      </c>
      <c r="AO9" s="14">
        <v>0.213071634986224</v>
      </c>
      <c r="AP9" s="14"/>
      <c r="AQ9" s="14">
        <v>0.21400696144700401</v>
      </c>
      <c r="AR9" s="14"/>
      <c r="AS9" s="14">
        <v>9.9930085399426005E-3</v>
      </c>
      <c r="AT9" s="14">
        <v>0.251526510258827</v>
      </c>
    </row>
    <row r="10" spans="2:46" x14ac:dyDescent="0.35">
      <c r="B10" s="15" t="s">
        <v>168</v>
      </c>
      <c r="C10" s="14">
        <v>0.13934888575340401</v>
      </c>
      <c r="D10" s="14">
        <v>0.121011773726618</v>
      </c>
      <c r="E10" s="14">
        <v>0.15686739772553501</v>
      </c>
      <c r="F10" s="14"/>
      <c r="G10" s="14">
        <v>0.139529183994059</v>
      </c>
      <c r="H10" s="14">
        <v>0.13393399941168299</v>
      </c>
      <c r="I10" s="14">
        <v>0.12025196921417899</v>
      </c>
      <c r="J10" s="14">
        <v>0.14382839950439799</v>
      </c>
      <c r="K10" s="14">
        <v>0.16230566108043301</v>
      </c>
      <c r="L10" s="14">
        <v>0.14005537898144499</v>
      </c>
      <c r="M10" s="14"/>
      <c r="N10" s="14">
        <v>0.114926126971812</v>
      </c>
      <c r="O10" s="14">
        <v>0.137592210074758</v>
      </c>
      <c r="P10" s="14">
        <v>0.155107087436128</v>
      </c>
      <c r="Q10" s="14">
        <v>0.15570168982180299</v>
      </c>
      <c r="R10" s="14"/>
      <c r="S10" s="14">
        <v>0.12157125334221</v>
      </c>
      <c r="T10" s="14">
        <v>0.124879629378904</v>
      </c>
      <c r="U10" s="14">
        <v>0.109548489501746</v>
      </c>
      <c r="V10" s="14">
        <v>0.183661466735281</v>
      </c>
      <c r="W10" s="14">
        <v>0.16071484915968501</v>
      </c>
      <c r="X10" s="14">
        <v>0.16736226994167999</v>
      </c>
      <c r="Y10" s="14">
        <v>0.158073067762767</v>
      </c>
      <c r="Z10" s="14">
        <v>0.12978962898487001</v>
      </c>
      <c r="AA10" s="14">
        <v>0.108791972278896</v>
      </c>
      <c r="AB10" s="14">
        <v>0.14023060434472001</v>
      </c>
      <c r="AC10" s="14">
        <v>0.156762764483663</v>
      </c>
      <c r="AD10" s="14">
        <v>0.140864331772455</v>
      </c>
      <c r="AE10" s="14"/>
      <c r="AF10" s="14">
        <v>0.194659924707795</v>
      </c>
      <c r="AG10" s="14">
        <v>8.59815366239048E-2</v>
      </c>
      <c r="AH10" s="14">
        <v>0.13236827573590601</v>
      </c>
      <c r="AI10" s="14">
        <v>0.20466291236740899</v>
      </c>
      <c r="AJ10" s="14"/>
      <c r="AK10" s="14">
        <v>0.17105680854338401</v>
      </c>
      <c r="AL10" s="14">
        <v>4.1219858908766303E-2</v>
      </c>
      <c r="AM10" s="14">
        <v>0.155963404112862</v>
      </c>
      <c r="AN10" s="14">
        <v>0.20574678350835901</v>
      </c>
      <c r="AO10" s="14">
        <v>0.13251126997315399</v>
      </c>
      <c r="AP10" s="14"/>
      <c r="AQ10" s="14">
        <v>0.10548239957641301</v>
      </c>
      <c r="AR10" s="14"/>
      <c r="AS10" s="14">
        <v>1.3262471064996201E-2</v>
      </c>
      <c r="AT10" s="14">
        <v>0.19829891467939001</v>
      </c>
    </row>
    <row r="11" spans="2:46" x14ac:dyDescent="0.35">
      <c r="B11" s="15" t="s">
        <v>169</v>
      </c>
      <c r="C11" s="14">
        <v>0.18976649001639201</v>
      </c>
      <c r="D11" s="14">
        <v>0.17653704075060001</v>
      </c>
      <c r="E11" s="14">
        <v>0.202350906985202</v>
      </c>
      <c r="F11" s="14"/>
      <c r="G11" s="14">
        <v>0.24847141193251601</v>
      </c>
      <c r="H11" s="14">
        <v>0.216979108263362</v>
      </c>
      <c r="I11" s="14">
        <v>0.18156762029293899</v>
      </c>
      <c r="J11" s="14">
        <v>0.18334424870439101</v>
      </c>
      <c r="K11" s="14">
        <v>0.129544493525764</v>
      </c>
      <c r="L11" s="14">
        <v>0.180950773108387</v>
      </c>
      <c r="M11" s="14"/>
      <c r="N11" s="14">
        <v>0.16225939205581799</v>
      </c>
      <c r="O11" s="14">
        <v>0.211904013208916</v>
      </c>
      <c r="P11" s="14">
        <v>0.20481612940167801</v>
      </c>
      <c r="Q11" s="14">
        <v>0.18382052265497001</v>
      </c>
      <c r="R11" s="14"/>
      <c r="S11" s="14">
        <v>0.159154900014847</v>
      </c>
      <c r="T11" s="14">
        <v>0.18443987828435901</v>
      </c>
      <c r="U11" s="14">
        <v>0.217417099680946</v>
      </c>
      <c r="V11" s="14">
        <v>0.164875139732926</v>
      </c>
      <c r="W11" s="14">
        <v>0.17239455773491799</v>
      </c>
      <c r="X11" s="14">
        <v>0.19529260398371801</v>
      </c>
      <c r="Y11" s="14">
        <v>0.18173400267993201</v>
      </c>
      <c r="Z11" s="14">
        <v>0.243320978496193</v>
      </c>
      <c r="AA11" s="14">
        <v>0.15905764115533699</v>
      </c>
      <c r="AB11" s="14">
        <v>0.20314812475551999</v>
      </c>
      <c r="AC11" s="14">
        <v>0.23914996826292501</v>
      </c>
      <c r="AD11" s="14">
        <v>0.31951409353640298</v>
      </c>
      <c r="AE11" s="14"/>
      <c r="AF11" s="14">
        <v>0.22696273825074101</v>
      </c>
      <c r="AG11" s="14">
        <v>0.14781981796115501</v>
      </c>
      <c r="AH11" s="14">
        <v>0.16029152285675999</v>
      </c>
      <c r="AI11" s="14">
        <v>0.169912222125426</v>
      </c>
      <c r="AJ11" s="14"/>
      <c r="AK11" s="14">
        <v>0.22886745855316601</v>
      </c>
      <c r="AL11" s="14">
        <v>0.117425837104704</v>
      </c>
      <c r="AM11" s="14">
        <v>0.15585777089713401</v>
      </c>
      <c r="AN11" s="14">
        <v>0.185996830194576</v>
      </c>
      <c r="AO11" s="14">
        <v>0.235412995093434</v>
      </c>
      <c r="AP11" s="14"/>
      <c r="AQ11" s="14">
        <v>0.134049246264419</v>
      </c>
      <c r="AR11" s="14"/>
      <c r="AS11" s="14">
        <v>7.5444917133380696E-2</v>
      </c>
      <c r="AT11" s="14">
        <v>0.25202069972383401</v>
      </c>
    </row>
    <row r="12" spans="2:46" x14ac:dyDescent="0.35">
      <c r="B12" s="15" t="s">
        <v>170</v>
      </c>
      <c r="C12" s="14">
        <v>0.18037080719266901</v>
      </c>
      <c r="D12" s="14">
        <v>0.17182534027631099</v>
      </c>
      <c r="E12" s="14">
        <v>0.18846351990390001</v>
      </c>
      <c r="F12" s="14"/>
      <c r="G12" s="14">
        <v>0.20280666731453501</v>
      </c>
      <c r="H12" s="14">
        <v>0.134698530107113</v>
      </c>
      <c r="I12" s="14">
        <v>0.205913877120594</v>
      </c>
      <c r="J12" s="14">
        <v>0.18341811341723399</v>
      </c>
      <c r="K12" s="14">
        <v>0.16434225768548</v>
      </c>
      <c r="L12" s="14">
        <v>0.190123624124761</v>
      </c>
      <c r="M12" s="14"/>
      <c r="N12" s="14">
        <v>0.176494126376884</v>
      </c>
      <c r="O12" s="14">
        <v>0.17077420172354499</v>
      </c>
      <c r="P12" s="14">
        <v>0.18325553689249199</v>
      </c>
      <c r="Q12" s="14">
        <v>0.18859429339870901</v>
      </c>
      <c r="R12" s="14"/>
      <c r="S12" s="14">
        <v>0.20564000775445901</v>
      </c>
      <c r="T12" s="14">
        <v>0.20427875899814801</v>
      </c>
      <c r="U12" s="14">
        <v>0.17023907470542801</v>
      </c>
      <c r="V12" s="14">
        <v>0.18250240833845199</v>
      </c>
      <c r="W12" s="14">
        <v>0.196860581890035</v>
      </c>
      <c r="X12" s="14">
        <v>0.174461014256062</v>
      </c>
      <c r="Y12" s="14">
        <v>0.16533411621434799</v>
      </c>
      <c r="Z12" s="14">
        <v>0.185266377147631</v>
      </c>
      <c r="AA12" s="14">
        <v>0.180150076876084</v>
      </c>
      <c r="AB12" s="14">
        <v>0.155251790912982</v>
      </c>
      <c r="AC12" s="14">
        <v>0.16457273382981399</v>
      </c>
      <c r="AD12" s="14">
        <v>9.5482311992681396E-2</v>
      </c>
      <c r="AE12" s="14"/>
      <c r="AF12" s="14">
        <v>0.17175476445312801</v>
      </c>
      <c r="AG12" s="14">
        <v>0.183448444798958</v>
      </c>
      <c r="AH12" s="14">
        <v>0.19394083538728901</v>
      </c>
      <c r="AI12" s="14">
        <v>7.9983976993673697E-2</v>
      </c>
      <c r="AJ12" s="14"/>
      <c r="AK12" s="14">
        <v>0.1857061300458</v>
      </c>
      <c r="AL12" s="14">
        <v>0.195605319060807</v>
      </c>
      <c r="AM12" s="14">
        <v>0.17920948404274201</v>
      </c>
      <c r="AN12" s="14">
        <v>0.102781275040639</v>
      </c>
      <c r="AO12" s="14">
        <v>0.212197998278886</v>
      </c>
      <c r="AP12" s="14"/>
      <c r="AQ12" s="14">
        <v>0.106445723021776</v>
      </c>
      <c r="AR12" s="14"/>
      <c r="AS12" s="14">
        <v>0.185157035072331</v>
      </c>
      <c r="AT12" s="14">
        <v>0.16864424708199999</v>
      </c>
    </row>
    <row r="13" spans="2:46" x14ac:dyDescent="0.35">
      <c r="B13" s="15" t="s">
        <v>171</v>
      </c>
      <c r="C13" s="14">
        <v>0.19217721864859</v>
      </c>
      <c r="D13" s="14">
        <v>0.21264541185855201</v>
      </c>
      <c r="E13" s="14">
        <v>0.17294179931753201</v>
      </c>
      <c r="F13" s="14"/>
      <c r="G13" s="14">
        <v>0.21470280955294199</v>
      </c>
      <c r="H13" s="14">
        <v>0.238507074194304</v>
      </c>
      <c r="I13" s="14">
        <v>0.18594034927042</v>
      </c>
      <c r="J13" s="14">
        <v>0.172944548042468</v>
      </c>
      <c r="K13" s="14">
        <v>0.20173833985088299</v>
      </c>
      <c r="L13" s="14">
        <v>0.15372762245745</v>
      </c>
      <c r="M13" s="14"/>
      <c r="N13" s="14">
        <v>0.24935149854048499</v>
      </c>
      <c r="O13" s="14">
        <v>0.21853136585119701</v>
      </c>
      <c r="P13" s="14">
        <v>0.12453462709362401</v>
      </c>
      <c r="Q13" s="14">
        <v>0.16302967484442499</v>
      </c>
      <c r="R13" s="14"/>
      <c r="S13" s="14">
        <v>0.25338055702697998</v>
      </c>
      <c r="T13" s="14">
        <v>0.18649111635997001</v>
      </c>
      <c r="U13" s="14">
        <v>0.181542168382924</v>
      </c>
      <c r="V13" s="14">
        <v>0.185376684233554</v>
      </c>
      <c r="W13" s="14">
        <v>0.17077944600174699</v>
      </c>
      <c r="X13" s="14">
        <v>0.17582463417219199</v>
      </c>
      <c r="Y13" s="14">
        <v>0.16237394494343901</v>
      </c>
      <c r="Z13" s="14">
        <v>0.18864234234993599</v>
      </c>
      <c r="AA13" s="14">
        <v>0.21991944437924801</v>
      </c>
      <c r="AB13" s="14">
        <v>0.180435641192048</v>
      </c>
      <c r="AC13" s="14">
        <v>0.14732337244282501</v>
      </c>
      <c r="AD13" s="14">
        <v>0.17173496294447399</v>
      </c>
      <c r="AE13" s="14"/>
      <c r="AF13" s="14">
        <v>0.13293732929662899</v>
      </c>
      <c r="AG13" s="14">
        <v>0.305672056478</v>
      </c>
      <c r="AH13" s="14">
        <v>0.29902199356874298</v>
      </c>
      <c r="AI13" s="14">
        <v>7.3013830134629407E-2</v>
      </c>
      <c r="AJ13" s="14"/>
      <c r="AK13" s="14">
        <v>0.152808837400118</v>
      </c>
      <c r="AL13" s="14">
        <v>0.37956010114477301</v>
      </c>
      <c r="AM13" s="14">
        <v>0.28250440721817599</v>
      </c>
      <c r="AN13" s="14">
        <v>6.3136501286574997E-2</v>
      </c>
      <c r="AO13" s="14">
        <v>0.14151112236851901</v>
      </c>
      <c r="AP13" s="14"/>
      <c r="AQ13" s="14">
        <v>0.255643445699967</v>
      </c>
      <c r="AR13" s="14"/>
      <c r="AS13" s="14">
        <v>0.437619750999928</v>
      </c>
      <c r="AT13" s="14">
        <v>0.11308621806965601</v>
      </c>
    </row>
    <row r="14" spans="2:46" x14ac:dyDescent="0.35">
      <c r="B14" s="15" t="s">
        <v>172</v>
      </c>
      <c r="C14" s="14">
        <v>8.2734948353725593E-2</v>
      </c>
      <c r="D14" s="14">
        <v>9.5176880736123001E-2</v>
      </c>
      <c r="E14" s="14">
        <v>6.9963193617653602E-2</v>
      </c>
      <c r="F14" s="14"/>
      <c r="G14" s="14">
        <v>8.0966890190800403E-2</v>
      </c>
      <c r="H14" s="14">
        <v>0.104684866856741</v>
      </c>
      <c r="I14" s="14">
        <v>9.7839738103081497E-2</v>
      </c>
      <c r="J14" s="14">
        <v>8.2929661349842296E-2</v>
      </c>
      <c r="K14" s="14">
        <v>6.9193231384644199E-2</v>
      </c>
      <c r="L14" s="14">
        <v>6.2731291451594298E-2</v>
      </c>
      <c r="M14" s="14"/>
      <c r="N14" s="14">
        <v>0.12385580734904</v>
      </c>
      <c r="O14" s="14">
        <v>8.1632516724454707E-2</v>
      </c>
      <c r="P14" s="14">
        <v>5.8018219124258599E-2</v>
      </c>
      <c r="Q14" s="14">
        <v>6.22487887283215E-2</v>
      </c>
      <c r="R14" s="14"/>
      <c r="S14" s="14">
        <v>0.11193642687066301</v>
      </c>
      <c r="T14" s="14">
        <v>7.0976257376146795E-2</v>
      </c>
      <c r="U14" s="14">
        <v>9.0831042718181904E-2</v>
      </c>
      <c r="V14" s="14">
        <v>9.3496252580686501E-2</v>
      </c>
      <c r="W14" s="14">
        <v>7.3303026048234604E-2</v>
      </c>
      <c r="X14" s="14">
        <v>6.7961294076756495E-2</v>
      </c>
      <c r="Y14" s="14">
        <v>2.9080389290473099E-2</v>
      </c>
      <c r="Z14" s="14">
        <v>8.7566820211956595E-2</v>
      </c>
      <c r="AA14" s="14">
        <v>0.102000364178504</v>
      </c>
      <c r="AB14" s="14">
        <v>9.1167107394521496E-2</v>
      </c>
      <c r="AC14" s="14">
        <v>4.1767992590944499E-2</v>
      </c>
      <c r="AD14" s="14">
        <v>0.118864743537379</v>
      </c>
      <c r="AE14" s="14"/>
      <c r="AF14" s="14">
        <v>5.8794024455574398E-2</v>
      </c>
      <c r="AG14" s="14">
        <v>0.145961550854149</v>
      </c>
      <c r="AH14" s="14">
        <v>7.7165722702892695E-2</v>
      </c>
      <c r="AI14" s="14">
        <v>2.7550145725562299E-2</v>
      </c>
      <c r="AJ14" s="14"/>
      <c r="AK14" s="14">
        <v>5.6079098592663697E-2</v>
      </c>
      <c r="AL14" s="14">
        <v>0.199209938226204</v>
      </c>
      <c r="AM14" s="14">
        <v>7.7863429396336101E-2</v>
      </c>
      <c r="AN14" s="14">
        <v>3.24969688019668E-2</v>
      </c>
      <c r="AO14" s="14">
        <v>6.5294979299782105E-2</v>
      </c>
      <c r="AP14" s="14"/>
      <c r="AQ14" s="14">
        <v>0.144363538522498</v>
      </c>
      <c r="AR14" s="14"/>
      <c r="AS14" s="14">
        <v>0.23103271194823999</v>
      </c>
      <c r="AT14" s="14">
        <v>1.6423410186292901E-2</v>
      </c>
    </row>
    <row r="15" spans="2:46" x14ac:dyDescent="0.35">
      <c r="B15" s="15" t="s">
        <v>173</v>
      </c>
      <c r="C15" s="23">
        <v>1.3773513717350101E-2</v>
      </c>
      <c r="D15" s="23">
        <v>1.26413864005621E-2</v>
      </c>
      <c r="E15" s="23">
        <v>1.49330457461118E-2</v>
      </c>
      <c r="F15" s="23"/>
      <c r="G15" s="23">
        <v>3.68533691732253E-3</v>
      </c>
      <c r="H15" s="23">
        <v>2.00005634788127E-2</v>
      </c>
      <c r="I15" s="23">
        <v>7.8813004008196994E-3</v>
      </c>
      <c r="J15" s="23">
        <v>1.7172276271087101E-2</v>
      </c>
      <c r="K15" s="23">
        <v>9.8579312637277795E-3</v>
      </c>
      <c r="L15" s="23">
        <v>2.0099822136883602E-2</v>
      </c>
      <c r="M15" s="23"/>
      <c r="N15" s="23">
        <v>1.3915155343499901E-2</v>
      </c>
      <c r="O15" s="23">
        <v>2.1670420380708301E-2</v>
      </c>
      <c r="P15" s="23">
        <v>1.1832839015996299E-2</v>
      </c>
      <c r="Q15" s="23">
        <v>7.2943083711669203E-3</v>
      </c>
      <c r="R15" s="23"/>
      <c r="S15" s="23">
        <v>2.68054683543117E-2</v>
      </c>
      <c r="T15" s="23">
        <v>1.4804756490295499E-2</v>
      </c>
      <c r="U15" s="23">
        <v>1.6812394293949699E-2</v>
      </c>
      <c r="V15" s="23">
        <v>5.3550011550324798E-3</v>
      </c>
      <c r="W15" s="23">
        <v>1.9296219697274599E-2</v>
      </c>
      <c r="X15" s="23">
        <v>1.5817590169019499E-2</v>
      </c>
      <c r="Y15" s="23">
        <v>5.6908317891297099E-3</v>
      </c>
      <c r="Z15" s="23">
        <v>1.26141286683126E-2</v>
      </c>
      <c r="AA15" s="23">
        <v>8.7525561655068997E-3</v>
      </c>
      <c r="AB15" s="23">
        <v>1.7506245789828501E-2</v>
      </c>
      <c r="AC15" s="23">
        <v>0</v>
      </c>
      <c r="AD15" s="23">
        <v>0</v>
      </c>
      <c r="AE15" s="23"/>
      <c r="AF15" s="23">
        <v>0</v>
      </c>
      <c r="AG15" s="23">
        <v>2.8132660078935098E-2</v>
      </c>
      <c r="AH15" s="23">
        <v>1.76783906586724E-2</v>
      </c>
      <c r="AI15" s="23">
        <v>3.4737351640000001E-3</v>
      </c>
      <c r="AJ15" s="23"/>
      <c r="AK15" s="23">
        <v>3.1894553237098401E-3</v>
      </c>
      <c r="AL15" s="23">
        <v>4.1721827154628098E-2</v>
      </c>
      <c r="AM15" s="23">
        <v>9.2343161893686208E-3</v>
      </c>
      <c r="AN15" s="23">
        <v>3.94156239903274E-3</v>
      </c>
      <c r="AO15" s="23">
        <v>0</v>
      </c>
      <c r="AP15" s="23"/>
      <c r="AQ15" s="23">
        <v>4.00086854679228E-2</v>
      </c>
      <c r="AR15" s="23"/>
      <c r="AS15" s="23">
        <v>4.74901052411816E-2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177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0.215436488084153</v>
      </c>
      <c r="D9" s="14">
        <v>0.22149500683824799</v>
      </c>
      <c r="E9" s="14">
        <v>0.21036394487566301</v>
      </c>
      <c r="F9" s="14"/>
      <c r="G9" s="14">
        <v>0.12563708060474599</v>
      </c>
      <c r="H9" s="14">
        <v>0.152521143877791</v>
      </c>
      <c r="I9" s="14">
        <v>0.190510525750721</v>
      </c>
      <c r="J9" s="14">
        <v>0.25841538130880098</v>
      </c>
      <c r="K9" s="14">
        <v>0.27253256979007701</v>
      </c>
      <c r="L9" s="14">
        <v>0.27335685741279703</v>
      </c>
      <c r="M9" s="14"/>
      <c r="N9" s="14">
        <v>0.18768609941707301</v>
      </c>
      <c r="O9" s="14">
        <v>0.19118055249633101</v>
      </c>
      <c r="P9" s="14">
        <v>0.2475896837165</v>
      </c>
      <c r="Q9" s="14">
        <v>0.24354286577622</v>
      </c>
      <c r="R9" s="14"/>
      <c r="S9" s="14">
        <v>0.15726085822496999</v>
      </c>
      <c r="T9" s="14">
        <v>0.221318877902901</v>
      </c>
      <c r="U9" s="14">
        <v>0.21977618765005599</v>
      </c>
      <c r="V9" s="14">
        <v>0.20739396265360299</v>
      </c>
      <c r="W9" s="14">
        <v>0.234091520285829</v>
      </c>
      <c r="X9" s="14">
        <v>0.23714863057444499</v>
      </c>
      <c r="Y9" s="14">
        <v>0.27636115483802398</v>
      </c>
      <c r="Z9" s="14">
        <v>0.22851634485625</v>
      </c>
      <c r="AA9" s="14">
        <v>0.233878641293816</v>
      </c>
      <c r="AB9" s="14">
        <v>0.183587375167067</v>
      </c>
      <c r="AC9" s="14">
        <v>0.28406645656935398</v>
      </c>
      <c r="AD9" s="14">
        <v>9.9655670180333E-2</v>
      </c>
      <c r="AE9" s="14"/>
      <c r="AF9" s="14">
        <v>0.27848961858542598</v>
      </c>
      <c r="AG9" s="14">
        <v>0.104389011466007</v>
      </c>
      <c r="AH9" s="14">
        <v>0.13955203347042799</v>
      </c>
      <c r="AI9" s="14">
        <v>0.46640428127644201</v>
      </c>
      <c r="AJ9" s="14"/>
      <c r="AK9" s="14">
        <v>0.257680825982532</v>
      </c>
      <c r="AL9" s="14">
        <v>2.6650261269308001E-2</v>
      </c>
      <c r="AM9" s="14">
        <v>0.137656723433597</v>
      </c>
      <c r="AN9" s="14">
        <v>0.44656775984052599</v>
      </c>
      <c r="AO9" s="14">
        <v>0.19842239733279701</v>
      </c>
      <c r="AP9" s="14"/>
      <c r="AQ9" s="14">
        <v>0.211565922408081</v>
      </c>
      <c r="AR9" s="14"/>
      <c r="AS9" s="14">
        <v>6.7487857237680899E-3</v>
      </c>
      <c r="AT9" s="14">
        <v>0.26014770725212499</v>
      </c>
    </row>
    <row r="10" spans="2:46" x14ac:dyDescent="0.35">
      <c r="B10" s="15" t="s">
        <v>168</v>
      </c>
      <c r="C10" s="14">
        <v>0.12101994737616099</v>
      </c>
      <c r="D10" s="14">
        <v>0.11433835927179101</v>
      </c>
      <c r="E10" s="14">
        <v>0.12801890756736101</v>
      </c>
      <c r="F10" s="14"/>
      <c r="G10" s="14">
        <v>9.9623311489994995E-2</v>
      </c>
      <c r="H10" s="14">
        <v>0.13177846522262099</v>
      </c>
      <c r="I10" s="14">
        <v>0.15704379635834301</v>
      </c>
      <c r="J10" s="14">
        <v>0.113477040853192</v>
      </c>
      <c r="K10" s="14">
        <v>0.116646719916039</v>
      </c>
      <c r="L10" s="14">
        <v>0.106312069878615</v>
      </c>
      <c r="M10" s="14"/>
      <c r="N10" s="14">
        <v>9.82012830127586E-2</v>
      </c>
      <c r="O10" s="14">
        <v>0.110843988394956</v>
      </c>
      <c r="P10" s="14">
        <v>0.133760191292014</v>
      </c>
      <c r="Q10" s="14">
        <v>0.14481332629395699</v>
      </c>
      <c r="R10" s="14"/>
      <c r="S10" s="14">
        <v>0.11199539161701599</v>
      </c>
      <c r="T10" s="14">
        <v>0.117718132460692</v>
      </c>
      <c r="U10" s="14">
        <v>0.106082068888563</v>
      </c>
      <c r="V10" s="14">
        <v>0.147068575455749</v>
      </c>
      <c r="W10" s="14">
        <v>0.138919207278352</v>
      </c>
      <c r="X10" s="14">
        <v>0.142222333644453</v>
      </c>
      <c r="Y10" s="14">
        <v>0.13869667287045001</v>
      </c>
      <c r="Z10" s="14">
        <v>0.100934831389596</v>
      </c>
      <c r="AA10" s="14">
        <v>8.8122294458797795E-2</v>
      </c>
      <c r="AB10" s="14">
        <v>0.13393386658728601</v>
      </c>
      <c r="AC10" s="14">
        <v>9.84126527347918E-2</v>
      </c>
      <c r="AD10" s="14">
        <v>0.13277792010013401</v>
      </c>
      <c r="AE10" s="14"/>
      <c r="AF10" s="14">
        <v>0.164562033370038</v>
      </c>
      <c r="AG10" s="14">
        <v>8.1751400166751503E-2</v>
      </c>
      <c r="AH10" s="14">
        <v>8.3339964078592302E-2</v>
      </c>
      <c r="AI10" s="14">
        <v>0.182724616827947</v>
      </c>
      <c r="AJ10" s="14"/>
      <c r="AK10" s="14">
        <v>0.15260380941752599</v>
      </c>
      <c r="AL10" s="14">
        <v>4.1044411389427798E-2</v>
      </c>
      <c r="AM10" s="14">
        <v>0.110373770914641</v>
      </c>
      <c r="AN10" s="14">
        <v>0.16625368362548501</v>
      </c>
      <c r="AO10" s="14">
        <v>0.15288259609127899</v>
      </c>
      <c r="AP10" s="14"/>
      <c r="AQ10" s="14">
        <v>8.9136461173862203E-2</v>
      </c>
      <c r="AR10" s="14"/>
      <c r="AS10" s="14">
        <v>1.2256618694771701E-2</v>
      </c>
      <c r="AT10" s="14">
        <v>0.18888125187676599</v>
      </c>
    </row>
    <row r="11" spans="2:46" x14ac:dyDescent="0.35">
      <c r="B11" s="15" t="s">
        <v>169</v>
      </c>
      <c r="C11" s="14">
        <v>0.17634225857449401</v>
      </c>
      <c r="D11" s="14">
        <v>0.164215838847486</v>
      </c>
      <c r="E11" s="14">
        <v>0.186851252407714</v>
      </c>
      <c r="F11" s="14"/>
      <c r="G11" s="14">
        <v>0.262260663189049</v>
      </c>
      <c r="H11" s="14">
        <v>0.15182665038461801</v>
      </c>
      <c r="I11" s="14">
        <v>0.17007560593865101</v>
      </c>
      <c r="J11" s="14">
        <v>0.157172875836361</v>
      </c>
      <c r="K11" s="14">
        <v>0.13233926283903499</v>
      </c>
      <c r="L11" s="14">
        <v>0.18934441570677499</v>
      </c>
      <c r="M11" s="14"/>
      <c r="N11" s="14">
        <v>0.16038828753284601</v>
      </c>
      <c r="O11" s="14">
        <v>0.18842162876973301</v>
      </c>
      <c r="P11" s="14">
        <v>0.19140334559620001</v>
      </c>
      <c r="Q11" s="14">
        <v>0.16815966512308</v>
      </c>
      <c r="R11" s="14"/>
      <c r="S11" s="14">
        <v>0.14138387393996199</v>
      </c>
      <c r="T11" s="14">
        <v>0.17292054712471899</v>
      </c>
      <c r="U11" s="14">
        <v>0.16100503442945199</v>
      </c>
      <c r="V11" s="14">
        <v>0.20066713463250499</v>
      </c>
      <c r="W11" s="14">
        <v>0.12261635656099799</v>
      </c>
      <c r="X11" s="14">
        <v>0.18370053359921501</v>
      </c>
      <c r="Y11" s="14">
        <v>0.142344099092615</v>
      </c>
      <c r="Z11" s="14">
        <v>0.20553950420070499</v>
      </c>
      <c r="AA11" s="14">
        <v>0.17712899124604201</v>
      </c>
      <c r="AB11" s="14">
        <v>0.22652348466723801</v>
      </c>
      <c r="AC11" s="14">
        <v>0.25763983375904898</v>
      </c>
      <c r="AD11" s="14">
        <v>0.187970847287284</v>
      </c>
      <c r="AE11" s="14"/>
      <c r="AF11" s="14">
        <v>0.22245841467437999</v>
      </c>
      <c r="AG11" s="14">
        <v>0.112850024178172</v>
      </c>
      <c r="AH11" s="14">
        <v>0.194658042766232</v>
      </c>
      <c r="AI11" s="14">
        <v>0.156186373827365</v>
      </c>
      <c r="AJ11" s="14"/>
      <c r="AK11" s="14">
        <v>0.21890972325083399</v>
      </c>
      <c r="AL11" s="14">
        <v>7.88525262785328E-2</v>
      </c>
      <c r="AM11" s="14">
        <v>0.174574671231185</v>
      </c>
      <c r="AN11" s="14">
        <v>0.15364872627074699</v>
      </c>
      <c r="AO11" s="14">
        <v>0.193635638552832</v>
      </c>
      <c r="AP11" s="14"/>
      <c r="AQ11" s="14">
        <v>0.105616983305563</v>
      </c>
      <c r="AR11" s="14"/>
      <c r="AS11" s="14">
        <v>4.7798180716709E-2</v>
      </c>
      <c r="AT11" s="14">
        <v>0.20778103087070601</v>
      </c>
    </row>
    <row r="12" spans="2:46" x14ac:dyDescent="0.35">
      <c r="B12" s="15" t="s">
        <v>170</v>
      </c>
      <c r="C12" s="14">
        <v>0.18122665524015499</v>
      </c>
      <c r="D12" s="14">
        <v>0.16110200573045499</v>
      </c>
      <c r="E12" s="14">
        <v>0.20063036953719299</v>
      </c>
      <c r="F12" s="14"/>
      <c r="G12" s="14">
        <v>0.22076760148864899</v>
      </c>
      <c r="H12" s="14">
        <v>0.222212544820412</v>
      </c>
      <c r="I12" s="14">
        <v>0.16640219595287101</v>
      </c>
      <c r="J12" s="14">
        <v>0.16487683519120899</v>
      </c>
      <c r="K12" s="14">
        <v>0.16816036050990599</v>
      </c>
      <c r="L12" s="14">
        <v>0.155668494633487</v>
      </c>
      <c r="M12" s="14"/>
      <c r="N12" s="14">
        <v>0.188377371975254</v>
      </c>
      <c r="O12" s="14">
        <v>0.16872169819322899</v>
      </c>
      <c r="P12" s="14">
        <v>0.19150593613606501</v>
      </c>
      <c r="Q12" s="14">
        <v>0.17612399564679701</v>
      </c>
      <c r="R12" s="14"/>
      <c r="S12" s="14">
        <v>0.22243863377511899</v>
      </c>
      <c r="T12" s="14">
        <v>0.16418543388662901</v>
      </c>
      <c r="U12" s="14">
        <v>0.201827883360854</v>
      </c>
      <c r="V12" s="14">
        <v>0.17203454904566101</v>
      </c>
      <c r="W12" s="14">
        <v>0.201616905663656</v>
      </c>
      <c r="X12" s="14">
        <v>0.14804347796141701</v>
      </c>
      <c r="Y12" s="14">
        <v>0.216455646612083</v>
      </c>
      <c r="Z12" s="14">
        <v>0.15301240524318299</v>
      </c>
      <c r="AA12" s="14">
        <v>0.18494053510702299</v>
      </c>
      <c r="AB12" s="14">
        <v>0.150326320996818</v>
      </c>
      <c r="AC12" s="14">
        <v>0.114643178435812</v>
      </c>
      <c r="AD12" s="14">
        <v>0.22093786502728199</v>
      </c>
      <c r="AE12" s="14"/>
      <c r="AF12" s="14">
        <v>0.16093819409770399</v>
      </c>
      <c r="AG12" s="14">
        <v>0.17633155569631601</v>
      </c>
      <c r="AH12" s="14">
        <v>0.222740994542204</v>
      </c>
      <c r="AI12" s="14">
        <v>9.33813191108121E-2</v>
      </c>
      <c r="AJ12" s="14"/>
      <c r="AK12" s="14">
        <v>0.177009418514052</v>
      </c>
      <c r="AL12" s="14">
        <v>0.188635299058833</v>
      </c>
      <c r="AM12" s="14">
        <v>0.20518258653028901</v>
      </c>
      <c r="AN12" s="14">
        <v>0.10888268051821499</v>
      </c>
      <c r="AO12" s="14">
        <v>0.265398414025865</v>
      </c>
      <c r="AP12" s="14"/>
      <c r="AQ12" s="14">
        <v>9.6311051929483499E-2</v>
      </c>
      <c r="AR12" s="14"/>
      <c r="AS12" s="14">
        <v>0.16396852225498201</v>
      </c>
      <c r="AT12" s="14">
        <v>0.18339624223790901</v>
      </c>
    </row>
    <row r="13" spans="2:46" x14ac:dyDescent="0.35">
      <c r="B13" s="15" t="s">
        <v>171</v>
      </c>
      <c r="C13" s="14">
        <v>0.18239733210831499</v>
      </c>
      <c r="D13" s="14">
        <v>0.19370519633552699</v>
      </c>
      <c r="E13" s="14">
        <v>0.17113467511931199</v>
      </c>
      <c r="F13" s="14"/>
      <c r="G13" s="14">
        <v>0.200983920819854</v>
      </c>
      <c r="H13" s="14">
        <v>0.16498742200154601</v>
      </c>
      <c r="I13" s="14">
        <v>0.204347600125765</v>
      </c>
      <c r="J13" s="14">
        <v>0.17879149979197201</v>
      </c>
      <c r="K13" s="14">
        <v>0.206336724870023</v>
      </c>
      <c r="L13" s="14">
        <v>0.15311730656219499</v>
      </c>
      <c r="M13" s="14"/>
      <c r="N13" s="14">
        <v>0.204756544126004</v>
      </c>
      <c r="O13" s="14">
        <v>0.21085793927405599</v>
      </c>
      <c r="P13" s="14">
        <v>0.129772784172348</v>
      </c>
      <c r="Q13" s="14">
        <v>0.1754147474329</v>
      </c>
      <c r="R13" s="14"/>
      <c r="S13" s="14">
        <v>0.22832400456886401</v>
      </c>
      <c r="T13" s="14">
        <v>0.18803007688154899</v>
      </c>
      <c r="U13" s="14">
        <v>0.14694426422700699</v>
      </c>
      <c r="V13" s="14">
        <v>0.18619401528966001</v>
      </c>
      <c r="W13" s="14">
        <v>0.18141137212410399</v>
      </c>
      <c r="X13" s="14">
        <v>0.17648348022778501</v>
      </c>
      <c r="Y13" s="14">
        <v>0.14774800785714701</v>
      </c>
      <c r="Z13" s="14">
        <v>0.144260088254032</v>
      </c>
      <c r="AA13" s="14">
        <v>0.18245422229910299</v>
      </c>
      <c r="AB13" s="14">
        <v>0.19052067553145499</v>
      </c>
      <c r="AC13" s="14">
        <v>0.13898321815145501</v>
      </c>
      <c r="AD13" s="14">
        <v>0.23789594801428601</v>
      </c>
      <c r="AE13" s="14"/>
      <c r="AF13" s="14">
        <v>0.107874633761605</v>
      </c>
      <c r="AG13" s="14">
        <v>0.296110110754217</v>
      </c>
      <c r="AH13" s="14">
        <v>0.21485235154808499</v>
      </c>
      <c r="AI13" s="14">
        <v>6.10983854858098E-2</v>
      </c>
      <c r="AJ13" s="14"/>
      <c r="AK13" s="14">
        <v>0.11085134897771</v>
      </c>
      <c r="AL13" s="14">
        <v>0.34652263872081301</v>
      </c>
      <c r="AM13" s="14">
        <v>0.24715156217571299</v>
      </c>
      <c r="AN13" s="14">
        <v>8.2834714870296006E-2</v>
      </c>
      <c r="AO13" s="14">
        <v>0.144998068346955</v>
      </c>
      <c r="AP13" s="14"/>
      <c r="AQ13" s="14">
        <v>0.26589365905102602</v>
      </c>
      <c r="AR13" s="14"/>
      <c r="AS13" s="14">
        <v>0.403582137837733</v>
      </c>
      <c r="AT13" s="14">
        <v>0.12879344842004201</v>
      </c>
    </row>
    <row r="14" spans="2:46" x14ac:dyDescent="0.35">
      <c r="B14" s="15" t="s">
        <v>172</v>
      </c>
      <c r="C14" s="14">
        <v>9.9161606103099306E-2</v>
      </c>
      <c r="D14" s="14">
        <v>0.11650546988777701</v>
      </c>
      <c r="E14" s="14">
        <v>8.26128917969364E-2</v>
      </c>
      <c r="F14" s="14"/>
      <c r="G14" s="14">
        <v>8.0544073336149297E-2</v>
      </c>
      <c r="H14" s="14">
        <v>0.15051819143897399</v>
      </c>
      <c r="I14" s="14">
        <v>0.10342276957775499</v>
      </c>
      <c r="J14" s="14">
        <v>8.6347605303606106E-2</v>
      </c>
      <c r="K14" s="14">
        <v>8.0415350727006202E-2</v>
      </c>
      <c r="L14" s="14">
        <v>8.9371755077567297E-2</v>
      </c>
      <c r="M14" s="14"/>
      <c r="N14" s="14">
        <v>0.12769872287605399</v>
      </c>
      <c r="O14" s="14">
        <v>0.10060228110757199</v>
      </c>
      <c r="P14" s="14">
        <v>9.1650541840298694E-2</v>
      </c>
      <c r="Q14" s="14">
        <v>7.26430991898529E-2</v>
      </c>
      <c r="R14" s="14"/>
      <c r="S14" s="14">
        <v>0.111726000433096</v>
      </c>
      <c r="T14" s="14">
        <v>0.11100142775435801</v>
      </c>
      <c r="U14" s="14">
        <v>0.132867767252318</v>
      </c>
      <c r="V14" s="14">
        <v>5.2267301569002701E-2</v>
      </c>
      <c r="W14" s="14">
        <v>8.1529763953552797E-2</v>
      </c>
      <c r="X14" s="14">
        <v>9.56569480405947E-2</v>
      </c>
      <c r="Y14" s="14">
        <v>6.6580976174177298E-2</v>
      </c>
      <c r="Z14" s="14">
        <v>0.14101774661041</v>
      </c>
      <c r="AA14" s="14">
        <v>0.11098275467066999</v>
      </c>
      <c r="AB14" s="14">
        <v>8.7089635377833194E-2</v>
      </c>
      <c r="AC14" s="14">
        <v>9.5916848581230299E-2</v>
      </c>
      <c r="AD14" s="14">
        <v>0.120761749390681</v>
      </c>
      <c r="AE14" s="14"/>
      <c r="AF14" s="14">
        <v>6.3113786407405698E-2</v>
      </c>
      <c r="AG14" s="14">
        <v>0.17388931941251901</v>
      </c>
      <c r="AH14" s="14">
        <v>0.117783280541799</v>
      </c>
      <c r="AI14" s="14">
        <v>4.0205023471624503E-2</v>
      </c>
      <c r="AJ14" s="14"/>
      <c r="AK14" s="14">
        <v>7.6815553993430902E-2</v>
      </c>
      <c r="AL14" s="14">
        <v>0.236133704612384</v>
      </c>
      <c r="AM14" s="14">
        <v>0.111844095585069</v>
      </c>
      <c r="AN14" s="14">
        <v>3.9781590939240601E-2</v>
      </c>
      <c r="AO14" s="14">
        <v>3.8005230673260101E-2</v>
      </c>
      <c r="AP14" s="14"/>
      <c r="AQ14" s="14">
        <v>0.18532805929158799</v>
      </c>
      <c r="AR14" s="14"/>
      <c r="AS14" s="14">
        <v>0.27872440121785103</v>
      </c>
      <c r="AT14" s="14">
        <v>2.2741079320870002E-2</v>
      </c>
    </row>
    <row r="15" spans="2:46" x14ac:dyDescent="0.35">
      <c r="B15" s="15" t="s">
        <v>173</v>
      </c>
      <c r="C15" s="23">
        <v>2.4415712513623199E-2</v>
      </c>
      <c r="D15" s="23">
        <v>2.8638123088716199E-2</v>
      </c>
      <c r="E15" s="23">
        <v>2.0387958695821599E-2</v>
      </c>
      <c r="F15" s="23"/>
      <c r="G15" s="23">
        <v>1.0183349071558699E-2</v>
      </c>
      <c r="H15" s="23">
        <v>2.61555822540376E-2</v>
      </c>
      <c r="I15" s="23">
        <v>8.1975062958944307E-3</v>
      </c>
      <c r="J15" s="23">
        <v>4.0918761714857997E-2</v>
      </c>
      <c r="K15" s="23">
        <v>2.3569011347914601E-2</v>
      </c>
      <c r="L15" s="23">
        <v>3.2829100728563897E-2</v>
      </c>
      <c r="M15" s="23"/>
      <c r="N15" s="23">
        <v>3.28916910600104E-2</v>
      </c>
      <c r="O15" s="23">
        <v>2.9371911764121801E-2</v>
      </c>
      <c r="P15" s="23">
        <v>1.43175172465745E-2</v>
      </c>
      <c r="Q15" s="23">
        <v>1.9302300537193E-2</v>
      </c>
      <c r="R15" s="23"/>
      <c r="S15" s="23">
        <v>2.6871237440972699E-2</v>
      </c>
      <c r="T15" s="23">
        <v>2.4825503989153699E-2</v>
      </c>
      <c r="U15" s="23">
        <v>3.1496794191750298E-2</v>
      </c>
      <c r="V15" s="23">
        <v>3.4374461353819698E-2</v>
      </c>
      <c r="W15" s="23">
        <v>3.9814874133507698E-2</v>
      </c>
      <c r="X15" s="23">
        <v>1.6744595952090002E-2</v>
      </c>
      <c r="Y15" s="23">
        <v>1.18134425555027E-2</v>
      </c>
      <c r="Z15" s="23">
        <v>2.6719079445823898E-2</v>
      </c>
      <c r="AA15" s="23">
        <v>2.2492560924547898E-2</v>
      </c>
      <c r="AB15" s="23">
        <v>2.8018641672302901E-2</v>
      </c>
      <c r="AC15" s="23">
        <v>1.0337811768308299E-2</v>
      </c>
      <c r="AD15" s="23">
        <v>0</v>
      </c>
      <c r="AE15" s="23"/>
      <c r="AF15" s="23">
        <v>2.5633191034405999E-3</v>
      </c>
      <c r="AG15" s="23">
        <v>5.4678578326017899E-2</v>
      </c>
      <c r="AH15" s="23">
        <v>2.7073333052659E-2</v>
      </c>
      <c r="AI15" s="23">
        <v>0</v>
      </c>
      <c r="AJ15" s="23"/>
      <c r="AK15" s="23">
        <v>6.1293198639142798E-3</v>
      </c>
      <c r="AL15" s="23">
        <v>8.2161158670701895E-2</v>
      </c>
      <c r="AM15" s="23">
        <v>1.32165901295065E-2</v>
      </c>
      <c r="AN15" s="23">
        <v>2.03084393549007E-3</v>
      </c>
      <c r="AO15" s="23">
        <v>6.6576549770129296E-3</v>
      </c>
      <c r="AP15" s="23"/>
      <c r="AQ15" s="23">
        <v>4.6147862840396403E-2</v>
      </c>
      <c r="AR15" s="23"/>
      <c r="AS15" s="23">
        <v>8.6921353554184594E-2</v>
      </c>
      <c r="AT15" s="23">
        <v>8.2592400215821503E-3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178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2.4203181327365701E-2</v>
      </c>
      <c r="D9" s="14">
        <v>2.6612888475219101E-2</v>
      </c>
      <c r="E9" s="14">
        <v>2.1010344186952301E-2</v>
      </c>
      <c r="F9" s="14"/>
      <c r="G9" s="14">
        <v>1.7560688166049901E-2</v>
      </c>
      <c r="H9" s="14">
        <v>3.4300687612684497E-2</v>
      </c>
      <c r="I9" s="14">
        <v>5.1310441700921403E-2</v>
      </c>
      <c r="J9" s="14">
        <v>6.4951759858506699E-3</v>
      </c>
      <c r="K9" s="14">
        <v>1.6663475698685998E-2</v>
      </c>
      <c r="L9" s="14">
        <v>1.7850391596605199E-2</v>
      </c>
      <c r="M9" s="14"/>
      <c r="N9" s="14">
        <v>2.0300028642564898E-2</v>
      </c>
      <c r="O9" s="14">
        <v>3.02217368180627E-2</v>
      </c>
      <c r="P9" s="14">
        <v>1.5333322675769701E-2</v>
      </c>
      <c r="Q9" s="14">
        <v>3.0311063609750898E-2</v>
      </c>
      <c r="R9" s="14"/>
      <c r="S9" s="14">
        <v>1.7365249399437399E-2</v>
      </c>
      <c r="T9" s="14">
        <v>1.7945586242760402E-2</v>
      </c>
      <c r="U9" s="14">
        <v>1.7169773521961199E-2</v>
      </c>
      <c r="V9" s="14">
        <v>5.8395079906122596E-3</v>
      </c>
      <c r="W9" s="14">
        <v>2.5243139683282501E-2</v>
      </c>
      <c r="X9" s="14">
        <v>3.9070289323745101E-2</v>
      </c>
      <c r="Y9" s="14">
        <v>3.4413568343491803E-2</v>
      </c>
      <c r="Z9" s="14">
        <v>0</v>
      </c>
      <c r="AA9" s="14">
        <v>3.91300393204118E-2</v>
      </c>
      <c r="AB9" s="14">
        <v>2.3256114958246199E-2</v>
      </c>
      <c r="AC9" s="14">
        <v>3.08780010460817E-2</v>
      </c>
      <c r="AD9" s="14">
        <v>5.2087091661655503E-2</v>
      </c>
      <c r="AE9" s="14"/>
      <c r="AF9" s="14">
        <v>1.83288262210573E-2</v>
      </c>
      <c r="AG9" s="14">
        <v>2.26538695663458E-2</v>
      </c>
      <c r="AH9" s="14">
        <v>5.8494498717651996E-3</v>
      </c>
      <c r="AI9" s="14">
        <v>4.4632358976286E-2</v>
      </c>
      <c r="AJ9" s="14"/>
      <c r="AK9" s="14">
        <v>1.53554071314909E-2</v>
      </c>
      <c r="AL9" s="14">
        <v>2.2071054797918901E-2</v>
      </c>
      <c r="AM9" s="14">
        <v>9.8605387414076196E-3</v>
      </c>
      <c r="AN9" s="14">
        <v>4.2306544178451998E-2</v>
      </c>
      <c r="AO9" s="14">
        <v>1.64999456288683E-2</v>
      </c>
      <c r="AP9" s="14"/>
      <c r="AQ9" s="14">
        <v>4.1545068990838999E-2</v>
      </c>
      <c r="AR9" s="14"/>
      <c r="AS9" s="14">
        <v>2.20567535968497E-2</v>
      </c>
      <c r="AT9" s="14">
        <v>2.4844937691053798E-2</v>
      </c>
    </row>
    <row r="10" spans="2:46" x14ac:dyDescent="0.35">
      <c r="B10" s="15" t="s">
        <v>168</v>
      </c>
      <c r="C10" s="14">
        <v>3.6188439735167402E-2</v>
      </c>
      <c r="D10" s="14">
        <v>3.1308084407695697E-2</v>
      </c>
      <c r="E10" s="14">
        <v>4.0137200707925001E-2</v>
      </c>
      <c r="F10" s="14"/>
      <c r="G10" s="14">
        <v>5.1705502381479702E-2</v>
      </c>
      <c r="H10" s="14">
        <v>4.5089136799785899E-2</v>
      </c>
      <c r="I10" s="14">
        <v>5.5686166879780799E-2</v>
      </c>
      <c r="J10" s="14">
        <v>3.8610239362459699E-2</v>
      </c>
      <c r="K10" s="14">
        <v>2.6752567072275999E-2</v>
      </c>
      <c r="L10" s="14">
        <v>7.12640021000215E-3</v>
      </c>
      <c r="M10" s="14"/>
      <c r="N10" s="14">
        <v>3.6998637948881703E-2</v>
      </c>
      <c r="O10" s="14">
        <v>3.8297605504733899E-2</v>
      </c>
      <c r="P10" s="14">
        <v>4.2431442606482003E-2</v>
      </c>
      <c r="Q10" s="14">
        <v>2.8118674161462898E-2</v>
      </c>
      <c r="R10" s="14"/>
      <c r="S10" s="14">
        <v>4.19936901903342E-2</v>
      </c>
      <c r="T10" s="14">
        <v>4.1271187300097399E-2</v>
      </c>
      <c r="U10" s="14">
        <v>4.1494096882680902E-2</v>
      </c>
      <c r="V10" s="14">
        <v>3.3060454997012698E-2</v>
      </c>
      <c r="W10" s="14">
        <v>2.63900984403935E-2</v>
      </c>
      <c r="X10" s="14">
        <v>6.3452506006458895E-2</v>
      </c>
      <c r="Y10" s="14">
        <v>1.1752403042963201E-2</v>
      </c>
      <c r="Z10" s="14">
        <v>5.0805627232022602E-2</v>
      </c>
      <c r="AA10" s="14">
        <v>4.02941781329079E-2</v>
      </c>
      <c r="AB10" s="14">
        <v>1.7139862544486399E-2</v>
      </c>
      <c r="AC10" s="14">
        <v>4.2994938185774399E-2</v>
      </c>
      <c r="AD10" s="14">
        <v>0</v>
      </c>
      <c r="AE10" s="14"/>
      <c r="AF10" s="14">
        <v>3.2582029011100702E-2</v>
      </c>
      <c r="AG10" s="14">
        <v>4.0780058652522301E-2</v>
      </c>
      <c r="AH10" s="14">
        <v>2.46334295977963E-2</v>
      </c>
      <c r="AI10" s="14">
        <v>5.0683690899650802E-2</v>
      </c>
      <c r="AJ10" s="14"/>
      <c r="AK10" s="14">
        <v>3.1605890453966203E-2</v>
      </c>
      <c r="AL10" s="14">
        <v>5.1398431927430897E-2</v>
      </c>
      <c r="AM10" s="14">
        <v>3.0781749466189699E-2</v>
      </c>
      <c r="AN10" s="14">
        <v>3.7477963277995102E-2</v>
      </c>
      <c r="AO10" s="14">
        <v>5.0542448596071501E-2</v>
      </c>
      <c r="AP10" s="14"/>
      <c r="AQ10" s="14">
        <v>5.8884899789274803E-2</v>
      </c>
      <c r="AR10" s="14"/>
      <c r="AS10" s="14">
        <v>4.6182093555359099E-2</v>
      </c>
      <c r="AT10" s="14">
        <v>3.4781648998757402E-2</v>
      </c>
    </row>
    <row r="11" spans="2:46" x14ac:dyDescent="0.35">
      <c r="B11" s="15" t="s">
        <v>169</v>
      </c>
      <c r="C11" s="14">
        <v>0.132414184492676</v>
      </c>
      <c r="D11" s="14">
        <v>0.13251089465472801</v>
      </c>
      <c r="E11" s="14">
        <v>0.132838431716019</v>
      </c>
      <c r="F11" s="14"/>
      <c r="G11" s="14">
        <v>0.18418582456270699</v>
      </c>
      <c r="H11" s="14">
        <v>0.17670379525878799</v>
      </c>
      <c r="I11" s="14">
        <v>0.153305936807802</v>
      </c>
      <c r="J11" s="14">
        <v>0.113237455745229</v>
      </c>
      <c r="K11" s="14">
        <v>0.103279036647003</v>
      </c>
      <c r="L11" s="14">
        <v>8.0086996033768704E-2</v>
      </c>
      <c r="M11" s="14"/>
      <c r="N11" s="14">
        <v>0.12018109785456001</v>
      </c>
      <c r="O11" s="14">
        <v>0.14837879833986101</v>
      </c>
      <c r="P11" s="14">
        <v>0.12330725146577599</v>
      </c>
      <c r="Q11" s="14">
        <v>0.13481493676241099</v>
      </c>
      <c r="R11" s="14"/>
      <c r="S11" s="14">
        <v>0.17302354154555999</v>
      </c>
      <c r="T11" s="14">
        <v>0.120222512217529</v>
      </c>
      <c r="U11" s="14">
        <v>8.4184638486544894E-2</v>
      </c>
      <c r="V11" s="14">
        <v>0.13778575371798199</v>
      </c>
      <c r="W11" s="14">
        <v>0.103853000857028</v>
      </c>
      <c r="X11" s="14">
        <v>0.10259173543316701</v>
      </c>
      <c r="Y11" s="14">
        <v>0.11032170461909301</v>
      </c>
      <c r="Z11" s="14">
        <v>0.17017464961892301</v>
      </c>
      <c r="AA11" s="14">
        <v>0.118326350081118</v>
      </c>
      <c r="AB11" s="14">
        <v>0.16768293410316201</v>
      </c>
      <c r="AC11" s="14">
        <v>0.16083255980133601</v>
      </c>
      <c r="AD11" s="14">
        <v>0.17115158073724501</v>
      </c>
      <c r="AE11" s="14"/>
      <c r="AF11" s="14">
        <v>0.115216712686064</v>
      </c>
      <c r="AG11" s="14">
        <v>0.17156487750980101</v>
      </c>
      <c r="AH11" s="14">
        <v>0.126513277360528</v>
      </c>
      <c r="AI11" s="14">
        <v>8.4348936557464393E-2</v>
      </c>
      <c r="AJ11" s="14"/>
      <c r="AK11" s="14">
        <v>0.101489720775133</v>
      </c>
      <c r="AL11" s="14">
        <v>0.19520079641215801</v>
      </c>
      <c r="AM11" s="14">
        <v>0.125632149357738</v>
      </c>
      <c r="AN11" s="14">
        <v>9.6107765579705601E-2</v>
      </c>
      <c r="AO11" s="14">
        <v>0.105166778031817</v>
      </c>
      <c r="AP11" s="14"/>
      <c r="AQ11" s="14">
        <v>0.15509513256479501</v>
      </c>
      <c r="AR11" s="14"/>
      <c r="AS11" s="14">
        <v>0.20268708364036001</v>
      </c>
      <c r="AT11" s="14">
        <v>0.121705890562281</v>
      </c>
    </row>
    <row r="12" spans="2:46" x14ac:dyDescent="0.35">
      <c r="B12" s="15" t="s">
        <v>170</v>
      </c>
      <c r="C12" s="14">
        <v>0.345321147303432</v>
      </c>
      <c r="D12" s="14">
        <v>0.32072571991272802</v>
      </c>
      <c r="E12" s="14">
        <v>0.37069249167446899</v>
      </c>
      <c r="F12" s="14"/>
      <c r="G12" s="14">
        <v>0.26255985737494802</v>
      </c>
      <c r="H12" s="14">
        <v>0.26302022821001098</v>
      </c>
      <c r="I12" s="14">
        <v>0.308898481730218</v>
      </c>
      <c r="J12" s="14">
        <v>0.37351757165461003</v>
      </c>
      <c r="K12" s="14">
        <v>0.395430775700916</v>
      </c>
      <c r="L12" s="14">
        <v>0.44040901331760302</v>
      </c>
      <c r="M12" s="14"/>
      <c r="N12" s="14">
        <v>0.337980815515313</v>
      </c>
      <c r="O12" s="14">
        <v>0.36466349180999802</v>
      </c>
      <c r="P12" s="14">
        <v>0.34072572128789902</v>
      </c>
      <c r="Q12" s="14">
        <v>0.33796056945511599</v>
      </c>
      <c r="R12" s="14"/>
      <c r="S12" s="14">
        <v>0.33978805012021501</v>
      </c>
      <c r="T12" s="14">
        <v>0.34717039191633697</v>
      </c>
      <c r="U12" s="14">
        <v>0.37776961377379398</v>
      </c>
      <c r="V12" s="14">
        <v>0.32812524343593402</v>
      </c>
      <c r="W12" s="14">
        <v>0.38163003196723</v>
      </c>
      <c r="X12" s="14">
        <v>0.33045201980736499</v>
      </c>
      <c r="Y12" s="14">
        <v>0.31469681829213098</v>
      </c>
      <c r="Z12" s="14">
        <v>0.28783775707950798</v>
      </c>
      <c r="AA12" s="14">
        <v>0.39547802498408002</v>
      </c>
      <c r="AB12" s="14">
        <v>0.36311527688374401</v>
      </c>
      <c r="AC12" s="14">
        <v>0.26813473969073998</v>
      </c>
      <c r="AD12" s="14">
        <v>0.33842474776229498</v>
      </c>
      <c r="AE12" s="14"/>
      <c r="AF12" s="14">
        <v>0.35112834426656397</v>
      </c>
      <c r="AG12" s="14">
        <v>0.33140983139872598</v>
      </c>
      <c r="AH12" s="14">
        <v>0.35647353369579898</v>
      </c>
      <c r="AI12" s="14">
        <v>0.32232157064976702</v>
      </c>
      <c r="AJ12" s="14"/>
      <c r="AK12" s="14">
        <v>0.34765573350412099</v>
      </c>
      <c r="AL12" s="14">
        <v>0.35665277088719299</v>
      </c>
      <c r="AM12" s="14">
        <v>0.330594837753583</v>
      </c>
      <c r="AN12" s="14">
        <v>0.29719715990463702</v>
      </c>
      <c r="AO12" s="14">
        <v>0.33669363587245299</v>
      </c>
      <c r="AP12" s="14"/>
      <c r="AQ12" s="14">
        <v>0.22553163076035701</v>
      </c>
      <c r="AR12" s="14"/>
      <c r="AS12" s="14">
        <v>0.34532274968739601</v>
      </c>
      <c r="AT12" s="14">
        <v>0.295471603827138</v>
      </c>
    </row>
    <row r="13" spans="2:46" x14ac:dyDescent="0.35">
      <c r="B13" s="15" t="s">
        <v>171</v>
      </c>
      <c r="C13" s="14">
        <v>0.30448794315935102</v>
      </c>
      <c r="D13" s="14">
        <v>0.310165465649822</v>
      </c>
      <c r="E13" s="14">
        <v>0.29811246886401899</v>
      </c>
      <c r="F13" s="14"/>
      <c r="G13" s="14">
        <v>0.313291262759686</v>
      </c>
      <c r="H13" s="14">
        <v>0.31493170202147902</v>
      </c>
      <c r="I13" s="14">
        <v>0.31012058821726901</v>
      </c>
      <c r="J13" s="14">
        <v>0.28597322599449299</v>
      </c>
      <c r="K13" s="14">
        <v>0.30245063764730201</v>
      </c>
      <c r="L13" s="14">
        <v>0.30197012355736902</v>
      </c>
      <c r="M13" s="14"/>
      <c r="N13" s="14">
        <v>0.33546543366895798</v>
      </c>
      <c r="O13" s="14">
        <v>0.298649825345427</v>
      </c>
      <c r="P13" s="14">
        <v>0.299116242545655</v>
      </c>
      <c r="Q13" s="14">
        <v>0.28597406717673102</v>
      </c>
      <c r="R13" s="14"/>
      <c r="S13" s="14">
        <v>0.29730046922171899</v>
      </c>
      <c r="T13" s="14">
        <v>0.32166430050497402</v>
      </c>
      <c r="U13" s="14">
        <v>0.31652175655252501</v>
      </c>
      <c r="V13" s="14">
        <v>0.30581474626691602</v>
      </c>
      <c r="W13" s="14">
        <v>0.295854355982057</v>
      </c>
      <c r="X13" s="14">
        <v>0.311026518029696</v>
      </c>
      <c r="Y13" s="14">
        <v>0.32420359777392199</v>
      </c>
      <c r="Z13" s="14">
        <v>0.36565559289366201</v>
      </c>
      <c r="AA13" s="14">
        <v>0.259010385736622</v>
      </c>
      <c r="AB13" s="14">
        <v>0.26054341132261899</v>
      </c>
      <c r="AC13" s="14">
        <v>0.322408094468976</v>
      </c>
      <c r="AD13" s="14">
        <v>0.36166983934142499</v>
      </c>
      <c r="AE13" s="14"/>
      <c r="AF13" s="14">
        <v>0.316877041099556</v>
      </c>
      <c r="AG13" s="14">
        <v>0.32647491069405499</v>
      </c>
      <c r="AH13" s="14">
        <v>0.40639349445971401</v>
      </c>
      <c r="AI13" s="14">
        <v>0.22724397684110501</v>
      </c>
      <c r="AJ13" s="14"/>
      <c r="AK13" s="14">
        <v>0.338953793358022</v>
      </c>
      <c r="AL13" s="14">
        <v>0.30108778409972597</v>
      </c>
      <c r="AM13" s="14">
        <v>0.40804939158595699</v>
      </c>
      <c r="AN13" s="14">
        <v>0.285209073620798</v>
      </c>
      <c r="AO13" s="14">
        <v>0.311914976998791</v>
      </c>
      <c r="AP13" s="14"/>
      <c r="AQ13" s="14">
        <v>0.37605312976231497</v>
      </c>
      <c r="AR13" s="14"/>
      <c r="AS13" s="14">
        <v>0.32006056941375199</v>
      </c>
      <c r="AT13" s="14">
        <v>0.34339124121123799</v>
      </c>
    </row>
    <row r="14" spans="2:46" x14ac:dyDescent="0.35">
      <c r="B14" s="15" t="s">
        <v>172</v>
      </c>
      <c r="C14" s="14">
        <v>0.12757506028634299</v>
      </c>
      <c r="D14" s="14">
        <v>0.14224533500200601</v>
      </c>
      <c r="E14" s="14">
        <v>0.113748539466264</v>
      </c>
      <c r="F14" s="14"/>
      <c r="G14" s="14">
        <v>0.14400914645323701</v>
      </c>
      <c r="H14" s="14">
        <v>0.14830037281956701</v>
      </c>
      <c r="I14" s="14">
        <v>0.111637337253479</v>
      </c>
      <c r="J14" s="14">
        <v>0.13408697754809301</v>
      </c>
      <c r="K14" s="14">
        <v>0.118700031904678</v>
      </c>
      <c r="L14" s="14">
        <v>0.11339793199889001</v>
      </c>
      <c r="M14" s="14"/>
      <c r="N14" s="14">
        <v>0.11908342493521699</v>
      </c>
      <c r="O14" s="14">
        <v>0.10018798257764799</v>
      </c>
      <c r="P14" s="14">
        <v>0.13224701734904401</v>
      </c>
      <c r="Q14" s="14">
        <v>0.15906183567313401</v>
      </c>
      <c r="R14" s="14"/>
      <c r="S14" s="14">
        <v>0.10507310423484501</v>
      </c>
      <c r="T14" s="14">
        <v>0.11062202827050201</v>
      </c>
      <c r="U14" s="14">
        <v>0.12063600275039101</v>
      </c>
      <c r="V14" s="14">
        <v>0.15530501215087</v>
      </c>
      <c r="W14" s="14">
        <v>0.13486447644869401</v>
      </c>
      <c r="X14" s="14">
        <v>0.136815311232869</v>
      </c>
      <c r="Y14" s="14">
        <v>0.14452312929706901</v>
      </c>
      <c r="Z14" s="14">
        <v>0.103580110845381</v>
      </c>
      <c r="AA14" s="14">
        <v>0.135126349730745</v>
      </c>
      <c r="AB14" s="14">
        <v>0.13920743500843499</v>
      </c>
      <c r="AC14" s="14">
        <v>0.154347580300291</v>
      </c>
      <c r="AD14" s="14">
        <v>7.6666740497379995E-2</v>
      </c>
      <c r="AE14" s="14"/>
      <c r="AF14" s="14">
        <v>0.14767907359218099</v>
      </c>
      <c r="AG14" s="14">
        <v>8.53674731010792E-2</v>
      </c>
      <c r="AH14" s="14">
        <v>6.7843842542127594E-2</v>
      </c>
      <c r="AI14" s="14">
        <v>0.205432180549562</v>
      </c>
      <c r="AJ14" s="14"/>
      <c r="AK14" s="14">
        <v>0.149616321211655</v>
      </c>
      <c r="AL14" s="14">
        <v>6.4785483438913397E-2</v>
      </c>
      <c r="AM14" s="14">
        <v>6.99909964440949E-2</v>
      </c>
      <c r="AN14" s="14">
        <v>0.18437510475816199</v>
      </c>
      <c r="AO14" s="14">
        <v>0.14352274370856699</v>
      </c>
      <c r="AP14" s="14"/>
      <c r="AQ14" s="14">
        <v>9.9065691340899695E-2</v>
      </c>
      <c r="AR14" s="14"/>
      <c r="AS14" s="14">
        <v>6.3690750106282806E-2</v>
      </c>
      <c r="AT14" s="14">
        <v>0.12344562684306699</v>
      </c>
    </row>
    <row r="15" spans="2:46" x14ac:dyDescent="0.35">
      <c r="B15" s="15" t="s">
        <v>173</v>
      </c>
      <c r="C15" s="23">
        <v>2.9810043695664701E-2</v>
      </c>
      <c r="D15" s="23">
        <v>3.6431611897800698E-2</v>
      </c>
      <c r="E15" s="23">
        <v>2.34605233843522E-2</v>
      </c>
      <c r="F15" s="23"/>
      <c r="G15" s="23">
        <v>2.6687718301891799E-2</v>
      </c>
      <c r="H15" s="23">
        <v>1.7654077277684699E-2</v>
      </c>
      <c r="I15" s="23">
        <v>9.0410474105294993E-3</v>
      </c>
      <c r="J15" s="23">
        <v>4.8079353709264201E-2</v>
      </c>
      <c r="K15" s="23">
        <v>3.6723475329140297E-2</v>
      </c>
      <c r="L15" s="23">
        <v>3.9159143285761901E-2</v>
      </c>
      <c r="M15" s="23"/>
      <c r="N15" s="23">
        <v>2.9990561434505798E-2</v>
      </c>
      <c r="O15" s="23">
        <v>1.96005596042691E-2</v>
      </c>
      <c r="P15" s="23">
        <v>4.68390020693744E-2</v>
      </c>
      <c r="Q15" s="23">
        <v>2.37588531613948E-2</v>
      </c>
      <c r="R15" s="23"/>
      <c r="S15" s="23">
        <v>2.5455895287889201E-2</v>
      </c>
      <c r="T15" s="23">
        <v>4.11039935477997E-2</v>
      </c>
      <c r="U15" s="23">
        <v>4.2224118032103103E-2</v>
      </c>
      <c r="V15" s="23">
        <v>3.4069281440673199E-2</v>
      </c>
      <c r="W15" s="23">
        <v>3.21648966213154E-2</v>
      </c>
      <c r="X15" s="23">
        <v>1.6591620166699E-2</v>
      </c>
      <c r="Y15" s="23">
        <v>6.0088778631330497E-2</v>
      </c>
      <c r="Z15" s="23">
        <v>2.1946262330503799E-2</v>
      </c>
      <c r="AA15" s="23">
        <v>1.2634672014115399E-2</v>
      </c>
      <c r="AB15" s="23">
        <v>2.9054965179307501E-2</v>
      </c>
      <c r="AC15" s="23">
        <v>2.0404086506799202E-2</v>
      </c>
      <c r="AD15" s="23">
        <v>0</v>
      </c>
      <c r="AE15" s="23"/>
      <c r="AF15" s="23">
        <v>1.8187973123476298E-2</v>
      </c>
      <c r="AG15" s="23">
        <v>2.1748979077470899E-2</v>
      </c>
      <c r="AH15" s="23">
        <v>1.2292972472269599E-2</v>
      </c>
      <c r="AI15" s="23">
        <v>6.5337285526164204E-2</v>
      </c>
      <c r="AJ15" s="23"/>
      <c r="AK15" s="23">
        <v>1.5323133565611999E-2</v>
      </c>
      <c r="AL15" s="23">
        <v>8.8036784366600507E-3</v>
      </c>
      <c r="AM15" s="23">
        <v>2.50903366510291E-2</v>
      </c>
      <c r="AN15" s="23">
        <v>5.73263886802498E-2</v>
      </c>
      <c r="AO15" s="23">
        <v>3.5659471163433001E-2</v>
      </c>
      <c r="AP15" s="23"/>
      <c r="AQ15" s="23">
        <v>4.3824446791518999E-2</v>
      </c>
      <c r="AR15" s="23"/>
      <c r="AS15" s="23">
        <v>0</v>
      </c>
      <c r="AT15" s="23">
        <v>5.6359050866465199E-2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179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0.12520485480028901</v>
      </c>
      <c r="D9" s="14">
        <v>0.130766112621926</v>
      </c>
      <c r="E9" s="14">
        <v>0.120264458595326</v>
      </c>
      <c r="F9" s="14"/>
      <c r="G9" s="14">
        <v>9.0615974955945006E-2</v>
      </c>
      <c r="H9" s="14">
        <v>7.8569835530476501E-2</v>
      </c>
      <c r="I9" s="14">
        <v>0.13054228061666501</v>
      </c>
      <c r="J9" s="14">
        <v>0.131764806198745</v>
      </c>
      <c r="K9" s="14">
        <v>0.15619781913639499</v>
      </c>
      <c r="L9" s="14">
        <v>0.15565816919495101</v>
      </c>
      <c r="M9" s="14"/>
      <c r="N9" s="14">
        <v>9.4005834127680002E-2</v>
      </c>
      <c r="O9" s="14">
        <v>9.6879160768590905E-2</v>
      </c>
      <c r="P9" s="14">
        <v>0.15586347060591799</v>
      </c>
      <c r="Q9" s="14">
        <v>0.16134808199106701</v>
      </c>
      <c r="R9" s="14"/>
      <c r="S9" s="14">
        <v>8.0298483119622094E-2</v>
      </c>
      <c r="T9" s="14">
        <v>0.13571731945936599</v>
      </c>
      <c r="U9" s="14">
        <v>0.175354480824745</v>
      </c>
      <c r="V9" s="14">
        <v>0.117733782166576</v>
      </c>
      <c r="W9" s="14">
        <v>0.123685514709641</v>
      </c>
      <c r="X9" s="14">
        <v>9.5793800251402897E-2</v>
      </c>
      <c r="Y9" s="14">
        <v>0.18854052534586499</v>
      </c>
      <c r="Z9" s="14">
        <v>0.112392541262627</v>
      </c>
      <c r="AA9" s="14">
        <v>0.14210190286545299</v>
      </c>
      <c r="AB9" s="14">
        <v>0.10592377699413399</v>
      </c>
      <c r="AC9" s="14">
        <v>0.13201784207777401</v>
      </c>
      <c r="AD9" s="14">
        <v>0.102153255463244</v>
      </c>
      <c r="AE9" s="14"/>
      <c r="AF9" s="14">
        <v>0.135091999781252</v>
      </c>
      <c r="AG9" s="14">
        <v>5.8808130509547599E-2</v>
      </c>
      <c r="AH9" s="14">
        <v>7.3581769885010403E-2</v>
      </c>
      <c r="AI9" s="14">
        <v>0.29851560042305902</v>
      </c>
      <c r="AJ9" s="14"/>
      <c r="AK9" s="14">
        <v>0.13629846024760101</v>
      </c>
      <c r="AL9" s="14">
        <v>1.25150230949701E-2</v>
      </c>
      <c r="AM9" s="14">
        <v>7.6138124784363506E-2</v>
      </c>
      <c r="AN9" s="14">
        <v>0.27108810738841099</v>
      </c>
      <c r="AO9" s="14">
        <v>9.7325874372087201E-2</v>
      </c>
      <c r="AP9" s="14"/>
      <c r="AQ9" s="14">
        <v>9.9720887687476806E-2</v>
      </c>
      <c r="AR9" s="14"/>
      <c r="AS9" s="14">
        <v>6.9876224277590302E-3</v>
      </c>
      <c r="AT9" s="14">
        <v>0.14166540475147099</v>
      </c>
    </row>
    <row r="10" spans="2:46" x14ac:dyDescent="0.35">
      <c r="B10" s="15" t="s">
        <v>168</v>
      </c>
      <c r="C10" s="14">
        <v>7.6551639699969407E-2</v>
      </c>
      <c r="D10" s="14">
        <v>7.3005981659679794E-2</v>
      </c>
      <c r="E10" s="14">
        <v>7.9379571635311105E-2</v>
      </c>
      <c r="F10" s="14"/>
      <c r="G10" s="14">
        <v>4.7346921752739503E-2</v>
      </c>
      <c r="H10" s="14">
        <v>9.0970525695188098E-2</v>
      </c>
      <c r="I10" s="14">
        <v>8.2094683502692403E-2</v>
      </c>
      <c r="J10" s="14">
        <v>7.6007846855961306E-2</v>
      </c>
      <c r="K10" s="14">
        <v>7.0968616933073603E-2</v>
      </c>
      <c r="L10" s="14">
        <v>8.3987586063302103E-2</v>
      </c>
      <c r="M10" s="14"/>
      <c r="N10" s="14">
        <v>6.0745371304232798E-2</v>
      </c>
      <c r="O10" s="14">
        <v>7.7665809175393397E-2</v>
      </c>
      <c r="P10" s="14">
        <v>7.0074729510074402E-2</v>
      </c>
      <c r="Q10" s="14">
        <v>9.9286677796545098E-2</v>
      </c>
      <c r="R10" s="14"/>
      <c r="S10" s="14">
        <v>7.54297108173905E-2</v>
      </c>
      <c r="T10" s="14">
        <v>7.3381173289573498E-2</v>
      </c>
      <c r="U10" s="14">
        <v>4.0851726756294802E-2</v>
      </c>
      <c r="V10" s="14">
        <v>7.9865959370547995E-2</v>
      </c>
      <c r="W10" s="14">
        <v>8.7954003140900794E-2</v>
      </c>
      <c r="X10" s="14">
        <v>8.3706524393206805E-2</v>
      </c>
      <c r="Y10" s="14">
        <v>0.102179625319996</v>
      </c>
      <c r="Z10" s="14">
        <v>7.40178256158701E-2</v>
      </c>
      <c r="AA10" s="14">
        <v>8.7142842047375602E-2</v>
      </c>
      <c r="AB10" s="14">
        <v>6.2781386002021294E-2</v>
      </c>
      <c r="AC10" s="14">
        <v>8.9252422957549496E-2</v>
      </c>
      <c r="AD10" s="14">
        <v>4.9464129819478397E-2</v>
      </c>
      <c r="AE10" s="14"/>
      <c r="AF10" s="14">
        <v>9.8818574213679997E-2</v>
      </c>
      <c r="AG10" s="14">
        <v>3.7428455664816E-2</v>
      </c>
      <c r="AH10" s="14">
        <v>5.3765313207727303E-2</v>
      </c>
      <c r="AI10" s="14">
        <v>0.170026424658622</v>
      </c>
      <c r="AJ10" s="14"/>
      <c r="AK10" s="14">
        <v>8.4362758647270303E-2</v>
      </c>
      <c r="AL10" s="14">
        <v>2.9296052891062699E-2</v>
      </c>
      <c r="AM10" s="14">
        <v>5.0554093552010203E-2</v>
      </c>
      <c r="AN10" s="14">
        <v>0.12857399551926099</v>
      </c>
      <c r="AO10" s="14">
        <v>8.4016323294748202E-2</v>
      </c>
      <c r="AP10" s="14"/>
      <c r="AQ10" s="14">
        <v>4.6851053986700697E-2</v>
      </c>
      <c r="AR10" s="14"/>
      <c r="AS10" s="14">
        <v>1.23381947450464E-2</v>
      </c>
      <c r="AT10" s="14">
        <v>7.8049763642764294E-2</v>
      </c>
    </row>
    <row r="11" spans="2:46" x14ac:dyDescent="0.35">
      <c r="B11" s="15" t="s">
        <v>169</v>
      </c>
      <c r="C11" s="14">
        <v>0.140768976148095</v>
      </c>
      <c r="D11" s="14">
        <v>0.13303981661239001</v>
      </c>
      <c r="E11" s="14">
        <v>0.148868302467906</v>
      </c>
      <c r="F11" s="14"/>
      <c r="G11" s="14">
        <v>0.20983486885795499</v>
      </c>
      <c r="H11" s="14">
        <v>0.13722633233464901</v>
      </c>
      <c r="I11" s="14">
        <v>0.155891676757516</v>
      </c>
      <c r="J11" s="14">
        <v>0.123801774184559</v>
      </c>
      <c r="K11" s="14">
        <v>0.113999252329608</v>
      </c>
      <c r="L11" s="14">
        <v>0.117137355784319</v>
      </c>
      <c r="M11" s="14"/>
      <c r="N11" s="14">
        <v>0.11439095312445199</v>
      </c>
      <c r="O11" s="14">
        <v>0.147067805831402</v>
      </c>
      <c r="P11" s="14">
        <v>0.171416347129417</v>
      </c>
      <c r="Q11" s="14">
        <v>0.135680567164566</v>
      </c>
      <c r="R11" s="14"/>
      <c r="S11" s="14">
        <v>0.13878428911757601</v>
      </c>
      <c r="T11" s="14">
        <v>0.14929999066708399</v>
      </c>
      <c r="U11" s="14">
        <v>8.6938052244121503E-2</v>
      </c>
      <c r="V11" s="14">
        <v>0.14035533966694699</v>
      </c>
      <c r="W11" s="14">
        <v>0.14704757311077599</v>
      </c>
      <c r="X11" s="14">
        <v>0.196832837528823</v>
      </c>
      <c r="Y11" s="14">
        <v>0.11335303809627501</v>
      </c>
      <c r="Z11" s="14">
        <v>0.157772097742409</v>
      </c>
      <c r="AA11" s="14">
        <v>9.4515207962517903E-2</v>
      </c>
      <c r="AB11" s="14">
        <v>0.18857667371901399</v>
      </c>
      <c r="AC11" s="14">
        <v>0.16105654077981499</v>
      </c>
      <c r="AD11" s="14">
        <v>0.117917206506206</v>
      </c>
      <c r="AE11" s="14"/>
      <c r="AF11" s="14">
        <v>0.165754898443841</v>
      </c>
      <c r="AG11" s="14">
        <v>9.8397586003053594E-2</v>
      </c>
      <c r="AH11" s="14">
        <v>9.06286634221211E-2</v>
      </c>
      <c r="AI11" s="14">
        <v>0.14934332637457801</v>
      </c>
      <c r="AJ11" s="14"/>
      <c r="AK11" s="14">
        <v>0.168524285849736</v>
      </c>
      <c r="AL11" s="14">
        <v>6.2552990271535394E-2</v>
      </c>
      <c r="AM11" s="14">
        <v>9.0073568768481396E-2</v>
      </c>
      <c r="AN11" s="14">
        <v>0.18187751432695501</v>
      </c>
      <c r="AO11" s="14">
        <v>0.18010501507922599</v>
      </c>
      <c r="AP11" s="14"/>
      <c r="AQ11" s="14">
        <v>0.12679075154491701</v>
      </c>
      <c r="AR11" s="14"/>
      <c r="AS11" s="14">
        <v>3.5454649827861402E-2</v>
      </c>
      <c r="AT11" s="14">
        <v>0.192747398026657</v>
      </c>
    </row>
    <row r="12" spans="2:46" x14ac:dyDescent="0.35">
      <c r="B12" s="15" t="s">
        <v>170</v>
      </c>
      <c r="C12" s="14">
        <v>0.214346418888538</v>
      </c>
      <c r="D12" s="14">
        <v>0.19382933476908501</v>
      </c>
      <c r="E12" s="14">
        <v>0.23426310105311099</v>
      </c>
      <c r="F12" s="14"/>
      <c r="G12" s="14">
        <v>0.262893217717588</v>
      </c>
      <c r="H12" s="14">
        <v>0.19838304568392401</v>
      </c>
      <c r="I12" s="14">
        <v>0.21774782543476501</v>
      </c>
      <c r="J12" s="14">
        <v>0.192422725241955</v>
      </c>
      <c r="K12" s="14">
        <v>0.18540361883318701</v>
      </c>
      <c r="L12" s="14">
        <v>0.229536262191194</v>
      </c>
      <c r="M12" s="14"/>
      <c r="N12" s="14">
        <v>0.19184900940779701</v>
      </c>
      <c r="O12" s="14">
        <v>0.21197040689192101</v>
      </c>
      <c r="P12" s="14">
        <v>0.225639976121527</v>
      </c>
      <c r="Q12" s="14">
        <v>0.232291778362298</v>
      </c>
      <c r="R12" s="14"/>
      <c r="S12" s="14">
        <v>0.197904919048913</v>
      </c>
      <c r="T12" s="14">
        <v>0.21551761525216301</v>
      </c>
      <c r="U12" s="14">
        <v>0.22713729129944199</v>
      </c>
      <c r="V12" s="14">
        <v>0.23746927396360001</v>
      </c>
      <c r="W12" s="14">
        <v>0.17293681014684201</v>
      </c>
      <c r="X12" s="14">
        <v>0.19929624650980901</v>
      </c>
      <c r="Y12" s="14">
        <v>0.20870775170653699</v>
      </c>
      <c r="Z12" s="14">
        <v>0.24245507338175801</v>
      </c>
      <c r="AA12" s="14">
        <v>0.222560805430983</v>
      </c>
      <c r="AB12" s="14">
        <v>0.18760152775893599</v>
      </c>
      <c r="AC12" s="14">
        <v>0.24795664100804099</v>
      </c>
      <c r="AD12" s="14">
        <v>0.29513210407541601</v>
      </c>
      <c r="AE12" s="14"/>
      <c r="AF12" s="14">
        <v>0.227701591718351</v>
      </c>
      <c r="AG12" s="14">
        <v>0.16631028257375799</v>
      </c>
      <c r="AH12" s="14">
        <v>0.203778002154136</v>
      </c>
      <c r="AI12" s="14">
        <v>0.202017584623051</v>
      </c>
      <c r="AJ12" s="14"/>
      <c r="AK12" s="14">
        <v>0.24470286818098999</v>
      </c>
      <c r="AL12" s="14">
        <v>0.114667559343211</v>
      </c>
      <c r="AM12" s="14">
        <v>0.23055629009049</v>
      </c>
      <c r="AN12" s="14">
        <v>0.199905875853363</v>
      </c>
      <c r="AO12" s="14">
        <v>0.30097927227204102</v>
      </c>
      <c r="AP12" s="14"/>
      <c r="AQ12" s="14">
        <v>0.16342049691610999</v>
      </c>
      <c r="AR12" s="14"/>
      <c r="AS12" s="14">
        <v>0.104817746802315</v>
      </c>
      <c r="AT12" s="14">
        <v>0.25533167298510701</v>
      </c>
    </row>
    <row r="13" spans="2:46" x14ac:dyDescent="0.35">
      <c r="B13" s="15" t="s">
        <v>171</v>
      </c>
      <c r="C13" s="14">
        <v>0.26425524764797098</v>
      </c>
      <c r="D13" s="14">
        <v>0.285266564743968</v>
      </c>
      <c r="E13" s="14">
        <v>0.24274795995382401</v>
      </c>
      <c r="F13" s="14"/>
      <c r="G13" s="14">
        <v>0.27004031223442598</v>
      </c>
      <c r="H13" s="14">
        <v>0.30545278542294602</v>
      </c>
      <c r="I13" s="14">
        <v>0.277110113599911</v>
      </c>
      <c r="J13" s="14">
        <v>0.22417682563279101</v>
      </c>
      <c r="K13" s="14">
        <v>0.26936843854067399</v>
      </c>
      <c r="L13" s="14">
        <v>0.24556963082369199</v>
      </c>
      <c r="M13" s="14"/>
      <c r="N13" s="14">
        <v>0.31785804139117502</v>
      </c>
      <c r="O13" s="14">
        <v>0.27220649511688999</v>
      </c>
      <c r="P13" s="14">
        <v>0.24266637261537299</v>
      </c>
      <c r="Q13" s="14">
        <v>0.214503555304463</v>
      </c>
      <c r="R13" s="14"/>
      <c r="S13" s="14">
        <v>0.32087194751071502</v>
      </c>
      <c r="T13" s="14">
        <v>0.21308130342313999</v>
      </c>
      <c r="U13" s="14">
        <v>0.24058100909115901</v>
      </c>
      <c r="V13" s="14">
        <v>0.255119884037737</v>
      </c>
      <c r="W13" s="14">
        <v>0.30414733214621797</v>
      </c>
      <c r="X13" s="14">
        <v>0.26365016187710499</v>
      </c>
      <c r="Y13" s="14">
        <v>0.26087878192407099</v>
      </c>
      <c r="Z13" s="14">
        <v>0.219368543608434</v>
      </c>
      <c r="AA13" s="14">
        <v>0.26676180238477998</v>
      </c>
      <c r="AB13" s="14">
        <v>0.269652639119835</v>
      </c>
      <c r="AC13" s="14">
        <v>0.23450112590181099</v>
      </c>
      <c r="AD13" s="14">
        <v>0.314571554744974</v>
      </c>
      <c r="AE13" s="14"/>
      <c r="AF13" s="14">
        <v>0.25778461302198502</v>
      </c>
      <c r="AG13" s="14">
        <v>0.34235906804690902</v>
      </c>
      <c r="AH13" s="14">
        <v>0.31618493251470298</v>
      </c>
      <c r="AI13" s="14">
        <v>0.11821638011801899</v>
      </c>
      <c r="AJ13" s="14"/>
      <c r="AK13" s="14">
        <v>0.26135067907250098</v>
      </c>
      <c r="AL13" s="14">
        <v>0.38689157668606999</v>
      </c>
      <c r="AM13" s="14">
        <v>0.30142918116304301</v>
      </c>
      <c r="AN13" s="14">
        <v>0.14773101618015699</v>
      </c>
      <c r="AO13" s="14">
        <v>0.24716427654010401</v>
      </c>
      <c r="AP13" s="14"/>
      <c r="AQ13" s="14">
        <v>0.31851275427340098</v>
      </c>
      <c r="AR13" s="14"/>
      <c r="AS13" s="14">
        <v>0.41921765029742603</v>
      </c>
      <c r="AT13" s="14">
        <v>0.21754454685581501</v>
      </c>
    </row>
    <row r="14" spans="2:46" x14ac:dyDescent="0.35">
      <c r="B14" s="15" t="s">
        <v>172</v>
      </c>
      <c r="C14" s="14">
        <v>0.14353662772617701</v>
      </c>
      <c r="D14" s="14">
        <v>0.14656112463038601</v>
      </c>
      <c r="E14" s="14">
        <v>0.14114531378711401</v>
      </c>
      <c r="F14" s="14"/>
      <c r="G14" s="14">
        <v>0.10489406774863901</v>
      </c>
      <c r="H14" s="14">
        <v>0.15749307965623799</v>
      </c>
      <c r="I14" s="14">
        <v>0.113782936565093</v>
      </c>
      <c r="J14" s="14">
        <v>0.19957929548842199</v>
      </c>
      <c r="K14" s="14">
        <v>0.17634896937931599</v>
      </c>
      <c r="L14" s="14">
        <v>0.114450206996523</v>
      </c>
      <c r="M14" s="14"/>
      <c r="N14" s="14">
        <v>0.17350289078261999</v>
      </c>
      <c r="O14" s="14">
        <v>0.15186210060484101</v>
      </c>
      <c r="P14" s="14">
        <v>0.110211542075369</v>
      </c>
      <c r="Q14" s="14">
        <v>0.131834103077932</v>
      </c>
      <c r="R14" s="14"/>
      <c r="S14" s="14">
        <v>0.14625922541933301</v>
      </c>
      <c r="T14" s="14">
        <v>0.17702232577848101</v>
      </c>
      <c r="U14" s="14">
        <v>0.18468729148885399</v>
      </c>
      <c r="V14" s="14">
        <v>0.1178602173989</v>
      </c>
      <c r="W14" s="14">
        <v>0.13161076819733</v>
      </c>
      <c r="X14" s="14">
        <v>0.12908380049771501</v>
      </c>
      <c r="Y14" s="14">
        <v>0.113978681843489</v>
      </c>
      <c r="Z14" s="14">
        <v>0.15547372614659799</v>
      </c>
      <c r="AA14" s="14">
        <v>0.15167887823581699</v>
      </c>
      <c r="AB14" s="14">
        <v>0.14639495559349999</v>
      </c>
      <c r="AC14" s="14">
        <v>0.11376727440731001</v>
      </c>
      <c r="AD14" s="14">
        <v>9.8329690571945599E-2</v>
      </c>
      <c r="AE14" s="14"/>
      <c r="AF14" s="14">
        <v>0.103451011727723</v>
      </c>
      <c r="AG14" s="14">
        <v>0.22622277795151199</v>
      </c>
      <c r="AH14" s="14">
        <v>0.21301402661171101</v>
      </c>
      <c r="AI14" s="14">
        <v>5.7885393184499E-2</v>
      </c>
      <c r="AJ14" s="14"/>
      <c r="AK14" s="14">
        <v>8.8499943883697793E-2</v>
      </c>
      <c r="AL14" s="14">
        <v>0.29668786314364698</v>
      </c>
      <c r="AM14" s="14">
        <v>0.20950902052550399</v>
      </c>
      <c r="AN14" s="14">
        <v>6.4398607146530798E-2</v>
      </c>
      <c r="AO14" s="14">
        <v>7.0909645715640596E-2</v>
      </c>
      <c r="AP14" s="14"/>
      <c r="AQ14" s="14">
        <v>0.19337251232851499</v>
      </c>
      <c r="AR14" s="14"/>
      <c r="AS14" s="14">
        <v>0.31724382469261297</v>
      </c>
      <c r="AT14" s="14">
        <v>9.1596956358839299E-2</v>
      </c>
    </row>
    <row r="15" spans="2:46" x14ac:dyDescent="0.35">
      <c r="B15" s="15" t="s">
        <v>173</v>
      </c>
      <c r="C15" s="23">
        <v>3.5336235088960902E-2</v>
      </c>
      <c r="D15" s="23">
        <v>3.75310649625656E-2</v>
      </c>
      <c r="E15" s="23">
        <v>3.3331292507409002E-2</v>
      </c>
      <c r="F15" s="23"/>
      <c r="G15" s="23">
        <v>1.4374636732708E-2</v>
      </c>
      <c r="H15" s="23">
        <v>3.1904395676578198E-2</v>
      </c>
      <c r="I15" s="23">
        <v>2.28304835233578E-2</v>
      </c>
      <c r="J15" s="23">
        <v>5.2246726397566001E-2</v>
      </c>
      <c r="K15" s="23">
        <v>2.77132848477461E-2</v>
      </c>
      <c r="L15" s="23">
        <v>5.3660788946018202E-2</v>
      </c>
      <c r="M15" s="23"/>
      <c r="N15" s="23">
        <v>4.7647899862043597E-2</v>
      </c>
      <c r="O15" s="23">
        <v>4.2348221610961703E-2</v>
      </c>
      <c r="P15" s="23">
        <v>2.41275619423213E-2</v>
      </c>
      <c r="Q15" s="23">
        <v>2.5055236303127101E-2</v>
      </c>
      <c r="R15" s="23"/>
      <c r="S15" s="23">
        <v>4.0451424966451301E-2</v>
      </c>
      <c r="T15" s="23">
        <v>3.5980272130192698E-2</v>
      </c>
      <c r="U15" s="23">
        <v>4.4450148295382699E-2</v>
      </c>
      <c r="V15" s="23">
        <v>5.1595543395692001E-2</v>
      </c>
      <c r="W15" s="23">
        <v>3.2617998548290998E-2</v>
      </c>
      <c r="X15" s="23">
        <v>3.1636628941938798E-2</v>
      </c>
      <c r="Y15" s="23">
        <v>1.23615957637672E-2</v>
      </c>
      <c r="Z15" s="23">
        <v>3.85201922423037E-2</v>
      </c>
      <c r="AA15" s="23">
        <v>3.52385610730735E-2</v>
      </c>
      <c r="AB15" s="23">
        <v>3.9069040812559297E-2</v>
      </c>
      <c r="AC15" s="23">
        <v>2.1448152867700399E-2</v>
      </c>
      <c r="AD15" s="23">
        <v>2.2432058818735699E-2</v>
      </c>
      <c r="AE15" s="23"/>
      <c r="AF15" s="23">
        <v>1.1397311093167901E-2</v>
      </c>
      <c r="AG15" s="23">
        <v>7.0473699250403699E-2</v>
      </c>
      <c r="AH15" s="23">
        <v>4.9047292204591197E-2</v>
      </c>
      <c r="AI15" s="23">
        <v>3.9952906181728301E-3</v>
      </c>
      <c r="AJ15" s="23"/>
      <c r="AK15" s="23">
        <v>1.6261004118204098E-2</v>
      </c>
      <c r="AL15" s="23">
        <v>9.7388934569503496E-2</v>
      </c>
      <c r="AM15" s="23">
        <v>4.17397211161077E-2</v>
      </c>
      <c r="AN15" s="23">
        <v>6.4248835853226898E-3</v>
      </c>
      <c r="AO15" s="23">
        <v>1.9499592726153401E-2</v>
      </c>
      <c r="AP15" s="23"/>
      <c r="AQ15" s="23">
        <v>5.1331543262879101E-2</v>
      </c>
      <c r="AR15" s="23"/>
      <c r="AS15" s="23">
        <v>0.10394031120698</v>
      </c>
      <c r="AT15" s="23">
        <v>2.30642573793466E-2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0.20584109955067401</v>
      </c>
      <c r="D9" s="14">
        <v>0.21482846056410401</v>
      </c>
      <c r="E9" s="14">
        <v>0.19787080904434001</v>
      </c>
      <c r="F9" s="14"/>
      <c r="G9" s="14">
        <v>8.8756547082467802E-2</v>
      </c>
      <c r="H9" s="14">
        <v>0.172663180174743</v>
      </c>
      <c r="I9" s="14">
        <v>0.19346728430117199</v>
      </c>
      <c r="J9" s="14">
        <v>0.23463732345065599</v>
      </c>
      <c r="K9" s="14">
        <v>0.22918263046325901</v>
      </c>
      <c r="L9" s="14">
        <v>0.28182833695411402</v>
      </c>
      <c r="M9" s="14"/>
      <c r="N9" s="14">
        <v>0.18095949986996601</v>
      </c>
      <c r="O9" s="14">
        <v>0.17249591020616101</v>
      </c>
      <c r="P9" s="14">
        <v>0.263129881176074</v>
      </c>
      <c r="Q9" s="14">
        <v>0.21803703321943099</v>
      </c>
      <c r="R9" s="14"/>
      <c r="S9" s="14">
        <v>0.15993101136052101</v>
      </c>
      <c r="T9" s="14">
        <v>0.18715137340531801</v>
      </c>
      <c r="U9" s="14">
        <v>0.26578135792963098</v>
      </c>
      <c r="V9" s="14">
        <v>0.195837186397012</v>
      </c>
      <c r="W9" s="14">
        <v>0.18611616731625</v>
      </c>
      <c r="X9" s="14">
        <v>0.187940129582365</v>
      </c>
      <c r="Y9" s="14">
        <v>0.27735682865963002</v>
      </c>
      <c r="Z9" s="14">
        <v>0.24315762198083399</v>
      </c>
      <c r="AA9" s="14">
        <v>0.22083437187896399</v>
      </c>
      <c r="AB9" s="14">
        <v>0.20482251287033701</v>
      </c>
      <c r="AC9" s="14">
        <v>0.26980488213799397</v>
      </c>
      <c r="AD9" s="14">
        <v>7.2174471634377804E-2</v>
      </c>
      <c r="AE9" s="14"/>
      <c r="AF9" s="14">
        <v>0.273603298065557</v>
      </c>
      <c r="AG9" s="14">
        <v>9.2090715143686094E-2</v>
      </c>
      <c r="AH9" s="14">
        <v>0.125868511782423</v>
      </c>
      <c r="AI9" s="14">
        <v>0.486544588312943</v>
      </c>
      <c r="AJ9" s="14"/>
      <c r="AK9" s="14">
        <v>0.25914128027377498</v>
      </c>
      <c r="AL9" s="14">
        <v>2.1840433909030201E-2</v>
      </c>
      <c r="AM9" s="14">
        <v>0.13119885182233701</v>
      </c>
      <c r="AN9" s="14">
        <v>0.43204351083624298</v>
      </c>
      <c r="AO9" s="14">
        <v>0.15332322591077599</v>
      </c>
      <c r="AP9" s="14"/>
      <c r="AQ9" s="14">
        <v>0.208982873349183</v>
      </c>
      <c r="AR9" s="14"/>
      <c r="AS9" s="14">
        <v>4.8811144537637997E-3</v>
      </c>
      <c r="AT9" s="14">
        <v>0.22752699832536299</v>
      </c>
    </row>
    <row r="10" spans="2:46" x14ac:dyDescent="0.35">
      <c r="B10" s="15" t="s">
        <v>168</v>
      </c>
      <c r="C10" s="14">
        <v>0.14876405646930599</v>
      </c>
      <c r="D10" s="14">
        <v>0.143406169784421</v>
      </c>
      <c r="E10" s="14">
        <v>0.152698913952209</v>
      </c>
      <c r="F10" s="14"/>
      <c r="G10" s="14">
        <v>0.16791267089513401</v>
      </c>
      <c r="H10" s="14">
        <v>0.12683160753130601</v>
      </c>
      <c r="I10" s="14">
        <v>0.178863024164649</v>
      </c>
      <c r="J10" s="14">
        <v>9.8240233532506896E-2</v>
      </c>
      <c r="K10" s="14">
        <v>0.169607913162998</v>
      </c>
      <c r="L10" s="14">
        <v>0.15641221563409599</v>
      </c>
      <c r="M10" s="14"/>
      <c r="N10" s="14">
        <v>0.15378711334904699</v>
      </c>
      <c r="O10" s="14">
        <v>0.140654334412605</v>
      </c>
      <c r="P10" s="14">
        <v>0.13904196088149701</v>
      </c>
      <c r="Q10" s="14">
        <v>0.15841949189038099</v>
      </c>
      <c r="R10" s="14"/>
      <c r="S10" s="14">
        <v>0.122322702026187</v>
      </c>
      <c r="T10" s="14">
        <v>0.20288807753546301</v>
      </c>
      <c r="U10" s="14">
        <v>0.119078764997385</v>
      </c>
      <c r="V10" s="14">
        <v>0.13284832412410499</v>
      </c>
      <c r="W10" s="14">
        <v>0.192601100459346</v>
      </c>
      <c r="X10" s="14">
        <v>0.13795373881701001</v>
      </c>
      <c r="Y10" s="14">
        <v>0.168091667886101</v>
      </c>
      <c r="Z10" s="14">
        <v>0.10244137266558501</v>
      </c>
      <c r="AA10" s="14">
        <v>0.120977937210158</v>
      </c>
      <c r="AB10" s="14">
        <v>0.15914703715487899</v>
      </c>
      <c r="AC10" s="14">
        <v>0.196272502517918</v>
      </c>
      <c r="AD10" s="14">
        <v>9.6998433468020603E-2</v>
      </c>
      <c r="AE10" s="14"/>
      <c r="AF10" s="14">
        <v>0.20046765899071201</v>
      </c>
      <c r="AG10" s="14">
        <v>8.8380394543614405E-2</v>
      </c>
      <c r="AH10" s="14">
        <v>0.14304355627384199</v>
      </c>
      <c r="AI10" s="14">
        <v>0.198409951362371</v>
      </c>
      <c r="AJ10" s="14"/>
      <c r="AK10" s="14">
        <v>0.16875846853010401</v>
      </c>
      <c r="AL10" s="14">
        <v>4.6199254709290198E-2</v>
      </c>
      <c r="AM10" s="14">
        <v>0.169030040460352</v>
      </c>
      <c r="AN10" s="14">
        <v>0.197884770302031</v>
      </c>
      <c r="AO10" s="14">
        <v>0.18934956974341599</v>
      </c>
      <c r="AP10" s="14"/>
      <c r="AQ10" s="14">
        <v>8.6773536397326004E-2</v>
      </c>
      <c r="AR10" s="14"/>
      <c r="AS10" s="14">
        <v>1.89969741607529E-2</v>
      </c>
      <c r="AT10" s="14">
        <v>0.19617782315669999</v>
      </c>
    </row>
    <row r="11" spans="2:46" x14ac:dyDescent="0.35">
      <c r="B11" s="15" t="s">
        <v>169</v>
      </c>
      <c r="C11" s="14">
        <v>0.200556185962456</v>
      </c>
      <c r="D11" s="14">
        <v>0.19443497396430201</v>
      </c>
      <c r="E11" s="14">
        <v>0.20624131998621101</v>
      </c>
      <c r="F11" s="14"/>
      <c r="G11" s="14">
        <v>0.24047815217184099</v>
      </c>
      <c r="H11" s="14">
        <v>0.145063630589684</v>
      </c>
      <c r="I11" s="14">
        <v>0.19610880509006801</v>
      </c>
      <c r="J11" s="14">
        <v>0.22057227675424201</v>
      </c>
      <c r="K11" s="14">
        <v>0.18132049696714</v>
      </c>
      <c r="L11" s="14">
        <v>0.21939413651988399</v>
      </c>
      <c r="M11" s="14"/>
      <c r="N11" s="14">
        <v>0.17542876607199101</v>
      </c>
      <c r="O11" s="14">
        <v>0.236241210181101</v>
      </c>
      <c r="P11" s="14">
        <v>0.19892628253943001</v>
      </c>
      <c r="Q11" s="14">
        <v>0.192840210257157</v>
      </c>
      <c r="R11" s="14"/>
      <c r="S11" s="14">
        <v>0.17513907014164101</v>
      </c>
      <c r="T11" s="14">
        <v>0.16188782836587201</v>
      </c>
      <c r="U11" s="14">
        <v>0.203262622433351</v>
      </c>
      <c r="V11" s="14">
        <v>0.24651786844107401</v>
      </c>
      <c r="W11" s="14">
        <v>0.164109188718397</v>
      </c>
      <c r="X11" s="14">
        <v>0.19726273895382301</v>
      </c>
      <c r="Y11" s="14">
        <v>0.19736729910560599</v>
      </c>
      <c r="Z11" s="14">
        <v>0.21731140292154499</v>
      </c>
      <c r="AA11" s="14">
        <v>0.17786083637170499</v>
      </c>
      <c r="AB11" s="14">
        <v>0.234562469732297</v>
      </c>
      <c r="AC11" s="14">
        <v>0.25135623700001603</v>
      </c>
      <c r="AD11" s="14">
        <v>0.31815491772197602</v>
      </c>
      <c r="AE11" s="14"/>
      <c r="AF11" s="14">
        <v>0.226810295519111</v>
      </c>
      <c r="AG11" s="14">
        <v>0.15712765495976999</v>
      </c>
      <c r="AH11" s="14">
        <v>0.19220950586167801</v>
      </c>
      <c r="AI11" s="14">
        <v>0.13051285343651201</v>
      </c>
      <c r="AJ11" s="14"/>
      <c r="AK11" s="14">
        <v>0.21350026466777899</v>
      </c>
      <c r="AL11" s="14">
        <v>0.11813286024219</v>
      </c>
      <c r="AM11" s="14">
        <v>0.17772319270658099</v>
      </c>
      <c r="AN11" s="14">
        <v>0.16344226041194301</v>
      </c>
      <c r="AO11" s="14">
        <v>0.28359076019137203</v>
      </c>
      <c r="AP11" s="14"/>
      <c r="AQ11" s="14">
        <v>0.108573044363774</v>
      </c>
      <c r="AR11" s="14"/>
      <c r="AS11" s="14">
        <v>7.9731878227664699E-2</v>
      </c>
      <c r="AT11" s="14">
        <v>0.269336969091309</v>
      </c>
    </row>
    <row r="12" spans="2:46" x14ac:dyDescent="0.35">
      <c r="B12" s="15" t="s">
        <v>170</v>
      </c>
      <c r="C12" s="14">
        <v>0.18554634262365199</v>
      </c>
      <c r="D12" s="14">
        <v>0.16837839352772399</v>
      </c>
      <c r="E12" s="14">
        <v>0.202079612532098</v>
      </c>
      <c r="F12" s="14"/>
      <c r="G12" s="14">
        <v>0.22850067452124201</v>
      </c>
      <c r="H12" s="14">
        <v>0.21196481856806501</v>
      </c>
      <c r="I12" s="14">
        <v>0.15962465307083201</v>
      </c>
      <c r="J12" s="14">
        <v>0.199743036212333</v>
      </c>
      <c r="K12" s="14">
        <v>0.18038403869656999</v>
      </c>
      <c r="L12" s="14">
        <v>0.148419961666831</v>
      </c>
      <c r="M12" s="14"/>
      <c r="N12" s="14">
        <v>0.185191133463985</v>
      </c>
      <c r="O12" s="14">
        <v>0.16020394315240299</v>
      </c>
      <c r="P12" s="14">
        <v>0.18529768136962199</v>
      </c>
      <c r="Q12" s="14">
        <v>0.209102585213223</v>
      </c>
      <c r="R12" s="14"/>
      <c r="S12" s="14">
        <v>0.19666450194211399</v>
      </c>
      <c r="T12" s="14">
        <v>0.21586981637816699</v>
      </c>
      <c r="U12" s="14">
        <v>0.16386720468416399</v>
      </c>
      <c r="V12" s="14">
        <v>0.18605888633044401</v>
      </c>
      <c r="W12" s="14">
        <v>0.19184374540546201</v>
      </c>
      <c r="X12" s="14">
        <v>0.190778343744439</v>
      </c>
      <c r="Y12" s="14">
        <v>0.19941126744728199</v>
      </c>
      <c r="Z12" s="14">
        <v>0.17014217915833801</v>
      </c>
      <c r="AA12" s="14">
        <v>0.17486397944597901</v>
      </c>
      <c r="AB12" s="14">
        <v>0.167270839426306</v>
      </c>
      <c r="AC12" s="14">
        <v>0.113850686169326</v>
      </c>
      <c r="AD12" s="14">
        <v>0.224849301658331</v>
      </c>
      <c r="AE12" s="14"/>
      <c r="AF12" s="14">
        <v>0.13554499440118101</v>
      </c>
      <c r="AG12" s="14">
        <v>0.222119648355457</v>
      </c>
      <c r="AH12" s="14">
        <v>0.23826058558362501</v>
      </c>
      <c r="AI12" s="14">
        <v>0.10518806904261201</v>
      </c>
      <c r="AJ12" s="14"/>
      <c r="AK12" s="14">
        <v>0.170934313925244</v>
      </c>
      <c r="AL12" s="14">
        <v>0.21556847354594799</v>
      </c>
      <c r="AM12" s="14">
        <v>0.22899858049343499</v>
      </c>
      <c r="AN12" s="14">
        <v>0.11002845732828</v>
      </c>
      <c r="AO12" s="14">
        <v>0.20901157607118701</v>
      </c>
      <c r="AP12" s="14"/>
      <c r="AQ12" s="14">
        <v>0.15611607492190899</v>
      </c>
      <c r="AR12" s="14"/>
      <c r="AS12" s="14">
        <v>0.23246210816430299</v>
      </c>
      <c r="AT12" s="14">
        <v>0.20010533922780399</v>
      </c>
    </row>
    <row r="13" spans="2:46" x14ac:dyDescent="0.35">
      <c r="B13" s="15" t="s">
        <v>171</v>
      </c>
      <c r="C13" s="14">
        <v>0.16965733685332601</v>
      </c>
      <c r="D13" s="14">
        <v>0.16841318333948599</v>
      </c>
      <c r="E13" s="14">
        <v>0.17153689224566401</v>
      </c>
      <c r="F13" s="14"/>
      <c r="G13" s="14">
        <v>0.19358722150951899</v>
      </c>
      <c r="H13" s="14">
        <v>0.207275939365238</v>
      </c>
      <c r="I13" s="14">
        <v>0.19191698022152601</v>
      </c>
      <c r="J13" s="14">
        <v>0.14296157556405001</v>
      </c>
      <c r="K13" s="14">
        <v>0.17536277747342</v>
      </c>
      <c r="L13" s="14">
        <v>0.122849645885732</v>
      </c>
      <c r="M13" s="14"/>
      <c r="N13" s="14">
        <v>0.19463228758835599</v>
      </c>
      <c r="O13" s="14">
        <v>0.186872907489606</v>
      </c>
      <c r="P13" s="14">
        <v>0.14491233730448699</v>
      </c>
      <c r="Q13" s="14">
        <v>0.14881703664280199</v>
      </c>
      <c r="R13" s="14"/>
      <c r="S13" s="14">
        <v>0.21906311041314599</v>
      </c>
      <c r="T13" s="14">
        <v>0.14876460098692501</v>
      </c>
      <c r="U13" s="14">
        <v>0.16564328778750101</v>
      </c>
      <c r="V13" s="14">
        <v>0.169778245499009</v>
      </c>
      <c r="W13" s="14">
        <v>0.17670174395695001</v>
      </c>
      <c r="X13" s="14">
        <v>0.19339914859639601</v>
      </c>
      <c r="Y13" s="14">
        <v>0.10885527398520201</v>
      </c>
      <c r="Z13" s="14">
        <v>0.13871674655723201</v>
      </c>
      <c r="AA13" s="14">
        <v>0.20173734880025501</v>
      </c>
      <c r="AB13" s="14">
        <v>0.15446382212061999</v>
      </c>
      <c r="AC13" s="14">
        <v>0.105398639835882</v>
      </c>
      <c r="AD13" s="14">
        <v>0.19125350420648199</v>
      </c>
      <c r="AE13" s="14"/>
      <c r="AF13" s="14">
        <v>0.12628326081153299</v>
      </c>
      <c r="AG13" s="14">
        <v>0.27847235208955301</v>
      </c>
      <c r="AH13" s="14">
        <v>0.19667238372008899</v>
      </c>
      <c r="AI13" s="14">
        <v>4.6858005290844003E-2</v>
      </c>
      <c r="AJ13" s="14"/>
      <c r="AK13" s="14">
        <v>0.12784068346122801</v>
      </c>
      <c r="AL13" s="14">
        <v>0.37203824696695997</v>
      </c>
      <c r="AM13" s="14">
        <v>0.20372794969118399</v>
      </c>
      <c r="AN13" s="14">
        <v>5.6290443718260898E-2</v>
      </c>
      <c r="AO13" s="14">
        <v>0.131272031145485</v>
      </c>
      <c r="AP13" s="14"/>
      <c r="AQ13" s="14">
        <v>0.21226644400459299</v>
      </c>
      <c r="AR13" s="14"/>
      <c r="AS13" s="14">
        <v>0.40383888828855102</v>
      </c>
      <c r="AT13" s="14">
        <v>8.6808554857510795E-2</v>
      </c>
    </row>
    <row r="14" spans="2:46" x14ac:dyDescent="0.35">
      <c r="B14" s="15" t="s">
        <v>172</v>
      </c>
      <c r="C14" s="14">
        <v>7.3540182143947197E-2</v>
      </c>
      <c r="D14" s="14">
        <v>9.1465938785197903E-2</v>
      </c>
      <c r="E14" s="14">
        <v>5.6322856854758303E-2</v>
      </c>
      <c r="F14" s="14"/>
      <c r="G14" s="14">
        <v>6.97964586643815E-2</v>
      </c>
      <c r="H14" s="14">
        <v>0.107133379107151</v>
      </c>
      <c r="I14" s="14">
        <v>7.7064975229820698E-2</v>
      </c>
      <c r="J14" s="14">
        <v>8.05174884691542E-2</v>
      </c>
      <c r="K14" s="14">
        <v>5.12747003605733E-2</v>
      </c>
      <c r="L14" s="14">
        <v>5.5159694492614403E-2</v>
      </c>
      <c r="M14" s="14"/>
      <c r="N14" s="14">
        <v>9.5503310911978806E-2</v>
      </c>
      <c r="O14" s="14">
        <v>7.3962751783069394E-2</v>
      </c>
      <c r="P14" s="14">
        <v>5.6975935893624298E-2</v>
      </c>
      <c r="Q14" s="14">
        <v>6.4914756089123005E-2</v>
      </c>
      <c r="R14" s="14"/>
      <c r="S14" s="14">
        <v>0.106871195091709</v>
      </c>
      <c r="T14" s="14">
        <v>7.58569616513904E-2</v>
      </c>
      <c r="U14" s="14">
        <v>7.08520571605743E-2</v>
      </c>
      <c r="V14" s="14">
        <v>4.6295209301818102E-2</v>
      </c>
      <c r="W14" s="14">
        <v>4.0849096646468699E-2</v>
      </c>
      <c r="X14" s="14">
        <v>8.6956046115111194E-2</v>
      </c>
      <c r="Y14" s="14">
        <v>4.2795052149806098E-2</v>
      </c>
      <c r="Z14" s="14">
        <v>0.11485547801333899</v>
      </c>
      <c r="AA14" s="14">
        <v>9.0397223472859403E-2</v>
      </c>
      <c r="AB14" s="14">
        <v>5.2025250270401599E-2</v>
      </c>
      <c r="AC14" s="14">
        <v>5.2979240570555801E-2</v>
      </c>
      <c r="AD14" s="14">
        <v>9.6569371310812099E-2</v>
      </c>
      <c r="AE14" s="14"/>
      <c r="AF14" s="14">
        <v>3.7290492211906397E-2</v>
      </c>
      <c r="AG14" s="14">
        <v>0.12988761056919601</v>
      </c>
      <c r="AH14" s="14">
        <v>8.5584876190826206E-2</v>
      </c>
      <c r="AI14" s="14">
        <v>3.2486532554718298E-2</v>
      </c>
      <c r="AJ14" s="14"/>
      <c r="AK14" s="14">
        <v>5.6635533818160499E-2</v>
      </c>
      <c r="AL14" s="14">
        <v>0.17717645349737701</v>
      </c>
      <c r="AM14" s="14">
        <v>7.9524897296628497E-2</v>
      </c>
      <c r="AN14" s="14">
        <v>3.82797134677531E-2</v>
      </c>
      <c r="AO14" s="14">
        <v>1.47626075679712E-2</v>
      </c>
      <c r="AP14" s="14"/>
      <c r="AQ14" s="14">
        <v>0.18601321102353799</v>
      </c>
      <c r="AR14" s="14"/>
      <c r="AS14" s="14">
        <v>0.206202866856045</v>
      </c>
      <c r="AT14" s="14">
        <v>2.00443153413138E-2</v>
      </c>
    </row>
    <row r="15" spans="2:46" x14ac:dyDescent="0.35">
      <c r="B15" s="15" t="s">
        <v>173</v>
      </c>
      <c r="C15" s="23">
        <v>1.6094796396639799E-2</v>
      </c>
      <c r="D15" s="23">
        <v>1.9072880034764001E-2</v>
      </c>
      <c r="E15" s="23">
        <v>1.3249595384719801E-2</v>
      </c>
      <c r="F15" s="23"/>
      <c r="G15" s="23">
        <v>1.09682751554153E-2</v>
      </c>
      <c r="H15" s="23">
        <v>2.9067444663813301E-2</v>
      </c>
      <c r="I15" s="23">
        <v>2.9542779219316798E-3</v>
      </c>
      <c r="J15" s="23">
        <v>2.3328066017057399E-2</v>
      </c>
      <c r="K15" s="23">
        <v>1.2867442876039701E-2</v>
      </c>
      <c r="L15" s="23">
        <v>1.5936008846728699E-2</v>
      </c>
      <c r="M15" s="23"/>
      <c r="N15" s="23">
        <v>1.44978887446757E-2</v>
      </c>
      <c r="O15" s="23">
        <v>2.9568942775055201E-2</v>
      </c>
      <c r="P15" s="23">
        <v>1.1715920835266E-2</v>
      </c>
      <c r="Q15" s="23">
        <v>7.8688866878839601E-3</v>
      </c>
      <c r="R15" s="23"/>
      <c r="S15" s="23">
        <v>2.00084090246819E-2</v>
      </c>
      <c r="T15" s="23">
        <v>7.5813416768643303E-3</v>
      </c>
      <c r="U15" s="23">
        <v>1.1514705007392999E-2</v>
      </c>
      <c r="V15" s="23">
        <v>2.2664279906537101E-2</v>
      </c>
      <c r="W15" s="23">
        <v>4.7778957497126101E-2</v>
      </c>
      <c r="X15" s="23">
        <v>5.7098541908565297E-3</v>
      </c>
      <c r="Y15" s="23">
        <v>6.1226107663729899E-3</v>
      </c>
      <c r="Z15" s="23">
        <v>1.3375198703126499E-2</v>
      </c>
      <c r="AA15" s="23">
        <v>1.3328302820079799E-2</v>
      </c>
      <c r="AB15" s="23">
        <v>2.7708068425159299E-2</v>
      </c>
      <c r="AC15" s="23">
        <v>1.0337811768308299E-2</v>
      </c>
      <c r="AD15" s="23">
        <v>0</v>
      </c>
      <c r="AE15" s="23"/>
      <c r="AF15" s="23">
        <v>0</v>
      </c>
      <c r="AG15" s="23">
        <v>3.1921624338723101E-2</v>
      </c>
      <c r="AH15" s="23">
        <v>1.8360580587517002E-2</v>
      </c>
      <c r="AI15" s="23">
        <v>0</v>
      </c>
      <c r="AJ15" s="23"/>
      <c r="AK15" s="23">
        <v>3.1894553237098401E-3</v>
      </c>
      <c r="AL15" s="23">
        <v>4.9044277129204498E-2</v>
      </c>
      <c r="AM15" s="23">
        <v>9.7964875294821001E-3</v>
      </c>
      <c r="AN15" s="23">
        <v>2.03084393549007E-3</v>
      </c>
      <c r="AO15" s="23">
        <v>1.86902293697917E-2</v>
      </c>
      <c r="AP15" s="23"/>
      <c r="AQ15" s="23">
        <v>4.1274815939676801E-2</v>
      </c>
      <c r="AR15" s="23"/>
      <c r="AS15" s="23">
        <v>5.3886169848919897E-2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0.18809551413707701</v>
      </c>
      <c r="D9" s="14">
        <v>0.188929154718322</v>
      </c>
      <c r="E9" s="14">
        <v>0.18708377950340799</v>
      </c>
      <c r="F9" s="14"/>
      <c r="G9" s="14">
        <v>0.204088263323492</v>
      </c>
      <c r="H9" s="14">
        <v>0.170355049912225</v>
      </c>
      <c r="I9" s="14">
        <v>0.17983091056484901</v>
      </c>
      <c r="J9" s="14">
        <v>0.17482949824458199</v>
      </c>
      <c r="K9" s="14">
        <v>0.22155059969355401</v>
      </c>
      <c r="L9" s="14">
        <v>0.186837404994425</v>
      </c>
      <c r="M9" s="14"/>
      <c r="N9" s="14">
        <v>0.15253994763742301</v>
      </c>
      <c r="O9" s="14">
        <v>0.142054061251561</v>
      </c>
      <c r="P9" s="14">
        <v>0.23714814152777999</v>
      </c>
      <c r="Q9" s="14">
        <v>0.23001520176016599</v>
      </c>
      <c r="R9" s="14"/>
      <c r="S9" s="14">
        <v>0.124154827892348</v>
      </c>
      <c r="T9" s="14">
        <v>0.20369701590250699</v>
      </c>
      <c r="U9" s="14">
        <v>0.22526798700171499</v>
      </c>
      <c r="V9" s="14">
        <v>0.187537041677137</v>
      </c>
      <c r="W9" s="14">
        <v>0.15109182691051301</v>
      </c>
      <c r="X9" s="14">
        <v>0.19202476486265299</v>
      </c>
      <c r="Y9" s="14">
        <v>0.29124173920659702</v>
      </c>
      <c r="Z9" s="14">
        <v>0.15174247728639201</v>
      </c>
      <c r="AA9" s="14">
        <v>0.199804552531546</v>
      </c>
      <c r="AB9" s="14">
        <v>0.19072309746438099</v>
      </c>
      <c r="AC9" s="14">
        <v>0.21382044198762501</v>
      </c>
      <c r="AD9" s="14">
        <v>7.5522271650542205E-2</v>
      </c>
      <c r="AE9" s="14"/>
      <c r="AF9" s="14">
        <v>0.19843663864688901</v>
      </c>
      <c r="AG9" s="14">
        <v>9.9217567400291695E-2</v>
      </c>
      <c r="AH9" s="14">
        <v>0.13065757255308</v>
      </c>
      <c r="AI9" s="14">
        <v>0.37581191646797901</v>
      </c>
      <c r="AJ9" s="14"/>
      <c r="AK9" s="14">
        <v>0.19303640367175101</v>
      </c>
      <c r="AL9" s="14">
        <v>4.59169738040009E-2</v>
      </c>
      <c r="AM9" s="14">
        <v>0.14948266647724101</v>
      </c>
      <c r="AN9" s="14">
        <v>0.34269634647187902</v>
      </c>
      <c r="AO9" s="14">
        <v>0.195090676572239</v>
      </c>
      <c r="AP9" s="14"/>
      <c r="AQ9" s="14">
        <v>0.16649610799929701</v>
      </c>
      <c r="AR9" s="14"/>
      <c r="AS9" s="14">
        <v>1.2200453477699699E-2</v>
      </c>
      <c r="AT9" s="14">
        <v>0.23445096214599301</v>
      </c>
    </row>
    <row r="10" spans="2:46" x14ac:dyDescent="0.35">
      <c r="B10" s="15" t="s">
        <v>168</v>
      </c>
      <c r="C10" s="14">
        <v>0.14749863378064099</v>
      </c>
      <c r="D10" s="14">
        <v>0.1321434113187</v>
      </c>
      <c r="E10" s="14">
        <v>0.163071551989037</v>
      </c>
      <c r="F10" s="14"/>
      <c r="G10" s="14">
        <v>0.138538093996638</v>
      </c>
      <c r="H10" s="14">
        <v>0.139906205837769</v>
      </c>
      <c r="I10" s="14">
        <v>0.164517862745687</v>
      </c>
      <c r="J10" s="14">
        <v>0.15710949454501499</v>
      </c>
      <c r="K10" s="14">
        <v>0.11460665805522401</v>
      </c>
      <c r="L10" s="14">
        <v>0.160156127261909</v>
      </c>
      <c r="M10" s="14"/>
      <c r="N10" s="14">
        <v>0.121786151082102</v>
      </c>
      <c r="O10" s="14">
        <v>0.169712714885557</v>
      </c>
      <c r="P10" s="14">
        <v>0.1381383544748</v>
      </c>
      <c r="Q10" s="14">
        <v>0.162512985153763</v>
      </c>
      <c r="R10" s="14"/>
      <c r="S10" s="14">
        <v>0.122265911128054</v>
      </c>
      <c r="T10" s="14">
        <v>0.135214585503317</v>
      </c>
      <c r="U10" s="14">
        <v>0.14637624426697601</v>
      </c>
      <c r="V10" s="14">
        <v>0.14235842478245</v>
      </c>
      <c r="W10" s="14">
        <v>0.19484080499919401</v>
      </c>
      <c r="X10" s="14">
        <v>0.146387928446754</v>
      </c>
      <c r="Y10" s="14">
        <v>0.14987339100449701</v>
      </c>
      <c r="Z10" s="14">
        <v>0.140601813941723</v>
      </c>
      <c r="AA10" s="14">
        <v>0.144427307574615</v>
      </c>
      <c r="AB10" s="14">
        <v>0.13839710147977899</v>
      </c>
      <c r="AC10" s="14">
        <v>0.20339435209536599</v>
      </c>
      <c r="AD10" s="14">
        <v>0.17836012771353299</v>
      </c>
      <c r="AE10" s="14"/>
      <c r="AF10" s="14">
        <v>0.2039097066908</v>
      </c>
      <c r="AG10" s="14">
        <v>9.7253491067896394E-2</v>
      </c>
      <c r="AH10" s="14">
        <v>0.14347399487107401</v>
      </c>
      <c r="AI10" s="14">
        <v>0.204107226444002</v>
      </c>
      <c r="AJ10" s="14"/>
      <c r="AK10" s="14">
        <v>0.19299783486791799</v>
      </c>
      <c r="AL10" s="14">
        <v>7.7569117036407995E-2</v>
      </c>
      <c r="AM10" s="14">
        <v>0.143784078394638</v>
      </c>
      <c r="AN10" s="14">
        <v>0.18817165537317301</v>
      </c>
      <c r="AO10" s="14">
        <v>0.197238534133721</v>
      </c>
      <c r="AP10" s="14"/>
      <c r="AQ10" s="14">
        <v>0.123010163125216</v>
      </c>
      <c r="AR10" s="14"/>
      <c r="AS10" s="14">
        <v>3.8240321052836097E-2</v>
      </c>
      <c r="AT10" s="14">
        <v>0.193314943673565</v>
      </c>
    </row>
    <row r="11" spans="2:46" x14ac:dyDescent="0.35">
      <c r="B11" s="15" t="s">
        <v>169</v>
      </c>
      <c r="C11" s="14">
        <v>0.20377379856324701</v>
      </c>
      <c r="D11" s="14">
        <v>0.188271907683802</v>
      </c>
      <c r="E11" s="14">
        <v>0.21672765663895699</v>
      </c>
      <c r="F11" s="14"/>
      <c r="G11" s="14">
        <v>0.26995199173701701</v>
      </c>
      <c r="H11" s="14">
        <v>0.16948866657817899</v>
      </c>
      <c r="I11" s="14">
        <v>0.22994338110398599</v>
      </c>
      <c r="J11" s="14">
        <v>0.17993951637463901</v>
      </c>
      <c r="K11" s="14">
        <v>0.21204269226733999</v>
      </c>
      <c r="L11" s="14">
        <v>0.18007432831779599</v>
      </c>
      <c r="M11" s="14"/>
      <c r="N11" s="14">
        <v>0.190550469838424</v>
      </c>
      <c r="O11" s="14">
        <v>0.208828474652205</v>
      </c>
      <c r="P11" s="14">
        <v>0.21086791628190801</v>
      </c>
      <c r="Q11" s="14">
        <v>0.20339514611099599</v>
      </c>
      <c r="R11" s="14"/>
      <c r="S11" s="14">
        <v>0.195902755594177</v>
      </c>
      <c r="T11" s="14">
        <v>0.18785756788754901</v>
      </c>
      <c r="U11" s="14">
        <v>0.181742400424213</v>
      </c>
      <c r="V11" s="14">
        <v>0.22142124521922901</v>
      </c>
      <c r="W11" s="14">
        <v>0.19018132569488799</v>
      </c>
      <c r="X11" s="14">
        <v>0.184541820736392</v>
      </c>
      <c r="Y11" s="14">
        <v>0.20465803735713201</v>
      </c>
      <c r="Z11" s="14">
        <v>0.23346396478932999</v>
      </c>
      <c r="AA11" s="14">
        <v>0.19483926527981199</v>
      </c>
      <c r="AB11" s="14">
        <v>0.20840434820428999</v>
      </c>
      <c r="AC11" s="14">
        <v>0.26673304446219998</v>
      </c>
      <c r="AD11" s="14">
        <v>0.27624279272781499</v>
      </c>
      <c r="AE11" s="14"/>
      <c r="AF11" s="14">
        <v>0.225632861425137</v>
      </c>
      <c r="AG11" s="14">
        <v>0.188211500539992</v>
      </c>
      <c r="AH11" s="14">
        <v>0.15828849755817201</v>
      </c>
      <c r="AI11" s="14">
        <v>0.17595268810504799</v>
      </c>
      <c r="AJ11" s="14"/>
      <c r="AK11" s="14">
        <v>0.22050975229057199</v>
      </c>
      <c r="AL11" s="14">
        <v>0.14686126477251801</v>
      </c>
      <c r="AM11" s="14">
        <v>0.16420657098678201</v>
      </c>
      <c r="AN11" s="14">
        <v>0.19947235152970899</v>
      </c>
      <c r="AO11" s="14">
        <v>0.260630857338016</v>
      </c>
      <c r="AP11" s="14"/>
      <c r="AQ11" s="14">
        <v>0.16115913153912201</v>
      </c>
      <c r="AR11" s="14"/>
      <c r="AS11" s="14">
        <v>0.128088930367808</v>
      </c>
      <c r="AT11" s="14">
        <v>0.27196959876571603</v>
      </c>
    </row>
    <row r="12" spans="2:46" x14ac:dyDescent="0.35">
      <c r="B12" s="15" t="s">
        <v>170</v>
      </c>
      <c r="C12" s="14">
        <v>0.27263246565154498</v>
      </c>
      <c r="D12" s="14">
        <v>0.285707079832272</v>
      </c>
      <c r="E12" s="14">
        <v>0.260932402120368</v>
      </c>
      <c r="F12" s="14"/>
      <c r="G12" s="14">
        <v>0.219467734882656</v>
      </c>
      <c r="H12" s="14">
        <v>0.218439106982491</v>
      </c>
      <c r="I12" s="14">
        <v>0.22589476190027799</v>
      </c>
      <c r="J12" s="14">
        <v>0.309860731507618</v>
      </c>
      <c r="K12" s="14">
        <v>0.30593993803826902</v>
      </c>
      <c r="L12" s="14">
        <v>0.33747688476728799</v>
      </c>
      <c r="M12" s="14"/>
      <c r="N12" s="14">
        <v>0.29702271947210301</v>
      </c>
      <c r="O12" s="14">
        <v>0.27449463482078901</v>
      </c>
      <c r="P12" s="14">
        <v>0.257155268043676</v>
      </c>
      <c r="Q12" s="14">
        <v>0.25969577431455798</v>
      </c>
      <c r="R12" s="14"/>
      <c r="S12" s="14">
        <v>0.27811224854974698</v>
      </c>
      <c r="T12" s="14">
        <v>0.30242742812786699</v>
      </c>
      <c r="U12" s="14">
        <v>0.26752847219730702</v>
      </c>
      <c r="V12" s="14">
        <v>0.28953099310657199</v>
      </c>
      <c r="W12" s="14">
        <v>0.28649980779476197</v>
      </c>
      <c r="X12" s="14">
        <v>0.264622979987583</v>
      </c>
      <c r="Y12" s="14">
        <v>0.22360173708898101</v>
      </c>
      <c r="Z12" s="14">
        <v>0.20950909294964801</v>
      </c>
      <c r="AA12" s="14">
        <v>0.301321257030435</v>
      </c>
      <c r="AB12" s="14">
        <v>0.27853936840321097</v>
      </c>
      <c r="AC12" s="14">
        <v>0.16071107768986501</v>
      </c>
      <c r="AD12" s="14">
        <v>0.35103467340905098</v>
      </c>
      <c r="AE12" s="14"/>
      <c r="AF12" s="14">
        <v>0.21569229587594499</v>
      </c>
      <c r="AG12" s="14">
        <v>0.30359557993431502</v>
      </c>
      <c r="AH12" s="14">
        <v>0.384805508988741</v>
      </c>
      <c r="AI12" s="14">
        <v>0.17350031827970799</v>
      </c>
      <c r="AJ12" s="14"/>
      <c r="AK12" s="14">
        <v>0.20773403380991401</v>
      </c>
      <c r="AL12" s="14">
        <v>0.32032834437936802</v>
      </c>
      <c r="AM12" s="14">
        <v>0.35656260047108901</v>
      </c>
      <c r="AN12" s="14">
        <v>0.19153980119545799</v>
      </c>
      <c r="AO12" s="14">
        <v>0.22184772292569899</v>
      </c>
      <c r="AP12" s="14"/>
      <c r="AQ12" s="14">
        <v>0.16405630850011199</v>
      </c>
      <c r="AR12" s="14"/>
      <c r="AS12" s="14">
        <v>0.35577173165549297</v>
      </c>
      <c r="AT12" s="14">
        <v>0.21866692590430101</v>
      </c>
    </row>
    <row r="13" spans="2:46" x14ac:dyDescent="0.35">
      <c r="B13" s="15" t="s">
        <v>171</v>
      </c>
      <c r="C13" s="14">
        <v>0.123202939412788</v>
      </c>
      <c r="D13" s="14">
        <v>0.137629828705503</v>
      </c>
      <c r="E13" s="14">
        <v>0.109596970230045</v>
      </c>
      <c r="F13" s="14"/>
      <c r="G13" s="14">
        <v>9.7986862764893004E-2</v>
      </c>
      <c r="H13" s="14">
        <v>0.18910529198342901</v>
      </c>
      <c r="I13" s="14">
        <v>0.12559109185558101</v>
      </c>
      <c r="J13" s="14">
        <v>0.113717948797647</v>
      </c>
      <c r="K13" s="14">
        <v>9.4979655147213099E-2</v>
      </c>
      <c r="L13" s="14">
        <v>0.111177726427999</v>
      </c>
      <c r="M13" s="14"/>
      <c r="N13" s="14">
        <v>0.13723219117018801</v>
      </c>
      <c r="O13" s="14">
        <v>0.14852294699681501</v>
      </c>
      <c r="P13" s="14">
        <v>0.104565752325165</v>
      </c>
      <c r="Q13" s="14">
        <v>9.9753770971222996E-2</v>
      </c>
      <c r="R13" s="14"/>
      <c r="S13" s="14">
        <v>0.16575877821618301</v>
      </c>
      <c r="T13" s="14">
        <v>0.10964137943744801</v>
      </c>
      <c r="U13" s="14">
        <v>0.13787033611975899</v>
      </c>
      <c r="V13" s="14">
        <v>0.11885214045775599</v>
      </c>
      <c r="W13" s="14">
        <v>0.11177863117504</v>
      </c>
      <c r="X13" s="14">
        <v>0.124313293830804</v>
      </c>
      <c r="Y13" s="14">
        <v>8.9868347413066596E-2</v>
      </c>
      <c r="Z13" s="14">
        <v>0.18970194547714</v>
      </c>
      <c r="AA13" s="14">
        <v>8.9132781929608898E-2</v>
      </c>
      <c r="AB13" s="14">
        <v>0.132773996016045</v>
      </c>
      <c r="AC13" s="14">
        <v>0.11347324127575099</v>
      </c>
      <c r="AD13" s="14">
        <v>9.3138209975696606E-2</v>
      </c>
      <c r="AE13" s="14"/>
      <c r="AF13" s="14">
        <v>0.107837866673255</v>
      </c>
      <c r="AG13" s="14">
        <v>0.20051093474906001</v>
      </c>
      <c r="AH13" s="14">
        <v>0.12970853273491001</v>
      </c>
      <c r="AI13" s="14">
        <v>4.2256665015942503E-2</v>
      </c>
      <c r="AJ13" s="14"/>
      <c r="AK13" s="14">
        <v>0.12434818909727299</v>
      </c>
      <c r="AL13" s="14">
        <v>0.24270070157294599</v>
      </c>
      <c r="AM13" s="14">
        <v>0.14212531285896501</v>
      </c>
      <c r="AN13" s="14">
        <v>4.9280771459805799E-2</v>
      </c>
      <c r="AO13" s="14">
        <v>0.102996373826483</v>
      </c>
      <c r="AP13" s="14"/>
      <c r="AQ13" s="14">
        <v>0.21414456957436601</v>
      </c>
      <c r="AR13" s="14"/>
      <c r="AS13" s="14">
        <v>0.28756726944850303</v>
      </c>
      <c r="AT13" s="14">
        <v>7.0257385911983897E-2</v>
      </c>
    </row>
    <row r="14" spans="2:46" x14ac:dyDescent="0.35">
      <c r="B14" s="15" t="s">
        <v>172</v>
      </c>
      <c r="C14" s="14">
        <v>5.6788610518146002E-2</v>
      </c>
      <c r="D14" s="14">
        <v>5.9712449898916199E-2</v>
      </c>
      <c r="E14" s="14">
        <v>5.4155786514556797E-2</v>
      </c>
      <c r="F14" s="14"/>
      <c r="G14" s="14">
        <v>6.2973817680235605E-2</v>
      </c>
      <c r="H14" s="14">
        <v>9.2621569853355901E-2</v>
      </c>
      <c r="I14" s="14">
        <v>6.3477707813781606E-2</v>
      </c>
      <c r="J14" s="14">
        <v>5.9353145630250501E-2</v>
      </c>
      <c r="K14" s="14">
        <v>4.4469257342522397E-2</v>
      </c>
      <c r="L14" s="14">
        <v>2.4277528230583101E-2</v>
      </c>
      <c r="M14" s="14"/>
      <c r="N14" s="14">
        <v>8.7099824729046399E-2</v>
      </c>
      <c r="O14" s="14">
        <v>4.34599052627197E-2</v>
      </c>
      <c r="P14" s="14">
        <v>4.9817343502265202E-2</v>
      </c>
      <c r="Q14" s="14">
        <v>4.2853110099235203E-2</v>
      </c>
      <c r="R14" s="14"/>
      <c r="S14" s="14">
        <v>9.3862540687283405E-2</v>
      </c>
      <c r="T14" s="14">
        <v>5.4054446578424502E-2</v>
      </c>
      <c r="U14" s="14">
        <v>2.9669309674887501E-2</v>
      </c>
      <c r="V14" s="14">
        <v>4.0300154756856402E-2</v>
      </c>
      <c r="W14" s="14">
        <v>5.23941217980698E-2</v>
      </c>
      <c r="X14" s="14">
        <v>8.2537096342109706E-2</v>
      </c>
      <c r="Y14" s="14">
        <v>4.0756747929726798E-2</v>
      </c>
      <c r="Z14" s="14">
        <v>7.49807055557664E-2</v>
      </c>
      <c r="AA14" s="14">
        <v>6.1646261652745803E-2</v>
      </c>
      <c r="AB14" s="14">
        <v>4.0327431141486299E-2</v>
      </c>
      <c r="AC14" s="14">
        <v>4.18678424891923E-2</v>
      </c>
      <c r="AD14" s="14">
        <v>2.5701924523362701E-2</v>
      </c>
      <c r="AE14" s="14"/>
      <c r="AF14" s="14">
        <v>4.3241285834607901E-2</v>
      </c>
      <c r="AG14" s="14">
        <v>9.5823353284421098E-2</v>
      </c>
      <c r="AH14" s="14">
        <v>4.7261622862896702E-2</v>
      </c>
      <c r="AI14" s="14">
        <v>2.83711856873189E-2</v>
      </c>
      <c r="AJ14" s="14"/>
      <c r="AK14" s="14">
        <v>5.21638698995028E-2</v>
      </c>
      <c r="AL14" s="14">
        <v>0.13983220226234899</v>
      </c>
      <c r="AM14" s="14">
        <v>4.38387708112856E-2</v>
      </c>
      <c r="AN14" s="14">
        <v>2.8839073969975999E-2</v>
      </c>
      <c r="AO14" s="14">
        <v>1.61622800689557E-2</v>
      </c>
      <c r="AP14" s="14"/>
      <c r="AQ14" s="14">
        <v>0.13677834856204699</v>
      </c>
      <c r="AR14" s="14"/>
      <c r="AS14" s="14">
        <v>0.15215588106952299</v>
      </c>
      <c r="AT14" s="14">
        <v>1.13401835984404E-2</v>
      </c>
    </row>
    <row r="15" spans="2:46" x14ac:dyDescent="0.35">
      <c r="B15" s="15" t="s">
        <v>173</v>
      </c>
      <c r="C15" s="23">
        <v>8.0080379365555492E-3</v>
      </c>
      <c r="D15" s="23">
        <v>7.6061678424849304E-3</v>
      </c>
      <c r="E15" s="23">
        <v>8.4318530036284894E-3</v>
      </c>
      <c r="F15" s="23"/>
      <c r="G15" s="23">
        <v>6.9932356150679102E-3</v>
      </c>
      <c r="H15" s="23">
        <v>2.0084108852550998E-2</v>
      </c>
      <c r="I15" s="23">
        <v>1.0744284015837401E-2</v>
      </c>
      <c r="J15" s="23">
        <v>5.1896649002495399E-3</v>
      </c>
      <c r="K15" s="23">
        <v>6.41119945587633E-3</v>
      </c>
      <c r="L15" s="23">
        <v>0</v>
      </c>
      <c r="M15" s="23"/>
      <c r="N15" s="23">
        <v>1.3768696070712801E-2</v>
      </c>
      <c r="O15" s="23">
        <v>1.2927262130353299E-2</v>
      </c>
      <c r="P15" s="23">
        <v>2.3072238444074998E-3</v>
      </c>
      <c r="Q15" s="23">
        <v>1.7740115900580101E-3</v>
      </c>
      <c r="R15" s="23"/>
      <c r="S15" s="23">
        <v>1.9942937932207899E-2</v>
      </c>
      <c r="T15" s="23">
        <v>7.1075765628881302E-3</v>
      </c>
      <c r="U15" s="23">
        <v>1.1545250315143101E-2</v>
      </c>
      <c r="V15" s="23">
        <v>0</v>
      </c>
      <c r="W15" s="23">
        <v>1.32134816275326E-2</v>
      </c>
      <c r="X15" s="23">
        <v>5.5721157937036704E-3</v>
      </c>
      <c r="Y15" s="23">
        <v>0</v>
      </c>
      <c r="Z15" s="23">
        <v>0</v>
      </c>
      <c r="AA15" s="23">
        <v>8.8285740012366293E-3</v>
      </c>
      <c r="AB15" s="23">
        <v>1.08346572908074E-2</v>
      </c>
      <c r="AC15" s="23">
        <v>0</v>
      </c>
      <c r="AD15" s="23">
        <v>0</v>
      </c>
      <c r="AE15" s="23"/>
      <c r="AF15" s="23">
        <v>5.2493448533644004E-3</v>
      </c>
      <c r="AG15" s="23">
        <v>1.53875730240238E-2</v>
      </c>
      <c r="AH15" s="23">
        <v>5.8042704311256398E-3</v>
      </c>
      <c r="AI15" s="23">
        <v>0</v>
      </c>
      <c r="AJ15" s="23"/>
      <c r="AK15" s="23">
        <v>9.2099163630695695E-3</v>
      </c>
      <c r="AL15" s="23">
        <v>2.6791396172409498E-2</v>
      </c>
      <c r="AM15" s="23">
        <v>0</v>
      </c>
      <c r="AN15" s="23">
        <v>0</v>
      </c>
      <c r="AO15" s="23">
        <v>6.0335551348858303E-3</v>
      </c>
      <c r="AP15" s="23"/>
      <c r="AQ15" s="23">
        <v>3.4355370699840598E-2</v>
      </c>
      <c r="AR15" s="23"/>
      <c r="AS15" s="23">
        <v>2.5975412928137199E-2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7.6507702976622502E-2</v>
      </c>
      <c r="D9" s="14">
        <v>7.4202767973762795E-2</v>
      </c>
      <c r="E9" s="14">
        <v>7.8123834902182498E-2</v>
      </c>
      <c r="F9" s="14"/>
      <c r="G9" s="14">
        <v>6.8182601078660005E-2</v>
      </c>
      <c r="H9" s="14">
        <v>8.6627278568381899E-2</v>
      </c>
      <c r="I9" s="14">
        <v>8.0583869828675603E-2</v>
      </c>
      <c r="J9" s="14">
        <v>8.0452692803894804E-2</v>
      </c>
      <c r="K9" s="14">
        <v>7.58124283532913E-2</v>
      </c>
      <c r="L9" s="14">
        <v>6.7767507827621198E-2</v>
      </c>
      <c r="M9" s="14"/>
      <c r="N9" s="14">
        <v>5.7859116462464603E-2</v>
      </c>
      <c r="O9" s="14">
        <v>6.5787441717839595E-2</v>
      </c>
      <c r="P9" s="14">
        <v>8.62307626735139E-2</v>
      </c>
      <c r="Q9" s="14">
        <v>0.100382722906904</v>
      </c>
      <c r="R9" s="14"/>
      <c r="S9" s="14">
        <v>6.3702141637971804E-2</v>
      </c>
      <c r="T9" s="14">
        <v>8.9955494227732094E-2</v>
      </c>
      <c r="U9" s="14">
        <v>7.6415617437900596E-2</v>
      </c>
      <c r="V9" s="14">
        <v>6.1768781435971497E-2</v>
      </c>
      <c r="W9" s="14">
        <v>6.0697304782710203E-2</v>
      </c>
      <c r="X9" s="14">
        <v>8.2504624847770394E-2</v>
      </c>
      <c r="Y9" s="14">
        <v>0.128536512612757</v>
      </c>
      <c r="Z9" s="14">
        <v>6.5640622176181704E-2</v>
      </c>
      <c r="AA9" s="14">
        <v>8.2041879349644201E-2</v>
      </c>
      <c r="AB9" s="14">
        <v>5.0648271810984101E-2</v>
      </c>
      <c r="AC9" s="14">
        <v>0.106678466716529</v>
      </c>
      <c r="AD9" s="14">
        <v>2.4135970897179899E-2</v>
      </c>
      <c r="AE9" s="14"/>
      <c r="AF9" s="14">
        <v>4.74162817427339E-2</v>
      </c>
      <c r="AG9" s="14">
        <v>5.3515928004088803E-2</v>
      </c>
      <c r="AH9" s="14">
        <v>5.3268893411897299E-2</v>
      </c>
      <c r="AI9" s="14">
        <v>0.13530512374082701</v>
      </c>
      <c r="AJ9" s="14"/>
      <c r="AK9" s="14">
        <v>5.6718839597462399E-2</v>
      </c>
      <c r="AL9" s="14">
        <v>2.45054211254313E-2</v>
      </c>
      <c r="AM9" s="14">
        <v>5.6483073227783599E-2</v>
      </c>
      <c r="AN9" s="14">
        <v>0.122544148132176</v>
      </c>
      <c r="AO9" s="14">
        <v>0.166579970445042</v>
      </c>
      <c r="AP9" s="14"/>
      <c r="AQ9" s="14">
        <v>8.1250530915573493E-2</v>
      </c>
      <c r="AR9" s="14"/>
      <c r="AS9" s="14">
        <v>7.4013512363669204E-3</v>
      </c>
      <c r="AT9" s="14">
        <v>0.12731638726028799</v>
      </c>
    </row>
    <row r="10" spans="2:46" x14ac:dyDescent="0.35">
      <c r="B10" s="15" t="s">
        <v>168</v>
      </c>
      <c r="C10" s="14">
        <v>0.100467847182173</v>
      </c>
      <c r="D10" s="14">
        <v>9.4253250215663095E-2</v>
      </c>
      <c r="E10" s="14">
        <v>0.10585211275615899</v>
      </c>
      <c r="F10" s="14"/>
      <c r="G10" s="14">
        <v>8.6506187397490497E-2</v>
      </c>
      <c r="H10" s="14">
        <v>0.11860718222873599</v>
      </c>
      <c r="I10" s="14">
        <v>0.107252795919046</v>
      </c>
      <c r="J10" s="14">
        <v>0.109067777578968</v>
      </c>
      <c r="K10" s="14">
        <v>0.107360750359438</v>
      </c>
      <c r="L10" s="14">
        <v>7.7856196191694399E-2</v>
      </c>
      <c r="M10" s="14"/>
      <c r="N10" s="14">
        <v>5.84926164845853E-2</v>
      </c>
      <c r="O10" s="14">
        <v>0.12336533107568</v>
      </c>
      <c r="P10" s="14">
        <v>0.10675812952556001</v>
      </c>
      <c r="Q10" s="14">
        <v>0.115957673139785</v>
      </c>
      <c r="R10" s="14"/>
      <c r="S10" s="14">
        <v>8.4052993977138807E-2</v>
      </c>
      <c r="T10" s="14">
        <v>8.7011800071794307E-2</v>
      </c>
      <c r="U10" s="14">
        <v>9.1665604024782604E-2</v>
      </c>
      <c r="V10" s="14">
        <v>8.1264059150638002E-2</v>
      </c>
      <c r="W10" s="14">
        <v>9.9787100600888495E-2</v>
      </c>
      <c r="X10" s="14">
        <v>0.12502004283127899</v>
      </c>
      <c r="Y10" s="14">
        <v>0.1137917045477</v>
      </c>
      <c r="Z10" s="14">
        <v>0.113689803935325</v>
      </c>
      <c r="AA10" s="14">
        <v>7.0321075167343497E-2</v>
      </c>
      <c r="AB10" s="14">
        <v>0.12647679151711899</v>
      </c>
      <c r="AC10" s="14">
        <v>0.142895309197827</v>
      </c>
      <c r="AD10" s="14">
        <v>0.152536435046456</v>
      </c>
      <c r="AE10" s="14"/>
      <c r="AF10" s="14">
        <v>8.2574428763358104E-2</v>
      </c>
      <c r="AG10" s="14">
        <v>7.4983099460558506E-2</v>
      </c>
      <c r="AH10" s="14">
        <v>9.7414146843723501E-2</v>
      </c>
      <c r="AI10" s="14">
        <v>0.15162132770124101</v>
      </c>
      <c r="AJ10" s="14"/>
      <c r="AK10" s="14">
        <v>9.3244954613001599E-2</v>
      </c>
      <c r="AL10" s="14">
        <v>3.98219363441168E-2</v>
      </c>
      <c r="AM10" s="14">
        <v>0.139300750749454</v>
      </c>
      <c r="AN10" s="14">
        <v>0.124447939816331</v>
      </c>
      <c r="AO10" s="14">
        <v>0.15354144444392401</v>
      </c>
      <c r="AP10" s="14"/>
      <c r="AQ10" s="14">
        <v>7.8355861160575399E-2</v>
      </c>
      <c r="AR10" s="14"/>
      <c r="AS10" s="14">
        <v>2.6927458162975801E-2</v>
      </c>
      <c r="AT10" s="14">
        <v>0.15297094191202401</v>
      </c>
    </row>
    <row r="11" spans="2:46" x14ac:dyDescent="0.35">
      <c r="B11" s="15" t="s">
        <v>169</v>
      </c>
      <c r="C11" s="14">
        <v>0.209899479258599</v>
      </c>
      <c r="D11" s="14">
        <v>0.17925270371697799</v>
      </c>
      <c r="E11" s="14">
        <v>0.24064979643020201</v>
      </c>
      <c r="F11" s="14"/>
      <c r="G11" s="14">
        <v>0.288846957194902</v>
      </c>
      <c r="H11" s="14">
        <v>0.201458954744412</v>
      </c>
      <c r="I11" s="14">
        <v>0.21783757889973199</v>
      </c>
      <c r="J11" s="14">
        <v>0.16542075218076899</v>
      </c>
      <c r="K11" s="14">
        <v>0.19277400905451</v>
      </c>
      <c r="L11" s="14">
        <v>0.20538850262150199</v>
      </c>
      <c r="M11" s="14"/>
      <c r="N11" s="14">
        <v>0.182248277478122</v>
      </c>
      <c r="O11" s="14">
        <v>0.205246657112782</v>
      </c>
      <c r="P11" s="14">
        <v>0.22461413391973201</v>
      </c>
      <c r="Q11" s="14">
        <v>0.230651374681865</v>
      </c>
      <c r="R11" s="14"/>
      <c r="S11" s="14">
        <v>0.161423444745706</v>
      </c>
      <c r="T11" s="14">
        <v>0.179304003399713</v>
      </c>
      <c r="U11" s="14">
        <v>0.24750956254440801</v>
      </c>
      <c r="V11" s="14">
        <v>0.18990233559412401</v>
      </c>
      <c r="W11" s="14">
        <v>0.194863541989685</v>
      </c>
      <c r="X11" s="14">
        <v>0.18461496908265199</v>
      </c>
      <c r="Y11" s="14">
        <v>0.23016753475541299</v>
      </c>
      <c r="Z11" s="14">
        <v>0.16660646393283801</v>
      </c>
      <c r="AA11" s="14">
        <v>0.28182047854876702</v>
      </c>
      <c r="AB11" s="14">
        <v>0.25389906722321998</v>
      </c>
      <c r="AC11" s="14">
        <v>0.24416269172837499</v>
      </c>
      <c r="AD11" s="14">
        <v>0.19059100753934999</v>
      </c>
      <c r="AE11" s="14"/>
      <c r="AF11" s="14">
        <v>0.20588882492952201</v>
      </c>
      <c r="AG11" s="14">
        <v>0.16923962686653901</v>
      </c>
      <c r="AH11" s="14">
        <v>0.23246155788608699</v>
      </c>
      <c r="AI11" s="14">
        <v>0.215910672343333</v>
      </c>
      <c r="AJ11" s="14"/>
      <c r="AK11" s="14">
        <v>0.17611853269310501</v>
      </c>
      <c r="AL11" s="14">
        <v>0.12515892146619301</v>
      </c>
      <c r="AM11" s="14">
        <v>0.23774100947367</v>
      </c>
      <c r="AN11" s="14">
        <v>0.24258267709631001</v>
      </c>
      <c r="AO11" s="14">
        <v>0.25592293034364</v>
      </c>
      <c r="AP11" s="14"/>
      <c r="AQ11" s="14">
        <v>0.19443994232692399</v>
      </c>
      <c r="AR11" s="14"/>
      <c r="AS11" s="14">
        <v>9.3426161085521001E-2</v>
      </c>
      <c r="AT11" s="14">
        <v>0.28371352837165997</v>
      </c>
    </row>
    <row r="12" spans="2:46" x14ac:dyDescent="0.35">
      <c r="B12" s="15" t="s">
        <v>170</v>
      </c>
      <c r="C12" s="14">
        <v>0.29548467273478402</v>
      </c>
      <c r="D12" s="14">
        <v>0.28829988405366402</v>
      </c>
      <c r="E12" s="14">
        <v>0.30175386171873603</v>
      </c>
      <c r="F12" s="14"/>
      <c r="G12" s="14">
        <v>0.25037181957994498</v>
      </c>
      <c r="H12" s="14">
        <v>0.209819835357202</v>
      </c>
      <c r="I12" s="14">
        <v>0.24538948857830301</v>
      </c>
      <c r="J12" s="14">
        <v>0.29770413693662801</v>
      </c>
      <c r="K12" s="14">
        <v>0.312170479960582</v>
      </c>
      <c r="L12" s="14">
        <v>0.42298139866831902</v>
      </c>
      <c r="M12" s="14"/>
      <c r="N12" s="14">
        <v>0.28955426098524001</v>
      </c>
      <c r="O12" s="14">
        <v>0.273206411315702</v>
      </c>
      <c r="P12" s="14">
        <v>0.29838336891093098</v>
      </c>
      <c r="Q12" s="14">
        <v>0.320681756340641</v>
      </c>
      <c r="R12" s="14"/>
      <c r="S12" s="14">
        <v>0.26773553377456599</v>
      </c>
      <c r="T12" s="14">
        <v>0.328583077768344</v>
      </c>
      <c r="U12" s="14">
        <v>0.29897520427238899</v>
      </c>
      <c r="V12" s="14">
        <v>0.34817915657744303</v>
      </c>
      <c r="W12" s="14">
        <v>0.32613571149144099</v>
      </c>
      <c r="X12" s="14">
        <v>0.29105017853661802</v>
      </c>
      <c r="Y12" s="14">
        <v>0.29303713035909301</v>
      </c>
      <c r="Z12" s="14">
        <v>0.28320957716037298</v>
      </c>
      <c r="AA12" s="14">
        <v>0.24248103174650901</v>
      </c>
      <c r="AB12" s="14">
        <v>0.27308447520269202</v>
      </c>
      <c r="AC12" s="14">
        <v>0.27703262845910198</v>
      </c>
      <c r="AD12" s="14">
        <v>0.37047253101290301</v>
      </c>
      <c r="AE12" s="14"/>
      <c r="AF12" s="14">
        <v>0.41510549735800401</v>
      </c>
      <c r="AG12" s="14">
        <v>0.22526452560431401</v>
      </c>
      <c r="AH12" s="14">
        <v>0.32553346454183002</v>
      </c>
      <c r="AI12" s="14">
        <v>0.30308850090714701</v>
      </c>
      <c r="AJ12" s="14"/>
      <c r="AK12" s="14">
        <v>0.41327045293218001</v>
      </c>
      <c r="AL12" s="14">
        <v>0.202981471305067</v>
      </c>
      <c r="AM12" s="14">
        <v>0.27707167924214299</v>
      </c>
      <c r="AN12" s="14">
        <v>0.28894333881066803</v>
      </c>
      <c r="AO12" s="14">
        <v>0.20226002972660101</v>
      </c>
      <c r="AP12" s="14"/>
      <c r="AQ12" s="14">
        <v>0.186195630831027</v>
      </c>
      <c r="AR12" s="14"/>
      <c r="AS12" s="14">
        <v>0.19814515747572201</v>
      </c>
      <c r="AT12" s="14">
        <v>0.25771789267644601</v>
      </c>
    </row>
    <row r="13" spans="2:46" x14ac:dyDescent="0.35">
      <c r="B13" s="15" t="s">
        <v>171</v>
      </c>
      <c r="C13" s="14">
        <v>0.208732523050495</v>
      </c>
      <c r="D13" s="14">
        <v>0.23551615328043701</v>
      </c>
      <c r="E13" s="14">
        <v>0.18339461463770301</v>
      </c>
      <c r="F13" s="14"/>
      <c r="G13" s="14">
        <v>0.222994723776194</v>
      </c>
      <c r="H13" s="14">
        <v>0.20966397055073999</v>
      </c>
      <c r="I13" s="14">
        <v>0.23727203339022199</v>
      </c>
      <c r="J13" s="14">
        <v>0.21130920551971399</v>
      </c>
      <c r="K13" s="14">
        <v>0.228378536149834</v>
      </c>
      <c r="L13" s="14">
        <v>0.159913958067183</v>
      </c>
      <c r="M13" s="14"/>
      <c r="N13" s="14">
        <v>0.25953181892337801</v>
      </c>
      <c r="O13" s="14">
        <v>0.240662463824249</v>
      </c>
      <c r="P13" s="14">
        <v>0.17877198725426599</v>
      </c>
      <c r="Q13" s="14">
        <v>0.147811572198881</v>
      </c>
      <c r="R13" s="14"/>
      <c r="S13" s="14">
        <v>0.271177950053687</v>
      </c>
      <c r="T13" s="14">
        <v>0.19184176618409299</v>
      </c>
      <c r="U13" s="14">
        <v>0.184130068038866</v>
      </c>
      <c r="V13" s="14">
        <v>0.24199305895534701</v>
      </c>
      <c r="W13" s="14">
        <v>0.219870025558703</v>
      </c>
      <c r="X13" s="14">
        <v>0.22743448093391599</v>
      </c>
      <c r="Y13" s="14">
        <v>0.13810143689475399</v>
      </c>
      <c r="Z13" s="14">
        <v>0.21501116982330201</v>
      </c>
      <c r="AA13" s="14">
        <v>0.197824331269254</v>
      </c>
      <c r="AB13" s="14">
        <v>0.18166161958782101</v>
      </c>
      <c r="AC13" s="14">
        <v>0.18592732546660801</v>
      </c>
      <c r="AD13" s="14">
        <v>0.21388498672898401</v>
      </c>
      <c r="AE13" s="14"/>
      <c r="AF13" s="14">
        <v>0.16814507289899899</v>
      </c>
      <c r="AG13" s="14">
        <v>0.31846514213376198</v>
      </c>
      <c r="AH13" s="14">
        <v>0.21304088472687799</v>
      </c>
      <c r="AI13" s="14">
        <v>9.7328478527263396E-2</v>
      </c>
      <c r="AJ13" s="14"/>
      <c r="AK13" s="14">
        <v>0.15579279679308999</v>
      </c>
      <c r="AL13" s="14">
        <v>0.40322374249597598</v>
      </c>
      <c r="AM13" s="14">
        <v>0.214343188174655</v>
      </c>
      <c r="AN13" s="14">
        <v>0.13118236774839701</v>
      </c>
      <c r="AO13" s="14">
        <v>0.16206744644464399</v>
      </c>
      <c r="AP13" s="14"/>
      <c r="AQ13" s="14">
        <v>0.225311164290556</v>
      </c>
      <c r="AR13" s="14"/>
      <c r="AS13" s="14">
        <v>0.44364928250931801</v>
      </c>
      <c r="AT13" s="14">
        <v>0.12123266745726501</v>
      </c>
    </row>
    <row r="14" spans="2:46" x14ac:dyDescent="0.35">
      <c r="B14" s="15" t="s">
        <v>172</v>
      </c>
      <c r="C14" s="14">
        <v>8.9420971062467894E-2</v>
      </c>
      <c r="D14" s="14">
        <v>0.101654648688522</v>
      </c>
      <c r="E14" s="14">
        <v>7.7824452536156802E-2</v>
      </c>
      <c r="F14" s="14"/>
      <c r="G14" s="14">
        <v>7.5753993959794805E-2</v>
      </c>
      <c r="H14" s="14">
        <v>0.14732116114959101</v>
      </c>
      <c r="I14" s="14">
        <v>9.8110773829765602E-2</v>
      </c>
      <c r="J14" s="14">
        <v>0.106406222347806</v>
      </c>
      <c r="K14" s="14">
        <v>6.3186932577283E-2</v>
      </c>
      <c r="L14" s="14">
        <v>4.8208385163112301E-2</v>
      </c>
      <c r="M14" s="14"/>
      <c r="N14" s="14">
        <v>0.12739400914451601</v>
      </c>
      <c r="O14" s="14">
        <v>6.9533002967531995E-2</v>
      </c>
      <c r="P14" s="14">
        <v>8.6059404865704403E-2</v>
      </c>
      <c r="Q14" s="14">
        <v>7.3200514103489003E-2</v>
      </c>
      <c r="R14" s="14"/>
      <c r="S14" s="14">
        <v>0.12841782323752299</v>
      </c>
      <c r="T14" s="14">
        <v>9.7644683179847203E-2</v>
      </c>
      <c r="U14" s="14">
        <v>7.8392303920601605E-2</v>
      </c>
      <c r="V14" s="14">
        <v>5.3957205422860602E-2</v>
      </c>
      <c r="W14" s="14">
        <v>6.6700747560325305E-2</v>
      </c>
      <c r="X14" s="14">
        <v>7.7906752773383395E-2</v>
      </c>
      <c r="Y14" s="14">
        <v>8.3476262845204402E-2</v>
      </c>
      <c r="Z14" s="14">
        <v>0.128878664911806</v>
      </c>
      <c r="AA14" s="14">
        <v>0.11667382767197999</v>
      </c>
      <c r="AB14" s="14">
        <v>9.7763350372931004E-2</v>
      </c>
      <c r="AC14" s="14">
        <v>2.0552203898150701E-2</v>
      </c>
      <c r="AD14" s="14">
        <v>4.8379068775127397E-2</v>
      </c>
      <c r="AE14" s="14"/>
      <c r="AF14" s="14">
        <v>6.2411704207694998E-2</v>
      </c>
      <c r="AG14" s="14">
        <v>0.12664998373903599</v>
      </c>
      <c r="AH14" s="14">
        <v>7.2696533387710496E-2</v>
      </c>
      <c r="AI14" s="14">
        <v>8.0914024925972994E-2</v>
      </c>
      <c r="AJ14" s="14"/>
      <c r="AK14" s="14">
        <v>9.5974051563027601E-2</v>
      </c>
      <c r="AL14" s="14">
        <v>0.15955684677035101</v>
      </c>
      <c r="AM14" s="14">
        <v>7.0458271880258896E-2</v>
      </c>
      <c r="AN14" s="14">
        <v>7.0847969744803202E-2</v>
      </c>
      <c r="AO14" s="14">
        <v>5.3538322358637903E-2</v>
      </c>
      <c r="AP14" s="14"/>
      <c r="AQ14" s="14">
        <v>0.18647284163538499</v>
      </c>
      <c r="AR14" s="14"/>
      <c r="AS14" s="14">
        <v>0.18206652423191499</v>
      </c>
      <c r="AT14" s="14">
        <v>4.8705856181291501E-2</v>
      </c>
    </row>
    <row r="15" spans="2:46" x14ac:dyDescent="0.35">
      <c r="B15" s="15" t="s">
        <v>173</v>
      </c>
      <c r="C15" s="23">
        <v>1.9486803734857901E-2</v>
      </c>
      <c r="D15" s="23">
        <v>2.68205920709732E-2</v>
      </c>
      <c r="E15" s="23">
        <v>1.24013270188614E-2</v>
      </c>
      <c r="F15" s="23"/>
      <c r="G15" s="23">
        <v>7.3437170130141597E-3</v>
      </c>
      <c r="H15" s="23">
        <v>2.65016174009358E-2</v>
      </c>
      <c r="I15" s="23">
        <v>1.3553459554256299E-2</v>
      </c>
      <c r="J15" s="23">
        <v>2.9639212632220701E-2</v>
      </c>
      <c r="K15" s="23">
        <v>2.0316863545062801E-2</v>
      </c>
      <c r="L15" s="23">
        <v>1.7884051460567801E-2</v>
      </c>
      <c r="M15" s="23"/>
      <c r="N15" s="23">
        <v>2.4919900521694099E-2</v>
      </c>
      <c r="O15" s="23">
        <v>2.2198691986215401E-2</v>
      </c>
      <c r="P15" s="23">
        <v>1.91822128502931E-2</v>
      </c>
      <c r="Q15" s="23">
        <v>1.13143866284348E-2</v>
      </c>
      <c r="R15" s="23"/>
      <c r="S15" s="23">
        <v>2.3490112573408401E-2</v>
      </c>
      <c r="T15" s="23">
        <v>2.5659175168476898E-2</v>
      </c>
      <c r="U15" s="23">
        <v>2.2911639761052899E-2</v>
      </c>
      <c r="V15" s="23">
        <v>2.29354028636151E-2</v>
      </c>
      <c r="W15" s="23">
        <v>3.1945568016247199E-2</v>
      </c>
      <c r="X15" s="23">
        <v>1.1468950994380301E-2</v>
      </c>
      <c r="Y15" s="23">
        <v>1.2889417985077501E-2</v>
      </c>
      <c r="Z15" s="23">
        <v>2.6963698060175401E-2</v>
      </c>
      <c r="AA15" s="23">
        <v>8.8373762465027497E-3</v>
      </c>
      <c r="AB15" s="23">
        <v>1.64664242852328E-2</v>
      </c>
      <c r="AC15" s="23">
        <v>2.2751374533408201E-2</v>
      </c>
      <c r="AD15" s="23">
        <v>0</v>
      </c>
      <c r="AE15" s="23"/>
      <c r="AF15" s="23">
        <v>1.8458190099687501E-2</v>
      </c>
      <c r="AG15" s="23">
        <v>3.1881694191702101E-2</v>
      </c>
      <c r="AH15" s="23">
        <v>5.5845192018741004E-3</v>
      </c>
      <c r="AI15" s="23">
        <v>1.5831871854215598E-2</v>
      </c>
      <c r="AJ15" s="23"/>
      <c r="AK15" s="23">
        <v>8.8803718081334696E-3</v>
      </c>
      <c r="AL15" s="23">
        <v>4.4751660492865199E-2</v>
      </c>
      <c r="AM15" s="23">
        <v>4.6020272520355598E-3</v>
      </c>
      <c r="AN15" s="23">
        <v>1.94515586513162E-2</v>
      </c>
      <c r="AO15" s="23">
        <v>6.0898562375113902E-3</v>
      </c>
      <c r="AP15" s="23"/>
      <c r="AQ15" s="23">
        <v>4.7974028839959E-2</v>
      </c>
      <c r="AR15" s="23"/>
      <c r="AS15" s="23">
        <v>4.83840652981814E-2</v>
      </c>
      <c r="AT15" s="23">
        <v>8.3427261410261508E-3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8.6332224860715401E-2</v>
      </c>
      <c r="D9" s="14">
        <v>9.3458996040370904E-2</v>
      </c>
      <c r="E9" s="14">
        <v>7.9710755923662599E-2</v>
      </c>
      <c r="F9" s="14"/>
      <c r="G9" s="14">
        <v>7.0429603200710997E-2</v>
      </c>
      <c r="H9" s="14">
        <v>7.6261314458258095E-2</v>
      </c>
      <c r="I9" s="14">
        <v>9.7154655715794402E-2</v>
      </c>
      <c r="J9" s="14">
        <v>9.3301179732108594E-2</v>
      </c>
      <c r="K9" s="14">
        <v>7.3237849464205099E-2</v>
      </c>
      <c r="L9" s="14">
        <v>9.9484272099659501E-2</v>
      </c>
      <c r="M9" s="14"/>
      <c r="N9" s="14">
        <v>5.2484484965419499E-2</v>
      </c>
      <c r="O9" s="14">
        <v>4.8678824160158202E-2</v>
      </c>
      <c r="P9" s="14">
        <v>0.136046342297272</v>
      </c>
      <c r="Q9" s="14">
        <v>0.119649067325245</v>
      </c>
      <c r="R9" s="14"/>
      <c r="S9" s="14">
        <v>5.2163340075797503E-2</v>
      </c>
      <c r="T9" s="14">
        <v>0.10128704844401</v>
      </c>
      <c r="U9" s="14">
        <v>8.2022938799947195E-2</v>
      </c>
      <c r="V9" s="14">
        <v>9.5765922892173394E-2</v>
      </c>
      <c r="W9" s="14">
        <v>6.7918355377723796E-2</v>
      </c>
      <c r="X9" s="14">
        <v>8.2776828491799306E-2</v>
      </c>
      <c r="Y9" s="14">
        <v>0.11604992925722001</v>
      </c>
      <c r="Z9" s="14">
        <v>8.8923650755022704E-2</v>
      </c>
      <c r="AA9" s="14">
        <v>0.109096271821483</v>
      </c>
      <c r="AB9" s="14">
        <v>7.95215461062517E-2</v>
      </c>
      <c r="AC9" s="14">
        <v>8.3737773618004496E-2</v>
      </c>
      <c r="AD9" s="14">
        <v>7.6247109824529494E-2</v>
      </c>
      <c r="AE9" s="14"/>
      <c r="AF9" s="14">
        <v>8.4345173353759906E-2</v>
      </c>
      <c r="AG9" s="14">
        <v>4.49209485054613E-2</v>
      </c>
      <c r="AH9" s="14">
        <v>4.2272842817436602E-2</v>
      </c>
      <c r="AI9" s="14">
        <v>0.215227553372145</v>
      </c>
      <c r="AJ9" s="14"/>
      <c r="AK9" s="14">
        <v>9.6483038914254096E-2</v>
      </c>
      <c r="AL9" s="14">
        <v>1.4896429153133601E-2</v>
      </c>
      <c r="AM9" s="14">
        <v>5.9239205857946099E-2</v>
      </c>
      <c r="AN9" s="14">
        <v>0.18311049232423501</v>
      </c>
      <c r="AO9" s="14">
        <v>4.74848112484225E-2</v>
      </c>
      <c r="AP9" s="14"/>
      <c r="AQ9" s="14">
        <v>9.6290354419621402E-2</v>
      </c>
      <c r="AR9" s="14"/>
      <c r="AS9" s="14">
        <v>4.5809376323867603E-3</v>
      </c>
      <c r="AT9" s="14">
        <v>0.10937342771886099</v>
      </c>
    </row>
    <row r="10" spans="2:46" x14ac:dyDescent="0.35">
      <c r="B10" s="15" t="s">
        <v>168</v>
      </c>
      <c r="C10" s="14">
        <v>8.2546771356510396E-2</v>
      </c>
      <c r="D10" s="14">
        <v>8.2758338188099995E-2</v>
      </c>
      <c r="E10" s="14">
        <v>8.1729069868223994E-2</v>
      </c>
      <c r="F10" s="14"/>
      <c r="G10" s="14">
        <v>8.5326545355372596E-2</v>
      </c>
      <c r="H10" s="14">
        <v>9.6560915652159102E-2</v>
      </c>
      <c r="I10" s="14">
        <v>8.9278556810191895E-2</v>
      </c>
      <c r="J10" s="14">
        <v>8.9095952041181703E-2</v>
      </c>
      <c r="K10" s="14">
        <v>9.3382480845820598E-2</v>
      </c>
      <c r="L10" s="14">
        <v>5.1183042494741503E-2</v>
      </c>
      <c r="M10" s="14"/>
      <c r="N10" s="14">
        <v>6.0460858254074899E-2</v>
      </c>
      <c r="O10" s="14">
        <v>9.1915611871561803E-2</v>
      </c>
      <c r="P10" s="14">
        <v>8.8719053557701294E-2</v>
      </c>
      <c r="Q10" s="14">
        <v>9.2429587649370107E-2</v>
      </c>
      <c r="R10" s="14"/>
      <c r="S10" s="14">
        <v>9.3656771839660702E-2</v>
      </c>
      <c r="T10" s="14">
        <v>6.4932749111751301E-2</v>
      </c>
      <c r="U10" s="14">
        <v>8.2017835069232201E-2</v>
      </c>
      <c r="V10" s="14">
        <v>7.2956160172651094E-2</v>
      </c>
      <c r="W10" s="14">
        <v>8.6517782679314398E-2</v>
      </c>
      <c r="X10" s="14">
        <v>0.124782005214123</v>
      </c>
      <c r="Y10" s="14">
        <v>8.8531880697385795E-2</v>
      </c>
      <c r="Z10" s="14">
        <v>6.4218391669812899E-2</v>
      </c>
      <c r="AA10" s="14">
        <v>6.6811367069343805E-2</v>
      </c>
      <c r="AB10" s="14">
        <v>7.7179846429607193E-2</v>
      </c>
      <c r="AC10" s="14">
        <v>7.6216144191237303E-2</v>
      </c>
      <c r="AD10" s="14">
        <v>9.3973653196422605E-2</v>
      </c>
      <c r="AE10" s="14"/>
      <c r="AF10" s="14">
        <v>0.112667659582355</v>
      </c>
      <c r="AG10" s="14">
        <v>6.1054195191187197E-2</v>
      </c>
      <c r="AH10" s="14">
        <v>4.1110894866312003E-2</v>
      </c>
      <c r="AI10" s="14">
        <v>0.12444418628771101</v>
      </c>
      <c r="AJ10" s="14"/>
      <c r="AK10" s="14">
        <v>9.0965433231651002E-2</v>
      </c>
      <c r="AL10" s="14">
        <v>2.3709961511954002E-2</v>
      </c>
      <c r="AM10" s="14">
        <v>6.5281835892666104E-2</v>
      </c>
      <c r="AN10" s="14">
        <v>0.14586823607935101</v>
      </c>
      <c r="AO10" s="14">
        <v>7.2050017619644594E-2</v>
      </c>
      <c r="AP10" s="14"/>
      <c r="AQ10" s="14">
        <v>8.9240451004338597E-2</v>
      </c>
      <c r="AR10" s="14"/>
      <c r="AS10" s="14">
        <v>2.9028994430699701E-2</v>
      </c>
      <c r="AT10" s="14">
        <v>0.105816618328679</v>
      </c>
    </row>
    <row r="11" spans="2:46" x14ac:dyDescent="0.35">
      <c r="B11" s="15" t="s">
        <v>169</v>
      </c>
      <c r="C11" s="14">
        <v>0.153594676503159</v>
      </c>
      <c r="D11" s="14">
        <v>0.13759722660394799</v>
      </c>
      <c r="E11" s="14">
        <v>0.16981864108757599</v>
      </c>
      <c r="F11" s="14"/>
      <c r="G11" s="14">
        <v>0.226492923602579</v>
      </c>
      <c r="H11" s="14">
        <v>0.157069464279044</v>
      </c>
      <c r="I11" s="14">
        <v>0.18580803507138899</v>
      </c>
      <c r="J11" s="14">
        <v>0.12590605420977599</v>
      </c>
      <c r="K11" s="14">
        <v>0.12486913199258599</v>
      </c>
      <c r="L11" s="14">
        <v>0.11783376973764199</v>
      </c>
      <c r="M11" s="14"/>
      <c r="N11" s="14">
        <v>0.13103494103004301</v>
      </c>
      <c r="O11" s="14">
        <v>0.159454841573407</v>
      </c>
      <c r="P11" s="14">
        <v>0.17410326864779899</v>
      </c>
      <c r="Q11" s="14">
        <v>0.151938943272865</v>
      </c>
      <c r="R11" s="14"/>
      <c r="S11" s="14">
        <v>0.15435715827513399</v>
      </c>
      <c r="T11" s="14">
        <v>0.143744061506484</v>
      </c>
      <c r="U11" s="14">
        <v>0.173827356141982</v>
      </c>
      <c r="V11" s="14">
        <v>0.154120256037342</v>
      </c>
      <c r="W11" s="14">
        <v>0.20045822159998899</v>
      </c>
      <c r="X11" s="14">
        <v>0.128634464915545</v>
      </c>
      <c r="Y11" s="14">
        <v>0.13036442114932001</v>
      </c>
      <c r="Z11" s="14">
        <v>0.166959015636479</v>
      </c>
      <c r="AA11" s="14">
        <v>0.13286283181459299</v>
      </c>
      <c r="AB11" s="14">
        <v>0.18360237037292601</v>
      </c>
      <c r="AC11" s="14">
        <v>0.15720050976984701</v>
      </c>
      <c r="AD11" s="14">
        <v>0.127268032227911</v>
      </c>
      <c r="AE11" s="14"/>
      <c r="AF11" s="14">
        <v>0.16078716487977299</v>
      </c>
      <c r="AG11" s="14">
        <v>0.127399286547448</v>
      </c>
      <c r="AH11" s="14">
        <v>0.158947103828292</v>
      </c>
      <c r="AI11" s="14">
        <v>0.162839383321813</v>
      </c>
      <c r="AJ11" s="14"/>
      <c r="AK11" s="14">
        <v>0.16937529715488001</v>
      </c>
      <c r="AL11" s="14">
        <v>0.113140923310388</v>
      </c>
      <c r="AM11" s="14">
        <v>0.125741152969855</v>
      </c>
      <c r="AN11" s="14">
        <v>0.17315404320009101</v>
      </c>
      <c r="AO11" s="14">
        <v>0.121889360856868</v>
      </c>
      <c r="AP11" s="14"/>
      <c r="AQ11" s="14">
        <v>0.15856486412399501</v>
      </c>
      <c r="AR11" s="14"/>
      <c r="AS11" s="14">
        <v>9.2136241040462696E-2</v>
      </c>
      <c r="AT11" s="14">
        <v>0.18503932780983001</v>
      </c>
    </row>
    <row r="12" spans="2:46" x14ac:dyDescent="0.35">
      <c r="B12" s="15" t="s">
        <v>170</v>
      </c>
      <c r="C12" s="14">
        <v>0.26786901697948101</v>
      </c>
      <c r="D12" s="14">
        <v>0.23321993657478901</v>
      </c>
      <c r="E12" s="14">
        <v>0.30085028070294401</v>
      </c>
      <c r="F12" s="14"/>
      <c r="G12" s="14">
        <v>0.256591281017785</v>
      </c>
      <c r="H12" s="14">
        <v>0.26419544814099899</v>
      </c>
      <c r="I12" s="14">
        <v>0.22854385074967601</v>
      </c>
      <c r="J12" s="14">
        <v>0.28186946029884302</v>
      </c>
      <c r="K12" s="14">
        <v>0.25836740880139802</v>
      </c>
      <c r="L12" s="14">
        <v>0.305381824574609</v>
      </c>
      <c r="M12" s="14"/>
      <c r="N12" s="14">
        <v>0.237400567533708</v>
      </c>
      <c r="O12" s="14">
        <v>0.27316018185968599</v>
      </c>
      <c r="P12" s="14">
        <v>0.25678030405576802</v>
      </c>
      <c r="Q12" s="14">
        <v>0.30291808773498302</v>
      </c>
      <c r="R12" s="14"/>
      <c r="S12" s="14">
        <v>0.27042559058836602</v>
      </c>
      <c r="T12" s="14">
        <v>0.25901159728816597</v>
      </c>
      <c r="U12" s="14">
        <v>0.25213424749907198</v>
      </c>
      <c r="V12" s="14">
        <v>0.29584229665895201</v>
      </c>
      <c r="W12" s="14">
        <v>0.29795724592391598</v>
      </c>
      <c r="X12" s="14">
        <v>0.26813671833589597</v>
      </c>
      <c r="Y12" s="14">
        <v>0.27722580653794898</v>
      </c>
      <c r="Z12" s="14">
        <v>0.33953934520600698</v>
      </c>
      <c r="AA12" s="14">
        <v>0.22957836566893</v>
      </c>
      <c r="AB12" s="14">
        <v>0.211765692729359</v>
      </c>
      <c r="AC12" s="14">
        <v>0.31339521581532997</v>
      </c>
      <c r="AD12" s="14">
        <v>0.29352206896035699</v>
      </c>
      <c r="AE12" s="14"/>
      <c r="AF12" s="14">
        <v>0.26292878695413102</v>
      </c>
      <c r="AG12" s="14">
        <v>0.237763688072301</v>
      </c>
      <c r="AH12" s="14">
        <v>0.25957898965079601</v>
      </c>
      <c r="AI12" s="14">
        <v>0.25327918757517898</v>
      </c>
      <c r="AJ12" s="14"/>
      <c r="AK12" s="14">
        <v>0.26574514127416998</v>
      </c>
      <c r="AL12" s="14">
        <v>0.25411999914684902</v>
      </c>
      <c r="AM12" s="14">
        <v>0.27937956176031897</v>
      </c>
      <c r="AN12" s="14">
        <v>0.23627025808728</v>
      </c>
      <c r="AO12" s="14">
        <v>0.27290601515944202</v>
      </c>
      <c r="AP12" s="14"/>
      <c r="AQ12" s="14">
        <v>0.17717572712199101</v>
      </c>
      <c r="AR12" s="14"/>
      <c r="AS12" s="14">
        <v>0.247578986268054</v>
      </c>
      <c r="AT12" s="14">
        <v>0.210403047385709</v>
      </c>
    </row>
    <row r="13" spans="2:46" x14ac:dyDescent="0.35">
      <c r="B13" s="15" t="s">
        <v>171</v>
      </c>
      <c r="C13" s="14">
        <v>0.26764378775828501</v>
      </c>
      <c r="D13" s="14">
        <v>0.27801034088163901</v>
      </c>
      <c r="E13" s="14">
        <v>0.258568739335505</v>
      </c>
      <c r="F13" s="14"/>
      <c r="G13" s="14">
        <v>0.23700168506258901</v>
      </c>
      <c r="H13" s="14">
        <v>0.25623691383796399</v>
      </c>
      <c r="I13" s="14">
        <v>0.28816688323539402</v>
      </c>
      <c r="J13" s="14">
        <v>0.25317215479904298</v>
      </c>
      <c r="K13" s="14">
        <v>0.301186738458249</v>
      </c>
      <c r="L13" s="14">
        <v>0.26983319399921701</v>
      </c>
      <c r="M13" s="14"/>
      <c r="N13" s="14">
        <v>0.33048968982660298</v>
      </c>
      <c r="O13" s="14">
        <v>0.28766136906912798</v>
      </c>
      <c r="P13" s="14">
        <v>0.234079224418132</v>
      </c>
      <c r="Q13" s="14">
        <v>0.20998933724584601</v>
      </c>
      <c r="R13" s="14"/>
      <c r="S13" s="14">
        <v>0.27341829224427</v>
      </c>
      <c r="T13" s="14">
        <v>0.27128756455467801</v>
      </c>
      <c r="U13" s="14">
        <v>0.23436971967287901</v>
      </c>
      <c r="V13" s="14">
        <v>0.27390279350099</v>
      </c>
      <c r="W13" s="14">
        <v>0.24463704951762599</v>
      </c>
      <c r="X13" s="14">
        <v>0.246377176386569</v>
      </c>
      <c r="Y13" s="14">
        <v>0.24242070313153799</v>
      </c>
      <c r="Z13" s="14">
        <v>0.24009975894702101</v>
      </c>
      <c r="AA13" s="14">
        <v>0.33109779792641297</v>
      </c>
      <c r="AB13" s="14">
        <v>0.26601384389027</v>
      </c>
      <c r="AC13" s="14">
        <v>0.25506467443704001</v>
      </c>
      <c r="AD13" s="14">
        <v>0.30979717307799398</v>
      </c>
      <c r="AE13" s="14"/>
      <c r="AF13" s="14">
        <v>0.24401084597446601</v>
      </c>
      <c r="AG13" s="14">
        <v>0.35257749521235199</v>
      </c>
      <c r="AH13" s="14">
        <v>0.34195130754980602</v>
      </c>
      <c r="AI13" s="14">
        <v>0.13021662926830399</v>
      </c>
      <c r="AJ13" s="14"/>
      <c r="AK13" s="14">
        <v>0.24268026923613101</v>
      </c>
      <c r="AL13" s="14">
        <v>0.40089005116979498</v>
      </c>
      <c r="AM13" s="14">
        <v>0.31880595167880399</v>
      </c>
      <c r="AN13" s="14">
        <v>0.14825190322318901</v>
      </c>
      <c r="AO13" s="14">
        <v>0.33992331082069899</v>
      </c>
      <c r="AP13" s="14"/>
      <c r="AQ13" s="14">
        <v>0.305812299124194</v>
      </c>
      <c r="AR13" s="14"/>
      <c r="AS13" s="14">
        <v>0.42873732201829401</v>
      </c>
      <c r="AT13" s="14">
        <v>0.23640531934673101</v>
      </c>
    </row>
    <row r="14" spans="2:46" x14ac:dyDescent="0.35">
      <c r="B14" s="15" t="s">
        <v>172</v>
      </c>
      <c r="C14" s="14">
        <v>0.122479684152812</v>
      </c>
      <c r="D14" s="14">
        <v>0.149262985362031</v>
      </c>
      <c r="E14" s="14">
        <v>9.5726081272136096E-2</v>
      </c>
      <c r="F14" s="14"/>
      <c r="G14" s="14">
        <v>0.124157961760963</v>
      </c>
      <c r="H14" s="14">
        <v>0.13196295736875499</v>
      </c>
      <c r="I14" s="14">
        <v>0.100313403940317</v>
      </c>
      <c r="J14" s="14">
        <v>0.130755896694315</v>
      </c>
      <c r="K14" s="14">
        <v>0.11571646536197799</v>
      </c>
      <c r="L14" s="14">
        <v>0.12949924274316299</v>
      </c>
      <c r="M14" s="14"/>
      <c r="N14" s="14">
        <v>0.16665420229974701</v>
      </c>
      <c r="O14" s="14">
        <v>0.11537926885022499</v>
      </c>
      <c r="P14" s="14">
        <v>9.4045627600610596E-2</v>
      </c>
      <c r="Q14" s="14">
        <v>0.108760300594506</v>
      </c>
      <c r="R14" s="14"/>
      <c r="S14" s="14">
        <v>0.139223178495754</v>
      </c>
      <c r="T14" s="14">
        <v>0.14573601856743101</v>
      </c>
      <c r="U14" s="14">
        <v>0.12276556459558401</v>
      </c>
      <c r="V14" s="14">
        <v>7.23931515756501E-2</v>
      </c>
      <c r="W14" s="14">
        <v>8.3051240526807193E-2</v>
      </c>
      <c r="X14" s="14">
        <v>0.138411040680226</v>
      </c>
      <c r="Y14" s="14">
        <v>0.134522783529886</v>
      </c>
      <c r="Z14" s="14">
        <v>0.100259837785657</v>
      </c>
      <c r="AA14" s="14">
        <v>0.118529783476799</v>
      </c>
      <c r="AB14" s="14">
        <v>0.14915590526839601</v>
      </c>
      <c r="AC14" s="14">
        <v>0.104321532062818</v>
      </c>
      <c r="AD14" s="14">
        <v>9.91919627127857E-2</v>
      </c>
      <c r="AE14" s="14"/>
      <c r="AF14" s="14">
        <v>0.119726967563175</v>
      </c>
      <c r="AG14" s="14">
        <v>0.160301573607527</v>
      </c>
      <c r="AH14" s="14">
        <v>0.123686314835897</v>
      </c>
      <c r="AI14" s="14">
        <v>9.6498038119816706E-2</v>
      </c>
      <c r="AJ14" s="14"/>
      <c r="AK14" s="14">
        <v>0.113746143669073</v>
      </c>
      <c r="AL14" s="14">
        <v>0.17665433253804599</v>
      </c>
      <c r="AM14" s="14">
        <v>0.133201257973176</v>
      </c>
      <c r="AN14" s="14">
        <v>9.3400222254136897E-2</v>
      </c>
      <c r="AO14" s="14">
        <v>0.122210691638113</v>
      </c>
      <c r="AP14" s="14"/>
      <c r="AQ14" s="14">
        <v>0.155787604293356</v>
      </c>
      <c r="AR14" s="14"/>
      <c r="AS14" s="14">
        <v>0.17882607457586999</v>
      </c>
      <c r="AT14" s="14">
        <v>0.14088301268578199</v>
      </c>
    </row>
    <row r="15" spans="2:46" x14ac:dyDescent="0.35">
      <c r="B15" s="15" t="s">
        <v>173</v>
      </c>
      <c r="C15" s="23">
        <v>1.9533838389036801E-2</v>
      </c>
      <c r="D15" s="23">
        <v>2.5692176349121201E-2</v>
      </c>
      <c r="E15" s="23">
        <v>1.35964318099522E-2</v>
      </c>
      <c r="F15" s="23"/>
      <c r="G15" s="23">
        <v>0</v>
      </c>
      <c r="H15" s="23">
        <v>1.7712986262820599E-2</v>
      </c>
      <c r="I15" s="23">
        <v>1.0734614477237401E-2</v>
      </c>
      <c r="J15" s="23">
        <v>2.5899302224733599E-2</v>
      </c>
      <c r="K15" s="23">
        <v>3.3239925075764898E-2</v>
      </c>
      <c r="L15" s="23">
        <v>2.6784654350968801E-2</v>
      </c>
      <c r="M15" s="23"/>
      <c r="N15" s="23">
        <v>2.1475256090405102E-2</v>
      </c>
      <c r="O15" s="23">
        <v>2.3749902615833901E-2</v>
      </c>
      <c r="P15" s="23">
        <v>1.6226179422717001E-2</v>
      </c>
      <c r="Q15" s="23">
        <v>1.43146761771848E-2</v>
      </c>
      <c r="R15" s="23"/>
      <c r="S15" s="23">
        <v>1.6755668481017099E-2</v>
      </c>
      <c r="T15" s="23">
        <v>1.40009605274799E-2</v>
      </c>
      <c r="U15" s="23">
        <v>5.2862338221303699E-2</v>
      </c>
      <c r="V15" s="23">
        <v>3.5019419162241099E-2</v>
      </c>
      <c r="W15" s="23">
        <v>1.9460104374624101E-2</v>
      </c>
      <c r="X15" s="23">
        <v>1.08817659758425E-2</v>
      </c>
      <c r="Y15" s="23">
        <v>1.08844756966995E-2</v>
      </c>
      <c r="Z15" s="23">
        <v>0</v>
      </c>
      <c r="AA15" s="23">
        <v>1.2023582222438101E-2</v>
      </c>
      <c r="AB15" s="23">
        <v>3.2760795203189703E-2</v>
      </c>
      <c r="AC15" s="23">
        <v>1.00641501057231E-2</v>
      </c>
      <c r="AD15" s="23">
        <v>0</v>
      </c>
      <c r="AE15" s="23"/>
      <c r="AF15" s="23">
        <v>1.55334016923405E-2</v>
      </c>
      <c r="AG15" s="23">
        <v>1.5982812863723699E-2</v>
      </c>
      <c r="AH15" s="23">
        <v>3.2452546451461901E-2</v>
      </c>
      <c r="AI15" s="23">
        <v>1.7495022055030701E-2</v>
      </c>
      <c r="AJ15" s="23"/>
      <c r="AK15" s="23">
        <v>2.1004676519841201E-2</v>
      </c>
      <c r="AL15" s="23">
        <v>1.65883031698346E-2</v>
      </c>
      <c r="AM15" s="23">
        <v>1.8351033867232899E-2</v>
      </c>
      <c r="AN15" s="23">
        <v>1.9944844831717299E-2</v>
      </c>
      <c r="AO15" s="23">
        <v>2.3535792656810901E-2</v>
      </c>
      <c r="AP15" s="23"/>
      <c r="AQ15" s="23">
        <v>1.71286999125039E-2</v>
      </c>
      <c r="AR15" s="23"/>
      <c r="AS15" s="23">
        <v>1.9111444034233101E-2</v>
      </c>
      <c r="AT15" s="23">
        <v>1.20792467244085E-2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0.25674637794377198</v>
      </c>
      <c r="D9" s="14">
        <v>0.28256476903528499</v>
      </c>
      <c r="E9" s="14">
        <v>0.231461004019304</v>
      </c>
      <c r="F9" s="14"/>
      <c r="G9" s="14">
        <v>0.14761188986968901</v>
      </c>
      <c r="H9" s="14">
        <v>0.17953961881127201</v>
      </c>
      <c r="I9" s="14">
        <v>0.24772686924774701</v>
      </c>
      <c r="J9" s="14">
        <v>0.27178068483975898</v>
      </c>
      <c r="K9" s="14">
        <v>0.32297252166131701</v>
      </c>
      <c r="L9" s="14">
        <v>0.34283006738420302</v>
      </c>
      <c r="M9" s="14"/>
      <c r="N9" s="14">
        <v>0.23240919210987801</v>
      </c>
      <c r="O9" s="14">
        <v>0.20858087016549401</v>
      </c>
      <c r="P9" s="14">
        <v>0.30822244590916598</v>
      </c>
      <c r="Q9" s="14">
        <v>0.28571570279776498</v>
      </c>
      <c r="R9" s="14"/>
      <c r="S9" s="14">
        <v>0.18629839943002299</v>
      </c>
      <c r="T9" s="14">
        <v>0.246806696475391</v>
      </c>
      <c r="U9" s="14">
        <v>0.29603865741816099</v>
      </c>
      <c r="V9" s="14">
        <v>0.28130374474209702</v>
      </c>
      <c r="W9" s="14">
        <v>0.25864868509653399</v>
      </c>
      <c r="X9" s="14">
        <v>0.26804276343483502</v>
      </c>
      <c r="Y9" s="14">
        <v>0.32821735485607301</v>
      </c>
      <c r="Z9" s="14">
        <v>0.25531815772807698</v>
      </c>
      <c r="AA9" s="14">
        <v>0.26073244993814898</v>
      </c>
      <c r="AB9" s="14">
        <v>0.28917665754389399</v>
      </c>
      <c r="AC9" s="14">
        <v>0.250557359370288</v>
      </c>
      <c r="AD9" s="14">
        <v>0.12176375993428699</v>
      </c>
      <c r="AE9" s="14"/>
      <c r="AF9" s="14">
        <v>0.34158637146749099</v>
      </c>
      <c r="AG9" s="14">
        <v>0.111809596770559</v>
      </c>
      <c r="AH9" s="14">
        <v>0.20135959226622599</v>
      </c>
      <c r="AI9" s="14">
        <v>0.55614058158845703</v>
      </c>
      <c r="AJ9" s="14"/>
      <c r="AK9" s="14">
        <v>0.30255897179827301</v>
      </c>
      <c r="AL9" s="14">
        <v>3.2545104452365602E-2</v>
      </c>
      <c r="AM9" s="14">
        <v>0.192333526623677</v>
      </c>
      <c r="AN9" s="14">
        <v>0.51041966674654404</v>
      </c>
      <c r="AO9" s="14">
        <v>0.24229081228027899</v>
      </c>
      <c r="AP9" s="14"/>
      <c r="AQ9" s="14">
        <v>0.21355177062025099</v>
      </c>
      <c r="AR9" s="14"/>
      <c r="AS9" s="14">
        <v>1.18628947960623E-2</v>
      </c>
      <c r="AT9" s="14">
        <v>0.27152639158348202</v>
      </c>
    </row>
    <row r="10" spans="2:46" x14ac:dyDescent="0.35">
      <c r="B10" s="15" t="s">
        <v>168</v>
      </c>
      <c r="C10" s="14">
        <v>0.17796142232843601</v>
      </c>
      <c r="D10" s="14">
        <v>0.17241816496755299</v>
      </c>
      <c r="E10" s="14">
        <v>0.18219167470633599</v>
      </c>
      <c r="F10" s="14"/>
      <c r="G10" s="14">
        <v>0.187753132454169</v>
      </c>
      <c r="H10" s="14">
        <v>0.151918274543975</v>
      </c>
      <c r="I10" s="14">
        <v>0.16948837055396501</v>
      </c>
      <c r="J10" s="14">
        <v>0.16495974083121501</v>
      </c>
      <c r="K10" s="14">
        <v>0.15688012664651199</v>
      </c>
      <c r="L10" s="14">
        <v>0.224300975645429</v>
      </c>
      <c r="M10" s="14"/>
      <c r="N10" s="14">
        <v>0.18977570167663399</v>
      </c>
      <c r="O10" s="14">
        <v>0.19272294108808899</v>
      </c>
      <c r="P10" s="14">
        <v>0.17223496208442199</v>
      </c>
      <c r="Q10" s="14">
        <v>0.15730284135343101</v>
      </c>
      <c r="R10" s="14"/>
      <c r="S10" s="14">
        <v>0.16575545763971999</v>
      </c>
      <c r="T10" s="14">
        <v>0.20403926029122901</v>
      </c>
      <c r="U10" s="14">
        <v>0.16161193065169199</v>
      </c>
      <c r="V10" s="14">
        <v>0.153426182317491</v>
      </c>
      <c r="W10" s="14">
        <v>0.19102223660560599</v>
      </c>
      <c r="X10" s="14">
        <v>0.17000416523100501</v>
      </c>
      <c r="Y10" s="14">
        <v>0.15892975661344999</v>
      </c>
      <c r="Z10" s="14">
        <v>0.17844230742387701</v>
      </c>
      <c r="AA10" s="14">
        <v>0.162081525130818</v>
      </c>
      <c r="AB10" s="14">
        <v>0.207989376174085</v>
      </c>
      <c r="AC10" s="14">
        <v>0.204259433146112</v>
      </c>
      <c r="AD10" s="14">
        <v>0.206887168563512</v>
      </c>
      <c r="AE10" s="14"/>
      <c r="AF10" s="14">
        <v>0.24566428414921301</v>
      </c>
      <c r="AG10" s="14">
        <v>0.130906655756798</v>
      </c>
      <c r="AH10" s="14">
        <v>0.23453947051059501</v>
      </c>
      <c r="AI10" s="14">
        <v>0.177099736019698</v>
      </c>
      <c r="AJ10" s="14"/>
      <c r="AK10" s="14">
        <v>0.21878764266419901</v>
      </c>
      <c r="AL10" s="14">
        <v>6.9527526166839396E-2</v>
      </c>
      <c r="AM10" s="14">
        <v>0.23112753611706899</v>
      </c>
      <c r="AN10" s="14">
        <v>0.19293527777057801</v>
      </c>
      <c r="AO10" s="14">
        <v>0.226005027563393</v>
      </c>
      <c r="AP10" s="14"/>
      <c r="AQ10" s="14">
        <v>0.141669990807055</v>
      </c>
      <c r="AR10" s="14"/>
      <c r="AS10" s="14">
        <v>4.3014581494274499E-2</v>
      </c>
      <c r="AT10" s="14">
        <v>0.26542461008559498</v>
      </c>
    </row>
    <row r="11" spans="2:46" x14ac:dyDescent="0.35">
      <c r="B11" s="15" t="s">
        <v>169</v>
      </c>
      <c r="C11" s="14">
        <v>0.201893468135733</v>
      </c>
      <c r="D11" s="14">
        <v>0.173980819008412</v>
      </c>
      <c r="E11" s="14">
        <v>0.22994241360895101</v>
      </c>
      <c r="F11" s="14"/>
      <c r="G11" s="14">
        <v>0.25412713642652601</v>
      </c>
      <c r="H11" s="14">
        <v>0.18948893120692101</v>
      </c>
      <c r="I11" s="14">
        <v>0.204035094432543</v>
      </c>
      <c r="J11" s="14">
        <v>0.18086824411382599</v>
      </c>
      <c r="K11" s="14">
        <v>0.19138717954266299</v>
      </c>
      <c r="L11" s="14">
        <v>0.19959838885702499</v>
      </c>
      <c r="M11" s="14"/>
      <c r="N11" s="14">
        <v>0.166991935776613</v>
      </c>
      <c r="O11" s="14">
        <v>0.223575159590224</v>
      </c>
      <c r="P11" s="14">
        <v>0.17172435155321999</v>
      </c>
      <c r="Q11" s="14">
        <v>0.244427859260407</v>
      </c>
      <c r="R11" s="14"/>
      <c r="S11" s="14">
        <v>0.19134993836918399</v>
      </c>
      <c r="T11" s="14">
        <v>0.22009071088898399</v>
      </c>
      <c r="U11" s="14">
        <v>0.18553082825845199</v>
      </c>
      <c r="V11" s="14">
        <v>0.19389498596211299</v>
      </c>
      <c r="W11" s="14">
        <v>0.19829699355213501</v>
      </c>
      <c r="X11" s="14">
        <v>0.199645016511691</v>
      </c>
      <c r="Y11" s="14">
        <v>0.199537301489395</v>
      </c>
      <c r="Z11" s="14">
        <v>0.22976379949428399</v>
      </c>
      <c r="AA11" s="14">
        <v>0.170310963367589</v>
      </c>
      <c r="AB11" s="14">
        <v>0.18811439909246799</v>
      </c>
      <c r="AC11" s="14">
        <v>0.257742172368361</v>
      </c>
      <c r="AD11" s="14">
        <v>0.28751491078392999</v>
      </c>
      <c r="AE11" s="14"/>
      <c r="AF11" s="14">
        <v>0.181654248179313</v>
      </c>
      <c r="AG11" s="14">
        <v>0.180094206638862</v>
      </c>
      <c r="AH11" s="14">
        <v>0.20047703010814599</v>
      </c>
      <c r="AI11" s="14">
        <v>0.13092939596178699</v>
      </c>
      <c r="AJ11" s="14"/>
      <c r="AK11" s="14">
        <v>0.18616321672504599</v>
      </c>
      <c r="AL11" s="14">
        <v>0.158831902512762</v>
      </c>
      <c r="AM11" s="14">
        <v>0.19916410560165601</v>
      </c>
      <c r="AN11" s="14">
        <v>0.14585612502987499</v>
      </c>
      <c r="AO11" s="14">
        <v>0.28090552457211099</v>
      </c>
      <c r="AP11" s="14"/>
      <c r="AQ11" s="14">
        <v>0.11546778309389</v>
      </c>
      <c r="AR11" s="14"/>
      <c r="AS11" s="14">
        <v>0.115068795863269</v>
      </c>
      <c r="AT11" s="14">
        <v>0.27136778492928398</v>
      </c>
    </row>
    <row r="12" spans="2:46" x14ac:dyDescent="0.35">
      <c r="B12" s="15" t="s">
        <v>170</v>
      </c>
      <c r="C12" s="14">
        <v>0.154150606067677</v>
      </c>
      <c r="D12" s="14">
        <v>0.13423485443112701</v>
      </c>
      <c r="E12" s="14">
        <v>0.17324425955720699</v>
      </c>
      <c r="F12" s="14"/>
      <c r="G12" s="14">
        <v>0.16354658079593301</v>
      </c>
      <c r="H12" s="14">
        <v>0.15937127359544201</v>
      </c>
      <c r="I12" s="14">
        <v>0.17172994057795099</v>
      </c>
      <c r="J12" s="14">
        <v>0.15877561861653899</v>
      </c>
      <c r="K12" s="14">
        <v>0.16907206943859701</v>
      </c>
      <c r="L12" s="14">
        <v>0.11551934802019399</v>
      </c>
      <c r="M12" s="14"/>
      <c r="N12" s="14">
        <v>0.160640777736513</v>
      </c>
      <c r="O12" s="14">
        <v>0.153968261970864</v>
      </c>
      <c r="P12" s="14">
        <v>0.16391453663268499</v>
      </c>
      <c r="Q12" s="14">
        <v>0.13891214887772499</v>
      </c>
      <c r="R12" s="14"/>
      <c r="S12" s="14">
        <v>0.17012866074744201</v>
      </c>
      <c r="T12" s="14">
        <v>0.13468071509971799</v>
      </c>
      <c r="U12" s="14">
        <v>0.15859992735435099</v>
      </c>
      <c r="V12" s="14">
        <v>0.183536187783476</v>
      </c>
      <c r="W12" s="14">
        <v>0.113939027962405</v>
      </c>
      <c r="X12" s="14">
        <v>0.13921202085929399</v>
      </c>
      <c r="Y12" s="14">
        <v>0.16230224089692699</v>
      </c>
      <c r="Z12" s="14">
        <v>0.14474196887655499</v>
      </c>
      <c r="AA12" s="14">
        <v>0.173262506827841</v>
      </c>
      <c r="AB12" s="14">
        <v>0.13379131381020501</v>
      </c>
      <c r="AC12" s="14">
        <v>0.121784668322477</v>
      </c>
      <c r="AD12" s="14">
        <v>0.237615525198931</v>
      </c>
      <c r="AE12" s="14"/>
      <c r="AF12" s="14">
        <v>0.110573174917052</v>
      </c>
      <c r="AG12" s="14">
        <v>0.19953735259174399</v>
      </c>
      <c r="AH12" s="14">
        <v>0.17060612069327999</v>
      </c>
      <c r="AI12" s="14">
        <v>6.78082862862186E-2</v>
      </c>
      <c r="AJ12" s="14"/>
      <c r="AK12" s="14">
        <v>0.149291671837605</v>
      </c>
      <c r="AL12" s="14">
        <v>0.226812822287809</v>
      </c>
      <c r="AM12" s="14">
        <v>0.17082185342647599</v>
      </c>
      <c r="AN12" s="14">
        <v>7.0601623157653406E-2</v>
      </c>
      <c r="AO12" s="14">
        <v>0.12718299648457401</v>
      </c>
      <c r="AP12" s="14"/>
      <c r="AQ12" s="14">
        <v>9.2032946883534805E-2</v>
      </c>
      <c r="AR12" s="14"/>
      <c r="AS12" s="14">
        <v>0.23670125184587901</v>
      </c>
      <c r="AT12" s="14">
        <v>0.131796513214095</v>
      </c>
    </row>
    <row r="13" spans="2:46" x14ac:dyDescent="0.35">
      <c r="B13" s="15" t="s">
        <v>171</v>
      </c>
      <c r="C13" s="14">
        <v>0.137168472320118</v>
      </c>
      <c r="D13" s="14">
        <v>0.16319507039081299</v>
      </c>
      <c r="E13" s="14">
        <v>0.112289514650197</v>
      </c>
      <c r="F13" s="14"/>
      <c r="G13" s="14">
        <v>0.17840463607492801</v>
      </c>
      <c r="H13" s="14">
        <v>0.19073254016588301</v>
      </c>
      <c r="I13" s="14">
        <v>0.147264056568947</v>
      </c>
      <c r="J13" s="14">
        <v>0.12936743052105701</v>
      </c>
      <c r="K13" s="14">
        <v>0.109174624690456</v>
      </c>
      <c r="L13" s="14">
        <v>8.3078401232390103E-2</v>
      </c>
      <c r="M13" s="14"/>
      <c r="N13" s="14">
        <v>0.152870571946602</v>
      </c>
      <c r="O13" s="14">
        <v>0.156876829007392</v>
      </c>
      <c r="P13" s="14">
        <v>0.119442187561587</v>
      </c>
      <c r="Q13" s="14">
        <v>0.115151638932579</v>
      </c>
      <c r="R13" s="14"/>
      <c r="S13" s="14">
        <v>0.18297741223406899</v>
      </c>
      <c r="T13" s="14">
        <v>0.110506640659183</v>
      </c>
      <c r="U13" s="14">
        <v>0.10571882435614099</v>
      </c>
      <c r="V13" s="14">
        <v>0.14151564990623</v>
      </c>
      <c r="W13" s="14">
        <v>0.17525349071368801</v>
      </c>
      <c r="X13" s="14">
        <v>0.16528693490376101</v>
      </c>
      <c r="Y13" s="14">
        <v>7.8631891657784003E-2</v>
      </c>
      <c r="Z13" s="14">
        <v>0.14095171137173401</v>
      </c>
      <c r="AA13" s="14">
        <v>0.156653163492672</v>
      </c>
      <c r="AB13" s="14">
        <v>0.10648567206019301</v>
      </c>
      <c r="AC13" s="14">
        <v>0.143947967905902</v>
      </c>
      <c r="AD13" s="14">
        <v>9.8084652177242396E-2</v>
      </c>
      <c r="AE13" s="14"/>
      <c r="AF13" s="14">
        <v>6.9062118012001905E-2</v>
      </c>
      <c r="AG13" s="14">
        <v>0.24444985101789399</v>
      </c>
      <c r="AH13" s="14">
        <v>0.13279235873612699</v>
      </c>
      <c r="AI13" s="14">
        <v>4.9746945399783402E-2</v>
      </c>
      <c r="AJ13" s="14"/>
      <c r="AK13" s="14">
        <v>7.3788027203755296E-2</v>
      </c>
      <c r="AL13" s="14">
        <v>0.33272951608036999</v>
      </c>
      <c r="AM13" s="14">
        <v>0.14703927552197801</v>
      </c>
      <c r="AN13" s="14">
        <v>5.8216345341947598E-2</v>
      </c>
      <c r="AO13" s="14">
        <v>8.5845550902520704E-2</v>
      </c>
      <c r="AP13" s="14"/>
      <c r="AQ13" s="14">
        <v>0.24146032709005</v>
      </c>
      <c r="AR13" s="14"/>
      <c r="AS13" s="14">
        <v>0.37965788144784501</v>
      </c>
      <c r="AT13" s="14">
        <v>4.2751232946359401E-2</v>
      </c>
    </row>
    <row r="14" spans="2:46" x14ac:dyDescent="0.35">
      <c r="B14" s="15" t="s">
        <v>172</v>
      </c>
      <c r="C14" s="14">
        <v>5.9992820928886303E-2</v>
      </c>
      <c r="D14" s="14">
        <v>6.2662399695404894E-2</v>
      </c>
      <c r="E14" s="14">
        <v>5.7620846543756397E-2</v>
      </c>
      <c r="F14" s="14"/>
      <c r="G14" s="14">
        <v>6.1246729319030802E-2</v>
      </c>
      <c r="H14" s="14">
        <v>0.108948798197694</v>
      </c>
      <c r="I14" s="14">
        <v>5.7071362554248301E-2</v>
      </c>
      <c r="J14" s="14">
        <v>7.4113923920484701E-2</v>
      </c>
      <c r="K14" s="14">
        <v>4.3641535384016897E-2</v>
      </c>
      <c r="L14" s="14">
        <v>2.1224468303068001E-2</v>
      </c>
      <c r="M14" s="14"/>
      <c r="N14" s="14">
        <v>8.08941067504763E-2</v>
      </c>
      <c r="O14" s="14">
        <v>4.6103390078050401E-2</v>
      </c>
      <c r="P14" s="14">
        <v>5.50444494188164E-2</v>
      </c>
      <c r="Q14" s="14">
        <v>5.4915763222392902E-2</v>
      </c>
      <c r="R14" s="14"/>
      <c r="S14" s="14">
        <v>7.6904474177635906E-2</v>
      </c>
      <c r="T14" s="14">
        <v>7.6866877197506997E-2</v>
      </c>
      <c r="U14" s="14">
        <v>8.09851269538098E-2</v>
      </c>
      <c r="V14" s="14">
        <v>3.4195515195736298E-2</v>
      </c>
      <c r="W14" s="14">
        <v>4.98720445725582E-2</v>
      </c>
      <c r="X14" s="14">
        <v>5.2099244868557798E-2</v>
      </c>
      <c r="Y14" s="14">
        <v>6.6690622697242102E-2</v>
      </c>
      <c r="Z14" s="14">
        <v>3.7193555748423E-2</v>
      </c>
      <c r="AA14" s="14">
        <v>7.2468464669352806E-2</v>
      </c>
      <c r="AB14" s="14">
        <v>5.2087516390283001E-2</v>
      </c>
      <c r="AC14" s="14">
        <v>1.13705871185501E-2</v>
      </c>
      <c r="AD14" s="14">
        <v>4.8133983342098403E-2</v>
      </c>
      <c r="AE14" s="14"/>
      <c r="AF14" s="14">
        <v>4.8884058270479903E-2</v>
      </c>
      <c r="AG14" s="14">
        <v>0.107073188374467</v>
      </c>
      <c r="AH14" s="14">
        <v>4.9019666995509498E-2</v>
      </c>
      <c r="AI14" s="14">
        <v>1.8275054744055701E-2</v>
      </c>
      <c r="AJ14" s="14"/>
      <c r="AK14" s="14">
        <v>6.3266898671103605E-2</v>
      </c>
      <c r="AL14" s="14">
        <v>0.138969194303115</v>
      </c>
      <c r="AM14" s="14">
        <v>5.0279386519776002E-2</v>
      </c>
      <c r="AN14" s="14">
        <v>2.1970961953401601E-2</v>
      </c>
      <c r="AO14" s="14">
        <v>3.1736533062236602E-2</v>
      </c>
      <c r="AP14" s="14"/>
      <c r="AQ14" s="14">
        <v>0.166912693810914</v>
      </c>
      <c r="AR14" s="14"/>
      <c r="AS14" s="14">
        <v>0.17232283286911401</v>
      </c>
      <c r="AT14" s="14">
        <v>1.29330726149199E-2</v>
      </c>
    </row>
    <row r="15" spans="2:46" x14ac:dyDescent="0.35">
      <c r="B15" s="15" t="s">
        <v>173</v>
      </c>
      <c r="C15" s="23">
        <v>1.20868322753773E-2</v>
      </c>
      <c r="D15" s="23">
        <v>1.09439224714047E-2</v>
      </c>
      <c r="E15" s="23">
        <v>1.32502869142474E-2</v>
      </c>
      <c r="F15" s="23"/>
      <c r="G15" s="23">
        <v>7.3098950597236803E-3</v>
      </c>
      <c r="H15" s="23">
        <v>2.00005634788127E-2</v>
      </c>
      <c r="I15" s="23">
        <v>2.68430606459859E-3</v>
      </c>
      <c r="J15" s="23">
        <v>2.0134357157119601E-2</v>
      </c>
      <c r="K15" s="23">
        <v>6.8719426364371597E-3</v>
      </c>
      <c r="L15" s="23">
        <v>1.3448350557691099E-2</v>
      </c>
      <c r="M15" s="23"/>
      <c r="N15" s="23">
        <v>1.6417714003284699E-2</v>
      </c>
      <c r="O15" s="23">
        <v>1.8172548099885801E-2</v>
      </c>
      <c r="P15" s="23">
        <v>9.4170668401029403E-3</v>
      </c>
      <c r="Q15" s="23">
        <v>3.5740455556997801E-3</v>
      </c>
      <c r="R15" s="23"/>
      <c r="S15" s="23">
        <v>2.6585657401926401E-2</v>
      </c>
      <c r="T15" s="23">
        <v>7.0090993879882496E-3</v>
      </c>
      <c r="U15" s="23">
        <v>1.1514705007392999E-2</v>
      </c>
      <c r="V15" s="23">
        <v>1.2127734092856699E-2</v>
      </c>
      <c r="W15" s="23">
        <v>1.29675214970739E-2</v>
      </c>
      <c r="X15" s="23">
        <v>5.7098541908565297E-3</v>
      </c>
      <c r="Y15" s="23">
        <v>5.6908317891297099E-3</v>
      </c>
      <c r="Z15" s="23">
        <v>1.35884993570489E-2</v>
      </c>
      <c r="AA15" s="23">
        <v>4.49092657357708E-3</v>
      </c>
      <c r="AB15" s="23">
        <v>2.2355064928871699E-2</v>
      </c>
      <c r="AC15" s="23">
        <v>1.0337811768308299E-2</v>
      </c>
      <c r="AD15" s="23">
        <v>0</v>
      </c>
      <c r="AE15" s="23"/>
      <c r="AF15" s="23">
        <v>2.5757450044492998E-3</v>
      </c>
      <c r="AG15" s="23">
        <v>2.61291488496776E-2</v>
      </c>
      <c r="AH15" s="23">
        <v>1.12057606901167E-2</v>
      </c>
      <c r="AI15" s="23">
        <v>0</v>
      </c>
      <c r="AJ15" s="23"/>
      <c r="AK15" s="23">
        <v>6.1435711000192702E-3</v>
      </c>
      <c r="AL15" s="23">
        <v>4.0583934196738503E-2</v>
      </c>
      <c r="AM15" s="23">
        <v>9.2343161893686208E-3</v>
      </c>
      <c r="AN15" s="23">
        <v>0</v>
      </c>
      <c r="AO15" s="23">
        <v>6.0335551348858303E-3</v>
      </c>
      <c r="AP15" s="23"/>
      <c r="AQ15" s="23">
        <v>2.89044876943052E-2</v>
      </c>
      <c r="AR15" s="23"/>
      <c r="AS15" s="23">
        <v>4.13717616835554E-2</v>
      </c>
      <c r="AT15" s="23">
        <v>4.20039462626484E-3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9" width="20.7265625" customWidth="1"/>
  </cols>
  <sheetData>
    <row r="2" spans="2:9" ht="40" customHeight="1" x14ac:dyDescent="0.35">
      <c r="D2" s="29" t="s">
        <v>75</v>
      </c>
      <c r="E2" s="26"/>
      <c r="F2" s="26"/>
      <c r="G2" s="26"/>
      <c r="H2" s="26"/>
      <c r="I2" s="26"/>
    </row>
    <row r="6" spans="2:9" ht="50" customHeight="1" x14ac:dyDescent="0.35">
      <c r="B6" s="17" t="s">
        <v>15</v>
      </c>
      <c r="C6" s="17" t="s">
        <v>60</v>
      </c>
      <c r="D6" s="17" t="s">
        <v>61</v>
      </c>
      <c r="E6" s="17" t="s">
        <v>62</v>
      </c>
      <c r="F6" s="17" t="s">
        <v>63</v>
      </c>
      <c r="G6" s="17" t="s">
        <v>64</v>
      </c>
      <c r="H6" s="17" t="s">
        <v>65</v>
      </c>
    </row>
    <row r="7" spans="2:9" x14ac:dyDescent="0.35">
      <c r="B7" s="15" t="s">
        <v>66</v>
      </c>
      <c r="C7" s="14">
        <v>0.20588822006691199</v>
      </c>
      <c r="D7" s="14">
        <v>0.303437250841811</v>
      </c>
      <c r="E7" s="14">
        <v>0.14949017490765401</v>
      </c>
      <c r="F7" s="14">
        <v>0.17253634382439401</v>
      </c>
      <c r="G7" s="14">
        <v>0.308025740434063</v>
      </c>
      <c r="H7" s="14">
        <v>0.32237712317773798</v>
      </c>
    </row>
    <row r="8" spans="2:9" x14ac:dyDescent="0.35">
      <c r="B8" s="15" t="s">
        <v>67</v>
      </c>
      <c r="C8" s="14">
        <v>0.18911125784308699</v>
      </c>
      <c r="D8" s="14">
        <v>0.22401830112986701</v>
      </c>
      <c r="E8" s="14">
        <v>0.158181075994065</v>
      </c>
      <c r="F8" s="14">
        <v>0.13980289371302501</v>
      </c>
      <c r="G8" s="14">
        <v>0.18647178992740099</v>
      </c>
      <c r="H8" s="14">
        <v>0.117057220717756</v>
      </c>
    </row>
    <row r="9" spans="2:9" ht="29" x14ac:dyDescent="0.35">
      <c r="B9" s="15" t="s">
        <v>68</v>
      </c>
      <c r="C9" s="14">
        <v>0.376957264738912</v>
      </c>
      <c r="D9" s="14">
        <v>0.20563497865115499</v>
      </c>
      <c r="E9" s="14">
        <v>0.34711511857265998</v>
      </c>
      <c r="F9" s="14">
        <v>0.32435822047887902</v>
      </c>
      <c r="G9" s="14">
        <v>0.15844774791090499</v>
      </c>
      <c r="H9" s="14">
        <v>0.178364983786995</v>
      </c>
    </row>
    <row r="10" spans="2:9" x14ac:dyDescent="0.35">
      <c r="B10" s="15" t="s">
        <v>69</v>
      </c>
      <c r="C10" s="14">
        <v>8.5295984157119906E-2</v>
      </c>
      <c r="D10" s="14">
        <v>0.161973196793915</v>
      </c>
      <c r="E10" s="14">
        <v>0.221169900494396</v>
      </c>
      <c r="F10" s="14">
        <v>0.23112939754672401</v>
      </c>
      <c r="G10" s="14">
        <v>0.20707415960058201</v>
      </c>
      <c r="H10" s="14">
        <v>0.181777783447643</v>
      </c>
    </row>
    <row r="11" spans="2:9" x14ac:dyDescent="0.35">
      <c r="B11" s="15" t="s">
        <v>70</v>
      </c>
      <c r="C11" s="14">
        <v>3.6151759549881098E-2</v>
      </c>
      <c r="D11" s="14">
        <v>7.4821629037646803E-2</v>
      </c>
      <c r="E11" s="14">
        <v>7.6079367831416597E-2</v>
      </c>
      <c r="F11" s="14">
        <v>8.2459918071680294E-2</v>
      </c>
      <c r="G11" s="14">
        <v>0.11207797801623599</v>
      </c>
      <c r="H11" s="14">
        <v>0.15779603132230799</v>
      </c>
    </row>
    <row r="12" spans="2:9" x14ac:dyDescent="0.35">
      <c r="B12" s="15" t="s">
        <v>71</v>
      </c>
      <c r="C12" s="14">
        <v>0.10659551364408699</v>
      </c>
      <c r="D12" s="14">
        <v>3.01146435456046E-2</v>
      </c>
      <c r="E12" s="14">
        <v>4.79643621998075E-2</v>
      </c>
      <c r="F12" s="14">
        <v>4.9713226365298097E-2</v>
      </c>
      <c r="G12" s="14">
        <v>2.7902584110813498E-2</v>
      </c>
      <c r="H12" s="14">
        <v>4.2626857547559398E-2</v>
      </c>
    </row>
    <row r="13" spans="2:9" x14ac:dyDescent="0.35">
      <c r="B13" s="20" t="s">
        <v>72</v>
      </c>
      <c r="C13" s="18">
        <v>0.39499947790999901</v>
      </c>
      <c r="D13" s="18">
        <v>0.52745555197167804</v>
      </c>
      <c r="E13" s="18">
        <v>0.30767125090171998</v>
      </c>
      <c r="F13" s="18">
        <v>0.31233923753741799</v>
      </c>
      <c r="G13" s="18">
        <v>0.49449753036146399</v>
      </c>
      <c r="H13" s="18">
        <v>0.43943434389549402</v>
      </c>
    </row>
    <row r="14" spans="2:9" x14ac:dyDescent="0.35">
      <c r="B14" s="20" t="s">
        <v>73</v>
      </c>
      <c r="C14" s="18">
        <v>0.121447743707001</v>
      </c>
      <c r="D14" s="18">
        <v>0.236794825831562</v>
      </c>
      <c r="E14" s="18">
        <v>0.297249268325813</v>
      </c>
      <c r="F14" s="18">
        <v>0.31358931561840397</v>
      </c>
      <c r="G14" s="18">
        <v>0.31915213761681699</v>
      </c>
      <c r="H14" s="18">
        <v>0.33957381476995202</v>
      </c>
    </row>
    <row r="15" spans="2:9" x14ac:dyDescent="0.35">
      <c r="B15" s="20" t="s">
        <v>74</v>
      </c>
      <c r="C15" s="19">
        <v>0.273551734202998</v>
      </c>
      <c r="D15" s="19">
        <v>0.29066072614011601</v>
      </c>
      <c r="E15" s="19">
        <v>1.0421982575906701E-2</v>
      </c>
      <c r="F15" s="19">
        <v>-1.2500780809858701E-3</v>
      </c>
      <c r="G15" s="19">
        <v>0.175345392744646</v>
      </c>
      <c r="H15" s="19">
        <v>9.9860529125542594E-2</v>
      </c>
    </row>
    <row r="16" spans="2:9" x14ac:dyDescent="0.35">
      <c r="B16" s="16"/>
      <c r="C16" s="16"/>
      <c r="D16" s="16"/>
      <c r="E16" s="16"/>
      <c r="F16" s="16"/>
      <c r="G16" s="16"/>
      <c r="H16" s="16"/>
    </row>
    <row r="17" spans="2:2" x14ac:dyDescent="0.35">
      <c r="B17" t="s">
        <v>76</v>
      </c>
    </row>
    <row r="18" spans="2:2" x14ac:dyDescent="0.35">
      <c r="B18" t="s">
        <v>77</v>
      </c>
    </row>
    <row r="22" spans="2:2" x14ac:dyDescent="0.35">
      <c r="B22" s="8" t="str">
        <f>HYPERLINK("#'Contents'!A1", "Return to Contents")</f>
        <v>Return to Contents</v>
      </c>
    </row>
  </sheetData>
  <mergeCells count="1">
    <mergeCell ref="D2:I2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185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0.124524820321309</v>
      </c>
      <c r="D9" s="14">
        <v>0.138352039296849</v>
      </c>
      <c r="E9" s="14">
        <v>0.110575191069071</v>
      </c>
      <c r="F9" s="14"/>
      <c r="G9" s="14">
        <v>6.4972116071553093E-2</v>
      </c>
      <c r="H9" s="14">
        <v>0.114576537028775</v>
      </c>
      <c r="I9" s="14">
        <v>0.11959936764699899</v>
      </c>
      <c r="J9" s="14">
        <v>0.14267883798578901</v>
      </c>
      <c r="K9" s="14">
        <v>0.13906562920778601</v>
      </c>
      <c r="L9" s="14">
        <v>0.151772576584734</v>
      </c>
      <c r="M9" s="14"/>
      <c r="N9" s="14">
        <v>9.1628598306285503E-2</v>
      </c>
      <c r="O9" s="14">
        <v>8.60480898308984E-2</v>
      </c>
      <c r="P9" s="14">
        <v>0.171996297324989</v>
      </c>
      <c r="Q9" s="14">
        <v>0.15826498604865299</v>
      </c>
      <c r="R9" s="14"/>
      <c r="S9" s="14">
        <v>8.3398229651503605E-2</v>
      </c>
      <c r="T9" s="14">
        <v>0.124128107756747</v>
      </c>
      <c r="U9" s="14">
        <v>0.15727253593402399</v>
      </c>
      <c r="V9" s="14">
        <v>0.14916775109816099</v>
      </c>
      <c r="W9" s="14">
        <v>0.125180854561909</v>
      </c>
      <c r="X9" s="14">
        <v>0.123771816419335</v>
      </c>
      <c r="Y9" s="14">
        <v>0.17020889297043301</v>
      </c>
      <c r="Z9" s="14">
        <v>0.129465944106088</v>
      </c>
      <c r="AA9" s="14">
        <v>0.121533171797561</v>
      </c>
      <c r="AB9" s="14">
        <v>0.11529564755904</v>
      </c>
      <c r="AC9" s="14">
        <v>0.118999979818841</v>
      </c>
      <c r="AD9" s="14">
        <v>7.6947900732822594E-2</v>
      </c>
      <c r="AE9" s="14"/>
      <c r="AF9" s="14">
        <v>0.148664763968757</v>
      </c>
      <c r="AG9" s="14">
        <v>5.5170106823423097E-2</v>
      </c>
      <c r="AH9" s="14">
        <v>6.6121776500216098E-2</v>
      </c>
      <c r="AI9" s="14">
        <v>0.32618198096308498</v>
      </c>
      <c r="AJ9" s="14"/>
      <c r="AK9" s="14">
        <v>0.13644188864902099</v>
      </c>
      <c r="AL9" s="14">
        <v>1.0256938784710999E-2</v>
      </c>
      <c r="AM9" s="14">
        <v>9.5099140982629796E-2</v>
      </c>
      <c r="AN9" s="14">
        <v>0.274471615841825</v>
      </c>
      <c r="AO9" s="14">
        <v>6.8853373958020797E-2</v>
      </c>
      <c r="AP9" s="14"/>
      <c r="AQ9" s="14">
        <v>0.107519193269571</v>
      </c>
      <c r="AR9" s="14"/>
      <c r="AS9" s="14">
        <v>1.9757045723804E-3</v>
      </c>
      <c r="AT9" s="14">
        <v>0.139931760371551</v>
      </c>
    </row>
    <row r="10" spans="2:46" x14ac:dyDescent="0.35">
      <c r="B10" s="15" t="s">
        <v>168</v>
      </c>
      <c r="C10" s="14">
        <v>0.10029263999807</v>
      </c>
      <c r="D10" s="14">
        <v>0.109845287235792</v>
      </c>
      <c r="E10" s="14">
        <v>9.1356867536512398E-2</v>
      </c>
      <c r="F10" s="14"/>
      <c r="G10" s="14">
        <v>0.124881988482082</v>
      </c>
      <c r="H10" s="14">
        <v>0.101702662409713</v>
      </c>
      <c r="I10" s="14">
        <v>0.11917338278621301</v>
      </c>
      <c r="J10" s="14">
        <v>8.1213446418209698E-2</v>
      </c>
      <c r="K10" s="14">
        <v>0.113344755069983</v>
      </c>
      <c r="L10" s="14">
        <v>7.4114219357992395E-2</v>
      </c>
      <c r="M10" s="14"/>
      <c r="N10" s="14">
        <v>8.8043161335677605E-2</v>
      </c>
      <c r="O10" s="14">
        <v>0.101728816816229</v>
      </c>
      <c r="P10" s="14">
        <v>0.106682314013298</v>
      </c>
      <c r="Q10" s="14">
        <v>0.10576247918031501</v>
      </c>
      <c r="R10" s="14"/>
      <c r="S10" s="14">
        <v>0.113181100345949</v>
      </c>
      <c r="T10" s="14">
        <v>0.105626935224386</v>
      </c>
      <c r="U10" s="14">
        <v>4.6802735511492499E-2</v>
      </c>
      <c r="V10" s="14">
        <v>0.109148935014314</v>
      </c>
      <c r="W10" s="14">
        <v>0.112242081121014</v>
      </c>
      <c r="X10" s="14">
        <v>0.112936116669652</v>
      </c>
      <c r="Y10" s="14">
        <v>0.113372973924209</v>
      </c>
      <c r="Z10" s="14">
        <v>0.101091444752717</v>
      </c>
      <c r="AA10" s="14">
        <v>7.6497819857882801E-2</v>
      </c>
      <c r="AB10" s="14">
        <v>9.5094214883784001E-2</v>
      </c>
      <c r="AC10" s="14">
        <v>0.11840930670305</v>
      </c>
      <c r="AD10" s="14">
        <v>0.104099388794283</v>
      </c>
      <c r="AE10" s="14"/>
      <c r="AF10" s="14">
        <v>0.11476865527665001</v>
      </c>
      <c r="AG10" s="14">
        <v>7.4962086331386499E-2</v>
      </c>
      <c r="AH10" s="14">
        <v>5.7702642624584702E-2</v>
      </c>
      <c r="AI10" s="14">
        <v>0.15662267447661299</v>
      </c>
      <c r="AJ10" s="14"/>
      <c r="AK10" s="14">
        <v>0.12277507781207</v>
      </c>
      <c r="AL10" s="14">
        <v>3.3113486371308003E-2</v>
      </c>
      <c r="AM10" s="14">
        <v>5.8877128877878701E-2</v>
      </c>
      <c r="AN10" s="14">
        <v>0.164768003921167</v>
      </c>
      <c r="AO10" s="14">
        <v>0.122620722329407</v>
      </c>
      <c r="AP10" s="14"/>
      <c r="AQ10" s="14">
        <v>0.110452544733913</v>
      </c>
      <c r="AR10" s="14"/>
      <c r="AS10" s="14">
        <v>2.0193258273319799E-2</v>
      </c>
      <c r="AT10" s="14">
        <v>0.16325405974357801</v>
      </c>
    </row>
    <row r="11" spans="2:46" x14ac:dyDescent="0.35">
      <c r="B11" s="15" t="s">
        <v>169</v>
      </c>
      <c r="C11" s="14">
        <v>0.166372675758996</v>
      </c>
      <c r="D11" s="14">
        <v>0.13269377666047799</v>
      </c>
      <c r="E11" s="14">
        <v>0.19991351064804899</v>
      </c>
      <c r="F11" s="14"/>
      <c r="G11" s="14">
        <v>0.21354387086329299</v>
      </c>
      <c r="H11" s="14">
        <v>0.13723595317921999</v>
      </c>
      <c r="I11" s="14">
        <v>0.200712456447006</v>
      </c>
      <c r="J11" s="14">
        <v>0.17456162022816701</v>
      </c>
      <c r="K11" s="14">
        <v>0.117119238907182</v>
      </c>
      <c r="L11" s="14">
        <v>0.15722639008535699</v>
      </c>
      <c r="M11" s="14"/>
      <c r="N11" s="14">
        <v>0.160735023614375</v>
      </c>
      <c r="O11" s="14">
        <v>0.16089676875835299</v>
      </c>
      <c r="P11" s="14">
        <v>0.18029898963853999</v>
      </c>
      <c r="Q11" s="14">
        <v>0.16823579180040901</v>
      </c>
      <c r="R11" s="14"/>
      <c r="S11" s="14">
        <v>0.144365684809351</v>
      </c>
      <c r="T11" s="14">
        <v>0.18140541002477301</v>
      </c>
      <c r="U11" s="14">
        <v>0.14630641197507199</v>
      </c>
      <c r="V11" s="14">
        <v>0.160352938867144</v>
      </c>
      <c r="W11" s="14">
        <v>0.17546190179479501</v>
      </c>
      <c r="X11" s="14">
        <v>0.18627312305396401</v>
      </c>
      <c r="Y11" s="14">
        <v>0.17771218729827201</v>
      </c>
      <c r="Z11" s="14">
        <v>8.9700778678346194E-2</v>
      </c>
      <c r="AA11" s="14">
        <v>0.17868770984680599</v>
      </c>
      <c r="AB11" s="14">
        <v>0.16871919794276</v>
      </c>
      <c r="AC11" s="14">
        <v>0.204002472320679</v>
      </c>
      <c r="AD11" s="14">
        <v>0.15209794351568701</v>
      </c>
      <c r="AE11" s="14"/>
      <c r="AF11" s="14">
        <v>0.239415298767753</v>
      </c>
      <c r="AG11" s="14">
        <v>0.107709765167517</v>
      </c>
      <c r="AH11" s="14">
        <v>0.15396039684750101</v>
      </c>
      <c r="AI11" s="14">
        <v>0.17287705599879899</v>
      </c>
      <c r="AJ11" s="14"/>
      <c r="AK11" s="14">
        <v>0.21716263835639801</v>
      </c>
      <c r="AL11" s="14">
        <v>8.2969109369384605E-2</v>
      </c>
      <c r="AM11" s="14">
        <v>0.17230033167325501</v>
      </c>
      <c r="AN11" s="14">
        <v>0.20269691901769199</v>
      </c>
      <c r="AO11" s="14">
        <v>0.18702878535539799</v>
      </c>
      <c r="AP11" s="14"/>
      <c r="AQ11" s="14">
        <v>0.12458343990845799</v>
      </c>
      <c r="AR11" s="14"/>
      <c r="AS11" s="14">
        <v>6.2481418672744399E-2</v>
      </c>
      <c r="AT11" s="14">
        <v>0.175390051714547</v>
      </c>
    </row>
    <row r="12" spans="2:46" x14ac:dyDescent="0.35">
      <c r="B12" s="15" t="s">
        <v>170</v>
      </c>
      <c r="C12" s="14">
        <v>0.21761165837684501</v>
      </c>
      <c r="D12" s="14">
        <v>0.198036608090736</v>
      </c>
      <c r="E12" s="14">
        <v>0.23758009381301201</v>
      </c>
      <c r="F12" s="14"/>
      <c r="G12" s="14">
        <v>0.223814763342117</v>
      </c>
      <c r="H12" s="14">
        <v>0.19102467625994801</v>
      </c>
      <c r="I12" s="14">
        <v>0.19487849743560401</v>
      </c>
      <c r="J12" s="14">
        <v>0.202769492495049</v>
      </c>
      <c r="K12" s="14">
        <v>0.22075424697528401</v>
      </c>
      <c r="L12" s="14">
        <v>0.26355940203170802</v>
      </c>
      <c r="M12" s="14"/>
      <c r="N12" s="14">
        <v>0.177845881395228</v>
      </c>
      <c r="O12" s="14">
        <v>0.208394092138176</v>
      </c>
      <c r="P12" s="14">
        <v>0.22578734891100399</v>
      </c>
      <c r="Q12" s="14">
        <v>0.25818944795631199</v>
      </c>
      <c r="R12" s="14"/>
      <c r="S12" s="14">
        <v>0.18142823334796301</v>
      </c>
      <c r="T12" s="14">
        <v>0.20756554048683901</v>
      </c>
      <c r="U12" s="14">
        <v>0.22089826900503101</v>
      </c>
      <c r="V12" s="14">
        <v>0.24233752405040801</v>
      </c>
      <c r="W12" s="14">
        <v>0.21543061128959301</v>
      </c>
      <c r="X12" s="14">
        <v>0.2199306889956</v>
      </c>
      <c r="Y12" s="14">
        <v>0.23507358381259599</v>
      </c>
      <c r="Z12" s="14">
        <v>0.22448838371654201</v>
      </c>
      <c r="AA12" s="14">
        <v>0.20374759261344599</v>
      </c>
      <c r="AB12" s="14">
        <v>0.209293707402538</v>
      </c>
      <c r="AC12" s="14">
        <v>0.26791496139098497</v>
      </c>
      <c r="AD12" s="14">
        <v>0.28087681153278798</v>
      </c>
      <c r="AE12" s="14"/>
      <c r="AF12" s="14">
        <v>0.216460208643215</v>
      </c>
      <c r="AG12" s="14">
        <v>0.18332908233991899</v>
      </c>
      <c r="AH12" s="14">
        <v>0.175186146991162</v>
      </c>
      <c r="AI12" s="14">
        <v>0.16966698900309399</v>
      </c>
      <c r="AJ12" s="14"/>
      <c r="AK12" s="14">
        <v>0.228484900775205</v>
      </c>
      <c r="AL12" s="14">
        <v>0.17078017940052401</v>
      </c>
      <c r="AM12" s="14">
        <v>0.16395640743818299</v>
      </c>
      <c r="AN12" s="14">
        <v>0.17181508542035101</v>
      </c>
      <c r="AO12" s="14">
        <v>0.24359357420095001</v>
      </c>
      <c r="AP12" s="14"/>
      <c r="AQ12" s="14">
        <v>0.119931752207856</v>
      </c>
      <c r="AR12" s="14"/>
      <c r="AS12" s="14">
        <v>0.13630017733432501</v>
      </c>
      <c r="AT12" s="14">
        <v>0.24748635213915601</v>
      </c>
    </row>
    <row r="13" spans="2:46" x14ac:dyDescent="0.35">
      <c r="B13" s="15" t="s">
        <v>171</v>
      </c>
      <c r="C13" s="14">
        <v>0.238785110855672</v>
      </c>
      <c r="D13" s="14">
        <v>0.26187448109232198</v>
      </c>
      <c r="E13" s="14">
        <v>0.21621364698427301</v>
      </c>
      <c r="F13" s="14"/>
      <c r="G13" s="14">
        <v>0.25359311094850101</v>
      </c>
      <c r="H13" s="14">
        <v>0.281944235261467</v>
      </c>
      <c r="I13" s="14">
        <v>0.241989697141752</v>
      </c>
      <c r="J13" s="14">
        <v>0.23891022719095201</v>
      </c>
      <c r="K13" s="14">
        <v>0.251060360859579</v>
      </c>
      <c r="L13" s="14">
        <v>0.182806801941996</v>
      </c>
      <c r="M13" s="14"/>
      <c r="N13" s="14">
        <v>0.26956237273980799</v>
      </c>
      <c r="O13" s="14">
        <v>0.28218820896941499</v>
      </c>
      <c r="P13" s="14">
        <v>0.20666794371268801</v>
      </c>
      <c r="Q13" s="14">
        <v>0.18983879322990499</v>
      </c>
      <c r="R13" s="14"/>
      <c r="S13" s="14">
        <v>0.28668236072915199</v>
      </c>
      <c r="T13" s="14">
        <v>0.221485615078301</v>
      </c>
      <c r="U13" s="14">
        <v>0.25469822461856301</v>
      </c>
      <c r="V13" s="14">
        <v>0.23510735507359701</v>
      </c>
      <c r="W13" s="14">
        <v>0.21736426602604</v>
      </c>
      <c r="X13" s="14">
        <v>0.211404662617099</v>
      </c>
      <c r="Y13" s="14">
        <v>0.221537165418277</v>
      </c>
      <c r="Z13" s="14">
        <v>0.29302400043225402</v>
      </c>
      <c r="AA13" s="14">
        <v>0.234128781329728</v>
      </c>
      <c r="AB13" s="14">
        <v>0.232439147939935</v>
      </c>
      <c r="AC13" s="14">
        <v>0.19684317000722201</v>
      </c>
      <c r="AD13" s="14">
        <v>0.270193273431031</v>
      </c>
      <c r="AE13" s="14"/>
      <c r="AF13" s="14">
        <v>0.183150178570296</v>
      </c>
      <c r="AG13" s="14">
        <v>0.32406816149937101</v>
      </c>
      <c r="AH13" s="14">
        <v>0.345180262977546</v>
      </c>
      <c r="AI13" s="14">
        <v>0.12522619741216501</v>
      </c>
      <c r="AJ13" s="14"/>
      <c r="AK13" s="14">
        <v>0.18124830891113899</v>
      </c>
      <c r="AL13" s="14">
        <v>0.369659853111937</v>
      </c>
      <c r="AM13" s="14">
        <v>0.33774103094528302</v>
      </c>
      <c r="AN13" s="14">
        <v>0.124681461680048</v>
      </c>
      <c r="AO13" s="14">
        <v>0.27212796522111998</v>
      </c>
      <c r="AP13" s="14"/>
      <c r="AQ13" s="14">
        <v>0.28241084653626602</v>
      </c>
      <c r="AR13" s="14"/>
      <c r="AS13" s="14">
        <v>0.425113721927521</v>
      </c>
      <c r="AT13" s="14">
        <v>0.16862016182293901</v>
      </c>
    </row>
    <row r="14" spans="2:46" x14ac:dyDescent="0.35">
      <c r="B14" s="15" t="s">
        <v>172</v>
      </c>
      <c r="C14" s="14">
        <v>0.12569117988994699</v>
      </c>
      <c r="D14" s="14">
        <v>0.13124218419467601</v>
      </c>
      <c r="E14" s="14">
        <v>0.11873887871974501</v>
      </c>
      <c r="F14" s="14"/>
      <c r="G14" s="14">
        <v>0.10505158416765301</v>
      </c>
      <c r="H14" s="14">
        <v>0.15034117299243899</v>
      </c>
      <c r="I14" s="14">
        <v>0.10921552616128299</v>
      </c>
      <c r="J14" s="14">
        <v>0.1272234561708</v>
      </c>
      <c r="K14" s="14">
        <v>0.12942026166187201</v>
      </c>
      <c r="L14" s="14">
        <v>0.12903621700881601</v>
      </c>
      <c r="M14" s="14"/>
      <c r="N14" s="14">
        <v>0.17201268024331301</v>
      </c>
      <c r="O14" s="14">
        <v>0.128400661530824</v>
      </c>
      <c r="P14" s="14">
        <v>9.4571698826908301E-2</v>
      </c>
      <c r="Q14" s="14">
        <v>0.101835876306949</v>
      </c>
      <c r="R14" s="14"/>
      <c r="S14" s="14">
        <v>0.15519051219507399</v>
      </c>
      <c r="T14" s="14">
        <v>0.13115757079523299</v>
      </c>
      <c r="U14" s="14">
        <v>0.13566663766267401</v>
      </c>
      <c r="V14" s="14">
        <v>6.2597753377329493E-2</v>
      </c>
      <c r="W14" s="14">
        <v>0.122866792951686</v>
      </c>
      <c r="X14" s="14">
        <v>0.13566852476011201</v>
      </c>
      <c r="Y14" s="14">
        <v>7.0204532574721298E-2</v>
      </c>
      <c r="Z14" s="14">
        <v>0.124363744782192</v>
      </c>
      <c r="AA14" s="14">
        <v>0.16287250038020301</v>
      </c>
      <c r="AB14" s="14">
        <v>0.151499498766415</v>
      </c>
      <c r="AC14" s="14">
        <v>9.3830109759223804E-2</v>
      </c>
      <c r="AD14" s="14">
        <v>9.3352623174654106E-2</v>
      </c>
      <c r="AE14" s="14"/>
      <c r="AF14" s="14">
        <v>8.9324565908997205E-2</v>
      </c>
      <c r="AG14" s="14">
        <v>0.203172984098272</v>
      </c>
      <c r="AH14" s="14">
        <v>0.158412900461917</v>
      </c>
      <c r="AI14" s="14">
        <v>4.6372530408761603E-2</v>
      </c>
      <c r="AJ14" s="14"/>
      <c r="AK14" s="14">
        <v>0.10472057277767299</v>
      </c>
      <c r="AL14" s="14">
        <v>0.26474226371107901</v>
      </c>
      <c r="AM14" s="14">
        <v>0.14952066326781799</v>
      </c>
      <c r="AN14" s="14">
        <v>5.1557529710501301E-2</v>
      </c>
      <c r="AO14" s="14">
        <v>8.0696739808943499E-2</v>
      </c>
      <c r="AP14" s="14"/>
      <c r="AQ14" s="14">
        <v>0.208417423515941</v>
      </c>
      <c r="AR14" s="14"/>
      <c r="AS14" s="14">
        <v>0.28260103950964899</v>
      </c>
      <c r="AT14" s="14">
        <v>8.1140732313558395E-2</v>
      </c>
    </row>
    <row r="15" spans="2:46" x14ac:dyDescent="0.35">
      <c r="B15" s="15" t="s">
        <v>173</v>
      </c>
      <c r="C15" s="23">
        <v>2.6721914799161701E-2</v>
      </c>
      <c r="D15" s="23">
        <v>2.7955623429146498E-2</v>
      </c>
      <c r="E15" s="23">
        <v>2.5621811229337901E-2</v>
      </c>
      <c r="F15" s="23"/>
      <c r="G15" s="23">
        <v>1.41425661247999E-2</v>
      </c>
      <c r="H15" s="23">
        <v>2.3174762868437501E-2</v>
      </c>
      <c r="I15" s="23">
        <v>1.4431072381143099E-2</v>
      </c>
      <c r="J15" s="23">
        <v>3.2642919511033097E-2</v>
      </c>
      <c r="K15" s="23">
        <v>2.9235507318313599E-2</v>
      </c>
      <c r="L15" s="23">
        <v>4.1484392989396102E-2</v>
      </c>
      <c r="M15" s="23"/>
      <c r="N15" s="23">
        <v>4.0172282365312603E-2</v>
      </c>
      <c r="O15" s="23">
        <v>3.2343361956105002E-2</v>
      </c>
      <c r="P15" s="23">
        <v>1.3995407572573599E-2</v>
      </c>
      <c r="Q15" s="23">
        <v>1.78726254774563E-2</v>
      </c>
      <c r="R15" s="23"/>
      <c r="S15" s="23">
        <v>3.5753878921007301E-2</v>
      </c>
      <c r="T15" s="23">
        <v>2.86308206337204E-2</v>
      </c>
      <c r="U15" s="23">
        <v>3.8355185293144099E-2</v>
      </c>
      <c r="V15" s="23">
        <v>4.1287742519046898E-2</v>
      </c>
      <c r="W15" s="23">
        <v>3.1453492254963099E-2</v>
      </c>
      <c r="X15" s="23">
        <v>1.00150674842393E-2</v>
      </c>
      <c r="Y15" s="23">
        <v>1.1890664001491901E-2</v>
      </c>
      <c r="Z15" s="23">
        <v>3.7865703531860903E-2</v>
      </c>
      <c r="AA15" s="23">
        <v>2.2532424174374201E-2</v>
      </c>
      <c r="AB15" s="23">
        <v>2.76585855055268E-2</v>
      </c>
      <c r="AC15" s="23">
        <v>0</v>
      </c>
      <c r="AD15" s="23">
        <v>2.2432058818735699E-2</v>
      </c>
      <c r="AE15" s="23"/>
      <c r="AF15" s="23">
        <v>8.2163288643320505E-3</v>
      </c>
      <c r="AG15" s="23">
        <v>5.1587813740112197E-2</v>
      </c>
      <c r="AH15" s="23">
        <v>4.3435873597073002E-2</v>
      </c>
      <c r="AI15" s="23">
        <v>3.05257173748198E-3</v>
      </c>
      <c r="AJ15" s="23"/>
      <c r="AK15" s="23">
        <v>9.1666127184941004E-3</v>
      </c>
      <c r="AL15" s="23">
        <v>6.8478169251055904E-2</v>
      </c>
      <c r="AM15" s="23">
        <v>2.2505296814952801E-2</v>
      </c>
      <c r="AN15" s="23">
        <v>1.00093844084149E-2</v>
      </c>
      <c r="AO15" s="23">
        <v>2.5078839126160601E-2</v>
      </c>
      <c r="AP15" s="23"/>
      <c r="AQ15" s="23">
        <v>4.6684799827996698E-2</v>
      </c>
      <c r="AR15" s="23"/>
      <c r="AS15" s="23">
        <v>7.1334679710061105E-2</v>
      </c>
      <c r="AT15" s="23">
        <v>2.4176881894671199E-2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0.23127264953133</v>
      </c>
      <c r="D9" s="14">
        <v>0.242746153477716</v>
      </c>
      <c r="E9" s="14">
        <v>0.220039690264586</v>
      </c>
      <c r="F9" s="14"/>
      <c r="G9" s="14">
        <v>0.130138494267412</v>
      </c>
      <c r="H9" s="14">
        <v>0.17288512008953899</v>
      </c>
      <c r="I9" s="14">
        <v>0.23209042978178099</v>
      </c>
      <c r="J9" s="14">
        <v>0.27566865917750899</v>
      </c>
      <c r="K9" s="14">
        <v>0.28459143600187198</v>
      </c>
      <c r="L9" s="14">
        <v>0.27351841723639703</v>
      </c>
      <c r="M9" s="14"/>
      <c r="N9" s="14">
        <v>0.19541395788868901</v>
      </c>
      <c r="O9" s="14">
        <v>0.19023362852190101</v>
      </c>
      <c r="P9" s="14">
        <v>0.298373506345123</v>
      </c>
      <c r="Q9" s="14">
        <v>0.25508956620819201</v>
      </c>
      <c r="R9" s="14"/>
      <c r="S9" s="14">
        <v>0.167313191951206</v>
      </c>
      <c r="T9" s="14">
        <v>0.22704613497946299</v>
      </c>
      <c r="U9" s="14">
        <v>0.21950127505139899</v>
      </c>
      <c r="V9" s="14">
        <v>0.221166936239863</v>
      </c>
      <c r="W9" s="14">
        <v>0.25043897659521502</v>
      </c>
      <c r="X9" s="14">
        <v>0.25922933927608399</v>
      </c>
      <c r="Y9" s="14">
        <v>0.31149651499862402</v>
      </c>
      <c r="Z9" s="14">
        <v>0.18833899537811299</v>
      </c>
      <c r="AA9" s="14">
        <v>0.25113704826795702</v>
      </c>
      <c r="AB9" s="14">
        <v>0.20626716650893201</v>
      </c>
      <c r="AC9" s="14">
        <v>0.30407888236723402</v>
      </c>
      <c r="AD9" s="14">
        <v>0.20564660471275401</v>
      </c>
      <c r="AE9" s="14"/>
      <c r="AF9" s="14">
        <v>0.28737483261594199</v>
      </c>
      <c r="AG9" s="14">
        <v>0.109924222859153</v>
      </c>
      <c r="AH9" s="14">
        <v>0.12675118225747001</v>
      </c>
      <c r="AI9" s="14">
        <v>0.52570107775431696</v>
      </c>
      <c r="AJ9" s="14"/>
      <c r="AK9" s="14">
        <v>0.24255633859408299</v>
      </c>
      <c r="AL9" s="14">
        <v>2.7937677011989102E-2</v>
      </c>
      <c r="AM9" s="14">
        <v>0.17910885498659801</v>
      </c>
      <c r="AN9" s="14">
        <v>0.47366692954774697</v>
      </c>
      <c r="AO9" s="14">
        <v>0.20358862149325799</v>
      </c>
      <c r="AP9" s="14"/>
      <c r="AQ9" s="14">
        <v>0.22154509884738299</v>
      </c>
      <c r="AR9" s="14"/>
      <c r="AS9" s="14">
        <v>6.6418913556811803E-3</v>
      </c>
      <c r="AT9" s="14">
        <v>0.27465542698506301</v>
      </c>
    </row>
    <row r="10" spans="2:46" x14ac:dyDescent="0.35">
      <c r="B10" s="15" t="s">
        <v>168</v>
      </c>
      <c r="C10" s="14">
        <v>0.13611802618459301</v>
      </c>
      <c r="D10" s="14">
        <v>0.127907118542092</v>
      </c>
      <c r="E10" s="14">
        <v>0.14466958496371399</v>
      </c>
      <c r="F10" s="14"/>
      <c r="G10" s="14">
        <v>0.163707740509168</v>
      </c>
      <c r="H10" s="14">
        <v>0.124493856151683</v>
      </c>
      <c r="I10" s="14">
        <v>0.15728921382641001</v>
      </c>
      <c r="J10" s="14">
        <v>0.123997305921961</v>
      </c>
      <c r="K10" s="14">
        <v>9.8906020989157004E-2</v>
      </c>
      <c r="L10" s="14">
        <v>0.144895129880348</v>
      </c>
      <c r="M10" s="14"/>
      <c r="N10" s="14">
        <v>0.12080608254300999</v>
      </c>
      <c r="O10" s="14">
        <v>0.15174958084666401</v>
      </c>
      <c r="P10" s="14">
        <v>0.112035655148655</v>
      </c>
      <c r="Q10" s="14">
        <v>0.15745378799988299</v>
      </c>
      <c r="R10" s="14"/>
      <c r="S10" s="14">
        <v>0.11571248523675499</v>
      </c>
      <c r="T10" s="14">
        <v>0.161926519078116</v>
      </c>
      <c r="U10" s="14">
        <v>0.10312954505399299</v>
      </c>
      <c r="V10" s="14">
        <v>0.14537837926262701</v>
      </c>
      <c r="W10" s="14">
        <v>0.13977136174171201</v>
      </c>
      <c r="X10" s="14">
        <v>0.15400275270637101</v>
      </c>
      <c r="Y10" s="14">
        <v>0.150597638981845</v>
      </c>
      <c r="Z10" s="14">
        <v>0.14276086884594699</v>
      </c>
      <c r="AA10" s="14">
        <v>0.13634469571664401</v>
      </c>
      <c r="AB10" s="14">
        <v>0.115560661232728</v>
      </c>
      <c r="AC10" s="14">
        <v>0.157155612689832</v>
      </c>
      <c r="AD10" s="14">
        <v>9.6091173897878399E-2</v>
      </c>
      <c r="AE10" s="14"/>
      <c r="AF10" s="14">
        <v>0.18256734341015199</v>
      </c>
      <c r="AG10" s="14">
        <v>9.1405064686426493E-2</v>
      </c>
      <c r="AH10" s="14">
        <v>0.13272014382182101</v>
      </c>
      <c r="AI10" s="14">
        <v>0.17203062433517399</v>
      </c>
      <c r="AJ10" s="14"/>
      <c r="AK10" s="14">
        <v>0.17054171396510701</v>
      </c>
      <c r="AL10" s="14">
        <v>4.3117811867998401E-2</v>
      </c>
      <c r="AM10" s="14">
        <v>0.13435666104805</v>
      </c>
      <c r="AN10" s="14">
        <v>0.18090324089925</v>
      </c>
      <c r="AO10" s="14">
        <v>0.166356459909374</v>
      </c>
      <c r="AP10" s="14"/>
      <c r="AQ10" s="14">
        <v>0.106085531944185</v>
      </c>
      <c r="AR10" s="14"/>
      <c r="AS10" s="14">
        <v>2.36448010863002E-2</v>
      </c>
      <c r="AT10" s="14">
        <v>0.192731307333185</v>
      </c>
    </row>
    <row r="11" spans="2:46" x14ac:dyDescent="0.35">
      <c r="B11" s="15" t="s">
        <v>169</v>
      </c>
      <c r="C11" s="14">
        <v>0.18552400561020699</v>
      </c>
      <c r="D11" s="14">
        <v>0.16605937749817501</v>
      </c>
      <c r="E11" s="14">
        <v>0.20525891534075399</v>
      </c>
      <c r="F11" s="14"/>
      <c r="G11" s="14">
        <v>0.27144608298630502</v>
      </c>
      <c r="H11" s="14">
        <v>0.201242868763987</v>
      </c>
      <c r="I11" s="14">
        <v>0.20460281755888701</v>
      </c>
      <c r="J11" s="14">
        <v>0.171582607094178</v>
      </c>
      <c r="K11" s="14">
        <v>0.150409443946317</v>
      </c>
      <c r="L11" s="14">
        <v>0.134921176510021</v>
      </c>
      <c r="M11" s="14"/>
      <c r="N11" s="14">
        <v>0.16040013110214399</v>
      </c>
      <c r="O11" s="14">
        <v>0.19575278029809801</v>
      </c>
      <c r="P11" s="14">
        <v>0.20409929021700501</v>
      </c>
      <c r="Q11" s="14">
        <v>0.18437480550583399</v>
      </c>
      <c r="R11" s="14"/>
      <c r="S11" s="14">
        <v>0.17810118449682399</v>
      </c>
      <c r="T11" s="14">
        <v>0.16498500478111799</v>
      </c>
      <c r="U11" s="14">
        <v>0.22760097478996499</v>
      </c>
      <c r="V11" s="14">
        <v>0.18122532634800001</v>
      </c>
      <c r="W11" s="14">
        <v>0.15570827355297301</v>
      </c>
      <c r="X11" s="14">
        <v>0.18507880586706901</v>
      </c>
      <c r="Y11" s="14">
        <v>0.192921605584809</v>
      </c>
      <c r="Z11" s="14">
        <v>0.206247687833638</v>
      </c>
      <c r="AA11" s="14">
        <v>0.14587266677764699</v>
      </c>
      <c r="AB11" s="14">
        <v>0.214199926215173</v>
      </c>
      <c r="AC11" s="14">
        <v>0.21414191156997001</v>
      </c>
      <c r="AD11" s="14">
        <v>0.24402109301810701</v>
      </c>
      <c r="AE11" s="14"/>
      <c r="AF11" s="14">
        <v>0.200064803328975</v>
      </c>
      <c r="AG11" s="14">
        <v>0.14711836801303699</v>
      </c>
      <c r="AH11" s="14">
        <v>0.16344856339589101</v>
      </c>
      <c r="AI11" s="14">
        <v>0.140733289331755</v>
      </c>
      <c r="AJ11" s="14"/>
      <c r="AK11" s="14">
        <v>0.232837692843922</v>
      </c>
      <c r="AL11" s="14">
        <v>0.121327092586093</v>
      </c>
      <c r="AM11" s="14">
        <v>0.16227694464894599</v>
      </c>
      <c r="AN11" s="14">
        <v>0.15231219732162399</v>
      </c>
      <c r="AO11" s="14">
        <v>0.30068318760007801</v>
      </c>
      <c r="AP11" s="14"/>
      <c r="AQ11" s="14">
        <v>9.1191607887165599E-2</v>
      </c>
      <c r="AR11" s="14"/>
      <c r="AS11" s="14">
        <v>7.5056775203248799E-2</v>
      </c>
      <c r="AT11" s="14">
        <v>0.258726049221364</v>
      </c>
    </row>
    <row r="12" spans="2:46" x14ac:dyDescent="0.35">
      <c r="B12" s="15" t="s">
        <v>170</v>
      </c>
      <c r="C12" s="14">
        <v>0.16770664193210499</v>
      </c>
      <c r="D12" s="14">
        <v>0.16601733645419001</v>
      </c>
      <c r="E12" s="14">
        <v>0.16703054038045001</v>
      </c>
      <c r="F12" s="14"/>
      <c r="G12" s="14">
        <v>0.16418789115447399</v>
      </c>
      <c r="H12" s="14">
        <v>0.15901329650655099</v>
      </c>
      <c r="I12" s="14">
        <v>0.16239162217643799</v>
      </c>
      <c r="J12" s="14">
        <v>0.15571048084584299</v>
      </c>
      <c r="K12" s="14">
        <v>0.175848945382132</v>
      </c>
      <c r="L12" s="14">
        <v>0.18572233170324701</v>
      </c>
      <c r="M12" s="14"/>
      <c r="N12" s="14">
        <v>0.18036435879684101</v>
      </c>
      <c r="O12" s="14">
        <v>0.142280016321474</v>
      </c>
      <c r="P12" s="14">
        <v>0.16294821849612201</v>
      </c>
      <c r="Q12" s="14">
        <v>0.183003554015954</v>
      </c>
      <c r="R12" s="14"/>
      <c r="S12" s="14">
        <v>0.17525923608145599</v>
      </c>
      <c r="T12" s="14">
        <v>0.152710271162701</v>
      </c>
      <c r="U12" s="14">
        <v>0.16999239136739799</v>
      </c>
      <c r="V12" s="14">
        <v>0.21301425396116699</v>
      </c>
      <c r="W12" s="14">
        <v>0.177408804966881</v>
      </c>
      <c r="X12" s="14">
        <v>0.14352356048335399</v>
      </c>
      <c r="Y12" s="14">
        <v>0.16605993201827299</v>
      </c>
      <c r="Z12" s="14">
        <v>0.19263232896031199</v>
      </c>
      <c r="AA12" s="14">
        <v>0.18189968808930401</v>
      </c>
      <c r="AB12" s="14">
        <v>0.15984924007968301</v>
      </c>
      <c r="AC12" s="14">
        <v>0.112485280164137</v>
      </c>
      <c r="AD12" s="14">
        <v>0.14029561675683699</v>
      </c>
      <c r="AE12" s="14"/>
      <c r="AF12" s="14">
        <v>0.15156824021131299</v>
      </c>
      <c r="AG12" s="14">
        <v>0.17959809997291501</v>
      </c>
      <c r="AH12" s="14">
        <v>0.191057326686427</v>
      </c>
      <c r="AI12" s="14">
        <v>7.3709944443478101E-2</v>
      </c>
      <c r="AJ12" s="14"/>
      <c r="AK12" s="14">
        <v>0.173283866615386</v>
      </c>
      <c r="AL12" s="14">
        <v>0.19389499541578301</v>
      </c>
      <c r="AM12" s="14">
        <v>0.168320649449583</v>
      </c>
      <c r="AN12" s="14">
        <v>9.0914714865678203E-2</v>
      </c>
      <c r="AO12" s="14">
        <v>0.15973882356268401</v>
      </c>
      <c r="AP12" s="14"/>
      <c r="AQ12" s="14">
        <v>0.118019625394935</v>
      </c>
      <c r="AR12" s="14"/>
      <c r="AS12" s="14">
        <v>0.182898363213712</v>
      </c>
      <c r="AT12" s="14">
        <v>0.15831786100586101</v>
      </c>
    </row>
    <row r="13" spans="2:46" x14ac:dyDescent="0.35">
      <c r="B13" s="15" t="s">
        <v>171</v>
      </c>
      <c r="C13" s="14">
        <v>0.17725427183697301</v>
      </c>
      <c r="D13" s="14">
        <v>0.178088021120653</v>
      </c>
      <c r="E13" s="14">
        <v>0.17713441007719499</v>
      </c>
      <c r="F13" s="14"/>
      <c r="G13" s="14">
        <v>0.19468818470892699</v>
      </c>
      <c r="H13" s="14">
        <v>0.19882307407253699</v>
      </c>
      <c r="I13" s="14">
        <v>0.15933348541251499</v>
      </c>
      <c r="J13" s="14">
        <v>0.18878706196897099</v>
      </c>
      <c r="K13" s="14">
        <v>0.18773157177123401</v>
      </c>
      <c r="L13" s="14">
        <v>0.14621165454170301</v>
      </c>
      <c r="M13" s="14"/>
      <c r="N13" s="14">
        <v>0.20259582148910499</v>
      </c>
      <c r="O13" s="14">
        <v>0.20707456525033699</v>
      </c>
      <c r="P13" s="14">
        <v>0.14275685207821501</v>
      </c>
      <c r="Q13" s="14">
        <v>0.149587454937046</v>
      </c>
      <c r="R13" s="14"/>
      <c r="S13" s="14">
        <v>0.22698787010054899</v>
      </c>
      <c r="T13" s="14">
        <v>0.182137046529491</v>
      </c>
      <c r="U13" s="14">
        <v>0.166861204951987</v>
      </c>
      <c r="V13" s="14">
        <v>0.17631744586195899</v>
      </c>
      <c r="W13" s="14">
        <v>0.18425972955814601</v>
      </c>
      <c r="X13" s="14">
        <v>0.15301250011536099</v>
      </c>
      <c r="Y13" s="14">
        <v>0.138002537204579</v>
      </c>
      <c r="Z13" s="14">
        <v>0.129865762324998</v>
      </c>
      <c r="AA13" s="14">
        <v>0.16102995832345501</v>
      </c>
      <c r="AB13" s="14">
        <v>0.190765856969146</v>
      </c>
      <c r="AC13" s="14">
        <v>0.18070813238619199</v>
      </c>
      <c r="AD13" s="14">
        <v>0.192197215678377</v>
      </c>
      <c r="AE13" s="14"/>
      <c r="AF13" s="14">
        <v>0.12748208899681701</v>
      </c>
      <c r="AG13" s="14">
        <v>0.27702957737620898</v>
      </c>
      <c r="AH13" s="14">
        <v>0.23701206045178999</v>
      </c>
      <c r="AI13" s="14">
        <v>5.0343496923956503E-2</v>
      </c>
      <c r="AJ13" s="14"/>
      <c r="AK13" s="14">
        <v>0.115500197868128</v>
      </c>
      <c r="AL13" s="14">
        <v>0.34428459696522001</v>
      </c>
      <c r="AM13" s="14">
        <v>0.24248667897012399</v>
      </c>
      <c r="AN13" s="14">
        <v>7.4381704200972898E-2</v>
      </c>
      <c r="AO13" s="14">
        <v>0.132329065744932</v>
      </c>
      <c r="AP13" s="14"/>
      <c r="AQ13" s="14">
        <v>0.26029114403729903</v>
      </c>
      <c r="AR13" s="14"/>
      <c r="AS13" s="14">
        <v>0.40584176662931298</v>
      </c>
      <c r="AT13" s="14">
        <v>8.0060525100584007E-2</v>
      </c>
    </row>
    <row r="14" spans="2:46" x14ac:dyDescent="0.35">
      <c r="B14" s="15" t="s">
        <v>172</v>
      </c>
      <c r="C14" s="14">
        <v>8.1162693573487002E-2</v>
      </c>
      <c r="D14" s="14">
        <v>9.7024082887703395E-2</v>
      </c>
      <c r="E14" s="14">
        <v>6.5991184607946299E-2</v>
      </c>
      <c r="F14" s="14"/>
      <c r="G14" s="14">
        <v>6.1934523819890799E-2</v>
      </c>
      <c r="H14" s="14">
        <v>0.117484988103862</v>
      </c>
      <c r="I14" s="14">
        <v>7.1300675321117807E-2</v>
      </c>
      <c r="J14" s="14">
        <v>6.10265900848374E-2</v>
      </c>
      <c r="K14" s="14">
        <v>7.9071466355199002E-2</v>
      </c>
      <c r="L14" s="14">
        <v>9.0235857324342403E-2</v>
      </c>
      <c r="M14" s="14"/>
      <c r="N14" s="14">
        <v>0.112759485539582</v>
      </c>
      <c r="O14" s="14">
        <v>8.5819344078070597E-2</v>
      </c>
      <c r="P14" s="14">
        <v>6.3161736623897999E-2</v>
      </c>
      <c r="Q14" s="14">
        <v>5.9059763747957697E-2</v>
      </c>
      <c r="R14" s="14"/>
      <c r="S14" s="14">
        <v>0.11032411309359801</v>
      </c>
      <c r="T14" s="14">
        <v>8.2680022789749702E-2</v>
      </c>
      <c r="U14" s="14">
        <v>9.0085644064066994E-2</v>
      </c>
      <c r="V14" s="14">
        <v>5.1484913154217299E-2</v>
      </c>
      <c r="W14" s="14">
        <v>6.6925598594573504E-2</v>
      </c>
      <c r="X14" s="14">
        <v>9.9443187360904503E-2</v>
      </c>
      <c r="Y14" s="14">
        <v>2.9108328656367099E-2</v>
      </c>
      <c r="Z14" s="14">
        <v>0.113435277211167</v>
      </c>
      <c r="AA14" s="14">
        <v>0.10231648375408101</v>
      </c>
      <c r="AB14" s="14">
        <v>7.4012632439141898E-2</v>
      </c>
      <c r="AC14" s="14">
        <v>2.1092369054327799E-2</v>
      </c>
      <c r="AD14" s="14">
        <v>0.121748295936046</v>
      </c>
      <c r="AE14" s="14"/>
      <c r="AF14" s="14">
        <v>4.8379372333360399E-2</v>
      </c>
      <c r="AG14" s="14">
        <v>0.15364856233310301</v>
      </c>
      <c r="AH14" s="14">
        <v>0.110042984282183</v>
      </c>
      <c r="AI14" s="14">
        <v>3.7481567211319899E-2</v>
      </c>
      <c r="AJ14" s="14"/>
      <c r="AK14" s="14">
        <v>5.9150870249460599E-2</v>
      </c>
      <c r="AL14" s="14">
        <v>0.20811931658045399</v>
      </c>
      <c r="AM14" s="14">
        <v>9.14551272272454E-2</v>
      </c>
      <c r="AN14" s="14">
        <v>2.59441325938999E-2</v>
      </c>
      <c r="AO14" s="14">
        <v>3.1270286554788002E-2</v>
      </c>
      <c r="AP14" s="14"/>
      <c r="AQ14" s="14">
        <v>0.151497064380578</v>
      </c>
      <c r="AR14" s="14"/>
      <c r="AS14" s="14">
        <v>0.24161946052747801</v>
      </c>
      <c r="AT14" s="14">
        <v>2.72495903323609E-2</v>
      </c>
    </row>
    <row r="15" spans="2:46" x14ac:dyDescent="0.35">
      <c r="B15" s="15" t="s">
        <v>173</v>
      </c>
      <c r="C15" s="23">
        <v>2.0961711331305598E-2</v>
      </c>
      <c r="D15" s="23">
        <v>2.2157910019470501E-2</v>
      </c>
      <c r="E15" s="23">
        <v>1.9875674365354E-2</v>
      </c>
      <c r="F15" s="23"/>
      <c r="G15" s="23">
        <v>1.38970825538233E-2</v>
      </c>
      <c r="H15" s="23">
        <v>2.6056796311841102E-2</v>
      </c>
      <c r="I15" s="23">
        <v>1.29917559228511E-2</v>
      </c>
      <c r="J15" s="23">
        <v>2.32272949067007E-2</v>
      </c>
      <c r="K15" s="23">
        <v>2.3441115554088499E-2</v>
      </c>
      <c r="L15" s="23">
        <v>2.4495432803943101E-2</v>
      </c>
      <c r="M15" s="23"/>
      <c r="N15" s="23">
        <v>2.7660162640629302E-2</v>
      </c>
      <c r="O15" s="23">
        <v>2.7090084683454699E-2</v>
      </c>
      <c r="P15" s="23">
        <v>1.6624741090982002E-2</v>
      </c>
      <c r="Q15" s="23">
        <v>1.14310675851326E-2</v>
      </c>
      <c r="R15" s="23"/>
      <c r="S15" s="23">
        <v>2.63019190396123E-2</v>
      </c>
      <c r="T15" s="23">
        <v>2.8515000679362201E-2</v>
      </c>
      <c r="U15" s="23">
        <v>2.2828964721190299E-2</v>
      </c>
      <c r="V15" s="23">
        <v>1.1412745172166901E-2</v>
      </c>
      <c r="W15" s="23">
        <v>2.5487254990500401E-2</v>
      </c>
      <c r="X15" s="23">
        <v>5.7098541908565297E-3</v>
      </c>
      <c r="Y15" s="23">
        <v>1.18134425555027E-2</v>
      </c>
      <c r="Z15" s="23">
        <v>2.6719079445823898E-2</v>
      </c>
      <c r="AA15" s="23">
        <v>2.13994590709129E-2</v>
      </c>
      <c r="AB15" s="23">
        <v>3.9344516555196003E-2</v>
      </c>
      <c r="AC15" s="23">
        <v>1.0337811768308299E-2</v>
      </c>
      <c r="AD15" s="23">
        <v>0</v>
      </c>
      <c r="AE15" s="23"/>
      <c r="AF15" s="23">
        <v>2.5633191034405999E-3</v>
      </c>
      <c r="AG15" s="23">
        <v>4.1276104759156301E-2</v>
      </c>
      <c r="AH15" s="23">
        <v>3.89677391044186E-2</v>
      </c>
      <c r="AI15" s="23">
        <v>0</v>
      </c>
      <c r="AJ15" s="23"/>
      <c r="AK15" s="23">
        <v>6.1293198639142798E-3</v>
      </c>
      <c r="AL15" s="23">
        <v>6.1318509572462501E-2</v>
      </c>
      <c r="AM15" s="23">
        <v>2.1995083669452801E-2</v>
      </c>
      <c r="AN15" s="23">
        <v>1.877080570828E-3</v>
      </c>
      <c r="AO15" s="23">
        <v>6.0335551348858303E-3</v>
      </c>
      <c r="AP15" s="23"/>
      <c r="AQ15" s="23">
        <v>5.1369927508454101E-2</v>
      </c>
      <c r="AR15" s="23"/>
      <c r="AS15" s="23">
        <v>6.4296941984267206E-2</v>
      </c>
      <c r="AT15" s="23">
        <v>8.2592400215821503E-3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0.27004662149525799</v>
      </c>
      <c r="D9" s="14">
        <v>0.28395010159734302</v>
      </c>
      <c r="E9" s="14">
        <v>0.257526999865205</v>
      </c>
      <c r="F9" s="14"/>
      <c r="G9" s="14">
        <v>0.15304637590630499</v>
      </c>
      <c r="H9" s="14">
        <v>0.18642131908853099</v>
      </c>
      <c r="I9" s="14">
        <v>0.25567009869005802</v>
      </c>
      <c r="J9" s="14">
        <v>0.32262353996377102</v>
      </c>
      <c r="K9" s="14">
        <v>0.33084452306643503</v>
      </c>
      <c r="L9" s="14">
        <v>0.34407589297534102</v>
      </c>
      <c r="M9" s="14"/>
      <c r="N9" s="14">
        <v>0.24711076166603499</v>
      </c>
      <c r="O9" s="14">
        <v>0.223693524631431</v>
      </c>
      <c r="P9" s="14">
        <v>0.322664126601579</v>
      </c>
      <c r="Q9" s="14">
        <v>0.29661835331862002</v>
      </c>
      <c r="R9" s="14"/>
      <c r="S9" s="14">
        <v>0.18328910084509401</v>
      </c>
      <c r="T9" s="14">
        <v>0.27467098806824802</v>
      </c>
      <c r="U9" s="14">
        <v>0.27230179057339998</v>
      </c>
      <c r="V9" s="14">
        <v>0.25538956701742599</v>
      </c>
      <c r="W9" s="14">
        <v>0.30746242939622798</v>
      </c>
      <c r="X9" s="14">
        <v>0.280409783833375</v>
      </c>
      <c r="Y9" s="14">
        <v>0.31777695359682601</v>
      </c>
      <c r="Z9" s="14">
        <v>0.29436775980616903</v>
      </c>
      <c r="AA9" s="14">
        <v>0.28729051747835599</v>
      </c>
      <c r="AB9" s="14">
        <v>0.25822681071182302</v>
      </c>
      <c r="AC9" s="14">
        <v>0.36463445032874198</v>
      </c>
      <c r="AD9" s="14">
        <v>0.22978000324254499</v>
      </c>
      <c r="AE9" s="14"/>
      <c r="AF9" s="14">
        <v>0.382224648820642</v>
      </c>
      <c r="AG9" s="14">
        <v>0.11521843121590999</v>
      </c>
      <c r="AH9" s="14">
        <v>0.179889685737045</v>
      </c>
      <c r="AI9" s="14">
        <v>0.58721684627056003</v>
      </c>
      <c r="AJ9" s="14"/>
      <c r="AK9" s="14">
        <v>0.34193278570996799</v>
      </c>
      <c r="AL9" s="14">
        <v>3.0150651093174798E-2</v>
      </c>
      <c r="AM9" s="14">
        <v>0.180536099788601</v>
      </c>
      <c r="AN9" s="14">
        <v>0.53145739037200901</v>
      </c>
      <c r="AO9" s="14">
        <v>0.24135167987329401</v>
      </c>
      <c r="AP9" s="14"/>
      <c r="AQ9" s="14">
        <v>0.24819551920097799</v>
      </c>
      <c r="AR9" s="14"/>
      <c r="AS9" s="14">
        <v>2.4959165897657301E-3</v>
      </c>
      <c r="AT9" s="14">
        <v>0.294738957555644</v>
      </c>
    </row>
    <row r="10" spans="2:46" x14ac:dyDescent="0.35">
      <c r="B10" s="15" t="s">
        <v>168</v>
      </c>
      <c r="C10" s="14">
        <v>0.13607576386303399</v>
      </c>
      <c r="D10" s="14">
        <v>0.12575553300614201</v>
      </c>
      <c r="E10" s="14">
        <v>0.14479366454194301</v>
      </c>
      <c r="F10" s="14"/>
      <c r="G10" s="14">
        <v>0.15845309274907399</v>
      </c>
      <c r="H10" s="14">
        <v>0.13124760562568399</v>
      </c>
      <c r="I10" s="14">
        <v>0.14073715566343201</v>
      </c>
      <c r="J10" s="14">
        <v>0.121466614139716</v>
      </c>
      <c r="K10" s="14">
        <v>0.124689950305997</v>
      </c>
      <c r="L10" s="14">
        <v>0.140847852035733</v>
      </c>
      <c r="M10" s="14"/>
      <c r="N10" s="14">
        <v>0.125230149759433</v>
      </c>
      <c r="O10" s="14">
        <v>0.13577695572726201</v>
      </c>
      <c r="P10" s="14">
        <v>0.12878720027208401</v>
      </c>
      <c r="Q10" s="14">
        <v>0.15445604736596499</v>
      </c>
      <c r="R10" s="14"/>
      <c r="S10" s="14">
        <v>0.11547916994990599</v>
      </c>
      <c r="T10" s="14">
        <v>0.17313448884976801</v>
      </c>
      <c r="U10" s="14">
        <v>7.5297412171897102E-2</v>
      </c>
      <c r="V10" s="14">
        <v>0.17302525975795499</v>
      </c>
      <c r="W10" s="14">
        <v>0.16784363714209499</v>
      </c>
      <c r="X10" s="14">
        <v>0.11919967685243001</v>
      </c>
      <c r="Y10" s="14">
        <v>0.167037252779942</v>
      </c>
      <c r="Z10" s="14">
        <v>0.132083186231194</v>
      </c>
      <c r="AA10" s="14">
        <v>0.12536169515158599</v>
      </c>
      <c r="AB10" s="14">
        <v>0.15502516898951299</v>
      </c>
      <c r="AC10" s="14">
        <v>0.109276709823576</v>
      </c>
      <c r="AD10" s="14">
        <v>4.9839047906100498E-2</v>
      </c>
      <c r="AE10" s="14"/>
      <c r="AF10" s="14">
        <v>0.195995569347579</v>
      </c>
      <c r="AG10" s="14">
        <v>8.3023385496851093E-2</v>
      </c>
      <c r="AH10" s="14">
        <v>0.15219734439034599</v>
      </c>
      <c r="AI10" s="14">
        <v>0.12890324701376801</v>
      </c>
      <c r="AJ10" s="14"/>
      <c r="AK10" s="14">
        <v>0.16923968640096301</v>
      </c>
      <c r="AL10" s="14">
        <v>3.18371286222556E-2</v>
      </c>
      <c r="AM10" s="14">
        <v>0.189977606109692</v>
      </c>
      <c r="AN10" s="14">
        <v>0.15629689395388399</v>
      </c>
      <c r="AO10" s="14">
        <v>0.16552914823588299</v>
      </c>
      <c r="AP10" s="14"/>
      <c r="AQ10" s="14">
        <v>6.1615553650325401E-2</v>
      </c>
      <c r="AR10" s="14"/>
      <c r="AS10" s="14">
        <v>2.01300797760748E-2</v>
      </c>
      <c r="AT10" s="14">
        <v>0.18031364118733401</v>
      </c>
    </row>
    <row r="11" spans="2:46" x14ac:dyDescent="0.35">
      <c r="B11" s="15" t="s">
        <v>169</v>
      </c>
      <c r="C11" s="14">
        <v>0.18141110894047299</v>
      </c>
      <c r="D11" s="14">
        <v>0.16046513081952499</v>
      </c>
      <c r="E11" s="14">
        <v>0.200552696815362</v>
      </c>
      <c r="F11" s="14"/>
      <c r="G11" s="14">
        <v>0.25623258549081002</v>
      </c>
      <c r="H11" s="14">
        <v>0.18081191210330499</v>
      </c>
      <c r="I11" s="14">
        <v>0.19467058776656099</v>
      </c>
      <c r="J11" s="14">
        <v>0.130524774965148</v>
      </c>
      <c r="K11" s="14">
        <v>0.15667866519939799</v>
      </c>
      <c r="L11" s="14">
        <v>0.17927992633326101</v>
      </c>
      <c r="M11" s="14"/>
      <c r="N11" s="14">
        <v>0.16361143148072499</v>
      </c>
      <c r="O11" s="14">
        <v>0.19859459725825501</v>
      </c>
      <c r="P11" s="14">
        <v>0.18005500056722801</v>
      </c>
      <c r="Q11" s="14">
        <v>0.184606600049217</v>
      </c>
      <c r="R11" s="14"/>
      <c r="S11" s="14">
        <v>0.15003243630650001</v>
      </c>
      <c r="T11" s="14">
        <v>0.158724926097288</v>
      </c>
      <c r="U11" s="14">
        <v>0.207841496061693</v>
      </c>
      <c r="V11" s="14">
        <v>0.19320620887218301</v>
      </c>
      <c r="W11" s="14">
        <v>0.13731941055149799</v>
      </c>
      <c r="X11" s="14">
        <v>0.22361529447224199</v>
      </c>
      <c r="Y11" s="14">
        <v>0.16816781539566</v>
      </c>
      <c r="Z11" s="14">
        <v>0.25248781496178901</v>
      </c>
      <c r="AA11" s="14">
        <v>0.14625267336226699</v>
      </c>
      <c r="AB11" s="14">
        <v>0.19777955442949499</v>
      </c>
      <c r="AC11" s="14">
        <v>0.196760787616824</v>
      </c>
      <c r="AD11" s="14">
        <v>0.28986284485424502</v>
      </c>
      <c r="AE11" s="14"/>
      <c r="AF11" s="14">
        <v>0.195380335076242</v>
      </c>
      <c r="AG11" s="14">
        <v>0.16062910635455999</v>
      </c>
      <c r="AH11" s="14">
        <v>0.15082999030847799</v>
      </c>
      <c r="AI11" s="14">
        <v>0.117358574849935</v>
      </c>
      <c r="AJ11" s="14"/>
      <c r="AK11" s="14">
        <v>0.21923914199243899</v>
      </c>
      <c r="AL11" s="14">
        <v>0.11184524362776301</v>
      </c>
      <c r="AM11" s="14">
        <v>0.167243536227458</v>
      </c>
      <c r="AN11" s="14">
        <v>0.15703316977919299</v>
      </c>
      <c r="AO11" s="14">
        <v>0.27455571621412</v>
      </c>
      <c r="AP11" s="14"/>
      <c r="AQ11" s="14">
        <v>0.142196171565419</v>
      </c>
      <c r="AR11" s="14"/>
      <c r="AS11" s="14">
        <v>8.5714904343552903E-2</v>
      </c>
      <c r="AT11" s="14">
        <v>0.265607327035148</v>
      </c>
    </row>
    <row r="12" spans="2:46" x14ac:dyDescent="0.35">
      <c r="B12" s="15" t="s">
        <v>170</v>
      </c>
      <c r="C12" s="14">
        <v>0.150892086781545</v>
      </c>
      <c r="D12" s="14">
        <v>0.143014598982659</v>
      </c>
      <c r="E12" s="14">
        <v>0.15917591703995701</v>
      </c>
      <c r="F12" s="14"/>
      <c r="G12" s="14">
        <v>0.16675840791091101</v>
      </c>
      <c r="H12" s="14">
        <v>0.17026258799471899</v>
      </c>
      <c r="I12" s="14">
        <v>0.16350445537896499</v>
      </c>
      <c r="J12" s="14">
        <v>0.16227412310537101</v>
      </c>
      <c r="K12" s="14">
        <v>0.123207663124282</v>
      </c>
      <c r="L12" s="14">
        <v>0.123686350145436</v>
      </c>
      <c r="M12" s="14"/>
      <c r="N12" s="14">
        <v>0.13182197314944599</v>
      </c>
      <c r="O12" s="14">
        <v>0.16165152158389001</v>
      </c>
      <c r="P12" s="14">
        <v>0.163078465119667</v>
      </c>
      <c r="Q12" s="14">
        <v>0.14767790395035499</v>
      </c>
      <c r="R12" s="14"/>
      <c r="S12" s="14">
        <v>0.161917066886859</v>
      </c>
      <c r="T12" s="14">
        <v>0.14813866639572201</v>
      </c>
      <c r="U12" s="14">
        <v>0.19407872963963399</v>
      </c>
      <c r="V12" s="14">
        <v>0.17219618872235201</v>
      </c>
      <c r="W12" s="14">
        <v>0.15316756655145</v>
      </c>
      <c r="X12" s="14">
        <v>0.140926017033707</v>
      </c>
      <c r="Y12" s="14">
        <v>0.13260374884770301</v>
      </c>
      <c r="Z12" s="14">
        <v>0.11945223466293001</v>
      </c>
      <c r="AA12" s="14">
        <v>0.15184221843033699</v>
      </c>
      <c r="AB12" s="14">
        <v>0.14092529873444701</v>
      </c>
      <c r="AC12" s="14">
        <v>0.112789734113301</v>
      </c>
      <c r="AD12" s="14">
        <v>0.13752094916014199</v>
      </c>
      <c r="AE12" s="14"/>
      <c r="AF12" s="14">
        <v>9.4109389595075907E-2</v>
      </c>
      <c r="AG12" s="14">
        <v>0.17177203219113499</v>
      </c>
      <c r="AH12" s="14">
        <v>0.20551332971671399</v>
      </c>
      <c r="AI12" s="14">
        <v>8.2032461861392694E-2</v>
      </c>
      <c r="AJ12" s="14"/>
      <c r="AK12" s="14">
        <v>0.12068076188237201</v>
      </c>
      <c r="AL12" s="14">
        <v>0.18945615228166199</v>
      </c>
      <c r="AM12" s="14">
        <v>0.161473468694046</v>
      </c>
      <c r="AN12" s="14">
        <v>7.6631060441005303E-2</v>
      </c>
      <c r="AO12" s="14">
        <v>0.17402768421060399</v>
      </c>
      <c r="AP12" s="14"/>
      <c r="AQ12" s="14">
        <v>0.11403073550222299</v>
      </c>
      <c r="AR12" s="14"/>
      <c r="AS12" s="14">
        <v>0.162947647411264</v>
      </c>
      <c r="AT12" s="14">
        <v>0.176423337243031</v>
      </c>
    </row>
    <row r="13" spans="2:46" x14ac:dyDescent="0.35">
      <c r="B13" s="15" t="s">
        <v>171</v>
      </c>
      <c r="C13" s="14">
        <v>0.167839208713744</v>
      </c>
      <c r="D13" s="14">
        <v>0.18338667992930599</v>
      </c>
      <c r="E13" s="14">
        <v>0.15331378349015101</v>
      </c>
      <c r="F13" s="14"/>
      <c r="G13" s="14">
        <v>0.19075383003575899</v>
      </c>
      <c r="H13" s="14">
        <v>0.214636451374629</v>
      </c>
      <c r="I13" s="14">
        <v>0.16293890863035401</v>
      </c>
      <c r="J13" s="14">
        <v>0.16250793107043199</v>
      </c>
      <c r="K13" s="14">
        <v>0.16021645393754899</v>
      </c>
      <c r="L13" s="14">
        <v>0.12793467941675801</v>
      </c>
      <c r="M13" s="14"/>
      <c r="N13" s="14">
        <v>0.19902222552323401</v>
      </c>
      <c r="O13" s="14">
        <v>0.18403119246483901</v>
      </c>
      <c r="P13" s="14">
        <v>0.13471729527618001</v>
      </c>
      <c r="Q13" s="14">
        <v>0.146697998016833</v>
      </c>
      <c r="R13" s="14"/>
      <c r="S13" s="14">
        <v>0.255565211696063</v>
      </c>
      <c r="T13" s="14">
        <v>0.145660316984528</v>
      </c>
      <c r="U13" s="14">
        <v>0.144917639578866</v>
      </c>
      <c r="V13" s="14">
        <v>0.14181290605920799</v>
      </c>
      <c r="W13" s="14">
        <v>0.15601198881334399</v>
      </c>
      <c r="X13" s="14">
        <v>0.13483183706001201</v>
      </c>
      <c r="Y13" s="14">
        <v>0.15341537810655501</v>
      </c>
      <c r="Z13" s="14">
        <v>0.111922648835502</v>
      </c>
      <c r="AA13" s="14">
        <v>0.18058568883079601</v>
      </c>
      <c r="AB13" s="14">
        <v>0.15573855278084101</v>
      </c>
      <c r="AC13" s="14">
        <v>0.14115606775910899</v>
      </c>
      <c r="AD13" s="14">
        <v>0.26729523031360503</v>
      </c>
      <c r="AE13" s="14"/>
      <c r="AF13" s="14">
        <v>7.7399687116833302E-2</v>
      </c>
      <c r="AG13" s="14">
        <v>0.28838547944735299</v>
      </c>
      <c r="AH13" s="14">
        <v>0.19751429776941601</v>
      </c>
      <c r="AI13" s="14">
        <v>5.8613879387102399E-2</v>
      </c>
      <c r="AJ13" s="14"/>
      <c r="AK13" s="14">
        <v>9.3122103886789501E-2</v>
      </c>
      <c r="AL13" s="14">
        <v>0.37456285679573997</v>
      </c>
      <c r="AM13" s="14">
        <v>0.22195838306638199</v>
      </c>
      <c r="AN13" s="14">
        <v>4.8042918393795299E-2</v>
      </c>
      <c r="AO13" s="14">
        <v>0.120215976253316</v>
      </c>
      <c r="AP13" s="14"/>
      <c r="AQ13" s="14">
        <v>0.193938579843452</v>
      </c>
      <c r="AR13" s="14"/>
      <c r="AS13" s="14">
        <v>0.43296832547889602</v>
      </c>
      <c r="AT13" s="14">
        <v>6.7948325652799998E-2</v>
      </c>
    </row>
    <row r="14" spans="2:46" x14ac:dyDescent="0.35">
      <c r="B14" s="15" t="s">
        <v>172</v>
      </c>
      <c r="C14" s="14">
        <v>7.6696412541081102E-2</v>
      </c>
      <c r="D14" s="14">
        <v>8.2327591997604505E-2</v>
      </c>
      <c r="E14" s="14">
        <v>7.1497718321951703E-2</v>
      </c>
      <c r="F14" s="14"/>
      <c r="G14" s="14">
        <v>6.7851860968385996E-2</v>
      </c>
      <c r="H14" s="14">
        <v>9.3288998959092803E-2</v>
      </c>
      <c r="I14" s="14">
        <v>7.4572683500479298E-2</v>
      </c>
      <c r="J14" s="14">
        <v>7.7374920787941406E-2</v>
      </c>
      <c r="K14" s="14">
        <v>8.8188959050664595E-2</v>
      </c>
      <c r="L14" s="14">
        <v>6.2521877710499094E-2</v>
      </c>
      <c r="M14" s="14"/>
      <c r="N14" s="14">
        <v>0.105314180793282</v>
      </c>
      <c r="O14" s="14">
        <v>7.2660068781132806E-2</v>
      </c>
      <c r="P14" s="14">
        <v>6.14116770291398E-2</v>
      </c>
      <c r="Q14" s="14">
        <v>6.4422800517901405E-2</v>
      </c>
      <c r="R14" s="14"/>
      <c r="S14" s="14">
        <v>0.110510938098671</v>
      </c>
      <c r="T14" s="14">
        <v>7.1240043690574698E-2</v>
      </c>
      <c r="U14" s="14">
        <v>8.8750537680559904E-2</v>
      </c>
      <c r="V14" s="14">
        <v>4.68932573522809E-2</v>
      </c>
      <c r="W14" s="14">
        <v>5.2707712554885197E-2</v>
      </c>
      <c r="X14" s="14">
        <v>8.5243226460471194E-2</v>
      </c>
      <c r="Y14" s="14">
        <v>5.5308019484183603E-2</v>
      </c>
      <c r="Z14" s="14">
        <v>7.6311156799288904E-2</v>
      </c>
      <c r="AA14" s="14">
        <v>9.9914650581151801E-2</v>
      </c>
      <c r="AB14" s="14">
        <v>7.5565096714579602E-2</v>
      </c>
      <c r="AC14" s="14">
        <v>6.5044438590139905E-2</v>
      </c>
      <c r="AD14" s="14">
        <v>2.5701924523362701E-2</v>
      </c>
      <c r="AE14" s="14"/>
      <c r="AF14" s="14">
        <v>5.2314625039179399E-2</v>
      </c>
      <c r="AG14" s="14">
        <v>0.14275667903140599</v>
      </c>
      <c r="AH14" s="14">
        <v>9.1544507357699006E-2</v>
      </c>
      <c r="AI14" s="14">
        <v>2.58749906172424E-2</v>
      </c>
      <c r="AJ14" s="14"/>
      <c r="AK14" s="14">
        <v>4.9641949027449402E-2</v>
      </c>
      <c r="AL14" s="14">
        <v>0.207431084334465</v>
      </c>
      <c r="AM14" s="14">
        <v>6.5594315984314297E-2</v>
      </c>
      <c r="AN14" s="14">
        <v>2.8661486489285602E-2</v>
      </c>
      <c r="AO14" s="14">
        <v>2.4319795212784101E-2</v>
      </c>
      <c r="AP14" s="14"/>
      <c r="AQ14" s="14">
        <v>0.199069423915199</v>
      </c>
      <c r="AR14" s="14"/>
      <c r="AS14" s="14">
        <v>0.23123344387105299</v>
      </c>
      <c r="AT14" s="14">
        <v>1.4968411326043299E-2</v>
      </c>
    </row>
    <row r="15" spans="2:46" x14ac:dyDescent="0.35">
      <c r="B15" s="15" t="s">
        <v>173</v>
      </c>
      <c r="C15" s="23">
        <v>1.7038797664866601E-2</v>
      </c>
      <c r="D15" s="23">
        <v>2.1100363667420401E-2</v>
      </c>
      <c r="E15" s="23">
        <v>1.3139219925429499E-2</v>
      </c>
      <c r="F15" s="23"/>
      <c r="G15" s="23">
        <v>6.9038469387553997E-3</v>
      </c>
      <c r="H15" s="23">
        <v>2.3331124854039799E-2</v>
      </c>
      <c r="I15" s="23">
        <v>7.9061103701505708E-3</v>
      </c>
      <c r="J15" s="23">
        <v>2.3228095967619201E-2</v>
      </c>
      <c r="K15" s="23">
        <v>1.6173785315673601E-2</v>
      </c>
      <c r="L15" s="23">
        <v>2.1653421382972299E-2</v>
      </c>
      <c r="M15" s="23"/>
      <c r="N15" s="23">
        <v>2.7889277627843899E-2</v>
      </c>
      <c r="O15" s="23">
        <v>2.35921395531897E-2</v>
      </c>
      <c r="P15" s="23">
        <v>9.28623513412246E-3</v>
      </c>
      <c r="Q15" s="23">
        <v>5.5202967811088998E-3</v>
      </c>
      <c r="R15" s="23"/>
      <c r="S15" s="23">
        <v>2.32060762169073E-2</v>
      </c>
      <c r="T15" s="23">
        <v>2.8430569913872699E-2</v>
      </c>
      <c r="U15" s="23">
        <v>1.6812394293949699E-2</v>
      </c>
      <c r="V15" s="23">
        <v>1.7476612218595301E-2</v>
      </c>
      <c r="W15" s="23">
        <v>2.5487254990500401E-2</v>
      </c>
      <c r="X15" s="23">
        <v>1.5774164287763001E-2</v>
      </c>
      <c r="Y15" s="23">
        <v>5.6908317891297099E-3</v>
      </c>
      <c r="Z15" s="23">
        <v>1.3375198703126499E-2</v>
      </c>
      <c r="AA15" s="23">
        <v>8.7525561655068997E-3</v>
      </c>
      <c r="AB15" s="23">
        <v>1.6739517639301298E-2</v>
      </c>
      <c r="AC15" s="23">
        <v>1.0337811768308299E-2</v>
      </c>
      <c r="AD15" s="23">
        <v>0</v>
      </c>
      <c r="AE15" s="23"/>
      <c r="AF15" s="23">
        <v>2.5757450044492998E-3</v>
      </c>
      <c r="AG15" s="23">
        <v>3.8214886262785297E-2</v>
      </c>
      <c r="AH15" s="23">
        <v>2.2510844720300498E-2</v>
      </c>
      <c r="AI15" s="23">
        <v>0</v>
      </c>
      <c r="AJ15" s="23"/>
      <c r="AK15" s="23">
        <v>6.1435711000192702E-3</v>
      </c>
      <c r="AL15" s="23">
        <v>5.4716883244939001E-2</v>
      </c>
      <c r="AM15" s="23">
        <v>1.32165901295065E-2</v>
      </c>
      <c r="AN15" s="23">
        <v>1.877080570828E-3</v>
      </c>
      <c r="AO15" s="23">
        <v>0</v>
      </c>
      <c r="AP15" s="23"/>
      <c r="AQ15" s="23">
        <v>4.0954016322404502E-2</v>
      </c>
      <c r="AR15" s="23"/>
      <c r="AS15" s="23">
        <v>6.4509682529394097E-2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8.3865317801290598E-2</v>
      </c>
      <c r="D9" s="14">
        <v>9.7881440514287293E-2</v>
      </c>
      <c r="E9" s="14">
        <v>6.9571944249534307E-2</v>
      </c>
      <c r="F9" s="14"/>
      <c r="G9" s="14">
        <v>9.1539026919785105E-2</v>
      </c>
      <c r="H9" s="14">
        <v>9.6486904408275703E-2</v>
      </c>
      <c r="I9" s="14">
        <v>0.113393118892677</v>
      </c>
      <c r="J9" s="14">
        <v>7.8958091036798905E-2</v>
      </c>
      <c r="K9" s="14">
        <v>8.9048968759452896E-2</v>
      </c>
      <c r="L9" s="14">
        <v>4.4956329729022401E-2</v>
      </c>
      <c r="M9" s="14"/>
      <c r="N9" s="14">
        <v>7.1027070385398405E-2</v>
      </c>
      <c r="O9" s="14">
        <v>7.8672286286350104E-2</v>
      </c>
      <c r="P9" s="14">
        <v>9.0475121775189293E-2</v>
      </c>
      <c r="Q9" s="14">
        <v>9.8531137721095605E-2</v>
      </c>
      <c r="R9" s="14"/>
      <c r="S9" s="14">
        <v>6.2984703618868002E-2</v>
      </c>
      <c r="T9" s="14">
        <v>9.0510089915494904E-2</v>
      </c>
      <c r="U9" s="14">
        <v>7.68633402056976E-2</v>
      </c>
      <c r="V9" s="14">
        <v>5.5826505994697503E-2</v>
      </c>
      <c r="W9" s="14">
        <v>7.2860224487505107E-2</v>
      </c>
      <c r="X9" s="14">
        <v>8.0213042827790904E-2</v>
      </c>
      <c r="Y9" s="14">
        <v>9.1344364099862796E-2</v>
      </c>
      <c r="Z9" s="14">
        <v>9.9990651218631002E-2</v>
      </c>
      <c r="AA9" s="14">
        <v>9.4969238492683503E-2</v>
      </c>
      <c r="AB9" s="14">
        <v>9.4810884060434295E-2</v>
      </c>
      <c r="AC9" s="14">
        <v>0.14198029886815899</v>
      </c>
      <c r="AD9" s="14">
        <v>8.0112496544386805E-2</v>
      </c>
      <c r="AE9" s="14"/>
      <c r="AF9" s="14">
        <v>8.2079075905390195E-2</v>
      </c>
      <c r="AG9" s="14">
        <v>6.4463946258548899E-2</v>
      </c>
      <c r="AH9" s="14">
        <v>5.5039892169711099E-2</v>
      </c>
      <c r="AI9" s="14">
        <v>0.16272546086246401</v>
      </c>
      <c r="AJ9" s="14"/>
      <c r="AK9" s="14">
        <v>8.0066796650071298E-2</v>
      </c>
      <c r="AL9" s="14">
        <v>5.9217633508463798E-2</v>
      </c>
      <c r="AM9" s="14">
        <v>5.5510565433129898E-2</v>
      </c>
      <c r="AN9" s="14">
        <v>0.13831904276816101</v>
      </c>
      <c r="AO9" s="14">
        <v>7.2554153251325706E-2</v>
      </c>
      <c r="AP9" s="14"/>
      <c r="AQ9" s="14">
        <v>0.100197967028202</v>
      </c>
      <c r="AR9" s="14"/>
      <c r="AS9" s="14">
        <v>5.3097274548038101E-2</v>
      </c>
      <c r="AT9" s="14">
        <v>8.5539318864982394E-2</v>
      </c>
    </row>
    <row r="10" spans="2:46" x14ac:dyDescent="0.35">
      <c r="B10" s="15" t="s">
        <v>168</v>
      </c>
      <c r="C10" s="14">
        <v>0.15602002156382999</v>
      </c>
      <c r="D10" s="14">
        <v>0.15920713926779301</v>
      </c>
      <c r="E10" s="14">
        <v>0.15244065162457901</v>
      </c>
      <c r="F10" s="14"/>
      <c r="G10" s="14">
        <v>0.15590011560891701</v>
      </c>
      <c r="H10" s="14">
        <v>0.18580659253842799</v>
      </c>
      <c r="I10" s="14">
        <v>0.155093584715817</v>
      </c>
      <c r="J10" s="14">
        <v>0.18203167342632801</v>
      </c>
      <c r="K10" s="14">
        <v>0.14084568198418401</v>
      </c>
      <c r="L10" s="14">
        <v>0.12167986343867999</v>
      </c>
      <c r="M10" s="14"/>
      <c r="N10" s="14">
        <v>0.155007281408269</v>
      </c>
      <c r="O10" s="14">
        <v>0.17762528395917199</v>
      </c>
      <c r="P10" s="14">
        <v>0.153259611696656</v>
      </c>
      <c r="Q10" s="14">
        <v>0.13713788361326901</v>
      </c>
      <c r="R10" s="14"/>
      <c r="S10" s="14">
        <v>0.15934640706040601</v>
      </c>
      <c r="T10" s="14">
        <v>0.14610067478508501</v>
      </c>
      <c r="U10" s="14">
        <v>0.16824639651982901</v>
      </c>
      <c r="V10" s="14">
        <v>0.15014373057688499</v>
      </c>
      <c r="W10" s="14">
        <v>0.11669902328557499</v>
      </c>
      <c r="X10" s="14">
        <v>0.17333477230067801</v>
      </c>
      <c r="Y10" s="14">
        <v>0.15800135686363501</v>
      </c>
      <c r="Z10" s="14">
        <v>0.110638311968234</v>
      </c>
      <c r="AA10" s="14">
        <v>0.16127977740750299</v>
      </c>
      <c r="AB10" s="14">
        <v>0.20479655777509101</v>
      </c>
      <c r="AC10" s="14">
        <v>0.136614628701267</v>
      </c>
      <c r="AD10" s="14">
        <v>0.13009465718668101</v>
      </c>
      <c r="AE10" s="14"/>
      <c r="AF10" s="14">
        <v>0.105099315322882</v>
      </c>
      <c r="AG10" s="14">
        <v>0.173566320418998</v>
      </c>
      <c r="AH10" s="14">
        <v>0.21542282480406499</v>
      </c>
      <c r="AI10" s="14">
        <v>0.15153618531770499</v>
      </c>
      <c r="AJ10" s="14"/>
      <c r="AK10" s="14">
        <v>0.10636243914103399</v>
      </c>
      <c r="AL10" s="14">
        <v>0.17456945452091299</v>
      </c>
      <c r="AM10" s="14">
        <v>0.19556718171579601</v>
      </c>
      <c r="AN10" s="14">
        <v>0.13681621880758599</v>
      </c>
      <c r="AO10" s="14">
        <v>0.22613766023125301</v>
      </c>
      <c r="AP10" s="14"/>
      <c r="AQ10" s="14">
        <v>0.14792120807103001</v>
      </c>
      <c r="AR10" s="14"/>
      <c r="AS10" s="14">
        <v>0.17352198478921499</v>
      </c>
      <c r="AT10" s="14">
        <v>0.17971467730030499</v>
      </c>
    </row>
    <row r="11" spans="2:46" x14ac:dyDescent="0.35">
      <c r="B11" s="15" t="s">
        <v>169</v>
      </c>
      <c r="C11" s="14">
        <v>0.31157871218345301</v>
      </c>
      <c r="D11" s="14">
        <v>0.29464259510075702</v>
      </c>
      <c r="E11" s="14">
        <v>0.32933818316649099</v>
      </c>
      <c r="F11" s="14"/>
      <c r="G11" s="14">
        <v>0.35226114519016799</v>
      </c>
      <c r="H11" s="14">
        <v>0.29941862185719298</v>
      </c>
      <c r="I11" s="14">
        <v>0.29083660608624101</v>
      </c>
      <c r="J11" s="14">
        <v>0.30667646320563902</v>
      </c>
      <c r="K11" s="14">
        <v>0.36559516013451199</v>
      </c>
      <c r="L11" s="14">
        <v>0.27880575283588399</v>
      </c>
      <c r="M11" s="14"/>
      <c r="N11" s="14">
        <v>0.28813149005285699</v>
      </c>
      <c r="O11" s="14">
        <v>0.34841662709680699</v>
      </c>
      <c r="P11" s="14">
        <v>0.32070657977560901</v>
      </c>
      <c r="Q11" s="14">
        <v>0.29490490361195598</v>
      </c>
      <c r="R11" s="14"/>
      <c r="S11" s="14">
        <v>0.29746645569013203</v>
      </c>
      <c r="T11" s="14">
        <v>0.31638522734010799</v>
      </c>
      <c r="U11" s="14">
        <v>0.32615280823098503</v>
      </c>
      <c r="V11" s="14">
        <v>0.31680921331049799</v>
      </c>
      <c r="W11" s="14">
        <v>0.29771151218966901</v>
      </c>
      <c r="X11" s="14">
        <v>0.28625329142931799</v>
      </c>
      <c r="Y11" s="14">
        <v>0.32170061451833298</v>
      </c>
      <c r="Z11" s="14">
        <v>0.28752526522181698</v>
      </c>
      <c r="AA11" s="14">
        <v>0.29309419070514697</v>
      </c>
      <c r="AB11" s="14">
        <v>0.32950542732646498</v>
      </c>
      <c r="AC11" s="14">
        <v>0.37156374210709397</v>
      </c>
      <c r="AD11" s="14">
        <v>0.32915212944088401</v>
      </c>
      <c r="AE11" s="14"/>
      <c r="AF11" s="14">
        <v>0.288559783283166</v>
      </c>
      <c r="AG11" s="14">
        <v>0.34166682091779998</v>
      </c>
      <c r="AH11" s="14">
        <v>0.27753063110888199</v>
      </c>
      <c r="AI11" s="14">
        <v>0.26309517586078601</v>
      </c>
      <c r="AJ11" s="14"/>
      <c r="AK11" s="14">
        <v>0.30377278628709498</v>
      </c>
      <c r="AL11" s="14">
        <v>0.35820562919826099</v>
      </c>
      <c r="AM11" s="14">
        <v>0.34254408849679902</v>
      </c>
      <c r="AN11" s="14">
        <v>0.25249608891653502</v>
      </c>
      <c r="AO11" s="14">
        <v>0.25549263856141702</v>
      </c>
      <c r="AP11" s="14"/>
      <c r="AQ11" s="14">
        <v>0.242602299960757</v>
      </c>
      <c r="AR11" s="14"/>
      <c r="AS11" s="14">
        <v>0.33282775324658698</v>
      </c>
      <c r="AT11" s="14">
        <v>0.34447577371354499</v>
      </c>
    </row>
    <row r="12" spans="2:46" x14ac:dyDescent="0.35">
      <c r="B12" s="15" t="s">
        <v>170</v>
      </c>
      <c r="C12" s="14">
        <v>0.23425436408907199</v>
      </c>
      <c r="D12" s="14">
        <v>0.21794281608764399</v>
      </c>
      <c r="E12" s="14">
        <v>0.249196438734064</v>
      </c>
      <c r="F12" s="14"/>
      <c r="G12" s="14">
        <v>0.220497403844507</v>
      </c>
      <c r="H12" s="14">
        <v>0.14126395542831699</v>
      </c>
      <c r="I12" s="14">
        <v>0.223218251060989</v>
      </c>
      <c r="J12" s="14">
        <v>0.22831417443983801</v>
      </c>
      <c r="K12" s="14">
        <v>0.22064507882831899</v>
      </c>
      <c r="L12" s="14">
        <v>0.34208466153487099</v>
      </c>
      <c r="M12" s="14"/>
      <c r="N12" s="14">
        <v>0.25651873764814798</v>
      </c>
      <c r="O12" s="14">
        <v>0.223514826400082</v>
      </c>
      <c r="P12" s="14">
        <v>0.20248640644930599</v>
      </c>
      <c r="Q12" s="14">
        <v>0.244533996034276</v>
      </c>
      <c r="R12" s="14"/>
      <c r="S12" s="14">
        <v>0.24591951660876099</v>
      </c>
      <c r="T12" s="14">
        <v>0.259614545766085</v>
      </c>
      <c r="U12" s="14">
        <v>0.217036432140778</v>
      </c>
      <c r="V12" s="14">
        <v>0.24726244630010799</v>
      </c>
      <c r="W12" s="14">
        <v>0.25412987577177798</v>
      </c>
      <c r="X12" s="14">
        <v>0.255729714694924</v>
      </c>
      <c r="Y12" s="14">
        <v>0.246833737119179</v>
      </c>
      <c r="Z12" s="14">
        <v>0.24897904805228099</v>
      </c>
      <c r="AA12" s="14">
        <v>0.215610189565238</v>
      </c>
      <c r="AB12" s="14">
        <v>0.17226462139148599</v>
      </c>
      <c r="AC12" s="14">
        <v>0.19296502269096599</v>
      </c>
      <c r="AD12" s="14">
        <v>0.235911817049786</v>
      </c>
      <c r="AE12" s="14"/>
      <c r="AF12" s="14">
        <v>0.26189290837409201</v>
      </c>
      <c r="AG12" s="14">
        <v>0.21346471062439401</v>
      </c>
      <c r="AH12" s="14">
        <v>0.24901672606523101</v>
      </c>
      <c r="AI12" s="14">
        <v>0.185041096448987</v>
      </c>
      <c r="AJ12" s="14"/>
      <c r="AK12" s="14">
        <v>0.245189078824255</v>
      </c>
      <c r="AL12" s="14">
        <v>0.19335891625662299</v>
      </c>
      <c r="AM12" s="14">
        <v>0.211942571156823</v>
      </c>
      <c r="AN12" s="14">
        <v>0.235361168223539</v>
      </c>
      <c r="AO12" s="14">
        <v>0.222150313984703</v>
      </c>
      <c r="AP12" s="14"/>
      <c r="AQ12" s="14">
        <v>0.191719663024676</v>
      </c>
      <c r="AR12" s="14"/>
      <c r="AS12" s="14">
        <v>0.20123219900723999</v>
      </c>
      <c r="AT12" s="14">
        <v>0.22165941637668499</v>
      </c>
    </row>
    <row r="13" spans="2:46" x14ac:dyDescent="0.35">
      <c r="B13" s="15" t="s">
        <v>171</v>
      </c>
      <c r="C13" s="14">
        <v>0.135316360363824</v>
      </c>
      <c r="D13" s="14">
        <v>0.140208125238554</v>
      </c>
      <c r="E13" s="14">
        <v>0.13106936593455501</v>
      </c>
      <c r="F13" s="14"/>
      <c r="G13" s="14">
        <v>0.12714494356019501</v>
      </c>
      <c r="H13" s="14">
        <v>0.181371003541902</v>
      </c>
      <c r="I13" s="14">
        <v>0.13595539773092299</v>
      </c>
      <c r="J13" s="14">
        <v>0.117240015016325</v>
      </c>
      <c r="K13" s="14">
        <v>0.114864676170984</v>
      </c>
      <c r="L13" s="14">
        <v>0.131251772646406</v>
      </c>
      <c r="M13" s="14"/>
      <c r="N13" s="14">
        <v>0.15740042623921499</v>
      </c>
      <c r="O13" s="14">
        <v>9.4988251362650003E-2</v>
      </c>
      <c r="P13" s="14">
        <v>0.150809052975414</v>
      </c>
      <c r="Q13" s="14">
        <v>0.13973005187249801</v>
      </c>
      <c r="R13" s="14"/>
      <c r="S13" s="14">
        <v>0.13282617028364699</v>
      </c>
      <c r="T13" s="14">
        <v>0.127369948838568</v>
      </c>
      <c r="U13" s="14">
        <v>0.12375158328632301</v>
      </c>
      <c r="V13" s="14">
        <v>0.15402907304192501</v>
      </c>
      <c r="W13" s="14">
        <v>0.19090557217913201</v>
      </c>
      <c r="X13" s="14">
        <v>0.15884869742819599</v>
      </c>
      <c r="Y13" s="14">
        <v>7.6999133630818797E-2</v>
      </c>
      <c r="Z13" s="14">
        <v>0.18934200042854099</v>
      </c>
      <c r="AA13" s="14">
        <v>0.160573184139776</v>
      </c>
      <c r="AB13" s="14">
        <v>0.10200286275982599</v>
      </c>
      <c r="AC13" s="14">
        <v>7.2538182095451806E-2</v>
      </c>
      <c r="AD13" s="14">
        <v>0.15186021516564299</v>
      </c>
      <c r="AE13" s="14"/>
      <c r="AF13" s="14">
        <v>0.17940318587305601</v>
      </c>
      <c r="AG13" s="14">
        <v>0.13879233924746401</v>
      </c>
      <c r="AH13" s="14">
        <v>0.14986835333940399</v>
      </c>
      <c r="AI13" s="14">
        <v>0.100850843168985</v>
      </c>
      <c r="AJ13" s="14"/>
      <c r="AK13" s="14">
        <v>0.195773956447647</v>
      </c>
      <c r="AL13" s="14">
        <v>0.145975131893229</v>
      </c>
      <c r="AM13" s="14">
        <v>0.125979607765007</v>
      </c>
      <c r="AN13" s="14">
        <v>0.111053254059077</v>
      </c>
      <c r="AO13" s="14">
        <v>0.16009074293418901</v>
      </c>
      <c r="AP13" s="14"/>
      <c r="AQ13" s="14">
        <v>0.185803443425027</v>
      </c>
      <c r="AR13" s="14"/>
      <c r="AS13" s="14">
        <v>0.161636569938374</v>
      </c>
      <c r="AT13" s="14">
        <v>0.11153257524542599</v>
      </c>
    </row>
    <row r="14" spans="2:46" x14ac:dyDescent="0.35">
      <c r="B14" s="15" t="s">
        <v>172</v>
      </c>
      <c r="C14" s="14">
        <v>5.8245642258304302E-2</v>
      </c>
      <c r="D14" s="14">
        <v>6.5219546233911005E-2</v>
      </c>
      <c r="E14" s="14">
        <v>5.1663435711153498E-2</v>
      </c>
      <c r="F14" s="14"/>
      <c r="G14" s="14">
        <v>4.9485537235936197E-2</v>
      </c>
      <c r="H14" s="14">
        <v>8.0780587110783605E-2</v>
      </c>
      <c r="I14" s="14">
        <v>7.3894032095456905E-2</v>
      </c>
      <c r="J14" s="14">
        <v>5.36003910638886E-2</v>
      </c>
      <c r="K14" s="14">
        <v>4.6016871306448701E-2</v>
      </c>
      <c r="L14" s="14">
        <v>4.50384044938145E-2</v>
      </c>
      <c r="M14" s="14"/>
      <c r="N14" s="14">
        <v>5.8205865729900601E-2</v>
      </c>
      <c r="O14" s="14">
        <v>4.78874661820511E-2</v>
      </c>
      <c r="P14" s="14">
        <v>6.0934673281407802E-2</v>
      </c>
      <c r="Q14" s="14">
        <v>6.7521668549576697E-2</v>
      </c>
      <c r="R14" s="14"/>
      <c r="S14" s="14">
        <v>8.8289033701499597E-2</v>
      </c>
      <c r="T14" s="14">
        <v>5.1983676541706103E-2</v>
      </c>
      <c r="U14" s="14">
        <v>5.2777839143998501E-2</v>
      </c>
      <c r="V14" s="14">
        <v>3.11268097389828E-2</v>
      </c>
      <c r="W14" s="14">
        <v>3.4245553748826103E-2</v>
      </c>
      <c r="X14" s="14">
        <v>4.5620481319092999E-2</v>
      </c>
      <c r="Y14" s="14">
        <v>5.8182080050203401E-2</v>
      </c>
      <c r="Z14" s="14">
        <v>5.1723610314016698E-2</v>
      </c>
      <c r="AA14" s="14">
        <v>6.1055856815549703E-2</v>
      </c>
      <c r="AB14" s="14">
        <v>7.95827048914199E-2</v>
      </c>
      <c r="AC14" s="14">
        <v>5.6143106815368597E-2</v>
      </c>
      <c r="AD14" s="14">
        <v>7.2868684612619403E-2</v>
      </c>
      <c r="AE14" s="14"/>
      <c r="AF14" s="14">
        <v>5.3886717278088497E-2</v>
      </c>
      <c r="AG14" s="14">
        <v>5.6384274485212903E-2</v>
      </c>
      <c r="AH14" s="14">
        <v>4.1430471828557199E-2</v>
      </c>
      <c r="AI14" s="14">
        <v>7.9623493418404398E-2</v>
      </c>
      <c r="AJ14" s="14"/>
      <c r="AK14" s="14">
        <v>4.4709172387025799E-2</v>
      </c>
      <c r="AL14" s="14">
        <v>5.6109736031813497E-2</v>
      </c>
      <c r="AM14" s="14">
        <v>5.8524815653875399E-2</v>
      </c>
      <c r="AN14" s="14">
        <v>7.8444602625525606E-2</v>
      </c>
      <c r="AO14" s="14">
        <v>4.5634085169365103E-2</v>
      </c>
      <c r="AP14" s="14"/>
      <c r="AQ14" s="14">
        <v>0.108293366980485</v>
      </c>
      <c r="AR14" s="14"/>
      <c r="AS14" s="14">
        <v>6.3355769126925698E-2</v>
      </c>
      <c r="AT14" s="14">
        <v>4.8854460729978101E-2</v>
      </c>
    </row>
    <row r="15" spans="2:46" x14ac:dyDescent="0.35">
      <c r="B15" s="15" t="s">
        <v>173</v>
      </c>
      <c r="C15" s="23">
        <v>2.0719581740225399E-2</v>
      </c>
      <c r="D15" s="23">
        <v>2.4898337557054801E-2</v>
      </c>
      <c r="E15" s="23">
        <v>1.6719980579623199E-2</v>
      </c>
      <c r="F15" s="23"/>
      <c r="G15" s="23">
        <v>3.1718276404926701E-3</v>
      </c>
      <c r="H15" s="23">
        <v>1.4872335115100801E-2</v>
      </c>
      <c r="I15" s="23">
        <v>7.6090094178966998E-3</v>
      </c>
      <c r="J15" s="23">
        <v>3.3179191811182597E-2</v>
      </c>
      <c r="K15" s="23">
        <v>2.29835628161001E-2</v>
      </c>
      <c r="L15" s="23">
        <v>3.6183215321322001E-2</v>
      </c>
      <c r="M15" s="23"/>
      <c r="N15" s="23">
        <v>1.3709128536211399E-2</v>
      </c>
      <c r="O15" s="23">
        <v>2.8895258712887201E-2</v>
      </c>
      <c r="P15" s="23">
        <v>2.1328554046418501E-2</v>
      </c>
      <c r="Q15" s="23">
        <v>1.7640358597328799E-2</v>
      </c>
      <c r="R15" s="23"/>
      <c r="S15" s="23">
        <v>1.31677130366858E-2</v>
      </c>
      <c r="T15" s="23">
        <v>8.0358368129530202E-3</v>
      </c>
      <c r="U15" s="23">
        <v>3.5171600472389902E-2</v>
      </c>
      <c r="V15" s="23">
        <v>4.4802221036903497E-2</v>
      </c>
      <c r="W15" s="23">
        <v>3.3448238337513397E-2</v>
      </c>
      <c r="X15" s="23">
        <v>0</v>
      </c>
      <c r="Y15" s="23">
        <v>4.6938713717968497E-2</v>
      </c>
      <c r="Z15" s="23">
        <v>1.18011127964798E-2</v>
      </c>
      <c r="AA15" s="23">
        <v>1.34175628741034E-2</v>
      </c>
      <c r="AB15" s="23">
        <v>1.7036941795277798E-2</v>
      </c>
      <c r="AC15" s="23">
        <v>2.8195018721694099E-2</v>
      </c>
      <c r="AD15" s="23">
        <v>0</v>
      </c>
      <c r="AE15" s="23"/>
      <c r="AF15" s="23">
        <v>2.9079013963323699E-2</v>
      </c>
      <c r="AG15" s="23">
        <v>1.16615880475827E-2</v>
      </c>
      <c r="AH15" s="23">
        <v>1.16911006841497E-2</v>
      </c>
      <c r="AI15" s="23">
        <v>5.7127744922668401E-2</v>
      </c>
      <c r="AJ15" s="23"/>
      <c r="AK15" s="23">
        <v>2.4125770262871101E-2</v>
      </c>
      <c r="AL15" s="23">
        <v>1.25634985906974E-2</v>
      </c>
      <c r="AM15" s="23">
        <v>9.9311697785697695E-3</v>
      </c>
      <c r="AN15" s="23">
        <v>4.7509624599576201E-2</v>
      </c>
      <c r="AO15" s="23">
        <v>1.7940405867747301E-2</v>
      </c>
      <c r="AP15" s="23"/>
      <c r="AQ15" s="23">
        <v>2.3462051509822598E-2</v>
      </c>
      <c r="AR15" s="23"/>
      <c r="AS15" s="23">
        <v>1.43284493436196E-2</v>
      </c>
      <c r="AT15" s="23">
        <v>8.2237777690784206E-3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189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0.13127447254348901</v>
      </c>
      <c r="D9" s="14">
        <v>0.16159400943599</v>
      </c>
      <c r="E9" s="14">
        <v>0.10124571219358899</v>
      </c>
      <c r="F9" s="14"/>
      <c r="G9" s="14">
        <v>7.0023739441764696E-2</v>
      </c>
      <c r="H9" s="14">
        <v>0.111179754946515</v>
      </c>
      <c r="I9" s="14">
        <v>0.10946403987141</v>
      </c>
      <c r="J9" s="14">
        <v>0.149897118631628</v>
      </c>
      <c r="K9" s="14">
        <v>0.159369622531227</v>
      </c>
      <c r="L9" s="14">
        <v>0.17213133043388701</v>
      </c>
      <c r="M9" s="14"/>
      <c r="N9" s="14">
        <v>0.104574753361553</v>
      </c>
      <c r="O9" s="14">
        <v>0.104135140427702</v>
      </c>
      <c r="P9" s="14">
        <v>0.18286358757233501</v>
      </c>
      <c r="Q9" s="14">
        <v>0.14088290890147601</v>
      </c>
      <c r="R9" s="14"/>
      <c r="S9" s="14">
        <v>0.10544207381269501</v>
      </c>
      <c r="T9" s="14">
        <v>0.14819461548700599</v>
      </c>
      <c r="U9" s="14">
        <v>0.13482902701553801</v>
      </c>
      <c r="V9" s="14">
        <v>0.15407032942305601</v>
      </c>
      <c r="W9" s="14">
        <v>0.16705816244552399</v>
      </c>
      <c r="X9" s="14">
        <v>0.13169559243801199</v>
      </c>
      <c r="Y9" s="14">
        <v>0.17867460946345301</v>
      </c>
      <c r="Z9" s="14">
        <v>0.13011792806106501</v>
      </c>
      <c r="AA9" s="14">
        <v>0.121565033057576</v>
      </c>
      <c r="AB9" s="14">
        <v>9.2035609224491305E-2</v>
      </c>
      <c r="AC9" s="14">
        <v>0.11087521256034499</v>
      </c>
      <c r="AD9" s="14">
        <v>7.8586339063874994E-2</v>
      </c>
      <c r="AE9" s="14"/>
      <c r="AF9" s="14">
        <v>0.19957052690832799</v>
      </c>
      <c r="AG9" s="14">
        <v>5.63702142037018E-2</v>
      </c>
      <c r="AH9" s="14">
        <v>4.68472946639698E-2</v>
      </c>
      <c r="AI9" s="14">
        <v>0.37269461940297099</v>
      </c>
      <c r="AJ9" s="14"/>
      <c r="AK9" s="14">
        <v>0.168579485761679</v>
      </c>
      <c r="AL9" s="14">
        <v>3.9833180560337203E-2</v>
      </c>
      <c r="AM9" s="14">
        <v>4.4134224976040602E-2</v>
      </c>
      <c r="AN9" s="14">
        <v>0.30922532653012902</v>
      </c>
      <c r="AO9" s="14">
        <v>6.3496846736176393E-2</v>
      </c>
      <c r="AP9" s="14"/>
      <c r="AQ9" s="14">
        <v>0.10706701451975099</v>
      </c>
      <c r="AR9" s="14"/>
      <c r="AS9" s="14">
        <v>3.4690627629675203E-2</v>
      </c>
      <c r="AT9" s="14">
        <v>9.2821457892048501E-2</v>
      </c>
    </row>
    <row r="10" spans="2:46" x14ac:dyDescent="0.35">
      <c r="B10" s="15" t="s">
        <v>168</v>
      </c>
      <c r="C10" s="14">
        <v>0.13170093376363001</v>
      </c>
      <c r="D10" s="14">
        <v>0.133204976887183</v>
      </c>
      <c r="E10" s="14">
        <v>0.12980238152256399</v>
      </c>
      <c r="F10" s="14"/>
      <c r="G10" s="14">
        <v>0.100742900046439</v>
      </c>
      <c r="H10" s="14">
        <v>0.12552849732351401</v>
      </c>
      <c r="I10" s="14">
        <v>0.152926385331043</v>
      </c>
      <c r="J10" s="14">
        <v>0.144854336686289</v>
      </c>
      <c r="K10" s="14">
        <v>0.12903377004587699</v>
      </c>
      <c r="L10" s="14">
        <v>0.13120009544321701</v>
      </c>
      <c r="M10" s="14"/>
      <c r="N10" s="14">
        <v>0.147511447495245</v>
      </c>
      <c r="O10" s="14">
        <v>0.13228421457737499</v>
      </c>
      <c r="P10" s="14">
        <v>0.128800095605002</v>
      </c>
      <c r="Q10" s="14">
        <v>0.116357079415416</v>
      </c>
      <c r="R10" s="14"/>
      <c r="S10" s="14">
        <v>0.13467535453545801</v>
      </c>
      <c r="T10" s="14">
        <v>0.133945211945729</v>
      </c>
      <c r="U10" s="14">
        <v>0.14055833044772101</v>
      </c>
      <c r="V10" s="14">
        <v>0.104272283970009</v>
      </c>
      <c r="W10" s="14">
        <v>0.14020692474650301</v>
      </c>
      <c r="X10" s="14">
        <v>0.174718397849535</v>
      </c>
      <c r="Y10" s="14">
        <v>7.47842292031978E-2</v>
      </c>
      <c r="Z10" s="14">
        <v>0.10831658037536999</v>
      </c>
      <c r="AA10" s="14">
        <v>0.127977056953851</v>
      </c>
      <c r="AB10" s="14">
        <v>0.109398126814124</v>
      </c>
      <c r="AC10" s="14">
        <v>0.18103694027028899</v>
      </c>
      <c r="AD10" s="14">
        <v>0.19914794374130501</v>
      </c>
      <c r="AE10" s="14"/>
      <c r="AF10" s="14">
        <v>0.183707790764569</v>
      </c>
      <c r="AG10" s="14">
        <v>0.106390349704306</v>
      </c>
      <c r="AH10" s="14">
        <v>0.13164349720351201</v>
      </c>
      <c r="AI10" s="14">
        <v>0.14423182227265799</v>
      </c>
      <c r="AJ10" s="14"/>
      <c r="AK10" s="14">
        <v>0.18870804456281201</v>
      </c>
      <c r="AL10" s="14">
        <v>0.125538703708518</v>
      </c>
      <c r="AM10" s="14">
        <v>0.12772306811393</v>
      </c>
      <c r="AN10" s="14">
        <v>0.12689197804298699</v>
      </c>
      <c r="AO10" s="14">
        <v>9.3227273754727794E-2</v>
      </c>
      <c r="AP10" s="14"/>
      <c r="AQ10" s="14">
        <v>8.7972051686975902E-2</v>
      </c>
      <c r="AR10" s="14"/>
      <c r="AS10" s="14">
        <v>0.11880672102133499</v>
      </c>
      <c r="AT10" s="14">
        <v>8.9315164203802394E-2</v>
      </c>
    </row>
    <row r="11" spans="2:46" x14ac:dyDescent="0.35">
      <c r="B11" s="15" t="s">
        <v>169</v>
      </c>
      <c r="C11" s="14">
        <v>0.25596255659108103</v>
      </c>
      <c r="D11" s="14">
        <v>0.264054455446317</v>
      </c>
      <c r="E11" s="14">
        <v>0.24906306403801001</v>
      </c>
      <c r="F11" s="14"/>
      <c r="G11" s="14">
        <v>0.27879203335833302</v>
      </c>
      <c r="H11" s="14">
        <v>0.234674940941142</v>
      </c>
      <c r="I11" s="14">
        <v>0.254284844456307</v>
      </c>
      <c r="J11" s="14">
        <v>0.256472722655123</v>
      </c>
      <c r="K11" s="14">
        <v>0.25410891035817501</v>
      </c>
      <c r="L11" s="14">
        <v>0.26026225185616497</v>
      </c>
      <c r="M11" s="14"/>
      <c r="N11" s="14">
        <v>0.27168681988748999</v>
      </c>
      <c r="O11" s="14">
        <v>0.28235581759429601</v>
      </c>
      <c r="P11" s="14">
        <v>0.228994708028847</v>
      </c>
      <c r="Q11" s="14">
        <v>0.236834772228663</v>
      </c>
      <c r="R11" s="14"/>
      <c r="S11" s="14">
        <v>0.240995813086229</v>
      </c>
      <c r="T11" s="14">
        <v>0.26978244691025</v>
      </c>
      <c r="U11" s="14">
        <v>0.270733300417694</v>
      </c>
      <c r="V11" s="14">
        <v>0.329339714942184</v>
      </c>
      <c r="W11" s="14">
        <v>0.223895735029182</v>
      </c>
      <c r="X11" s="14">
        <v>0.22847012247291801</v>
      </c>
      <c r="Y11" s="14">
        <v>0.24688808731113801</v>
      </c>
      <c r="Z11" s="14">
        <v>0.21377681693182801</v>
      </c>
      <c r="AA11" s="14">
        <v>0.260051295837126</v>
      </c>
      <c r="AB11" s="14">
        <v>0.257274048371747</v>
      </c>
      <c r="AC11" s="14">
        <v>0.232356420854959</v>
      </c>
      <c r="AD11" s="14">
        <v>0.26420293913005799</v>
      </c>
      <c r="AE11" s="14"/>
      <c r="AF11" s="14">
        <v>0.25406164169237999</v>
      </c>
      <c r="AG11" s="14">
        <v>0.29273521710002698</v>
      </c>
      <c r="AH11" s="14">
        <v>0.27650281254178699</v>
      </c>
      <c r="AI11" s="14">
        <v>0.14874935616995999</v>
      </c>
      <c r="AJ11" s="14"/>
      <c r="AK11" s="14">
        <v>0.27186406441417998</v>
      </c>
      <c r="AL11" s="14">
        <v>0.31554040534328698</v>
      </c>
      <c r="AM11" s="14">
        <v>0.26061096728432198</v>
      </c>
      <c r="AN11" s="14">
        <v>0.20196676124539401</v>
      </c>
      <c r="AO11" s="14">
        <v>0.20613082672128699</v>
      </c>
      <c r="AP11" s="14"/>
      <c r="AQ11" s="14">
        <v>0.21504440310768999</v>
      </c>
      <c r="AR11" s="14"/>
      <c r="AS11" s="14">
        <v>0.32437941984534102</v>
      </c>
      <c r="AT11" s="14">
        <v>0.245569368669531</v>
      </c>
    </row>
    <row r="12" spans="2:46" x14ac:dyDescent="0.35">
      <c r="B12" s="15" t="s">
        <v>170</v>
      </c>
      <c r="C12" s="14">
        <v>0.29909254729923801</v>
      </c>
      <c r="D12" s="14">
        <v>0.24595644758646301</v>
      </c>
      <c r="E12" s="14">
        <v>0.35011714148989098</v>
      </c>
      <c r="F12" s="14"/>
      <c r="G12" s="14">
        <v>0.28039360982071498</v>
      </c>
      <c r="H12" s="14">
        <v>0.25557741537603001</v>
      </c>
      <c r="I12" s="14">
        <v>0.28656295570345103</v>
      </c>
      <c r="J12" s="14">
        <v>0.29275465150333102</v>
      </c>
      <c r="K12" s="14">
        <v>0.35796018104777999</v>
      </c>
      <c r="L12" s="14">
        <v>0.32265194352591098</v>
      </c>
      <c r="M12" s="14"/>
      <c r="N12" s="14">
        <v>0.28398361140557499</v>
      </c>
      <c r="O12" s="14">
        <v>0.29587272156629801</v>
      </c>
      <c r="P12" s="14">
        <v>0.28403406454184799</v>
      </c>
      <c r="Q12" s="14">
        <v>0.33220672896502201</v>
      </c>
      <c r="R12" s="14"/>
      <c r="S12" s="14">
        <v>0.28238899110238702</v>
      </c>
      <c r="T12" s="14">
        <v>0.29677920052068302</v>
      </c>
      <c r="U12" s="14">
        <v>0.29124960656284798</v>
      </c>
      <c r="V12" s="14">
        <v>0.272252755287546</v>
      </c>
      <c r="W12" s="14">
        <v>0.29333077999440499</v>
      </c>
      <c r="X12" s="14">
        <v>0.281144594240052</v>
      </c>
      <c r="Y12" s="14">
        <v>0.34378415561459302</v>
      </c>
      <c r="Z12" s="14">
        <v>0.30863690645189801</v>
      </c>
      <c r="AA12" s="14">
        <v>0.31074482356698202</v>
      </c>
      <c r="AB12" s="14">
        <v>0.314026362138699</v>
      </c>
      <c r="AC12" s="14">
        <v>0.32874706538611198</v>
      </c>
      <c r="AD12" s="14">
        <v>0.28691364661628199</v>
      </c>
      <c r="AE12" s="14"/>
      <c r="AF12" s="14">
        <v>0.22939634281702101</v>
      </c>
      <c r="AG12" s="14">
        <v>0.32091476633706301</v>
      </c>
      <c r="AH12" s="14">
        <v>0.38167130785523401</v>
      </c>
      <c r="AI12" s="14">
        <v>0.22776442001821401</v>
      </c>
      <c r="AJ12" s="14"/>
      <c r="AK12" s="14">
        <v>0.220752404018173</v>
      </c>
      <c r="AL12" s="14">
        <v>0.278537453294466</v>
      </c>
      <c r="AM12" s="14">
        <v>0.368387106045093</v>
      </c>
      <c r="AN12" s="14">
        <v>0.242493955372836</v>
      </c>
      <c r="AO12" s="14">
        <v>0.34111043428234999</v>
      </c>
      <c r="AP12" s="14"/>
      <c r="AQ12" s="14">
        <v>0.28205677270920898</v>
      </c>
      <c r="AR12" s="14"/>
      <c r="AS12" s="14">
        <v>0.26548921604651599</v>
      </c>
      <c r="AT12" s="14">
        <v>0.390536311712679</v>
      </c>
    </row>
    <row r="13" spans="2:46" x14ac:dyDescent="0.35">
      <c r="B13" s="15" t="s">
        <v>171</v>
      </c>
      <c r="C13" s="14">
        <v>0.11439323085931</v>
      </c>
      <c r="D13" s="14">
        <v>0.12524482763666001</v>
      </c>
      <c r="E13" s="14">
        <v>0.104244203893937</v>
      </c>
      <c r="F13" s="14"/>
      <c r="G13" s="14">
        <v>0.19425404636667101</v>
      </c>
      <c r="H13" s="14">
        <v>0.168884138766979</v>
      </c>
      <c r="I13" s="14">
        <v>0.121031375015153</v>
      </c>
      <c r="J13" s="14">
        <v>8.7338137371609406E-2</v>
      </c>
      <c r="K13" s="14">
        <v>4.6034037811193501E-2</v>
      </c>
      <c r="L13" s="14">
        <v>7.9469026739374199E-2</v>
      </c>
      <c r="M13" s="14"/>
      <c r="N13" s="14">
        <v>0.113867385501308</v>
      </c>
      <c r="O13" s="14">
        <v>0.11736644764932</v>
      </c>
      <c r="P13" s="14">
        <v>0.12720037434909801</v>
      </c>
      <c r="Q13" s="14">
        <v>0.10018307500786</v>
      </c>
      <c r="R13" s="14"/>
      <c r="S13" s="14">
        <v>0.151259985976503</v>
      </c>
      <c r="T13" s="14">
        <v>0.100011502687482</v>
      </c>
      <c r="U13" s="14">
        <v>9.9737212072034995E-2</v>
      </c>
      <c r="V13" s="14">
        <v>8.7618684833452101E-2</v>
      </c>
      <c r="W13" s="14">
        <v>0.135857150077835</v>
      </c>
      <c r="X13" s="14">
        <v>0.134739368137584</v>
      </c>
      <c r="Y13" s="14">
        <v>7.8159475336361001E-2</v>
      </c>
      <c r="Z13" s="14">
        <v>0.112382848602693</v>
      </c>
      <c r="AA13" s="14">
        <v>0.109269561486393</v>
      </c>
      <c r="AB13" s="14">
        <v>0.13834460435674401</v>
      </c>
      <c r="AC13" s="14">
        <v>9.3239343924147705E-2</v>
      </c>
      <c r="AD13" s="14">
        <v>9.4964033663910402E-2</v>
      </c>
      <c r="AE13" s="14"/>
      <c r="AF13" s="14">
        <v>9.7650350650752601E-2</v>
      </c>
      <c r="AG13" s="14">
        <v>0.146161956868159</v>
      </c>
      <c r="AH13" s="14">
        <v>0.104727277382153</v>
      </c>
      <c r="AI13" s="14">
        <v>7.3637794994577302E-2</v>
      </c>
      <c r="AJ13" s="14"/>
      <c r="AK13" s="14">
        <v>8.3836398214513497E-2</v>
      </c>
      <c r="AL13" s="14">
        <v>0.151297949630113</v>
      </c>
      <c r="AM13" s="14">
        <v>0.149367167293533</v>
      </c>
      <c r="AN13" s="14">
        <v>8.2179186364569404E-2</v>
      </c>
      <c r="AO13" s="14">
        <v>0.160545158816811</v>
      </c>
      <c r="AP13" s="14"/>
      <c r="AQ13" s="14">
        <v>0.16595667995683899</v>
      </c>
      <c r="AR13" s="14"/>
      <c r="AS13" s="14">
        <v>0.163240973920213</v>
      </c>
      <c r="AT13" s="14">
        <v>0.12448281586089099</v>
      </c>
    </row>
    <row r="14" spans="2:46" x14ac:dyDescent="0.35">
      <c r="B14" s="15" t="s">
        <v>172</v>
      </c>
      <c r="C14" s="14">
        <v>5.5298638057083703E-2</v>
      </c>
      <c r="D14" s="14">
        <v>5.5666663468014702E-2</v>
      </c>
      <c r="E14" s="14">
        <v>5.5155857331731999E-2</v>
      </c>
      <c r="F14" s="14"/>
      <c r="G14" s="14">
        <v>7.3060581554652906E-2</v>
      </c>
      <c r="H14" s="14">
        <v>8.0670532686767202E-2</v>
      </c>
      <c r="I14" s="14">
        <v>7.0204249770405194E-2</v>
      </c>
      <c r="J14" s="14">
        <v>4.7198645308761403E-2</v>
      </c>
      <c r="K14" s="14">
        <v>3.9979307466295799E-2</v>
      </c>
      <c r="L14" s="14">
        <v>2.7594205688337401E-2</v>
      </c>
      <c r="M14" s="14"/>
      <c r="N14" s="14">
        <v>6.03422768216825E-2</v>
      </c>
      <c r="O14" s="14">
        <v>5.4944190729065097E-2</v>
      </c>
      <c r="P14" s="14">
        <v>4.5632641114787098E-2</v>
      </c>
      <c r="Q14" s="14">
        <v>5.9485664667446203E-2</v>
      </c>
      <c r="R14" s="14"/>
      <c r="S14" s="14">
        <v>7.2170083228362297E-2</v>
      </c>
      <c r="T14" s="14">
        <v>4.7378602738538E-2</v>
      </c>
      <c r="U14" s="14">
        <v>4.6360616808316199E-2</v>
      </c>
      <c r="V14" s="14">
        <v>3.50349075187322E-2</v>
      </c>
      <c r="W14" s="14">
        <v>3.2766464279219698E-2</v>
      </c>
      <c r="X14" s="14">
        <v>3.7683995359261202E-2</v>
      </c>
      <c r="Y14" s="14">
        <v>6.02931542169537E-2</v>
      </c>
      <c r="Z14" s="14">
        <v>0.113638339488371</v>
      </c>
      <c r="AA14" s="14">
        <v>5.7302025504904701E-2</v>
      </c>
      <c r="AB14" s="14">
        <v>7.1827870832911603E-2</v>
      </c>
      <c r="AC14" s="14">
        <v>4.1094794316108699E-2</v>
      </c>
      <c r="AD14" s="14">
        <v>7.6185097784569097E-2</v>
      </c>
      <c r="AE14" s="14"/>
      <c r="AF14" s="14">
        <v>3.5613347166950603E-2</v>
      </c>
      <c r="AG14" s="14">
        <v>6.2932734640170102E-2</v>
      </c>
      <c r="AH14" s="14">
        <v>5.1864179302752098E-2</v>
      </c>
      <c r="AI14" s="14">
        <v>2.55479415510876E-2</v>
      </c>
      <c r="AJ14" s="14"/>
      <c r="AK14" s="14">
        <v>5.9539207343174902E-2</v>
      </c>
      <c r="AL14" s="14">
        <v>7.1859274689442906E-2</v>
      </c>
      <c r="AM14" s="14">
        <v>4.9777466287082898E-2</v>
      </c>
      <c r="AN14" s="14">
        <v>3.0920726036621101E-2</v>
      </c>
      <c r="AO14" s="14">
        <v>9.3415501892956498E-2</v>
      </c>
      <c r="AP14" s="14"/>
      <c r="AQ14" s="14">
        <v>0.118802339065403</v>
      </c>
      <c r="AR14" s="14"/>
      <c r="AS14" s="14">
        <v>7.6200645669972603E-2</v>
      </c>
      <c r="AT14" s="14">
        <v>4.61057841062502E-2</v>
      </c>
    </row>
    <row r="15" spans="2:46" x14ac:dyDescent="0.35">
      <c r="B15" s="15" t="s">
        <v>173</v>
      </c>
      <c r="C15" s="23">
        <v>1.22776208861678E-2</v>
      </c>
      <c r="D15" s="23">
        <v>1.4278619539371901E-2</v>
      </c>
      <c r="E15" s="23">
        <v>1.03716395302776E-2</v>
      </c>
      <c r="F15" s="23"/>
      <c r="G15" s="23">
        <v>2.7330894114244398E-3</v>
      </c>
      <c r="H15" s="23">
        <v>2.3484719959051999E-2</v>
      </c>
      <c r="I15" s="23">
        <v>5.5261498522319701E-3</v>
      </c>
      <c r="J15" s="23">
        <v>2.1484387843258599E-2</v>
      </c>
      <c r="K15" s="23">
        <v>1.3514170739452099E-2</v>
      </c>
      <c r="L15" s="23">
        <v>6.6911463131091899E-3</v>
      </c>
      <c r="M15" s="23"/>
      <c r="N15" s="23">
        <v>1.8033705527146501E-2</v>
      </c>
      <c r="O15" s="23">
        <v>1.30414674559447E-2</v>
      </c>
      <c r="P15" s="23">
        <v>2.4745287880823001E-3</v>
      </c>
      <c r="Q15" s="23">
        <v>1.40497708141174E-2</v>
      </c>
      <c r="R15" s="23"/>
      <c r="S15" s="23">
        <v>1.3067698258366499E-2</v>
      </c>
      <c r="T15" s="23">
        <v>3.9084197103117302E-3</v>
      </c>
      <c r="U15" s="23">
        <v>1.6531906675847901E-2</v>
      </c>
      <c r="V15" s="23">
        <v>1.7411324025020901E-2</v>
      </c>
      <c r="W15" s="23">
        <v>6.8847834273319097E-3</v>
      </c>
      <c r="X15" s="23">
        <v>1.1547929502638001E-2</v>
      </c>
      <c r="Y15" s="23">
        <v>1.7416288854304102E-2</v>
      </c>
      <c r="Z15" s="23">
        <v>1.31305800887749E-2</v>
      </c>
      <c r="AA15" s="23">
        <v>1.30902035931664E-2</v>
      </c>
      <c r="AB15" s="23">
        <v>1.70933782612838E-2</v>
      </c>
      <c r="AC15" s="23">
        <v>1.2650222688038599E-2</v>
      </c>
      <c r="AD15" s="23">
        <v>0</v>
      </c>
      <c r="AE15" s="23"/>
      <c r="AF15" s="23">
        <v>0</v>
      </c>
      <c r="AG15" s="23">
        <v>1.4494761146572201E-2</v>
      </c>
      <c r="AH15" s="23">
        <v>6.7436310505920903E-3</v>
      </c>
      <c r="AI15" s="23">
        <v>7.3740455905323202E-3</v>
      </c>
      <c r="AJ15" s="23"/>
      <c r="AK15" s="23">
        <v>6.7203956854670803E-3</v>
      </c>
      <c r="AL15" s="23">
        <v>1.7393032773836199E-2</v>
      </c>
      <c r="AM15" s="23">
        <v>0</v>
      </c>
      <c r="AN15" s="23">
        <v>6.3220664074635502E-3</v>
      </c>
      <c r="AO15" s="23">
        <v>4.2073957795691598E-2</v>
      </c>
      <c r="AP15" s="23"/>
      <c r="AQ15" s="23">
        <v>2.3100738954132099E-2</v>
      </c>
      <c r="AR15" s="23"/>
      <c r="AS15" s="23">
        <v>1.7192395866946601E-2</v>
      </c>
      <c r="AT15" s="23">
        <v>1.1169097554797801E-2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7.3543026949266899E-2</v>
      </c>
      <c r="D9" s="14">
        <v>8.3576001999861302E-2</v>
      </c>
      <c r="E9" s="14">
        <v>6.2955259200738495E-2</v>
      </c>
      <c r="F9" s="14"/>
      <c r="G9" s="14">
        <v>9.0497945772428603E-2</v>
      </c>
      <c r="H9" s="14">
        <v>8.6510603856613202E-2</v>
      </c>
      <c r="I9" s="14">
        <v>8.94302059542329E-2</v>
      </c>
      <c r="J9" s="14">
        <v>6.2509773536827795E-2</v>
      </c>
      <c r="K9" s="14">
        <v>7.1342699055042494E-2</v>
      </c>
      <c r="L9" s="14">
        <v>4.92183762293531E-2</v>
      </c>
      <c r="M9" s="14"/>
      <c r="N9" s="14">
        <v>4.8448135072097297E-2</v>
      </c>
      <c r="O9" s="14">
        <v>7.2009766235662395E-2</v>
      </c>
      <c r="P9" s="14">
        <v>8.0025266089397695E-2</v>
      </c>
      <c r="Q9" s="14">
        <v>9.7645042727702497E-2</v>
      </c>
      <c r="R9" s="14"/>
      <c r="S9" s="14">
        <v>5.9244215244980802E-2</v>
      </c>
      <c r="T9" s="14">
        <v>9.3384236236190896E-2</v>
      </c>
      <c r="U9" s="14">
        <v>5.38054472916807E-2</v>
      </c>
      <c r="V9" s="14">
        <v>3.6994816041326699E-2</v>
      </c>
      <c r="W9" s="14">
        <v>4.6604307982110099E-2</v>
      </c>
      <c r="X9" s="14">
        <v>6.13355955630355E-2</v>
      </c>
      <c r="Y9" s="14">
        <v>9.8999995929231796E-2</v>
      </c>
      <c r="Z9" s="14">
        <v>7.9025970583751007E-2</v>
      </c>
      <c r="AA9" s="14">
        <v>8.3904159713673002E-2</v>
      </c>
      <c r="AB9" s="14">
        <v>9.8954436658895903E-2</v>
      </c>
      <c r="AC9" s="14">
        <v>8.7567117556882706E-2</v>
      </c>
      <c r="AD9" s="14">
        <v>0.102854046371538</v>
      </c>
      <c r="AE9" s="14"/>
      <c r="AF9" s="14">
        <v>6.0040724076422997E-2</v>
      </c>
      <c r="AG9" s="14">
        <v>6.91398862819909E-2</v>
      </c>
      <c r="AH9" s="14">
        <v>3.7094722217798901E-2</v>
      </c>
      <c r="AI9" s="14">
        <v>0.13797991609802801</v>
      </c>
      <c r="AJ9" s="14"/>
      <c r="AK9" s="14">
        <v>6.9419906424833394E-2</v>
      </c>
      <c r="AL9" s="14">
        <v>5.2089663455111498E-2</v>
      </c>
      <c r="AM9" s="14">
        <v>4.9062067916614202E-2</v>
      </c>
      <c r="AN9" s="14">
        <v>0.11767786382242</v>
      </c>
      <c r="AO9" s="14">
        <v>8.2811537851813305E-2</v>
      </c>
      <c r="AP9" s="14"/>
      <c r="AQ9" s="14">
        <v>5.1714925440932202E-2</v>
      </c>
      <c r="AR9" s="14"/>
      <c r="AS9" s="14">
        <v>3.1548166103210498E-2</v>
      </c>
      <c r="AT9" s="14">
        <v>0.13073599605670799</v>
      </c>
    </row>
    <row r="10" spans="2:46" x14ac:dyDescent="0.35">
      <c r="B10" s="15" t="s">
        <v>168</v>
      </c>
      <c r="C10" s="14">
        <v>0.128085003539709</v>
      </c>
      <c r="D10" s="14">
        <v>0.13135446868051801</v>
      </c>
      <c r="E10" s="14">
        <v>0.124459493121262</v>
      </c>
      <c r="F10" s="14"/>
      <c r="G10" s="14">
        <v>0.141938049169965</v>
      </c>
      <c r="H10" s="14">
        <v>0.12873398450822601</v>
      </c>
      <c r="I10" s="14">
        <v>0.131414084471801</v>
      </c>
      <c r="J10" s="14">
        <v>0.12635839813930699</v>
      </c>
      <c r="K10" s="14">
        <v>0.11684457247576401</v>
      </c>
      <c r="L10" s="14">
        <v>0.124590569858211</v>
      </c>
      <c r="M10" s="14"/>
      <c r="N10" s="14">
        <v>0.123711390985193</v>
      </c>
      <c r="O10" s="14">
        <v>0.12847597140921199</v>
      </c>
      <c r="P10" s="14">
        <v>0.115160818965309</v>
      </c>
      <c r="Q10" s="14">
        <v>0.14367304009746801</v>
      </c>
      <c r="R10" s="14"/>
      <c r="S10" s="14">
        <v>0.129882380242202</v>
      </c>
      <c r="T10" s="14">
        <v>0.123597970710064</v>
      </c>
      <c r="U10" s="14">
        <v>0.13496848235980799</v>
      </c>
      <c r="V10" s="14">
        <v>0.16705025690196801</v>
      </c>
      <c r="W10" s="14">
        <v>0.122676232299751</v>
      </c>
      <c r="X10" s="14">
        <v>9.2268257364476497E-2</v>
      </c>
      <c r="Y10" s="14">
        <v>0.106257465760632</v>
      </c>
      <c r="Z10" s="14">
        <v>0.102195086440383</v>
      </c>
      <c r="AA10" s="14">
        <v>0.106124193459554</v>
      </c>
      <c r="AB10" s="14">
        <v>0.14288593431528199</v>
      </c>
      <c r="AC10" s="14">
        <v>0.174586671941342</v>
      </c>
      <c r="AD10" s="14">
        <v>0.175027478897675</v>
      </c>
      <c r="AE10" s="14"/>
      <c r="AF10" s="14">
        <v>9.6376428214314705E-2</v>
      </c>
      <c r="AG10" s="14">
        <v>0.13923453923776299</v>
      </c>
      <c r="AH10" s="14">
        <v>0.20191065398105101</v>
      </c>
      <c r="AI10" s="14">
        <v>0.120873152851445</v>
      </c>
      <c r="AJ10" s="14"/>
      <c r="AK10" s="14">
        <v>7.6679875347020199E-2</v>
      </c>
      <c r="AL10" s="14">
        <v>0.121969583500246</v>
      </c>
      <c r="AM10" s="14">
        <v>0.20256395721493001</v>
      </c>
      <c r="AN10" s="14">
        <v>0.12577215826521099</v>
      </c>
      <c r="AO10" s="14">
        <v>0.18457555806585599</v>
      </c>
      <c r="AP10" s="14"/>
      <c r="AQ10" s="14">
        <v>0.102826711017399</v>
      </c>
      <c r="AR10" s="14"/>
      <c r="AS10" s="14">
        <v>0.137707722918814</v>
      </c>
      <c r="AT10" s="14">
        <v>0.14593728700594</v>
      </c>
    </row>
    <row r="11" spans="2:46" x14ac:dyDescent="0.35">
      <c r="B11" s="15" t="s">
        <v>169</v>
      </c>
      <c r="C11" s="14">
        <v>0.29254922349838702</v>
      </c>
      <c r="D11" s="14">
        <v>0.27029520336969098</v>
      </c>
      <c r="E11" s="14">
        <v>0.31542735009325001</v>
      </c>
      <c r="F11" s="14"/>
      <c r="G11" s="14">
        <v>0.32671200698056302</v>
      </c>
      <c r="H11" s="14">
        <v>0.25909224610746001</v>
      </c>
      <c r="I11" s="14">
        <v>0.27548353341801901</v>
      </c>
      <c r="J11" s="14">
        <v>0.32215096893011502</v>
      </c>
      <c r="K11" s="14">
        <v>0.32889414244675202</v>
      </c>
      <c r="L11" s="14">
        <v>0.262306587878256</v>
      </c>
      <c r="M11" s="14"/>
      <c r="N11" s="14">
        <v>0.29565925254548697</v>
      </c>
      <c r="O11" s="14">
        <v>0.32778574274796601</v>
      </c>
      <c r="P11" s="14">
        <v>0.300371737268187</v>
      </c>
      <c r="Q11" s="14">
        <v>0.24563686630201301</v>
      </c>
      <c r="R11" s="14"/>
      <c r="S11" s="14">
        <v>0.27036132981133498</v>
      </c>
      <c r="T11" s="14">
        <v>0.29235018737236701</v>
      </c>
      <c r="U11" s="14">
        <v>0.37067532234100198</v>
      </c>
      <c r="V11" s="14">
        <v>0.29405388438545699</v>
      </c>
      <c r="W11" s="14">
        <v>0.34583051075131099</v>
      </c>
      <c r="X11" s="14">
        <v>0.236241926959249</v>
      </c>
      <c r="Y11" s="14">
        <v>0.28517858428137799</v>
      </c>
      <c r="Z11" s="14">
        <v>0.26068473568334899</v>
      </c>
      <c r="AA11" s="14">
        <v>0.26919419920738802</v>
      </c>
      <c r="AB11" s="14">
        <v>0.29296093307976001</v>
      </c>
      <c r="AC11" s="14">
        <v>0.29357754677658898</v>
      </c>
      <c r="AD11" s="14">
        <v>0.37316133435353099</v>
      </c>
      <c r="AE11" s="14"/>
      <c r="AF11" s="14">
        <v>0.25280249455694898</v>
      </c>
      <c r="AG11" s="14">
        <v>0.304713956388175</v>
      </c>
      <c r="AH11" s="14">
        <v>0.32333833164145998</v>
      </c>
      <c r="AI11" s="14">
        <v>0.211930936126138</v>
      </c>
      <c r="AJ11" s="14"/>
      <c r="AK11" s="14">
        <v>0.27461381853278199</v>
      </c>
      <c r="AL11" s="14">
        <v>0.33025639414713498</v>
      </c>
      <c r="AM11" s="14">
        <v>0.30597113411808302</v>
      </c>
      <c r="AN11" s="14">
        <v>0.22118870241433999</v>
      </c>
      <c r="AO11" s="14">
        <v>0.29031168624380399</v>
      </c>
      <c r="AP11" s="14"/>
      <c r="AQ11" s="14">
        <v>0.20749668679716099</v>
      </c>
      <c r="AR11" s="14"/>
      <c r="AS11" s="14">
        <v>0.307873983276437</v>
      </c>
      <c r="AT11" s="14">
        <v>0.294110924774447</v>
      </c>
    </row>
    <row r="12" spans="2:46" x14ac:dyDescent="0.35">
      <c r="B12" s="15" t="s">
        <v>170</v>
      </c>
      <c r="C12" s="14">
        <v>0.27588429198326397</v>
      </c>
      <c r="D12" s="14">
        <v>0.262999147379126</v>
      </c>
      <c r="E12" s="14">
        <v>0.28764338459646699</v>
      </c>
      <c r="F12" s="14"/>
      <c r="G12" s="14">
        <v>0.23823335150286701</v>
      </c>
      <c r="H12" s="14">
        <v>0.237434170944057</v>
      </c>
      <c r="I12" s="14">
        <v>0.228465853635715</v>
      </c>
      <c r="J12" s="14">
        <v>0.28319293384406402</v>
      </c>
      <c r="K12" s="14">
        <v>0.28625587014920001</v>
      </c>
      <c r="L12" s="14">
        <v>0.35791937694046799</v>
      </c>
      <c r="M12" s="14"/>
      <c r="N12" s="14">
        <v>0.278678884129612</v>
      </c>
      <c r="O12" s="14">
        <v>0.28124115204216299</v>
      </c>
      <c r="P12" s="14">
        <v>0.26607504082102701</v>
      </c>
      <c r="Q12" s="14">
        <v>0.27566644905635801</v>
      </c>
      <c r="R12" s="14"/>
      <c r="S12" s="14">
        <v>0.25920272776486802</v>
      </c>
      <c r="T12" s="14">
        <v>0.27579978723563697</v>
      </c>
      <c r="U12" s="14">
        <v>0.25274704036781498</v>
      </c>
      <c r="V12" s="14">
        <v>0.281172850766362</v>
      </c>
      <c r="W12" s="14">
        <v>0.267333344591763</v>
      </c>
      <c r="X12" s="14">
        <v>0.33506699732154199</v>
      </c>
      <c r="Y12" s="14">
        <v>0.23433899680922701</v>
      </c>
      <c r="Z12" s="14">
        <v>0.33248235057846098</v>
      </c>
      <c r="AA12" s="14">
        <v>0.32762013504923199</v>
      </c>
      <c r="AB12" s="14">
        <v>0.23704221259943001</v>
      </c>
      <c r="AC12" s="14">
        <v>0.25315757197252398</v>
      </c>
      <c r="AD12" s="14">
        <v>0.242907780589112</v>
      </c>
      <c r="AE12" s="14"/>
      <c r="AF12" s="14">
        <v>0.32384155549009003</v>
      </c>
      <c r="AG12" s="14">
        <v>0.25995661600681302</v>
      </c>
      <c r="AH12" s="14">
        <v>0.29373305981044101</v>
      </c>
      <c r="AI12" s="14">
        <v>0.20755002105298501</v>
      </c>
      <c r="AJ12" s="14"/>
      <c r="AK12" s="14">
        <v>0.33033708922668698</v>
      </c>
      <c r="AL12" s="14">
        <v>0.23452640810499001</v>
      </c>
      <c r="AM12" s="14">
        <v>0.27202642502559898</v>
      </c>
      <c r="AN12" s="14">
        <v>0.25369162738802697</v>
      </c>
      <c r="AO12" s="14">
        <v>0.214814616047284</v>
      </c>
      <c r="AP12" s="14"/>
      <c r="AQ12" s="14">
        <v>0.27088758527032503</v>
      </c>
      <c r="AR12" s="14"/>
      <c r="AS12" s="14">
        <v>0.26020818467962298</v>
      </c>
      <c r="AT12" s="14">
        <v>0.25138888810073401</v>
      </c>
    </row>
    <row r="13" spans="2:46" x14ac:dyDescent="0.35">
      <c r="B13" s="15" t="s">
        <v>171</v>
      </c>
      <c r="C13" s="14">
        <v>0.126194891468701</v>
      </c>
      <c r="D13" s="14">
        <v>0.13700838521707101</v>
      </c>
      <c r="E13" s="14">
        <v>0.116129303179296</v>
      </c>
      <c r="F13" s="14"/>
      <c r="G13" s="14">
        <v>0.11993672423816799</v>
      </c>
      <c r="H13" s="14">
        <v>0.14591382586809401</v>
      </c>
      <c r="I13" s="14">
        <v>0.16735564680856499</v>
      </c>
      <c r="J13" s="14">
        <v>0.11754210092011801</v>
      </c>
      <c r="K13" s="14">
        <v>8.9606621515530296E-2</v>
      </c>
      <c r="L13" s="14">
        <v>0.112533779781973</v>
      </c>
      <c r="M13" s="14"/>
      <c r="N13" s="14">
        <v>0.14535100984414701</v>
      </c>
      <c r="O13" s="14">
        <v>9.7034619694282495E-2</v>
      </c>
      <c r="P13" s="14">
        <v>0.12626467746194101</v>
      </c>
      <c r="Q13" s="14">
        <v>0.135518508750642</v>
      </c>
      <c r="R13" s="14"/>
      <c r="S13" s="14">
        <v>0.169054105204821</v>
      </c>
      <c r="T13" s="14">
        <v>0.13189463621390901</v>
      </c>
      <c r="U13" s="14">
        <v>8.7549028136382601E-2</v>
      </c>
      <c r="V13" s="14">
        <v>0.10304811937047099</v>
      </c>
      <c r="W13" s="14">
        <v>0.14378701599281399</v>
      </c>
      <c r="X13" s="14">
        <v>0.16832077789946201</v>
      </c>
      <c r="Y13" s="14">
        <v>0.115982716201248</v>
      </c>
      <c r="Z13" s="14">
        <v>8.7267561028101695E-2</v>
      </c>
      <c r="AA13" s="14">
        <v>0.126156408211792</v>
      </c>
      <c r="AB13" s="14">
        <v>0.11357573576960101</v>
      </c>
      <c r="AC13" s="14">
        <v>0.10856433062294001</v>
      </c>
      <c r="AD13" s="14">
        <v>5.3938220860795298E-2</v>
      </c>
      <c r="AE13" s="14"/>
      <c r="AF13" s="14">
        <v>0.139702783895685</v>
      </c>
      <c r="AG13" s="14">
        <v>0.141627799075564</v>
      </c>
      <c r="AH13" s="14">
        <v>0.10131240372575601</v>
      </c>
      <c r="AI13" s="14">
        <v>0.132572221453397</v>
      </c>
      <c r="AJ13" s="14"/>
      <c r="AK13" s="14">
        <v>0.140792563201632</v>
      </c>
      <c r="AL13" s="14">
        <v>0.15950783860758799</v>
      </c>
      <c r="AM13" s="14">
        <v>0.12000958470501399</v>
      </c>
      <c r="AN13" s="14">
        <v>0.11855933188946401</v>
      </c>
      <c r="AO13" s="14">
        <v>0.15636608782875899</v>
      </c>
      <c r="AP13" s="14"/>
      <c r="AQ13" s="14">
        <v>0.204605487961975</v>
      </c>
      <c r="AR13" s="14"/>
      <c r="AS13" s="14">
        <v>0.16978398445649601</v>
      </c>
      <c r="AT13" s="14">
        <v>9.92904802027893E-2</v>
      </c>
    </row>
    <row r="14" spans="2:46" x14ac:dyDescent="0.35">
      <c r="B14" s="15" t="s">
        <v>172</v>
      </c>
      <c r="C14" s="14">
        <v>7.9410230199439893E-2</v>
      </c>
      <c r="D14" s="14">
        <v>8.0638071013287294E-2</v>
      </c>
      <c r="E14" s="14">
        <v>7.8522246190483799E-2</v>
      </c>
      <c r="F14" s="14"/>
      <c r="G14" s="14">
        <v>8.2681922336009003E-2</v>
      </c>
      <c r="H14" s="14">
        <v>0.124142513549214</v>
      </c>
      <c r="I14" s="14">
        <v>9.1150059478288803E-2</v>
      </c>
      <c r="J14" s="14">
        <v>5.7991931804208398E-2</v>
      </c>
      <c r="K14" s="14">
        <v>6.9963390704922301E-2</v>
      </c>
      <c r="L14" s="14">
        <v>5.5063941750657097E-2</v>
      </c>
      <c r="M14" s="14"/>
      <c r="N14" s="14">
        <v>8.62014919057527E-2</v>
      </c>
      <c r="O14" s="14">
        <v>6.9642889635392696E-2</v>
      </c>
      <c r="P14" s="14">
        <v>7.8760943456545093E-2</v>
      </c>
      <c r="Q14" s="14">
        <v>8.3903976648979903E-2</v>
      </c>
      <c r="R14" s="14"/>
      <c r="S14" s="14">
        <v>9.5321439085229998E-2</v>
      </c>
      <c r="T14" s="14">
        <v>5.6904176295921899E-2</v>
      </c>
      <c r="U14" s="14">
        <v>7.13824753144746E-2</v>
      </c>
      <c r="V14" s="14">
        <v>7.7648175715303205E-2</v>
      </c>
      <c r="W14" s="14">
        <v>5.4119435773994098E-2</v>
      </c>
      <c r="X14" s="14">
        <v>9.5184287028809794E-2</v>
      </c>
      <c r="Y14" s="14">
        <v>0.106612695511185</v>
      </c>
      <c r="Z14" s="14">
        <v>0.10302283465232399</v>
      </c>
      <c r="AA14" s="14">
        <v>6.97701359446775E-2</v>
      </c>
      <c r="AB14" s="14">
        <v>8.9942165597803797E-2</v>
      </c>
      <c r="AC14" s="14">
        <v>7.2494118600586702E-2</v>
      </c>
      <c r="AD14" s="14">
        <v>5.2111138927349601E-2</v>
      </c>
      <c r="AE14" s="14"/>
      <c r="AF14" s="14">
        <v>9.78513630126812E-2</v>
      </c>
      <c r="AG14" s="14">
        <v>7.1809503562935195E-2</v>
      </c>
      <c r="AH14" s="14">
        <v>3.0891052076978901E-2</v>
      </c>
      <c r="AI14" s="14">
        <v>0.122085928389573</v>
      </c>
      <c r="AJ14" s="14"/>
      <c r="AK14" s="14">
        <v>8.1199699673015602E-2</v>
      </c>
      <c r="AL14" s="14">
        <v>8.6615892977468398E-2</v>
      </c>
      <c r="AM14" s="14">
        <v>4.0804792771725301E-2</v>
      </c>
      <c r="AN14" s="14">
        <v>0.11261575121222001</v>
      </c>
      <c r="AO14" s="14">
        <v>4.6950128088854098E-2</v>
      </c>
      <c r="AP14" s="14"/>
      <c r="AQ14" s="14">
        <v>0.11332442129134999</v>
      </c>
      <c r="AR14" s="14"/>
      <c r="AS14" s="14">
        <v>7.5731695780426905E-2</v>
      </c>
      <c r="AT14" s="14">
        <v>6.9828409472336705E-2</v>
      </c>
    </row>
    <row r="15" spans="2:46" x14ac:dyDescent="0.35">
      <c r="B15" s="15" t="s">
        <v>173</v>
      </c>
      <c r="C15" s="23">
        <v>2.4333332361232099E-2</v>
      </c>
      <c r="D15" s="23">
        <v>3.4128722340445602E-2</v>
      </c>
      <c r="E15" s="23">
        <v>1.48629636185041E-2</v>
      </c>
      <c r="F15" s="23"/>
      <c r="G15" s="23">
        <v>0</v>
      </c>
      <c r="H15" s="23">
        <v>1.8172655166335001E-2</v>
      </c>
      <c r="I15" s="23">
        <v>1.6700616233378599E-2</v>
      </c>
      <c r="J15" s="23">
        <v>3.0253892825358401E-2</v>
      </c>
      <c r="K15" s="23">
        <v>3.7092703652788897E-2</v>
      </c>
      <c r="L15" s="23">
        <v>3.8367367561082701E-2</v>
      </c>
      <c r="M15" s="23"/>
      <c r="N15" s="23">
        <v>2.19498355177104E-2</v>
      </c>
      <c r="O15" s="23">
        <v>2.3809858235321099E-2</v>
      </c>
      <c r="P15" s="23">
        <v>3.3341515937593498E-2</v>
      </c>
      <c r="Q15" s="23">
        <v>1.7956116416837101E-2</v>
      </c>
      <c r="R15" s="23"/>
      <c r="S15" s="23">
        <v>1.6933802646563401E-2</v>
      </c>
      <c r="T15" s="23">
        <v>2.6069005935910002E-2</v>
      </c>
      <c r="U15" s="23">
        <v>2.8872204188836698E-2</v>
      </c>
      <c r="V15" s="23">
        <v>4.0031896819112497E-2</v>
      </c>
      <c r="W15" s="23">
        <v>1.96491526082554E-2</v>
      </c>
      <c r="X15" s="23">
        <v>1.1582157863424701E-2</v>
      </c>
      <c r="Y15" s="23">
        <v>5.2629545507098197E-2</v>
      </c>
      <c r="Z15" s="23">
        <v>3.5321461033630298E-2</v>
      </c>
      <c r="AA15" s="23">
        <v>1.7230768413683002E-2</v>
      </c>
      <c r="AB15" s="23">
        <v>2.46385819792268E-2</v>
      </c>
      <c r="AC15" s="23">
        <v>1.00526425291361E-2</v>
      </c>
      <c r="AD15" s="23">
        <v>0</v>
      </c>
      <c r="AE15" s="23"/>
      <c r="AF15" s="23">
        <v>2.9384650753856802E-2</v>
      </c>
      <c r="AG15" s="23">
        <v>1.3517699446759599E-2</v>
      </c>
      <c r="AH15" s="23">
        <v>1.1719776546514901E-2</v>
      </c>
      <c r="AI15" s="23">
        <v>6.7007824028432098E-2</v>
      </c>
      <c r="AJ15" s="23"/>
      <c r="AK15" s="23">
        <v>2.695704759403E-2</v>
      </c>
      <c r="AL15" s="23">
        <v>1.50342192074622E-2</v>
      </c>
      <c r="AM15" s="23">
        <v>9.5620382480350406E-3</v>
      </c>
      <c r="AN15" s="23">
        <v>5.0494565008319302E-2</v>
      </c>
      <c r="AO15" s="23">
        <v>2.4170385873629002E-2</v>
      </c>
      <c r="AP15" s="23"/>
      <c r="AQ15" s="23">
        <v>4.9144182220857903E-2</v>
      </c>
      <c r="AR15" s="23"/>
      <c r="AS15" s="23">
        <v>1.71462627849936E-2</v>
      </c>
      <c r="AT15" s="23">
        <v>8.70801438704525E-3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0.24142786417544701</v>
      </c>
      <c r="D9" s="14">
        <v>0.26402419280592199</v>
      </c>
      <c r="E9" s="14">
        <v>0.21829454351247701</v>
      </c>
      <c r="F9" s="14"/>
      <c r="G9" s="14">
        <v>0.15747905695504899</v>
      </c>
      <c r="H9" s="14">
        <v>0.15857745484150801</v>
      </c>
      <c r="I9" s="14">
        <v>0.20633004152675599</v>
      </c>
      <c r="J9" s="14">
        <v>0.25290247405724298</v>
      </c>
      <c r="K9" s="14">
        <v>0.31269312045363701</v>
      </c>
      <c r="L9" s="14">
        <v>0.33602277589912999</v>
      </c>
      <c r="M9" s="14"/>
      <c r="N9" s="14">
        <v>0.22131446668683299</v>
      </c>
      <c r="O9" s="14">
        <v>0.204290381433754</v>
      </c>
      <c r="P9" s="14">
        <v>0.275420182794196</v>
      </c>
      <c r="Q9" s="14">
        <v>0.26935125797030701</v>
      </c>
      <c r="R9" s="14"/>
      <c r="S9" s="14">
        <v>0.133998568501809</v>
      </c>
      <c r="T9" s="14">
        <v>0.267857677519038</v>
      </c>
      <c r="U9" s="14">
        <v>0.30722634956366601</v>
      </c>
      <c r="V9" s="14">
        <v>0.250239917394106</v>
      </c>
      <c r="W9" s="14">
        <v>0.21738601611719199</v>
      </c>
      <c r="X9" s="14">
        <v>0.25498400201346499</v>
      </c>
      <c r="Y9" s="14">
        <v>0.33728848805653999</v>
      </c>
      <c r="Z9" s="14">
        <v>0.26770995978601098</v>
      </c>
      <c r="AA9" s="14">
        <v>0.23649987138077699</v>
      </c>
      <c r="AB9" s="14">
        <v>0.23691234469897399</v>
      </c>
      <c r="AC9" s="14">
        <v>0.27586318007946498</v>
      </c>
      <c r="AD9" s="14">
        <v>0.124861024910755</v>
      </c>
      <c r="AE9" s="14"/>
      <c r="AF9" s="14">
        <v>0.315252479594542</v>
      </c>
      <c r="AG9" s="14">
        <v>0.106997306321266</v>
      </c>
      <c r="AH9" s="14">
        <v>0.18901433155616101</v>
      </c>
      <c r="AI9" s="14">
        <v>0.54678694133991201</v>
      </c>
      <c r="AJ9" s="14"/>
      <c r="AK9" s="14">
        <v>0.28180922880049197</v>
      </c>
      <c r="AL9" s="14">
        <v>3.1365585488387901E-2</v>
      </c>
      <c r="AM9" s="14">
        <v>0.18433228433806001</v>
      </c>
      <c r="AN9" s="14">
        <v>0.48674964430421602</v>
      </c>
      <c r="AO9" s="14">
        <v>0.223962151854943</v>
      </c>
      <c r="AP9" s="14"/>
      <c r="AQ9" s="14">
        <v>0.18893833312942601</v>
      </c>
      <c r="AR9" s="14"/>
      <c r="AS9" s="14">
        <v>1.2699256639183899E-2</v>
      </c>
      <c r="AT9" s="14">
        <v>0.25777221285228502</v>
      </c>
    </row>
    <row r="10" spans="2:46" x14ac:dyDescent="0.35">
      <c r="B10" s="15" t="s">
        <v>168</v>
      </c>
      <c r="C10" s="14">
        <v>0.18596031552720599</v>
      </c>
      <c r="D10" s="14">
        <v>0.178420490291052</v>
      </c>
      <c r="E10" s="14">
        <v>0.193106095106509</v>
      </c>
      <c r="F10" s="14"/>
      <c r="G10" s="14">
        <v>0.16339731661795201</v>
      </c>
      <c r="H10" s="14">
        <v>0.15742212593491101</v>
      </c>
      <c r="I10" s="14">
        <v>0.21295662176365401</v>
      </c>
      <c r="J10" s="14">
        <v>0.17320314162640901</v>
      </c>
      <c r="K10" s="14">
        <v>0.191176454693787</v>
      </c>
      <c r="L10" s="14">
        <v>0.20913292907729</v>
      </c>
      <c r="M10" s="14"/>
      <c r="N10" s="14">
        <v>0.19780455272037301</v>
      </c>
      <c r="O10" s="14">
        <v>0.210265784607687</v>
      </c>
      <c r="P10" s="14">
        <v>0.15119769397015501</v>
      </c>
      <c r="Q10" s="14">
        <v>0.17910228453066099</v>
      </c>
      <c r="R10" s="14"/>
      <c r="S10" s="14">
        <v>0.21003703788358799</v>
      </c>
      <c r="T10" s="14">
        <v>0.18511634227172799</v>
      </c>
      <c r="U10" s="14">
        <v>0.193925291021982</v>
      </c>
      <c r="V10" s="14">
        <v>0.158939956571063</v>
      </c>
      <c r="W10" s="14">
        <v>0.198195437932914</v>
      </c>
      <c r="X10" s="14">
        <v>0.19217207634980901</v>
      </c>
      <c r="Y10" s="14">
        <v>0.176476870942091</v>
      </c>
      <c r="Z10" s="14">
        <v>0.11663376667431399</v>
      </c>
      <c r="AA10" s="14">
        <v>0.16592821447786499</v>
      </c>
      <c r="AB10" s="14">
        <v>0.18785765849575101</v>
      </c>
      <c r="AC10" s="14">
        <v>0.248632608136585</v>
      </c>
      <c r="AD10" s="14">
        <v>0.17128199361325899</v>
      </c>
      <c r="AE10" s="14"/>
      <c r="AF10" s="14">
        <v>0.26677680889526201</v>
      </c>
      <c r="AG10" s="14">
        <v>0.13419808505118699</v>
      </c>
      <c r="AH10" s="14">
        <v>0.20269256053593801</v>
      </c>
      <c r="AI10" s="14">
        <v>0.148104748056129</v>
      </c>
      <c r="AJ10" s="14"/>
      <c r="AK10" s="14">
        <v>0.24949268204698899</v>
      </c>
      <c r="AL10" s="14">
        <v>8.8402918811940095E-2</v>
      </c>
      <c r="AM10" s="14">
        <v>0.20867688785454599</v>
      </c>
      <c r="AN10" s="14">
        <v>0.18155285938017399</v>
      </c>
      <c r="AO10" s="14">
        <v>0.28157302751233898</v>
      </c>
      <c r="AP10" s="14"/>
      <c r="AQ10" s="14">
        <v>0.11599180616162599</v>
      </c>
      <c r="AR10" s="14"/>
      <c r="AS10" s="14">
        <v>5.2282824635787803E-2</v>
      </c>
      <c r="AT10" s="14">
        <v>0.267494596906107</v>
      </c>
    </row>
    <row r="11" spans="2:46" x14ac:dyDescent="0.35">
      <c r="B11" s="15" t="s">
        <v>169</v>
      </c>
      <c r="C11" s="14">
        <v>0.245689208772368</v>
      </c>
      <c r="D11" s="14">
        <v>0.23110746240799099</v>
      </c>
      <c r="E11" s="14">
        <v>0.26089141866445498</v>
      </c>
      <c r="F11" s="14"/>
      <c r="G11" s="14">
        <v>0.32980677268041703</v>
      </c>
      <c r="H11" s="14">
        <v>0.23274863385410899</v>
      </c>
      <c r="I11" s="14">
        <v>0.21760768468004399</v>
      </c>
      <c r="J11" s="14">
        <v>0.26827429077524401</v>
      </c>
      <c r="K11" s="14">
        <v>0.24163277522534399</v>
      </c>
      <c r="L11" s="14">
        <v>0.207333203860849</v>
      </c>
      <c r="M11" s="14"/>
      <c r="N11" s="14">
        <v>0.22587163979750499</v>
      </c>
      <c r="O11" s="14">
        <v>0.25184745704185302</v>
      </c>
      <c r="P11" s="14">
        <v>0.26176969108015102</v>
      </c>
      <c r="Q11" s="14">
        <v>0.24800979793640601</v>
      </c>
      <c r="R11" s="14"/>
      <c r="S11" s="14">
        <v>0.22614975729647899</v>
      </c>
      <c r="T11" s="14">
        <v>0.224386331737539</v>
      </c>
      <c r="U11" s="14">
        <v>0.20048575183088499</v>
      </c>
      <c r="V11" s="14">
        <v>0.30513689693451501</v>
      </c>
      <c r="W11" s="14">
        <v>0.25441783361995601</v>
      </c>
      <c r="X11" s="14">
        <v>0.219730800618124</v>
      </c>
      <c r="Y11" s="14">
        <v>0.26391906529377501</v>
      </c>
      <c r="Z11" s="14">
        <v>0.23229077736659101</v>
      </c>
      <c r="AA11" s="14">
        <v>0.25717659530815601</v>
      </c>
      <c r="AB11" s="14">
        <v>0.23190504098252601</v>
      </c>
      <c r="AC11" s="14">
        <v>0.22003698507950201</v>
      </c>
      <c r="AD11" s="14">
        <v>0.43928676445786502</v>
      </c>
      <c r="AE11" s="14"/>
      <c r="AF11" s="14">
        <v>0.20196940585451201</v>
      </c>
      <c r="AG11" s="14">
        <v>0.26249941186235798</v>
      </c>
      <c r="AH11" s="14">
        <v>0.244410771924397</v>
      </c>
      <c r="AI11" s="14">
        <v>0.163507830878758</v>
      </c>
      <c r="AJ11" s="14"/>
      <c r="AK11" s="14">
        <v>0.200629697342115</v>
      </c>
      <c r="AL11" s="14">
        <v>0.249465083796541</v>
      </c>
      <c r="AM11" s="14">
        <v>0.27638290937839199</v>
      </c>
      <c r="AN11" s="14">
        <v>0.183026611651115</v>
      </c>
      <c r="AO11" s="14">
        <v>0.28149865776549698</v>
      </c>
      <c r="AP11" s="14"/>
      <c r="AQ11" s="14">
        <v>0.194966471507481</v>
      </c>
      <c r="AR11" s="14"/>
      <c r="AS11" s="14">
        <v>0.22977755731552699</v>
      </c>
      <c r="AT11" s="14">
        <v>0.30073570115242798</v>
      </c>
    </row>
    <row r="12" spans="2:46" x14ac:dyDescent="0.35">
      <c r="B12" s="15" t="s">
        <v>170</v>
      </c>
      <c r="C12" s="14">
        <v>0.16163134377142399</v>
      </c>
      <c r="D12" s="14">
        <v>0.138557775912345</v>
      </c>
      <c r="E12" s="14">
        <v>0.18383806559216601</v>
      </c>
      <c r="F12" s="14"/>
      <c r="G12" s="14">
        <v>0.15115533315287799</v>
      </c>
      <c r="H12" s="14">
        <v>0.14954238652754001</v>
      </c>
      <c r="I12" s="14">
        <v>0.176366230576702</v>
      </c>
      <c r="J12" s="14">
        <v>0.15722979088504899</v>
      </c>
      <c r="K12" s="14">
        <v>0.158391989394746</v>
      </c>
      <c r="L12" s="14">
        <v>0.172232613510062</v>
      </c>
      <c r="M12" s="14"/>
      <c r="N12" s="14">
        <v>0.133568064781832</v>
      </c>
      <c r="O12" s="14">
        <v>0.17570748266702699</v>
      </c>
      <c r="P12" s="14">
        <v>0.170467450106701</v>
      </c>
      <c r="Q12" s="14">
        <v>0.16780616187692801</v>
      </c>
      <c r="R12" s="14"/>
      <c r="S12" s="14">
        <v>0.17346046534337101</v>
      </c>
      <c r="T12" s="14">
        <v>0.18712028314683901</v>
      </c>
      <c r="U12" s="14">
        <v>0.162961071319222</v>
      </c>
      <c r="V12" s="14">
        <v>0.14894368951381301</v>
      </c>
      <c r="W12" s="14">
        <v>0.16876736802197101</v>
      </c>
      <c r="X12" s="14">
        <v>0.159567585490407</v>
      </c>
      <c r="Y12" s="14">
        <v>0.122045372190088</v>
      </c>
      <c r="Z12" s="14">
        <v>0.16969847478914801</v>
      </c>
      <c r="AA12" s="14">
        <v>0.16786098848473799</v>
      </c>
      <c r="AB12" s="14">
        <v>0.16774831876734</v>
      </c>
      <c r="AC12" s="14">
        <v>0.10411089503250499</v>
      </c>
      <c r="AD12" s="14">
        <v>0.169578281454043</v>
      </c>
      <c r="AE12" s="14"/>
      <c r="AF12" s="14">
        <v>0.109035309457996</v>
      </c>
      <c r="AG12" s="14">
        <v>0.21246086261259101</v>
      </c>
      <c r="AH12" s="14">
        <v>0.19980520180942901</v>
      </c>
      <c r="AI12" s="14">
        <v>6.4706812239718997E-2</v>
      </c>
      <c r="AJ12" s="14"/>
      <c r="AK12" s="14">
        <v>0.12974502401249499</v>
      </c>
      <c r="AL12" s="14">
        <v>0.238945173265389</v>
      </c>
      <c r="AM12" s="14">
        <v>0.18007419923339599</v>
      </c>
      <c r="AN12" s="14">
        <v>8.5023719051031899E-2</v>
      </c>
      <c r="AO12" s="14">
        <v>0.13104750205663901</v>
      </c>
      <c r="AP12" s="14"/>
      <c r="AQ12" s="14">
        <v>0.13695093826674301</v>
      </c>
      <c r="AR12" s="14"/>
      <c r="AS12" s="14">
        <v>0.26413989145616601</v>
      </c>
      <c r="AT12" s="14">
        <v>0.11927047385124501</v>
      </c>
    </row>
    <row r="13" spans="2:46" x14ac:dyDescent="0.35">
      <c r="B13" s="15" t="s">
        <v>171</v>
      </c>
      <c r="C13" s="14">
        <v>0.112057057178184</v>
      </c>
      <c r="D13" s="14">
        <v>0.125695228808511</v>
      </c>
      <c r="E13" s="14">
        <v>9.9177649744091906E-2</v>
      </c>
      <c r="F13" s="14"/>
      <c r="G13" s="14">
        <v>0.13663369885429999</v>
      </c>
      <c r="H13" s="14">
        <v>0.191154082153627</v>
      </c>
      <c r="I13" s="14">
        <v>0.12784794248581299</v>
      </c>
      <c r="J13" s="14">
        <v>9.5076979924723304E-2</v>
      </c>
      <c r="K13" s="14">
        <v>7.0408361416538806E-2</v>
      </c>
      <c r="L13" s="14">
        <v>6.0332606611716501E-2</v>
      </c>
      <c r="M13" s="14"/>
      <c r="N13" s="14">
        <v>0.15802378558657601</v>
      </c>
      <c r="O13" s="14">
        <v>9.8751846076164704E-2</v>
      </c>
      <c r="P13" s="14">
        <v>0.108115690373515</v>
      </c>
      <c r="Q13" s="14">
        <v>8.1143515487528198E-2</v>
      </c>
      <c r="R13" s="14"/>
      <c r="S13" s="14">
        <v>0.18551206990109401</v>
      </c>
      <c r="T13" s="14">
        <v>7.4594779687476298E-2</v>
      </c>
      <c r="U13" s="14">
        <v>9.4453220900608703E-2</v>
      </c>
      <c r="V13" s="14">
        <v>8.4252872439217294E-2</v>
      </c>
      <c r="W13" s="14">
        <v>0.10111192476339199</v>
      </c>
      <c r="X13" s="14">
        <v>0.11583105346207</v>
      </c>
      <c r="Y13" s="14">
        <v>6.5263736952896695E-2</v>
      </c>
      <c r="Z13" s="14">
        <v>0.16270740538838599</v>
      </c>
      <c r="AA13" s="14">
        <v>0.124007315892167</v>
      </c>
      <c r="AB13" s="14">
        <v>0.116563538979073</v>
      </c>
      <c r="AC13" s="14">
        <v>0.116495101905804</v>
      </c>
      <c r="AD13" s="14">
        <v>6.9290011040715305E-2</v>
      </c>
      <c r="AE13" s="14"/>
      <c r="AF13" s="14">
        <v>7.5940249971764601E-2</v>
      </c>
      <c r="AG13" s="14">
        <v>0.19273111596682599</v>
      </c>
      <c r="AH13" s="14">
        <v>0.10738844048918</v>
      </c>
      <c r="AI13" s="14">
        <v>5.85852937091315E-2</v>
      </c>
      <c r="AJ13" s="14"/>
      <c r="AK13" s="14">
        <v>9.5624775173110299E-2</v>
      </c>
      <c r="AL13" s="14">
        <v>0.25304241653728499</v>
      </c>
      <c r="AM13" s="14">
        <v>0.115157903747201</v>
      </c>
      <c r="AN13" s="14">
        <v>4.5741303942100402E-2</v>
      </c>
      <c r="AO13" s="14">
        <v>4.7409242155081202E-2</v>
      </c>
      <c r="AP13" s="14"/>
      <c r="AQ13" s="14">
        <v>0.242293654032049</v>
      </c>
      <c r="AR13" s="14"/>
      <c r="AS13" s="14">
        <v>0.29477123736704303</v>
      </c>
      <c r="AT13" s="14">
        <v>4.3249300507560103E-2</v>
      </c>
    </row>
    <row r="14" spans="2:46" x14ac:dyDescent="0.35">
      <c r="B14" s="15" t="s">
        <v>172</v>
      </c>
      <c r="C14" s="14">
        <v>4.7791310150915998E-2</v>
      </c>
      <c r="D14" s="14">
        <v>5.4135806274201198E-2</v>
      </c>
      <c r="E14" s="14">
        <v>4.1782800303329697E-2</v>
      </c>
      <c r="F14" s="14"/>
      <c r="G14" s="14">
        <v>5.4217926679679798E-2</v>
      </c>
      <c r="H14" s="14">
        <v>9.6240044994105406E-2</v>
      </c>
      <c r="I14" s="14">
        <v>5.3137966183832E-2</v>
      </c>
      <c r="J14" s="14">
        <v>5.0104889353013701E-2</v>
      </c>
      <c r="K14" s="14">
        <v>2.2417302858552701E-2</v>
      </c>
      <c r="L14" s="14">
        <v>1.4945871040951899E-2</v>
      </c>
      <c r="M14" s="14"/>
      <c r="N14" s="14">
        <v>5.7910465340565598E-2</v>
      </c>
      <c r="O14" s="14">
        <v>4.7795680866915997E-2</v>
      </c>
      <c r="P14" s="14">
        <v>2.8376155066818402E-2</v>
      </c>
      <c r="Q14" s="14">
        <v>5.4586982198169702E-2</v>
      </c>
      <c r="R14" s="14"/>
      <c r="S14" s="14">
        <v>6.3747868733389307E-2</v>
      </c>
      <c r="T14" s="14">
        <v>5.7370432205194902E-2</v>
      </c>
      <c r="U14" s="14">
        <v>3.5075467559267999E-2</v>
      </c>
      <c r="V14" s="14">
        <v>4.0839305293751398E-2</v>
      </c>
      <c r="W14" s="14">
        <v>5.3236636117242199E-2</v>
      </c>
      <c r="X14" s="14">
        <v>5.2004627875268002E-2</v>
      </c>
      <c r="Y14" s="14">
        <v>3.5006466564610199E-2</v>
      </c>
      <c r="Z14" s="14">
        <v>5.09596159955511E-2</v>
      </c>
      <c r="AA14" s="14">
        <v>3.9698440455061997E-2</v>
      </c>
      <c r="AB14" s="14">
        <v>5.3397550786765502E-2</v>
      </c>
      <c r="AC14" s="14">
        <v>3.4861229766138799E-2</v>
      </c>
      <c r="AD14" s="14">
        <v>2.5701924523362701E-2</v>
      </c>
      <c r="AE14" s="14"/>
      <c r="AF14" s="14">
        <v>3.1025746225924699E-2</v>
      </c>
      <c r="AG14" s="14">
        <v>7.93760457324032E-2</v>
      </c>
      <c r="AH14" s="14">
        <v>5.6688693684895902E-2</v>
      </c>
      <c r="AI14" s="14">
        <v>1.83083737763504E-2</v>
      </c>
      <c r="AJ14" s="14"/>
      <c r="AK14" s="14">
        <v>3.95091373010883E-2</v>
      </c>
      <c r="AL14" s="14">
        <v>0.121406126037772</v>
      </c>
      <c r="AM14" s="14">
        <v>3.5375815448405602E-2</v>
      </c>
      <c r="AN14" s="14">
        <v>1.7905861671363099E-2</v>
      </c>
      <c r="AO14" s="14">
        <v>2.2476844262721202E-2</v>
      </c>
      <c r="AP14" s="14"/>
      <c r="AQ14" s="14">
        <v>9.7366214689760602E-2</v>
      </c>
      <c r="AR14" s="14"/>
      <c r="AS14" s="14">
        <v>0.12651597804582401</v>
      </c>
      <c r="AT14" s="14">
        <v>1.1477714730375101E-2</v>
      </c>
    </row>
    <row r="15" spans="2:46" x14ac:dyDescent="0.35">
      <c r="B15" s="15" t="s">
        <v>173</v>
      </c>
      <c r="C15" s="23">
        <v>5.4429004244552701E-3</v>
      </c>
      <c r="D15" s="23">
        <v>8.0590434999784893E-3</v>
      </c>
      <c r="E15" s="23">
        <v>2.9094270769708399E-3</v>
      </c>
      <c r="F15" s="23"/>
      <c r="G15" s="23">
        <v>7.3098950597236803E-3</v>
      </c>
      <c r="H15" s="23">
        <v>1.43152716941996E-2</v>
      </c>
      <c r="I15" s="23">
        <v>5.75351278319853E-3</v>
      </c>
      <c r="J15" s="23">
        <v>3.2084333783182202E-3</v>
      </c>
      <c r="K15" s="23">
        <v>3.27999595739502E-3</v>
      </c>
      <c r="L15" s="23">
        <v>0</v>
      </c>
      <c r="M15" s="23"/>
      <c r="N15" s="23">
        <v>5.5070250863157796E-3</v>
      </c>
      <c r="O15" s="23">
        <v>1.13413673065976E-2</v>
      </c>
      <c r="P15" s="23">
        <v>4.6531366084634502E-3</v>
      </c>
      <c r="Q15" s="23">
        <v>0</v>
      </c>
      <c r="R15" s="23"/>
      <c r="S15" s="23">
        <v>7.0942323402700602E-3</v>
      </c>
      <c r="T15" s="23">
        <v>3.5541534321834301E-3</v>
      </c>
      <c r="U15" s="23">
        <v>5.8728478043693997E-3</v>
      </c>
      <c r="V15" s="23">
        <v>1.1647361853534099E-2</v>
      </c>
      <c r="W15" s="23">
        <v>6.8847834273319097E-3</v>
      </c>
      <c r="X15" s="23">
        <v>5.7098541908565297E-3</v>
      </c>
      <c r="Y15" s="23">
        <v>0</v>
      </c>
      <c r="Z15" s="23">
        <v>0</v>
      </c>
      <c r="AA15" s="23">
        <v>8.8285740012366293E-3</v>
      </c>
      <c r="AB15" s="23">
        <v>5.6155472895704104E-3</v>
      </c>
      <c r="AC15" s="23">
        <v>0</v>
      </c>
      <c r="AD15" s="23">
        <v>0</v>
      </c>
      <c r="AE15" s="23"/>
      <c r="AF15" s="23">
        <v>0</v>
      </c>
      <c r="AG15" s="23">
        <v>1.17371724533688E-2</v>
      </c>
      <c r="AH15" s="23">
        <v>0</v>
      </c>
      <c r="AI15" s="23">
        <v>0</v>
      </c>
      <c r="AJ15" s="23"/>
      <c r="AK15" s="23">
        <v>3.1894553237098401E-3</v>
      </c>
      <c r="AL15" s="23">
        <v>1.73726960626856E-2</v>
      </c>
      <c r="AM15" s="23">
        <v>0</v>
      </c>
      <c r="AN15" s="23">
        <v>0</v>
      </c>
      <c r="AO15" s="23">
        <v>1.20325743927788E-2</v>
      </c>
      <c r="AP15" s="23"/>
      <c r="AQ15" s="23">
        <v>2.3492582212914798E-2</v>
      </c>
      <c r="AR15" s="23"/>
      <c r="AS15" s="23">
        <v>1.9813254540467298E-2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0.15275310629511299</v>
      </c>
      <c r="D9" s="14">
        <v>0.15860151919069099</v>
      </c>
      <c r="E9" s="14">
        <v>0.14670575409400899</v>
      </c>
      <c r="F9" s="14"/>
      <c r="G9" s="14">
        <v>7.6658399149162698E-2</v>
      </c>
      <c r="H9" s="14">
        <v>0.10613585280353501</v>
      </c>
      <c r="I9" s="14">
        <v>0.15331911970753301</v>
      </c>
      <c r="J9" s="14">
        <v>0.161415737168523</v>
      </c>
      <c r="K9" s="14">
        <v>0.188231578363008</v>
      </c>
      <c r="L9" s="14">
        <v>0.21001718419224299</v>
      </c>
      <c r="M9" s="14"/>
      <c r="N9" s="14">
        <v>0.121853245402087</v>
      </c>
      <c r="O9" s="14">
        <v>0.11511396860135099</v>
      </c>
      <c r="P9" s="14">
        <v>0.184465100741347</v>
      </c>
      <c r="Q9" s="14">
        <v>0.19773011762451301</v>
      </c>
      <c r="R9" s="14"/>
      <c r="S9" s="14">
        <v>8.3034425086313202E-2</v>
      </c>
      <c r="T9" s="14">
        <v>0.13878353345763</v>
      </c>
      <c r="U9" s="14">
        <v>0.16777290065148301</v>
      </c>
      <c r="V9" s="14">
        <v>0.15923381910417</v>
      </c>
      <c r="W9" s="14">
        <v>0.124420884446563</v>
      </c>
      <c r="X9" s="14">
        <v>0.14246852851439101</v>
      </c>
      <c r="Y9" s="14">
        <v>0.245967920842418</v>
      </c>
      <c r="Z9" s="14">
        <v>0.16623946298443401</v>
      </c>
      <c r="AA9" s="14">
        <v>0.19263631942255099</v>
      </c>
      <c r="AB9" s="14">
        <v>0.15120029210602701</v>
      </c>
      <c r="AC9" s="14">
        <v>0.19164442743807</v>
      </c>
      <c r="AD9" s="14">
        <v>0.103003470196497</v>
      </c>
      <c r="AE9" s="14"/>
      <c r="AF9" s="14">
        <v>0.183738649896798</v>
      </c>
      <c r="AG9" s="14">
        <v>6.7988186747859197E-2</v>
      </c>
      <c r="AH9" s="14">
        <v>8.96637341855748E-2</v>
      </c>
      <c r="AI9" s="14">
        <v>0.36155229282952001</v>
      </c>
      <c r="AJ9" s="14"/>
      <c r="AK9" s="14">
        <v>0.18237226513928501</v>
      </c>
      <c r="AL9" s="14">
        <v>8.0886338407196307E-3</v>
      </c>
      <c r="AM9" s="14">
        <v>9.4742863278849607E-2</v>
      </c>
      <c r="AN9" s="14">
        <v>0.31469436368341802</v>
      </c>
      <c r="AO9" s="14">
        <v>0.15076175594385199</v>
      </c>
      <c r="AP9" s="14"/>
      <c r="AQ9" s="14">
        <v>0.15869930440455701</v>
      </c>
      <c r="AR9" s="14"/>
      <c r="AS9" s="14">
        <v>2.17782947900185E-3</v>
      </c>
      <c r="AT9" s="14">
        <v>0.17283751497387501</v>
      </c>
    </row>
    <row r="10" spans="2:46" x14ac:dyDescent="0.35">
      <c r="B10" s="15" t="s">
        <v>168</v>
      </c>
      <c r="C10" s="14">
        <v>0.11501851372164</v>
      </c>
      <c r="D10" s="14">
        <v>0.116159985076926</v>
      </c>
      <c r="E10" s="14">
        <v>0.114354357668841</v>
      </c>
      <c r="F10" s="14"/>
      <c r="G10" s="14">
        <v>7.8979422765110094E-2</v>
      </c>
      <c r="H10" s="14">
        <v>0.12593197041463</v>
      </c>
      <c r="I10" s="14">
        <v>0.137903009812333</v>
      </c>
      <c r="J10" s="14">
        <v>0.122753492396101</v>
      </c>
      <c r="K10" s="14">
        <v>0.12953794584700101</v>
      </c>
      <c r="L10" s="14">
        <v>9.5477388300168206E-2</v>
      </c>
      <c r="M10" s="14"/>
      <c r="N10" s="14">
        <v>8.8448772613939894E-2</v>
      </c>
      <c r="O10" s="14">
        <v>0.10840889084836799</v>
      </c>
      <c r="P10" s="14">
        <v>0.126568146080103</v>
      </c>
      <c r="Q10" s="14">
        <v>0.14012602303591401</v>
      </c>
      <c r="R10" s="14"/>
      <c r="S10" s="14">
        <v>8.9599101780024198E-2</v>
      </c>
      <c r="T10" s="14">
        <v>0.12130431680404501</v>
      </c>
      <c r="U10" s="14">
        <v>9.3736894654310898E-2</v>
      </c>
      <c r="V10" s="14">
        <v>0.118802014366094</v>
      </c>
      <c r="W10" s="14">
        <v>0.15020244765140101</v>
      </c>
      <c r="X10" s="14">
        <v>0.17226548583481499</v>
      </c>
      <c r="Y10" s="14">
        <v>0.12577387799755499</v>
      </c>
      <c r="Z10" s="14">
        <v>5.1480005959123103E-2</v>
      </c>
      <c r="AA10" s="14">
        <v>9.0345465142821602E-2</v>
      </c>
      <c r="AB10" s="14">
        <v>0.12705663744516699</v>
      </c>
      <c r="AC10" s="14">
        <v>0.131463157519003</v>
      </c>
      <c r="AD10" s="14">
        <v>8.1391619346772096E-2</v>
      </c>
      <c r="AE10" s="14"/>
      <c r="AF10" s="14">
        <v>0.151216861135542</v>
      </c>
      <c r="AG10" s="14">
        <v>8.5553418343257498E-2</v>
      </c>
      <c r="AH10" s="14">
        <v>7.06232764828469E-2</v>
      </c>
      <c r="AI10" s="14">
        <v>0.17693239366635699</v>
      </c>
      <c r="AJ10" s="14"/>
      <c r="AK10" s="14">
        <v>0.13049456450277799</v>
      </c>
      <c r="AL10" s="14">
        <v>4.5309653188777499E-2</v>
      </c>
      <c r="AM10" s="14">
        <v>8.7864054054465998E-2</v>
      </c>
      <c r="AN10" s="14">
        <v>0.184904184610588</v>
      </c>
      <c r="AO10" s="14">
        <v>0.14349512679805901</v>
      </c>
      <c r="AP10" s="14"/>
      <c r="AQ10" s="14">
        <v>0.110390246373629</v>
      </c>
      <c r="AR10" s="14"/>
      <c r="AS10" s="14">
        <v>2.0357198604287301E-2</v>
      </c>
      <c r="AT10" s="14">
        <v>0.19044816471906101</v>
      </c>
    </row>
    <row r="11" spans="2:46" x14ac:dyDescent="0.35">
      <c r="B11" s="15" t="s">
        <v>169</v>
      </c>
      <c r="C11" s="14">
        <v>0.192279456923164</v>
      </c>
      <c r="D11" s="14">
        <v>0.16260268966122601</v>
      </c>
      <c r="E11" s="14">
        <v>0.220935343622533</v>
      </c>
      <c r="F11" s="14"/>
      <c r="G11" s="14">
        <v>0.267326244401008</v>
      </c>
      <c r="H11" s="14">
        <v>0.187858803582406</v>
      </c>
      <c r="I11" s="14">
        <v>0.21347851824456701</v>
      </c>
      <c r="J11" s="14">
        <v>0.166521474865715</v>
      </c>
      <c r="K11" s="14">
        <v>0.15380085408072799</v>
      </c>
      <c r="L11" s="14">
        <v>0.17547264368820301</v>
      </c>
      <c r="M11" s="14"/>
      <c r="N11" s="14">
        <v>0.157380202694403</v>
      </c>
      <c r="O11" s="14">
        <v>0.197303382139878</v>
      </c>
      <c r="P11" s="14">
        <v>0.23533425995996199</v>
      </c>
      <c r="Q11" s="14">
        <v>0.183639668979834</v>
      </c>
      <c r="R11" s="14"/>
      <c r="S11" s="14">
        <v>0.14597431319829901</v>
      </c>
      <c r="T11" s="14">
        <v>0.202163616302377</v>
      </c>
      <c r="U11" s="14">
        <v>0.20031255007204599</v>
      </c>
      <c r="V11" s="14">
        <v>0.210198127489271</v>
      </c>
      <c r="W11" s="14">
        <v>0.125807412984175</v>
      </c>
      <c r="X11" s="14">
        <v>0.18119619398919201</v>
      </c>
      <c r="Y11" s="14">
        <v>0.257975848235454</v>
      </c>
      <c r="Z11" s="14">
        <v>0.21836597421082801</v>
      </c>
      <c r="AA11" s="14">
        <v>0.17665454906433101</v>
      </c>
      <c r="AB11" s="14">
        <v>0.20774705811768401</v>
      </c>
      <c r="AC11" s="14">
        <v>0.24283282178444901</v>
      </c>
      <c r="AD11" s="14">
        <v>0.194291673613018</v>
      </c>
      <c r="AE11" s="14"/>
      <c r="AF11" s="14">
        <v>0.20678467394469299</v>
      </c>
      <c r="AG11" s="14">
        <v>0.13188490254990001</v>
      </c>
      <c r="AH11" s="14">
        <v>0.19403783563197599</v>
      </c>
      <c r="AI11" s="14">
        <v>0.20074282876939001</v>
      </c>
      <c r="AJ11" s="14"/>
      <c r="AK11" s="14">
        <v>0.19095973287114301</v>
      </c>
      <c r="AL11" s="14">
        <v>9.8879957478988298E-2</v>
      </c>
      <c r="AM11" s="14">
        <v>0.182752991903328</v>
      </c>
      <c r="AN11" s="14">
        <v>0.221805337245045</v>
      </c>
      <c r="AO11" s="14">
        <v>0.25307102619035499</v>
      </c>
      <c r="AP11" s="14"/>
      <c r="AQ11" s="14">
        <v>0.17064631495919699</v>
      </c>
      <c r="AR11" s="14"/>
      <c r="AS11" s="14">
        <v>7.0012699249971402E-2</v>
      </c>
      <c r="AT11" s="14">
        <v>0.22284434899713501</v>
      </c>
    </row>
    <row r="12" spans="2:46" x14ac:dyDescent="0.35">
      <c r="B12" s="15" t="s">
        <v>170</v>
      </c>
      <c r="C12" s="14">
        <v>0.24660838608111799</v>
      </c>
      <c r="D12" s="14">
        <v>0.241879090536708</v>
      </c>
      <c r="E12" s="14">
        <v>0.25123388137401198</v>
      </c>
      <c r="F12" s="14"/>
      <c r="G12" s="14">
        <v>0.27800228198660498</v>
      </c>
      <c r="H12" s="14">
        <v>0.18771435571699199</v>
      </c>
      <c r="I12" s="14">
        <v>0.240690910291979</v>
      </c>
      <c r="J12" s="14">
        <v>0.234239209977603</v>
      </c>
      <c r="K12" s="14">
        <v>0.24482329023322</v>
      </c>
      <c r="L12" s="14">
        <v>0.28968073049287602</v>
      </c>
      <c r="M12" s="14"/>
      <c r="N12" s="14">
        <v>0.26233374558467898</v>
      </c>
      <c r="O12" s="14">
        <v>0.26041153588416599</v>
      </c>
      <c r="P12" s="14">
        <v>0.22073559483437399</v>
      </c>
      <c r="Q12" s="14">
        <v>0.239466740122278</v>
      </c>
      <c r="R12" s="14"/>
      <c r="S12" s="14">
        <v>0.27463703507834603</v>
      </c>
      <c r="T12" s="14">
        <v>0.28341449528993601</v>
      </c>
      <c r="U12" s="14">
        <v>0.23518448737644501</v>
      </c>
      <c r="V12" s="14">
        <v>0.23202223405275599</v>
      </c>
      <c r="W12" s="14">
        <v>0.27620813870384098</v>
      </c>
      <c r="X12" s="14">
        <v>0.246025515330102</v>
      </c>
      <c r="Y12" s="14">
        <v>0.19099393137829401</v>
      </c>
      <c r="Z12" s="14">
        <v>0.21959052283576999</v>
      </c>
      <c r="AA12" s="14">
        <v>0.222568987484902</v>
      </c>
      <c r="AB12" s="14">
        <v>0.22236684828862099</v>
      </c>
      <c r="AC12" s="14">
        <v>0.219813447100911</v>
      </c>
      <c r="AD12" s="14">
        <v>0.35282162011581297</v>
      </c>
      <c r="AE12" s="14"/>
      <c r="AF12" s="14">
        <v>0.25900950826712499</v>
      </c>
      <c r="AG12" s="14">
        <v>0.22217811378041</v>
      </c>
      <c r="AH12" s="14">
        <v>0.29366498050310602</v>
      </c>
      <c r="AI12" s="14">
        <v>0.18057312866973299</v>
      </c>
      <c r="AJ12" s="14"/>
      <c r="AK12" s="14">
        <v>0.27609606302506401</v>
      </c>
      <c r="AL12" s="14">
        <v>0.20335278596258599</v>
      </c>
      <c r="AM12" s="14">
        <v>0.27366340671206102</v>
      </c>
      <c r="AN12" s="14">
        <v>0.18525040499192399</v>
      </c>
      <c r="AO12" s="14">
        <v>0.27063835874953601</v>
      </c>
      <c r="AP12" s="14"/>
      <c r="AQ12" s="14">
        <v>0.14473015280578</v>
      </c>
      <c r="AR12" s="14"/>
      <c r="AS12" s="14">
        <v>0.17588552735732399</v>
      </c>
      <c r="AT12" s="14">
        <v>0.28299246037082898</v>
      </c>
    </row>
    <row r="13" spans="2:46" x14ac:dyDescent="0.35">
      <c r="B13" s="15" t="s">
        <v>171</v>
      </c>
      <c r="C13" s="14">
        <v>0.19889206457012201</v>
      </c>
      <c r="D13" s="14">
        <v>0.22185633365824001</v>
      </c>
      <c r="E13" s="14">
        <v>0.17724540592868299</v>
      </c>
      <c r="F13" s="14"/>
      <c r="G13" s="14">
        <v>0.199332532423287</v>
      </c>
      <c r="H13" s="14">
        <v>0.26374694608258198</v>
      </c>
      <c r="I13" s="14">
        <v>0.177203271989855</v>
      </c>
      <c r="J13" s="14">
        <v>0.20488711884833399</v>
      </c>
      <c r="K13" s="14">
        <v>0.21497274002709499</v>
      </c>
      <c r="L13" s="14">
        <v>0.14774801515984601</v>
      </c>
      <c r="M13" s="14"/>
      <c r="N13" s="14">
        <v>0.24376229456155399</v>
      </c>
      <c r="O13" s="14">
        <v>0.22524874833524899</v>
      </c>
      <c r="P13" s="14">
        <v>0.16459620911213399</v>
      </c>
      <c r="Q13" s="14">
        <v>0.15369809128328801</v>
      </c>
      <c r="R13" s="14"/>
      <c r="S13" s="14">
        <v>0.28577953630515301</v>
      </c>
      <c r="T13" s="14">
        <v>0.15702634876621199</v>
      </c>
      <c r="U13" s="14">
        <v>0.207600467690889</v>
      </c>
      <c r="V13" s="14">
        <v>0.20463602710038001</v>
      </c>
      <c r="W13" s="14">
        <v>0.23361551793468699</v>
      </c>
      <c r="X13" s="14">
        <v>0.161958199217381</v>
      </c>
      <c r="Y13" s="14">
        <v>0.149706359037448</v>
      </c>
      <c r="Z13" s="14">
        <v>0.229169057052487</v>
      </c>
      <c r="AA13" s="14">
        <v>0.20946507597792899</v>
      </c>
      <c r="AB13" s="14">
        <v>0.181492014290668</v>
      </c>
      <c r="AC13" s="14">
        <v>0.15057566523951699</v>
      </c>
      <c r="AD13" s="14">
        <v>0.14984869088049799</v>
      </c>
      <c r="AE13" s="14"/>
      <c r="AF13" s="14">
        <v>0.14202075724201199</v>
      </c>
      <c r="AG13" s="14">
        <v>0.32347954325007899</v>
      </c>
      <c r="AH13" s="14">
        <v>0.24465779569698001</v>
      </c>
      <c r="AI13" s="14">
        <v>4.65415737479015E-2</v>
      </c>
      <c r="AJ13" s="14"/>
      <c r="AK13" s="14">
        <v>0.14682702262463301</v>
      </c>
      <c r="AL13" s="14">
        <v>0.41390807867324703</v>
      </c>
      <c r="AM13" s="14">
        <v>0.26847167738566802</v>
      </c>
      <c r="AN13" s="14">
        <v>6.4638558011691993E-2</v>
      </c>
      <c r="AO13" s="14">
        <v>0.126943310740743</v>
      </c>
      <c r="AP13" s="14"/>
      <c r="AQ13" s="14">
        <v>0.231317246856901</v>
      </c>
      <c r="AR13" s="14"/>
      <c r="AS13" s="14">
        <v>0.46965638750269001</v>
      </c>
      <c r="AT13" s="14">
        <v>0.102086142951598</v>
      </c>
    </row>
    <row r="14" spans="2:46" x14ac:dyDescent="0.35">
      <c r="B14" s="15" t="s">
        <v>172</v>
      </c>
      <c r="C14" s="14">
        <v>8.0195803952575695E-2</v>
      </c>
      <c r="D14" s="14">
        <v>8.4171831323828106E-2</v>
      </c>
      <c r="E14" s="14">
        <v>7.5681481252547103E-2</v>
      </c>
      <c r="F14" s="14"/>
      <c r="G14" s="14">
        <v>9.2391224215102694E-2</v>
      </c>
      <c r="H14" s="14">
        <v>0.10564582831977901</v>
      </c>
      <c r="I14" s="14">
        <v>6.72515876765689E-2</v>
      </c>
      <c r="J14" s="14">
        <v>9.2760025334002294E-2</v>
      </c>
      <c r="K14" s="14">
        <v>6.2344083879240703E-2</v>
      </c>
      <c r="L14" s="14">
        <v>6.3691176656893195E-2</v>
      </c>
      <c r="M14" s="14"/>
      <c r="N14" s="14">
        <v>0.108645751926811</v>
      </c>
      <c r="O14" s="14">
        <v>7.1767590280524304E-2</v>
      </c>
      <c r="P14" s="14">
        <v>5.90984926865517E-2</v>
      </c>
      <c r="Q14" s="14">
        <v>7.7847179373477404E-2</v>
      </c>
      <c r="R14" s="14"/>
      <c r="S14" s="14">
        <v>0.100831527126684</v>
      </c>
      <c r="T14" s="14">
        <v>7.9465697989770101E-2</v>
      </c>
      <c r="U14" s="14">
        <v>7.3140034776815605E-2</v>
      </c>
      <c r="V14" s="14">
        <v>6.2980043794472307E-2</v>
      </c>
      <c r="W14" s="14">
        <v>7.6778076782258703E-2</v>
      </c>
      <c r="X14" s="14">
        <v>9.0376222923263902E-2</v>
      </c>
      <c r="Y14" s="14">
        <v>1.77686199533282E-2</v>
      </c>
      <c r="Z14" s="14">
        <v>0.102540848289045</v>
      </c>
      <c r="AA14" s="14">
        <v>9.6094401941019494E-2</v>
      </c>
      <c r="AB14" s="14">
        <v>8.7641362771586295E-2</v>
      </c>
      <c r="AC14" s="14">
        <v>6.3670480918050096E-2</v>
      </c>
      <c r="AD14" s="14">
        <v>0.11864292584740101</v>
      </c>
      <c r="AE14" s="14"/>
      <c r="AF14" s="14">
        <v>5.4653804509380503E-2</v>
      </c>
      <c r="AG14" s="14">
        <v>0.139160816178095</v>
      </c>
      <c r="AH14" s="14">
        <v>8.4679167607684305E-2</v>
      </c>
      <c r="AI14" s="14">
        <v>3.3657782317098497E-2</v>
      </c>
      <c r="AJ14" s="14"/>
      <c r="AK14" s="14">
        <v>6.3575840375321199E-2</v>
      </c>
      <c r="AL14" s="14">
        <v>0.19059175147772101</v>
      </c>
      <c r="AM14" s="14">
        <v>7.9377939985253804E-2</v>
      </c>
      <c r="AN14" s="14">
        <v>2.87071514573327E-2</v>
      </c>
      <c r="AO14" s="14">
        <v>4.9056866442568799E-2</v>
      </c>
      <c r="AP14" s="14"/>
      <c r="AQ14" s="14">
        <v>0.149171200097234</v>
      </c>
      <c r="AR14" s="14"/>
      <c r="AS14" s="14">
        <v>0.211681585023027</v>
      </c>
      <c r="AT14" s="14">
        <v>2.87913679875016E-2</v>
      </c>
    </row>
    <row r="15" spans="2:46" x14ac:dyDescent="0.35">
      <c r="B15" s="15" t="s">
        <v>173</v>
      </c>
      <c r="C15" s="23">
        <v>1.42526684562659E-2</v>
      </c>
      <c r="D15" s="23">
        <v>1.4728550552381099E-2</v>
      </c>
      <c r="E15" s="23">
        <v>1.3843776059375101E-2</v>
      </c>
      <c r="F15" s="23"/>
      <c r="G15" s="23">
        <v>7.3098950597236803E-3</v>
      </c>
      <c r="H15" s="23">
        <v>2.2966243080074999E-2</v>
      </c>
      <c r="I15" s="23">
        <v>1.01535822771643E-2</v>
      </c>
      <c r="J15" s="23">
        <v>1.7422941409721799E-2</v>
      </c>
      <c r="K15" s="23">
        <v>6.2895075697069298E-3</v>
      </c>
      <c r="L15" s="23">
        <v>1.7912861509770301E-2</v>
      </c>
      <c r="M15" s="23"/>
      <c r="N15" s="23">
        <v>1.7575987216526201E-2</v>
      </c>
      <c r="O15" s="23">
        <v>2.1745883910464999E-2</v>
      </c>
      <c r="P15" s="23">
        <v>9.2021965855292407E-3</v>
      </c>
      <c r="Q15" s="23">
        <v>7.4921795806953302E-3</v>
      </c>
      <c r="R15" s="23"/>
      <c r="S15" s="23">
        <v>2.01440614251811E-2</v>
      </c>
      <c r="T15" s="23">
        <v>1.78419913900301E-2</v>
      </c>
      <c r="U15" s="23">
        <v>2.22526647780102E-2</v>
      </c>
      <c r="V15" s="23">
        <v>1.2127734092856699E-2</v>
      </c>
      <c r="W15" s="23">
        <v>1.29675214970739E-2</v>
      </c>
      <c r="X15" s="23">
        <v>5.7098541908565297E-3</v>
      </c>
      <c r="Y15" s="23">
        <v>1.18134425555027E-2</v>
      </c>
      <c r="Z15" s="23">
        <v>1.26141286683126E-2</v>
      </c>
      <c r="AA15" s="23">
        <v>1.2235200966444801E-2</v>
      </c>
      <c r="AB15" s="23">
        <v>2.2495786980246599E-2</v>
      </c>
      <c r="AC15" s="23">
        <v>0</v>
      </c>
      <c r="AD15" s="23">
        <v>0</v>
      </c>
      <c r="AE15" s="23"/>
      <c r="AF15" s="23">
        <v>2.5757450044492998E-3</v>
      </c>
      <c r="AG15" s="23">
        <v>2.9755019150399201E-2</v>
      </c>
      <c r="AH15" s="23">
        <v>2.26732098918313E-2</v>
      </c>
      <c r="AI15" s="23">
        <v>0</v>
      </c>
      <c r="AJ15" s="23"/>
      <c r="AK15" s="23">
        <v>9.6745114617765096E-3</v>
      </c>
      <c r="AL15" s="23">
        <v>3.9869139377961098E-2</v>
      </c>
      <c r="AM15" s="23">
        <v>1.31270666803743E-2</v>
      </c>
      <c r="AN15" s="23">
        <v>0</v>
      </c>
      <c r="AO15" s="23">
        <v>6.0335551348858303E-3</v>
      </c>
      <c r="AP15" s="23"/>
      <c r="AQ15" s="23">
        <v>3.5045534502702799E-2</v>
      </c>
      <c r="AR15" s="23"/>
      <c r="AS15" s="23">
        <v>5.0228772783697702E-2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0.20874131424452899</v>
      </c>
      <c r="D9" s="14">
        <v>0.230590549034452</v>
      </c>
      <c r="E9" s="14">
        <v>0.18620952903051299</v>
      </c>
      <c r="F9" s="14"/>
      <c r="G9" s="14">
        <v>0.12576351828346699</v>
      </c>
      <c r="H9" s="14">
        <v>0.13497640596267599</v>
      </c>
      <c r="I9" s="14">
        <v>0.198711911186711</v>
      </c>
      <c r="J9" s="14">
        <v>0.24019349643025301</v>
      </c>
      <c r="K9" s="14">
        <v>0.28643372475123702</v>
      </c>
      <c r="L9" s="14">
        <v>0.25432166824735097</v>
      </c>
      <c r="M9" s="14"/>
      <c r="N9" s="14">
        <v>0.19752919595856799</v>
      </c>
      <c r="O9" s="14">
        <v>0.16222920181091099</v>
      </c>
      <c r="P9" s="14">
        <v>0.23645500696793401</v>
      </c>
      <c r="Q9" s="14">
        <v>0.244022114998213</v>
      </c>
      <c r="R9" s="14"/>
      <c r="S9" s="14">
        <v>0.154577756977029</v>
      </c>
      <c r="T9" s="14">
        <v>0.20604762003990301</v>
      </c>
      <c r="U9" s="14">
        <v>0.241089539739585</v>
      </c>
      <c r="V9" s="14">
        <v>0.20737287867146301</v>
      </c>
      <c r="W9" s="14">
        <v>0.20407709605424701</v>
      </c>
      <c r="X9" s="14">
        <v>0.23508881740922</v>
      </c>
      <c r="Y9" s="14">
        <v>0.28649300893323099</v>
      </c>
      <c r="Z9" s="14">
        <v>0.15158719732334799</v>
      </c>
      <c r="AA9" s="14">
        <v>0.21662395129982201</v>
      </c>
      <c r="AB9" s="14">
        <v>0.21813843390576501</v>
      </c>
      <c r="AC9" s="14">
        <v>0.23269010796023701</v>
      </c>
      <c r="AD9" s="14">
        <v>9.5007399562319406E-2</v>
      </c>
      <c r="AE9" s="14"/>
      <c r="AF9" s="14">
        <v>0.28430896058241401</v>
      </c>
      <c r="AG9" s="14">
        <v>8.46420818429892E-2</v>
      </c>
      <c r="AH9" s="14">
        <v>0.113040810347666</v>
      </c>
      <c r="AI9" s="14">
        <v>0.47381705192239498</v>
      </c>
      <c r="AJ9" s="14"/>
      <c r="AK9" s="14">
        <v>0.233164258143473</v>
      </c>
      <c r="AL9" s="14">
        <v>1.72520593806035E-2</v>
      </c>
      <c r="AM9" s="14">
        <v>0.149426035069988</v>
      </c>
      <c r="AN9" s="14">
        <v>0.42263244558604601</v>
      </c>
      <c r="AO9" s="14">
        <v>0.23344096283779101</v>
      </c>
      <c r="AP9" s="14"/>
      <c r="AQ9" s="14">
        <v>0.16156029251927501</v>
      </c>
      <c r="AR9" s="14"/>
      <c r="AS9" s="14">
        <v>4.5362015205615497E-3</v>
      </c>
      <c r="AT9" s="14">
        <v>0.21237315703898499</v>
      </c>
    </row>
    <row r="10" spans="2:46" x14ac:dyDescent="0.35">
      <c r="B10" s="15" t="s">
        <v>168</v>
      </c>
      <c r="C10" s="14">
        <v>0.16779967454761399</v>
      </c>
      <c r="D10" s="14">
        <v>0.172807714275476</v>
      </c>
      <c r="E10" s="14">
        <v>0.16356637474994401</v>
      </c>
      <c r="F10" s="14"/>
      <c r="G10" s="14">
        <v>0.12943790685380399</v>
      </c>
      <c r="H10" s="14">
        <v>0.19996791348811699</v>
      </c>
      <c r="I10" s="14">
        <v>0.19521912661058</v>
      </c>
      <c r="J10" s="14">
        <v>0.144225226634698</v>
      </c>
      <c r="K10" s="14">
        <v>0.12739038419346399</v>
      </c>
      <c r="L10" s="14">
        <v>0.19130507500483199</v>
      </c>
      <c r="M10" s="14"/>
      <c r="N10" s="14">
        <v>0.16615362258517699</v>
      </c>
      <c r="O10" s="14">
        <v>0.181387426575018</v>
      </c>
      <c r="P10" s="14">
        <v>0.15818036455331899</v>
      </c>
      <c r="Q10" s="14">
        <v>0.166235198019728</v>
      </c>
      <c r="R10" s="14"/>
      <c r="S10" s="14">
        <v>0.135026972200886</v>
      </c>
      <c r="T10" s="14">
        <v>0.172653815132845</v>
      </c>
      <c r="U10" s="14">
        <v>0.113394218216995</v>
      </c>
      <c r="V10" s="14">
        <v>0.17022667570157601</v>
      </c>
      <c r="W10" s="14">
        <v>0.202461112423131</v>
      </c>
      <c r="X10" s="14">
        <v>0.154613564131906</v>
      </c>
      <c r="Y10" s="14">
        <v>0.17625993326742501</v>
      </c>
      <c r="Z10" s="14">
        <v>0.18246594174609401</v>
      </c>
      <c r="AA10" s="14">
        <v>0.193349999118334</v>
      </c>
      <c r="AB10" s="14">
        <v>0.18188871219288599</v>
      </c>
      <c r="AC10" s="14">
        <v>0.19244107846344</v>
      </c>
      <c r="AD10" s="14">
        <v>0.17761380616067901</v>
      </c>
      <c r="AE10" s="14"/>
      <c r="AF10" s="14">
        <v>0.20689007811405799</v>
      </c>
      <c r="AG10" s="14">
        <v>0.128324224833614</v>
      </c>
      <c r="AH10" s="14">
        <v>0.18690066226350099</v>
      </c>
      <c r="AI10" s="14">
        <v>0.208285911557968</v>
      </c>
      <c r="AJ10" s="14"/>
      <c r="AK10" s="14">
        <v>0.187033912349995</v>
      </c>
      <c r="AL10" s="14">
        <v>6.18185430535656E-2</v>
      </c>
      <c r="AM10" s="14">
        <v>0.17686085235498</v>
      </c>
      <c r="AN10" s="14">
        <v>0.21997662640694099</v>
      </c>
      <c r="AO10" s="14">
        <v>0.173941237446679</v>
      </c>
      <c r="AP10" s="14"/>
      <c r="AQ10" s="14">
        <v>0.179842314048518</v>
      </c>
      <c r="AR10" s="14"/>
      <c r="AS10" s="14">
        <v>3.3289455534449702E-2</v>
      </c>
      <c r="AT10" s="14">
        <v>0.27381879833789702</v>
      </c>
    </row>
    <row r="11" spans="2:46" x14ac:dyDescent="0.35">
      <c r="B11" s="15" t="s">
        <v>169</v>
      </c>
      <c r="C11" s="14">
        <v>0.225593626777018</v>
      </c>
      <c r="D11" s="14">
        <v>0.19605767381731101</v>
      </c>
      <c r="E11" s="14">
        <v>0.25437497230068001</v>
      </c>
      <c r="F11" s="14"/>
      <c r="G11" s="14">
        <v>0.30839228198978003</v>
      </c>
      <c r="H11" s="14">
        <v>0.210433015417543</v>
      </c>
      <c r="I11" s="14">
        <v>0.21705859924007501</v>
      </c>
      <c r="J11" s="14">
        <v>0.202223175119044</v>
      </c>
      <c r="K11" s="14">
        <v>0.19775117655393401</v>
      </c>
      <c r="L11" s="14">
        <v>0.22743502927050299</v>
      </c>
      <c r="M11" s="14"/>
      <c r="N11" s="14">
        <v>0.203709846631077</v>
      </c>
      <c r="O11" s="14">
        <v>0.23209978856344901</v>
      </c>
      <c r="P11" s="14">
        <v>0.24153195491208099</v>
      </c>
      <c r="Q11" s="14">
        <v>0.22561729704500399</v>
      </c>
      <c r="R11" s="14"/>
      <c r="S11" s="14">
        <v>0.19905010983663099</v>
      </c>
      <c r="T11" s="14">
        <v>0.18240793594042501</v>
      </c>
      <c r="U11" s="14">
        <v>0.226053963373403</v>
      </c>
      <c r="V11" s="14">
        <v>0.20146586489940199</v>
      </c>
      <c r="W11" s="14">
        <v>0.24338024889203699</v>
      </c>
      <c r="X11" s="14">
        <v>0.239206454373599</v>
      </c>
      <c r="Y11" s="14">
        <v>0.24826095899006301</v>
      </c>
      <c r="Z11" s="14">
        <v>0.28119306703139102</v>
      </c>
      <c r="AA11" s="14">
        <v>0.208578884057705</v>
      </c>
      <c r="AB11" s="14">
        <v>0.232444254379542</v>
      </c>
      <c r="AC11" s="14">
        <v>0.27724419539355599</v>
      </c>
      <c r="AD11" s="14">
        <v>0.34588557091173699</v>
      </c>
      <c r="AE11" s="14"/>
      <c r="AF11" s="14">
        <v>0.232729197245237</v>
      </c>
      <c r="AG11" s="14">
        <v>0.20391575588342201</v>
      </c>
      <c r="AH11" s="14">
        <v>0.17659472686515401</v>
      </c>
      <c r="AI11" s="14">
        <v>0.18679739141373899</v>
      </c>
      <c r="AJ11" s="14"/>
      <c r="AK11" s="14">
        <v>0.248153150957799</v>
      </c>
      <c r="AL11" s="14">
        <v>0.18356744061663299</v>
      </c>
      <c r="AM11" s="14">
        <v>0.23819019686103099</v>
      </c>
      <c r="AN11" s="14">
        <v>0.18184411546035201</v>
      </c>
      <c r="AO11" s="14">
        <v>0.26334813787012801</v>
      </c>
      <c r="AP11" s="14"/>
      <c r="AQ11" s="14">
        <v>0.15046395001090401</v>
      </c>
      <c r="AR11" s="14"/>
      <c r="AS11" s="14">
        <v>0.15427847936944999</v>
      </c>
      <c r="AT11" s="14">
        <v>0.27267158223416899</v>
      </c>
    </row>
    <row r="12" spans="2:46" x14ac:dyDescent="0.35">
      <c r="B12" s="15" t="s">
        <v>170</v>
      </c>
      <c r="C12" s="14">
        <v>0.17126348791329399</v>
      </c>
      <c r="D12" s="14">
        <v>0.159458864784636</v>
      </c>
      <c r="E12" s="14">
        <v>0.182503254187805</v>
      </c>
      <c r="F12" s="14"/>
      <c r="G12" s="14">
        <v>0.201762064218975</v>
      </c>
      <c r="H12" s="14">
        <v>0.130655007084792</v>
      </c>
      <c r="I12" s="14">
        <v>0.15659657762923099</v>
      </c>
      <c r="J12" s="14">
        <v>0.18644691036027999</v>
      </c>
      <c r="K12" s="14">
        <v>0.219067100607621</v>
      </c>
      <c r="L12" s="14">
        <v>0.15133950946314501</v>
      </c>
      <c r="M12" s="14"/>
      <c r="N12" s="14">
        <v>0.14606399661316999</v>
      </c>
      <c r="O12" s="14">
        <v>0.19363355781601699</v>
      </c>
      <c r="P12" s="14">
        <v>0.15834906093845699</v>
      </c>
      <c r="Q12" s="14">
        <v>0.18493441217223899</v>
      </c>
      <c r="R12" s="14"/>
      <c r="S12" s="14">
        <v>0.19381413438025399</v>
      </c>
      <c r="T12" s="14">
        <v>0.233017721460866</v>
      </c>
      <c r="U12" s="14">
        <v>0.22128247976819401</v>
      </c>
      <c r="V12" s="14">
        <v>0.18821242439534799</v>
      </c>
      <c r="W12" s="14">
        <v>0.15745941297973601</v>
      </c>
      <c r="X12" s="14">
        <v>0.123302142515962</v>
      </c>
      <c r="Y12" s="14">
        <v>0.15238093663316599</v>
      </c>
      <c r="Z12" s="14">
        <v>7.86781680750437E-2</v>
      </c>
      <c r="AA12" s="14">
        <v>0.16546331768331299</v>
      </c>
      <c r="AB12" s="14">
        <v>0.13532580031892499</v>
      </c>
      <c r="AC12" s="14">
        <v>0.111628339634956</v>
      </c>
      <c r="AD12" s="14">
        <v>0.19216946991854</v>
      </c>
      <c r="AE12" s="14"/>
      <c r="AF12" s="14">
        <v>0.14267740866131301</v>
      </c>
      <c r="AG12" s="14">
        <v>0.197293749749888</v>
      </c>
      <c r="AH12" s="14">
        <v>0.263239813671934</v>
      </c>
      <c r="AI12" s="14">
        <v>7.4157959164083506E-2</v>
      </c>
      <c r="AJ12" s="14"/>
      <c r="AK12" s="14">
        <v>0.140904485197899</v>
      </c>
      <c r="AL12" s="14">
        <v>0.22643307228173101</v>
      </c>
      <c r="AM12" s="14">
        <v>0.179604275691088</v>
      </c>
      <c r="AN12" s="14">
        <v>9.3882791890932807E-2</v>
      </c>
      <c r="AO12" s="14">
        <v>0.18063578007742701</v>
      </c>
      <c r="AP12" s="14"/>
      <c r="AQ12" s="14">
        <v>8.2810331175535906E-2</v>
      </c>
      <c r="AR12" s="14"/>
      <c r="AS12" s="14">
        <v>0.223330963633324</v>
      </c>
      <c r="AT12" s="14">
        <v>0.14658563658468701</v>
      </c>
    </row>
    <row r="13" spans="2:46" x14ac:dyDescent="0.35">
      <c r="B13" s="15" t="s">
        <v>171</v>
      </c>
      <c r="C13" s="14">
        <v>0.15712462225436999</v>
      </c>
      <c r="D13" s="14">
        <v>0.17455433228456299</v>
      </c>
      <c r="E13" s="14">
        <v>0.140719126080806</v>
      </c>
      <c r="F13" s="14"/>
      <c r="G13" s="14">
        <v>0.16974068850049401</v>
      </c>
      <c r="H13" s="14">
        <v>0.20695028682050301</v>
      </c>
      <c r="I13" s="14">
        <v>0.15689953465857201</v>
      </c>
      <c r="J13" s="14">
        <v>0.15680396856822401</v>
      </c>
      <c r="K13" s="14">
        <v>0.136159963605575</v>
      </c>
      <c r="L13" s="14">
        <v>0.12273497710416</v>
      </c>
      <c r="M13" s="14"/>
      <c r="N13" s="14">
        <v>0.19175223739297101</v>
      </c>
      <c r="O13" s="14">
        <v>0.16303433647761501</v>
      </c>
      <c r="P13" s="14">
        <v>0.13696431583138899</v>
      </c>
      <c r="Q13" s="14">
        <v>0.13339131727950801</v>
      </c>
      <c r="R13" s="14"/>
      <c r="S13" s="14">
        <v>0.22265379437552801</v>
      </c>
      <c r="T13" s="14">
        <v>0.14243627190684999</v>
      </c>
      <c r="U13" s="14">
        <v>0.11317245336151301</v>
      </c>
      <c r="V13" s="14">
        <v>0.18107454459676101</v>
      </c>
      <c r="W13" s="14">
        <v>0.133667250945292</v>
      </c>
      <c r="X13" s="14">
        <v>0.209791677237885</v>
      </c>
      <c r="Y13" s="14">
        <v>9.4055970417359594E-2</v>
      </c>
      <c r="Z13" s="14">
        <v>0.204494738149745</v>
      </c>
      <c r="AA13" s="14">
        <v>0.131762179930213</v>
      </c>
      <c r="AB13" s="14">
        <v>0.14170241598264199</v>
      </c>
      <c r="AC13" s="14">
        <v>0.13327504715643901</v>
      </c>
      <c r="AD13" s="14">
        <v>0.14118977010462599</v>
      </c>
      <c r="AE13" s="14"/>
      <c r="AF13" s="14">
        <v>8.1877532063592301E-2</v>
      </c>
      <c r="AG13" s="14">
        <v>0.26562293761836903</v>
      </c>
      <c r="AH13" s="14">
        <v>0.17881450322737899</v>
      </c>
      <c r="AI13" s="14">
        <v>3.3219728635381002E-2</v>
      </c>
      <c r="AJ13" s="14"/>
      <c r="AK13" s="14">
        <v>0.12095655930676701</v>
      </c>
      <c r="AL13" s="14">
        <v>0.35164027138825399</v>
      </c>
      <c r="AM13" s="14">
        <v>0.201679226695889</v>
      </c>
      <c r="AN13" s="14">
        <v>5.0806338374987201E-2</v>
      </c>
      <c r="AO13" s="14">
        <v>0.105446282688508</v>
      </c>
      <c r="AP13" s="14"/>
      <c r="AQ13" s="14">
        <v>0.251623239518242</v>
      </c>
      <c r="AR13" s="14"/>
      <c r="AS13" s="14">
        <v>0.39737350919814002</v>
      </c>
      <c r="AT13" s="14">
        <v>7.0422952695025395E-2</v>
      </c>
    </row>
    <row r="14" spans="2:46" x14ac:dyDescent="0.35">
      <c r="B14" s="15" t="s">
        <v>172</v>
      </c>
      <c r="C14" s="14">
        <v>5.4944297030876901E-2</v>
      </c>
      <c r="D14" s="14">
        <v>5.0619681574127398E-2</v>
      </c>
      <c r="E14" s="14">
        <v>5.9382726047352001E-2</v>
      </c>
      <c r="F14" s="14"/>
      <c r="G14" s="14">
        <v>5.7593645093756501E-2</v>
      </c>
      <c r="H14" s="14">
        <v>9.3652616940345795E-2</v>
      </c>
      <c r="I14" s="14">
        <v>5.8214076254266001E-2</v>
      </c>
      <c r="J14" s="14">
        <v>5.0120627638860001E-2</v>
      </c>
      <c r="K14" s="14">
        <v>3.0188138675857099E-2</v>
      </c>
      <c r="L14" s="14">
        <v>3.9623236508400099E-2</v>
      </c>
      <c r="M14" s="14"/>
      <c r="N14" s="14">
        <v>7.2944503141593398E-2</v>
      </c>
      <c r="O14" s="14">
        <v>4.7439793548058502E-2</v>
      </c>
      <c r="P14" s="14">
        <v>5.9195581539210403E-2</v>
      </c>
      <c r="Q14" s="14">
        <v>4.02793637041984E-2</v>
      </c>
      <c r="R14" s="14"/>
      <c r="S14" s="14">
        <v>7.1284367558475295E-2</v>
      </c>
      <c r="T14" s="14">
        <v>4.9376288170922301E-2</v>
      </c>
      <c r="U14" s="14">
        <v>7.3492640532916806E-2</v>
      </c>
      <c r="V14" s="14">
        <v>3.9519877642592398E-2</v>
      </c>
      <c r="W14" s="14">
        <v>3.8471061848512199E-2</v>
      </c>
      <c r="X14" s="14">
        <v>3.22874901405713E-2</v>
      </c>
      <c r="Y14" s="14">
        <v>3.6858359969625498E-2</v>
      </c>
      <c r="Z14" s="14">
        <v>8.8205688971251903E-2</v>
      </c>
      <c r="AA14" s="14">
        <v>6.3597712730146805E-2</v>
      </c>
      <c r="AB14" s="14">
        <v>7.3692784969918504E-2</v>
      </c>
      <c r="AC14" s="14">
        <v>5.2721231391371602E-2</v>
      </c>
      <c r="AD14" s="14">
        <v>2.5701924523362701E-2</v>
      </c>
      <c r="AE14" s="14"/>
      <c r="AF14" s="14">
        <v>4.8701436524153603E-2</v>
      </c>
      <c r="AG14" s="14">
        <v>9.2960338670955794E-2</v>
      </c>
      <c r="AH14" s="14">
        <v>5.8736273732533699E-2</v>
      </c>
      <c r="AI14" s="14">
        <v>2.3721957306433099E-2</v>
      </c>
      <c r="AJ14" s="14"/>
      <c r="AK14" s="14">
        <v>5.9838277970363403E-2</v>
      </c>
      <c r="AL14" s="14">
        <v>0.12094897863317899</v>
      </c>
      <c r="AM14" s="14">
        <v>4.1112346646650602E-2</v>
      </c>
      <c r="AN14" s="14">
        <v>3.0857682280741199E-2</v>
      </c>
      <c r="AO14" s="14">
        <v>2.3559188395030801E-2</v>
      </c>
      <c r="AP14" s="14"/>
      <c r="AQ14" s="14">
        <v>0.127006138583596</v>
      </c>
      <c r="AR14" s="14"/>
      <c r="AS14" s="14">
        <v>0.14120662621565599</v>
      </c>
      <c r="AT14" s="14">
        <v>2.41278731092371E-2</v>
      </c>
    </row>
    <row r="15" spans="2:46" x14ac:dyDescent="0.35">
      <c r="B15" s="15" t="s">
        <v>173</v>
      </c>
      <c r="C15" s="23">
        <v>1.4532977232297699E-2</v>
      </c>
      <c r="D15" s="23">
        <v>1.5911184229435299E-2</v>
      </c>
      <c r="E15" s="23">
        <v>1.3244017602899401E-2</v>
      </c>
      <c r="F15" s="23"/>
      <c r="G15" s="23">
        <v>7.3098950597236803E-3</v>
      </c>
      <c r="H15" s="23">
        <v>2.3364754286022599E-2</v>
      </c>
      <c r="I15" s="23">
        <v>1.7300174420563998E-2</v>
      </c>
      <c r="J15" s="23">
        <v>1.9986595248641999E-2</v>
      </c>
      <c r="K15" s="23">
        <v>3.0095116123119198E-3</v>
      </c>
      <c r="L15" s="23">
        <v>1.3240504401608399E-2</v>
      </c>
      <c r="M15" s="23"/>
      <c r="N15" s="23">
        <v>2.1846597677443999E-2</v>
      </c>
      <c r="O15" s="23">
        <v>2.0175895208931899E-2</v>
      </c>
      <c r="P15" s="23">
        <v>9.3237152576094804E-3</v>
      </c>
      <c r="Q15" s="23">
        <v>5.5202967811088998E-3</v>
      </c>
      <c r="R15" s="23"/>
      <c r="S15" s="23">
        <v>2.3592864671196902E-2</v>
      </c>
      <c r="T15" s="23">
        <v>1.40603473481891E-2</v>
      </c>
      <c r="U15" s="23">
        <v>1.1514705007392999E-2</v>
      </c>
      <c r="V15" s="23">
        <v>1.2127734092856699E-2</v>
      </c>
      <c r="W15" s="23">
        <v>2.0483816857044899E-2</v>
      </c>
      <c r="X15" s="23">
        <v>5.7098541908565297E-3</v>
      </c>
      <c r="Y15" s="23">
        <v>5.6908317891297099E-3</v>
      </c>
      <c r="Z15" s="23">
        <v>1.3375198703126499E-2</v>
      </c>
      <c r="AA15" s="23">
        <v>2.0623955180466402E-2</v>
      </c>
      <c r="AB15" s="23">
        <v>1.6807598250321201E-2</v>
      </c>
      <c r="AC15" s="23">
        <v>0</v>
      </c>
      <c r="AD15" s="23">
        <v>2.2432058818735699E-2</v>
      </c>
      <c r="AE15" s="23"/>
      <c r="AF15" s="23">
        <v>2.81538680923252E-3</v>
      </c>
      <c r="AG15" s="23">
        <v>2.72409114007615E-2</v>
      </c>
      <c r="AH15" s="23">
        <v>2.26732098918313E-2</v>
      </c>
      <c r="AI15" s="23">
        <v>0</v>
      </c>
      <c r="AJ15" s="23"/>
      <c r="AK15" s="23">
        <v>9.9493560737045194E-3</v>
      </c>
      <c r="AL15" s="23">
        <v>3.8339634646032801E-2</v>
      </c>
      <c r="AM15" s="23">
        <v>1.31270666803743E-2</v>
      </c>
      <c r="AN15" s="23">
        <v>0</v>
      </c>
      <c r="AO15" s="23">
        <v>1.9628410684436399E-2</v>
      </c>
      <c r="AP15" s="23"/>
      <c r="AQ15" s="23">
        <v>4.6693734143928502E-2</v>
      </c>
      <c r="AR15" s="23"/>
      <c r="AS15" s="23">
        <v>4.5984764528418501E-2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0.21939686570859601</v>
      </c>
      <c r="D9" s="14">
        <v>0.22672642829678399</v>
      </c>
      <c r="E9" s="14">
        <v>0.21216415225103399</v>
      </c>
      <c r="F9" s="14"/>
      <c r="G9" s="14">
        <v>0.124669123550355</v>
      </c>
      <c r="H9" s="14">
        <v>0.152827281533195</v>
      </c>
      <c r="I9" s="14">
        <v>0.227165444667564</v>
      </c>
      <c r="J9" s="14">
        <v>0.21094621769727301</v>
      </c>
      <c r="K9" s="14">
        <v>0.28860445598130302</v>
      </c>
      <c r="L9" s="14">
        <v>0.290655522349137</v>
      </c>
      <c r="M9" s="14"/>
      <c r="N9" s="14">
        <v>0.21484211618141599</v>
      </c>
      <c r="O9" s="14">
        <v>0.18325788140256599</v>
      </c>
      <c r="P9" s="14">
        <v>0.25598099891875298</v>
      </c>
      <c r="Q9" s="14">
        <v>0.230902669829083</v>
      </c>
      <c r="R9" s="14"/>
      <c r="S9" s="14">
        <v>0.14754583737392399</v>
      </c>
      <c r="T9" s="14">
        <v>0.23473904887255201</v>
      </c>
      <c r="U9" s="14">
        <v>0.24690969841764401</v>
      </c>
      <c r="V9" s="14">
        <v>0.22394663597230799</v>
      </c>
      <c r="W9" s="14">
        <v>0.22956249819117699</v>
      </c>
      <c r="X9" s="14">
        <v>0.223989770750152</v>
      </c>
      <c r="Y9" s="14">
        <v>0.31907881852632097</v>
      </c>
      <c r="Z9" s="14">
        <v>0.20258592954528301</v>
      </c>
      <c r="AA9" s="14">
        <v>0.21713818193231399</v>
      </c>
      <c r="AB9" s="14">
        <v>0.220709861086308</v>
      </c>
      <c r="AC9" s="14">
        <v>0.224181088866026</v>
      </c>
      <c r="AD9" s="14">
        <v>0.11671462020706801</v>
      </c>
      <c r="AE9" s="14"/>
      <c r="AF9" s="14">
        <v>0.30393796089215702</v>
      </c>
      <c r="AG9" s="14">
        <v>0.101223855870435</v>
      </c>
      <c r="AH9" s="14">
        <v>0.14972318067382401</v>
      </c>
      <c r="AI9" s="14">
        <v>0.46977575770674701</v>
      </c>
      <c r="AJ9" s="14"/>
      <c r="AK9" s="14">
        <v>0.28099214796354099</v>
      </c>
      <c r="AL9" s="14">
        <v>3.4111228563229901E-2</v>
      </c>
      <c r="AM9" s="14">
        <v>0.16928101917980301</v>
      </c>
      <c r="AN9" s="14">
        <v>0.41761581641515599</v>
      </c>
      <c r="AO9" s="14">
        <v>0.18381842769430701</v>
      </c>
      <c r="AP9" s="14"/>
      <c r="AQ9" s="14">
        <v>0.183895292082284</v>
      </c>
      <c r="AR9" s="14"/>
      <c r="AS9" s="14">
        <v>9.2944188476959504E-3</v>
      </c>
      <c r="AT9" s="14">
        <v>0.24803794193868101</v>
      </c>
    </row>
    <row r="10" spans="2:46" x14ac:dyDescent="0.35">
      <c r="B10" s="15" t="s">
        <v>168</v>
      </c>
      <c r="C10" s="14">
        <v>0.165284024903428</v>
      </c>
      <c r="D10" s="14">
        <v>0.15749700571487099</v>
      </c>
      <c r="E10" s="14">
        <v>0.17151206073602501</v>
      </c>
      <c r="F10" s="14"/>
      <c r="G10" s="14">
        <v>0.15774170166198001</v>
      </c>
      <c r="H10" s="14">
        <v>0.17299452687286401</v>
      </c>
      <c r="I10" s="14">
        <v>0.16120568098739499</v>
      </c>
      <c r="J10" s="14">
        <v>0.155189616367163</v>
      </c>
      <c r="K10" s="14">
        <v>0.14170680642290701</v>
      </c>
      <c r="L10" s="14">
        <v>0.191455537448847</v>
      </c>
      <c r="M10" s="14"/>
      <c r="N10" s="14">
        <v>0.15764312449294199</v>
      </c>
      <c r="O10" s="14">
        <v>0.159872558128586</v>
      </c>
      <c r="P10" s="14">
        <v>0.15818943513662101</v>
      </c>
      <c r="Q10" s="14">
        <v>0.18177069112043201</v>
      </c>
      <c r="R10" s="14"/>
      <c r="S10" s="14">
        <v>0.14149194343944399</v>
      </c>
      <c r="T10" s="14">
        <v>0.148869801135014</v>
      </c>
      <c r="U10" s="14">
        <v>0.134443204747002</v>
      </c>
      <c r="V10" s="14">
        <v>0.16142119280953901</v>
      </c>
      <c r="W10" s="14">
        <v>0.16709365949258001</v>
      </c>
      <c r="X10" s="14">
        <v>0.16765432211821099</v>
      </c>
      <c r="Y10" s="14">
        <v>0.19019283103943099</v>
      </c>
      <c r="Z10" s="14">
        <v>0.20196945193073801</v>
      </c>
      <c r="AA10" s="14">
        <v>0.158301288524793</v>
      </c>
      <c r="AB10" s="14">
        <v>0.20183072717782899</v>
      </c>
      <c r="AC10" s="14">
        <v>0.22536880776200899</v>
      </c>
      <c r="AD10" s="14">
        <v>0.13062090285515199</v>
      </c>
      <c r="AE10" s="14"/>
      <c r="AF10" s="14">
        <v>0.19379126375306999</v>
      </c>
      <c r="AG10" s="14">
        <v>0.112180714769179</v>
      </c>
      <c r="AH10" s="14">
        <v>0.15368816196009699</v>
      </c>
      <c r="AI10" s="14">
        <v>0.15896107027197701</v>
      </c>
      <c r="AJ10" s="14"/>
      <c r="AK10" s="14">
        <v>0.17080561478464101</v>
      </c>
      <c r="AL10" s="14">
        <v>5.7718502452137298E-2</v>
      </c>
      <c r="AM10" s="14">
        <v>0.17700368913461401</v>
      </c>
      <c r="AN10" s="14">
        <v>0.20348403882730801</v>
      </c>
      <c r="AO10" s="14">
        <v>0.22649524406525301</v>
      </c>
      <c r="AP10" s="14"/>
      <c r="AQ10" s="14">
        <v>9.8724039358471696E-2</v>
      </c>
      <c r="AR10" s="14"/>
      <c r="AS10" s="14">
        <v>3.5408440905708501E-2</v>
      </c>
      <c r="AT10" s="14">
        <v>0.232725020877004</v>
      </c>
    </row>
    <row r="11" spans="2:46" x14ac:dyDescent="0.35">
      <c r="B11" s="15" t="s">
        <v>169</v>
      </c>
      <c r="C11" s="14">
        <v>0.19185710210501</v>
      </c>
      <c r="D11" s="14">
        <v>0.18503151029655701</v>
      </c>
      <c r="E11" s="14">
        <v>0.19927417061601199</v>
      </c>
      <c r="F11" s="14"/>
      <c r="G11" s="14">
        <v>0.24885172823603699</v>
      </c>
      <c r="H11" s="14">
        <v>0.16038106229516599</v>
      </c>
      <c r="I11" s="14">
        <v>0.176740827538445</v>
      </c>
      <c r="J11" s="14">
        <v>0.17750641504199099</v>
      </c>
      <c r="K11" s="14">
        <v>0.21645082164763199</v>
      </c>
      <c r="L11" s="14">
        <v>0.186863331655094</v>
      </c>
      <c r="M11" s="14"/>
      <c r="N11" s="14">
        <v>0.19387395227524001</v>
      </c>
      <c r="O11" s="14">
        <v>0.22249001375768701</v>
      </c>
      <c r="P11" s="14">
        <v>0.16799687980498501</v>
      </c>
      <c r="Q11" s="14">
        <v>0.179501768961737</v>
      </c>
      <c r="R11" s="14"/>
      <c r="S11" s="14">
        <v>0.21767619078186301</v>
      </c>
      <c r="T11" s="14">
        <v>0.183891196651842</v>
      </c>
      <c r="U11" s="14">
        <v>0.23324816813787699</v>
      </c>
      <c r="V11" s="14">
        <v>0.17655123925792901</v>
      </c>
      <c r="W11" s="14">
        <v>0.186932495186974</v>
      </c>
      <c r="X11" s="14">
        <v>0.195444175170749</v>
      </c>
      <c r="Y11" s="14">
        <v>0.15316873947817999</v>
      </c>
      <c r="Z11" s="14">
        <v>0.235271308007165</v>
      </c>
      <c r="AA11" s="14">
        <v>0.15826996344813199</v>
      </c>
      <c r="AB11" s="14">
        <v>0.15194702159999901</v>
      </c>
      <c r="AC11" s="14">
        <v>0.20483678897341301</v>
      </c>
      <c r="AD11" s="14">
        <v>0.30775994586125299</v>
      </c>
      <c r="AE11" s="14"/>
      <c r="AF11" s="14">
        <v>0.21975341650960001</v>
      </c>
      <c r="AG11" s="14">
        <v>0.15659239998812399</v>
      </c>
      <c r="AH11" s="14">
        <v>0.19655514122411799</v>
      </c>
      <c r="AI11" s="14">
        <v>0.187511816483276</v>
      </c>
      <c r="AJ11" s="14"/>
      <c r="AK11" s="14">
        <v>0.23080404330033599</v>
      </c>
      <c r="AL11" s="14">
        <v>0.14823346510390001</v>
      </c>
      <c r="AM11" s="14">
        <v>0.17065813737372701</v>
      </c>
      <c r="AN11" s="14">
        <v>0.174683623770515</v>
      </c>
      <c r="AO11" s="14">
        <v>0.23169265157326899</v>
      </c>
      <c r="AP11" s="14"/>
      <c r="AQ11" s="14">
        <v>0.100861904465882</v>
      </c>
      <c r="AR11" s="14"/>
      <c r="AS11" s="14">
        <v>0.110910713381085</v>
      </c>
      <c r="AT11" s="14">
        <v>0.212383744968412</v>
      </c>
    </row>
    <row r="12" spans="2:46" x14ac:dyDescent="0.35">
      <c r="B12" s="15" t="s">
        <v>170</v>
      </c>
      <c r="C12" s="14">
        <v>0.154355134254166</v>
      </c>
      <c r="D12" s="14">
        <v>0.146993612851228</v>
      </c>
      <c r="E12" s="14">
        <v>0.161189757205592</v>
      </c>
      <c r="F12" s="14"/>
      <c r="G12" s="14">
        <v>0.17959154810272299</v>
      </c>
      <c r="H12" s="14">
        <v>0.16228012847041901</v>
      </c>
      <c r="I12" s="14">
        <v>0.1611853619094</v>
      </c>
      <c r="J12" s="14">
        <v>0.19594982044630299</v>
      </c>
      <c r="K12" s="14">
        <v>0.113240001362265</v>
      </c>
      <c r="L12" s="14">
        <v>0.119393715345079</v>
      </c>
      <c r="M12" s="14"/>
      <c r="N12" s="14">
        <v>0.12812630633002201</v>
      </c>
      <c r="O12" s="14">
        <v>0.156544877060664</v>
      </c>
      <c r="P12" s="14">
        <v>0.172810378937091</v>
      </c>
      <c r="Q12" s="14">
        <v>0.166387139290541</v>
      </c>
      <c r="R12" s="14"/>
      <c r="S12" s="14">
        <v>0.17041760471782499</v>
      </c>
      <c r="T12" s="14">
        <v>0.16972768934358801</v>
      </c>
      <c r="U12" s="14">
        <v>0.128807303831797</v>
      </c>
      <c r="V12" s="14">
        <v>0.21100308515087801</v>
      </c>
      <c r="W12" s="14">
        <v>0.16432052953679999</v>
      </c>
      <c r="X12" s="14">
        <v>0.13172985241346899</v>
      </c>
      <c r="Y12" s="14">
        <v>0.12951689248059001</v>
      </c>
      <c r="Z12" s="14">
        <v>9.2643208688503495E-2</v>
      </c>
      <c r="AA12" s="14">
        <v>0.15863096688755701</v>
      </c>
      <c r="AB12" s="14">
        <v>0.13980890432208901</v>
      </c>
      <c r="AC12" s="14">
        <v>0.162580966869391</v>
      </c>
      <c r="AD12" s="14">
        <v>0.118998660251546</v>
      </c>
      <c r="AE12" s="14"/>
      <c r="AF12" s="14">
        <v>0.114315029867348</v>
      </c>
      <c r="AG12" s="14">
        <v>0.18388807190403</v>
      </c>
      <c r="AH12" s="14">
        <v>0.202091916077145</v>
      </c>
      <c r="AI12" s="14">
        <v>8.9014811050984799E-2</v>
      </c>
      <c r="AJ12" s="14"/>
      <c r="AK12" s="14">
        <v>0.13200450865500599</v>
      </c>
      <c r="AL12" s="14">
        <v>0.18876367279092801</v>
      </c>
      <c r="AM12" s="14">
        <v>0.174006552248647</v>
      </c>
      <c r="AN12" s="14">
        <v>9.5699209577525604E-2</v>
      </c>
      <c r="AO12" s="14">
        <v>0.13622382487029</v>
      </c>
      <c r="AP12" s="14"/>
      <c r="AQ12" s="14">
        <v>0.15535010007025801</v>
      </c>
      <c r="AR12" s="14"/>
      <c r="AS12" s="14">
        <v>0.188803756233937</v>
      </c>
      <c r="AT12" s="14">
        <v>0.171905856714195</v>
      </c>
    </row>
    <row r="13" spans="2:46" x14ac:dyDescent="0.35">
      <c r="B13" s="15" t="s">
        <v>171</v>
      </c>
      <c r="C13" s="14">
        <v>0.178090418202215</v>
      </c>
      <c r="D13" s="14">
        <v>0.185863093013695</v>
      </c>
      <c r="E13" s="14">
        <v>0.171197625057881</v>
      </c>
      <c r="F13" s="14"/>
      <c r="G13" s="14">
        <v>0.20749393299844701</v>
      </c>
      <c r="H13" s="14">
        <v>0.22965046352999599</v>
      </c>
      <c r="I13" s="14">
        <v>0.1800497788721</v>
      </c>
      <c r="J13" s="14">
        <v>0.14749900297987401</v>
      </c>
      <c r="K13" s="14">
        <v>0.175104172636843</v>
      </c>
      <c r="L13" s="14">
        <v>0.141826100412316</v>
      </c>
      <c r="M13" s="14"/>
      <c r="N13" s="14">
        <v>0.193992729508113</v>
      </c>
      <c r="O13" s="14">
        <v>0.186002568752859</v>
      </c>
      <c r="P13" s="14">
        <v>0.16497267021227699</v>
      </c>
      <c r="Q13" s="14">
        <v>0.16256318548684301</v>
      </c>
      <c r="R13" s="14"/>
      <c r="S13" s="14">
        <v>0.193017277656859</v>
      </c>
      <c r="T13" s="14">
        <v>0.16394685032869399</v>
      </c>
      <c r="U13" s="14">
        <v>0.18025704400735201</v>
      </c>
      <c r="V13" s="14">
        <v>0.15866998855261599</v>
      </c>
      <c r="W13" s="14">
        <v>0.14558492560935701</v>
      </c>
      <c r="X13" s="14">
        <v>0.20400976188532099</v>
      </c>
      <c r="Y13" s="14">
        <v>0.158136810238724</v>
      </c>
      <c r="Z13" s="14">
        <v>0.175816742756466</v>
      </c>
      <c r="AA13" s="14">
        <v>0.201580115141379</v>
      </c>
      <c r="AB13" s="14">
        <v>0.19466851706428501</v>
      </c>
      <c r="AC13" s="14">
        <v>0.127843040063817</v>
      </c>
      <c r="AD13" s="14">
        <v>0.224062106370151</v>
      </c>
      <c r="AE13" s="14"/>
      <c r="AF13" s="14">
        <v>0.112525334506459</v>
      </c>
      <c r="AG13" s="14">
        <v>0.29722829314304899</v>
      </c>
      <c r="AH13" s="14">
        <v>0.194254650751222</v>
      </c>
      <c r="AI13" s="14">
        <v>5.5823031526475997E-2</v>
      </c>
      <c r="AJ13" s="14"/>
      <c r="AK13" s="14">
        <v>0.122467947668032</v>
      </c>
      <c r="AL13" s="14">
        <v>0.37046487460775102</v>
      </c>
      <c r="AM13" s="14">
        <v>0.20357974670704601</v>
      </c>
      <c r="AN13" s="14">
        <v>7.2164420958354E-2</v>
      </c>
      <c r="AO13" s="14">
        <v>0.14581547163099201</v>
      </c>
      <c r="AP13" s="14"/>
      <c r="AQ13" s="14">
        <v>0.29451866271962801</v>
      </c>
      <c r="AR13" s="14"/>
      <c r="AS13" s="14">
        <v>0.43009817183747601</v>
      </c>
      <c r="AT13" s="14">
        <v>9.5269013549247397E-2</v>
      </c>
    </row>
    <row r="14" spans="2:46" x14ac:dyDescent="0.35">
      <c r="B14" s="15" t="s">
        <v>172</v>
      </c>
      <c r="C14" s="14">
        <v>7.5580546638493507E-2</v>
      </c>
      <c r="D14" s="14">
        <v>8.0021895857514402E-2</v>
      </c>
      <c r="E14" s="14">
        <v>7.15394099230513E-2</v>
      </c>
      <c r="F14" s="14"/>
      <c r="G14" s="14">
        <v>7.7966628533136295E-2</v>
      </c>
      <c r="H14" s="14">
        <v>0.104730608669773</v>
      </c>
      <c r="I14" s="14">
        <v>8.5442450108266094E-2</v>
      </c>
      <c r="J14" s="14">
        <v>8.6066231215411404E-2</v>
      </c>
      <c r="K14" s="14">
        <v>5.1833063067146697E-2</v>
      </c>
      <c r="L14" s="14">
        <v>4.9718455457383598E-2</v>
      </c>
      <c r="M14" s="14"/>
      <c r="N14" s="14">
        <v>9.1641117233742395E-2</v>
      </c>
      <c r="O14" s="14">
        <v>7.0094824682863294E-2</v>
      </c>
      <c r="P14" s="14">
        <v>6.8047198862088196E-2</v>
      </c>
      <c r="Q14" s="14">
        <v>7.1580236940196607E-2</v>
      </c>
      <c r="R14" s="14"/>
      <c r="S14" s="14">
        <v>0.113256838753145</v>
      </c>
      <c r="T14" s="14">
        <v>8.4332994021660099E-2</v>
      </c>
      <c r="U14" s="14">
        <v>5.9178018647911501E-2</v>
      </c>
      <c r="V14" s="14">
        <v>5.0925123008840903E-2</v>
      </c>
      <c r="W14" s="14">
        <v>8.0324888858503904E-2</v>
      </c>
      <c r="X14" s="14">
        <v>6.64475595684796E-2</v>
      </c>
      <c r="Y14" s="14">
        <v>3.7544312472986098E-2</v>
      </c>
      <c r="Z14" s="14">
        <v>9.17133590718444E-2</v>
      </c>
      <c r="AA14" s="14">
        <v>8.8611769795172296E-2</v>
      </c>
      <c r="AB14" s="14">
        <v>6.8097277248068397E-2</v>
      </c>
      <c r="AC14" s="14">
        <v>4.4851495697034997E-2</v>
      </c>
      <c r="AD14" s="14">
        <v>0.101843764454829</v>
      </c>
      <c r="AE14" s="14"/>
      <c r="AF14" s="14">
        <v>5.3101249466915801E-2</v>
      </c>
      <c r="AG14" s="14">
        <v>0.12343135311089699</v>
      </c>
      <c r="AH14" s="14">
        <v>7.3327323979213599E-2</v>
      </c>
      <c r="AI14" s="14">
        <v>3.5439777796539298E-2</v>
      </c>
      <c r="AJ14" s="14"/>
      <c r="AK14" s="14">
        <v>5.3251226166666499E-2</v>
      </c>
      <c r="AL14" s="14">
        <v>0.162746995062897</v>
      </c>
      <c r="AM14" s="14">
        <v>8.5902264225083499E-2</v>
      </c>
      <c r="AN14" s="14">
        <v>3.4319721744621098E-2</v>
      </c>
      <c r="AO14" s="14">
        <v>7.0566527770499099E-2</v>
      </c>
      <c r="AP14" s="14"/>
      <c r="AQ14" s="14">
        <v>0.132203379720745</v>
      </c>
      <c r="AR14" s="14"/>
      <c r="AS14" s="14">
        <v>0.18478288767262399</v>
      </c>
      <c r="AT14" s="14">
        <v>3.6195433181751398E-2</v>
      </c>
    </row>
    <row r="15" spans="2:46" x14ac:dyDescent="0.35">
      <c r="B15" s="15" t="s">
        <v>173</v>
      </c>
      <c r="C15" s="23">
        <v>1.5435908188091201E-2</v>
      </c>
      <c r="D15" s="23">
        <v>1.7866453969350299E-2</v>
      </c>
      <c r="E15" s="23">
        <v>1.31228242104044E-2</v>
      </c>
      <c r="F15" s="23"/>
      <c r="G15" s="23">
        <v>3.68533691732253E-3</v>
      </c>
      <c r="H15" s="23">
        <v>1.7135928628586799E-2</v>
      </c>
      <c r="I15" s="23">
        <v>8.2104559168305596E-3</v>
      </c>
      <c r="J15" s="23">
        <v>2.6842696251983801E-2</v>
      </c>
      <c r="K15" s="23">
        <v>1.30606788819036E-2</v>
      </c>
      <c r="L15" s="23">
        <v>2.0087337332144E-2</v>
      </c>
      <c r="M15" s="23"/>
      <c r="N15" s="23">
        <v>1.9880653978523899E-2</v>
      </c>
      <c r="O15" s="23">
        <v>2.1737276214774899E-2</v>
      </c>
      <c r="P15" s="23">
        <v>1.20024381281848E-2</v>
      </c>
      <c r="Q15" s="23">
        <v>7.2943083711669203E-3</v>
      </c>
      <c r="R15" s="23"/>
      <c r="S15" s="23">
        <v>1.6594307276939401E-2</v>
      </c>
      <c r="T15" s="23">
        <v>1.4492419646650099E-2</v>
      </c>
      <c r="U15" s="23">
        <v>1.7156562210416601E-2</v>
      </c>
      <c r="V15" s="23">
        <v>1.7482735247889201E-2</v>
      </c>
      <c r="W15" s="23">
        <v>2.61810031246065E-2</v>
      </c>
      <c r="X15" s="23">
        <v>1.0724558093618899E-2</v>
      </c>
      <c r="Y15" s="23">
        <v>1.23615957637672E-2</v>
      </c>
      <c r="Z15" s="23">
        <v>0</v>
      </c>
      <c r="AA15" s="23">
        <v>1.7467714270652301E-2</v>
      </c>
      <c r="AB15" s="23">
        <v>2.2937691501421099E-2</v>
      </c>
      <c r="AC15" s="23">
        <v>1.0337811768308299E-2</v>
      </c>
      <c r="AD15" s="23">
        <v>0</v>
      </c>
      <c r="AE15" s="23"/>
      <c r="AF15" s="23">
        <v>2.5757450044492998E-3</v>
      </c>
      <c r="AG15" s="23">
        <v>2.5455311214286101E-2</v>
      </c>
      <c r="AH15" s="23">
        <v>3.03596253343804E-2</v>
      </c>
      <c r="AI15" s="23">
        <v>3.4737351640000001E-3</v>
      </c>
      <c r="AJ15" s="23"/>
      <c r="AK15" s="23">
        <v>9.6745114617765096E-3</v>
      </c>
      <c r="AL15" s="23">
        <v>3.79612614191564E-2</v>
      </c>
      <c r="AM15" s="23">
        <v>1.95685911310804E-2</v>
      </c>
      <c r="AN15" s="23">
        <v>2.0331687065197998E-3</v>
      </c>
      <c r="AO15" s="23">
        <v>5.38785239539105E-3</v>
      </c>
      <c r="AP15" s="23"/>
      <c r="AQ15" s="23">
        <v>3.4446621582731998E-2</v>
      </c>
      <c r="AR15" s="23"/>
      <c r="AS15" s="23">
        <v>4.0701611121473899E-2</v>
      </c>
      <c r="AT15" s="23">
        <v>3.48298877070945E-3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79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0.303437250841811</v>
      </c>
      <c r="D9" s="14">
        <v>0.29846451986966499</v>
      </c>
      <c r="E9" s="14">
        <v>0.30852308156813402</v>
      </c>
      <c r="F9" s="14"/>
      <c r="G9" s="14">
        <v>0.28583934515759402</v>
      </c>
      <c r="H9" s="14">
        <v>0.25842545041917803</v>
      </c>
      <c r="I9" s="14">
        <v>0.28742821805539798</v>
      </c>
      <c r="J9" s="14">
        <v>0.37577825640464901</v>
      </c>
      <c r="K9" s="14">
        <v>0.35720635221499097</v>
      </c>
      <c r="L9" s="14">
        <v>0.26974620374358099</v>
      </c>
      <c r="M9" s="14"/>
      <c r="N9" s="14">
        <v>0.268884497380254</v>
      </c>
      <c r="O9" s="14">
        <v>0.33165473694452702</v>
      </c>
      <c r="P9" s="14">
        <v>0.31627920010494298</v>
      </c>
      <c r="Q9" s="14">
        <v>0.30239718838770901</v>
      </c>
      <c r="R9" s="14"/>
      <c r="S9" s="14">
        <v>0.24524126601093099</v>
      </c>
      <c r="T9" s="14">
        <v>0.28775115155303599</v>
      </c>
      <c r="U9" s="14">
        <v>0.32089674099361398</v>
      </c>
      <c r="V9" s="14">
        <v>0.28384511069412999</v>
      </c>
      <c r="W9" s="14">
        <v>0.22286941658557899</v>
      </c>
      <c r="X9" s="14">
        <v>0.29794226666852203</v>
      </c>
      <c r="Y9" s="14">
        <v>0.35546816439309498</v>
      </c>
      <c r="Z9" s="14">
        <v>0.29411337079368499</v>
      </c>
      <c r="AA9" s="14">
        <v>0.32121221158992602</v>
      </c>
      <c r="AB9" s="14">
        <v>0.43887672743823303</v>
      </c>
      <c r="AC9" s="14">
        <v>0.34328285311574203</v>
      </c>
      <c r="AD9" s="14">
        <v>0.19518231448670401</v>
      </c>
      <c r="AE9" s="14"/>
      <c r="AF9" s="14">
        <v>4.1262935445177902E-2</v>
      </c>
      <c r="AG9" s="14">
        <v>0.42641569823133502</v>
      </c>
      <c r="AH9" s="14">
        <v>0.33754316144767998</v>
      </c>
      <c r="AI9" s="14">
        <v>0.27485369666134701</v>
      </c>
      <c r="AJ9" s="14"/>
      <c r="AK9" s="14">
        <v>1.9856533578478702E-2</v>
      </c>
      <c r="AL9" s="14">
        <v>0.40351187486117601</v>
      </c>
      <c r="AM9" s="14">
        <v>0.36983175883616398</v>
      </c>
      <c r="AN9" s="14">
        <v>0.25731265541408699</v>
      </c>
      <c r="AO9" s="14">
        <v>0.544470547094559</v>
      </c>
      <c r="AP9" s="14"/>
      <c r="AQ9" s="14">
        <v>0.25040755294948402</v>
      </c>
      <c r="AR9" s="14"/>
      <c r="AS9" s="14">
        <v>0.41077634942225499</v>
      </c>
      <c r="AT9" s="14">
        <v>0.45199102915686001</v>
      </c>
    </row>
    <row r="10" spans="2:46" x14ac:dyDescent="0.35">
      <c r="B10" s="15" t="s">
        <v>67</v>
      </c>
      <c r="C10" s="14">
        <v>0.22401830112986701</v>
      </c>
      <c r="D10" s="14">
        <v>0.22933524572633601</v>
      </c>
      <c r="E10" s="14">
        <v>0.218625410201163</v>
      </c>
      <c r="F10" s="14"/>
      <c r="G10" s="14">
        <v>0.236384413586224</v>
      </c>
      <c r="H10" s="14">
        <v>0.197951451158597</v>
      </c>
      <c r="I10" s="14">
        <v>0.23020767371279099</v>
      </c>
      <c r="J10" s="14">
        <v>0.22157533312476099</v>
      </c>
      <c r="K10" s="14">
        <v>0.223333972365204</v>
      </c>
      <c r="L10" s="14">
        <v>0.23439946671321099</v>
      </c>
      <c r="M10" s="14"/>
      <c r="N10" s="14">
        <v>0.193677770349069</v>
      </c>
      <c r="O10" s="14">
        <v>0.25582425464348002</v>
      </c>
      <c r="P10" s="14">
        <v>0.209668971694523</v>
      </c>
      <c r="Q10" s="14">
        <v>0.239513630517875</v>
      </c>
      <c r="R10" s="14"/>
      <c r="S10" s="14">
        <v>0.195773892261213</v>
      </c>
      <c r="T10" s="14">
        <v>0.22810499348824301</v>
      </c>
      <c r="U10" s="14">
        <v>0.26090902518137299</v>
      </c>
      <c r="V10" s="14">
        <v>0.21052902428692499</v>
      </c>
      <c r="W10" s="14">
        <v>0.270203928656917</v>
      </c>
      <c r="X10" s="14">
        <v>0.23846402386877899</v>
      </c>
      <c r="Y10" s="14">
        <v>0.18496819344484999</v>
      </c>
      <c r="Z10" s="14">
        <v>0.255312059125542</v>
      </c>
      <c r="AA10" s="14">
        <v>0.1945823267106</v>
      </c>
      <c r="AB10" s="14">
        <v>0.179664969869789</v>
      </c>
      <c r="AC10" s="14">
        <v>0.271601186541576</v>
      </c>
      <c r="AD10" s="14">
        <v>0.35267088675922498</v>
      </c>
      <c r="AE10" s="14"/>
      <c r="AF10" s="14">
        <v>6.3832867632496196E-2</v>
      </c>
      <c r="AG10" s="14">
        <v>0.25164607310007098</v>
      </c>
      <c r="AH10" s="14">
        <v>0.291301684026821</v>
      </c>
      <c r="AI10" s="14">
        <v>0.31058269752773998</v>
      </c>
      <c r="AJ10" s="14"/>
      <c r="AK10" s="14">
        <v>1.9184907808662399E-2</v>
      </c>
      <c r="AL10" s="14">
        <v>0.25649295240181702</v>
      </c>
      <c r="AM10" s="14">
        <v>0.30819857357469399</v>
      </c>
      <c r="AN10" s="14">
        <v>0.29243387351611999</v>
      </c>
      <c r="AO10" s="14">
        <v>0.21153655522991099</v>
      </c>
      <c r="AP10" s="14"/>
      <c r="AQ10" s="14">
        <v>0.22180788297196699</v>
      </c>
      <c r="AR10" s="14"/>
      <c r="AS10" s="14">
        <v>0.23710095813054299</v>
      </c>
      <c r="AT10" s="14">
        <v>0.28056895805123</v>
      </c>
    </row>
    <row r="11" spans="2:46" ht="29" x14ac:dyDescent="0.35">
      <c r="B11" s="15" t="s">
        <v>68</v>
      </c>
      <c r="C11" s="14">
        <v>0.20563497865115499</v>
      </c>
      <c r="D11" s="14">
        <v>0.206799866665243</v>
      </c>
      <c r="E11" s="14">
        <v>0.20530291560428601</v>
      </c>
      <c r="F11" s="14"/>
      <c r="G11" s="14">
        <v>0.18198588796703</v>
      </c>
      <c r="H11" s="14">
        <v>0.23898725425130499</v>
      </c>
      <c r="I11" s="14">
        <v>0.19936812790185299</v>
      </c>
      <c r="J11" s="14">
        <v>0.19755372458392201</v>
      </c>
      <c r="K11" s="14">
        <v>0.21220238600829899</v>
      </c>
      <c r="L11" s="14">
        <v>0.201507922036854</v>
      </c>
      <c r="M11" s="14"/>
      <c r="N11" s="14">
        <v>0.23155942984508299</v>
      </c>
      <c r="O11" s="14">
        <v>0.208507441229902</v>
      </c>
      <c r="P11" s="14">
        <v>0.17099025579725599</v>
      </c>
      <c r="Q11" s="14">
        <v>0.203925999241024</v>
      </c>
      <c r="R11" s="14"/>
      <c r="S11" s="14">
        <v>0.254692395883582</v>
      </c>
      <c r="T11" s="14">
        <v>0.19252721329821401</v>
      </c>
      <c r="U11" s="14">
        <v>0.15960131115930801</v>
      </c>
      <c r="V11" s="14">
        <v>0.221475974712143</v>
      </c>
      <c r="W11" s="14">
        <v>0.214465388529468</v>
      </c>
      <c r="X11" s="14">
        <v>0.16244631351970201</v>
      </c>
      <c r="Y11" s="14">
        <v>0.2438829620579</v>
      </c>
      <c r="Z11" s="14">
        <v>0.18070490195863601</v>
      </c>
      <c r="AA11" s="14">
        <v>0.25771140008187898</v>
      </c>
      <c r="AB11" s="14">
        <v>0.115326893510272</v>
      </c>
      <c r="AC11" s="14">
        <v>0.18530452700894201</v>
      </c>
      <c r="AD11" s="14">
        <v>0.26313856659794699</v>
      </c>
      <c r="AE11" s="14"/>
      <c r="AF11" s="14">
        <v>0.21493926113505599</v>
      </c>
      <c r="AG11" s="14">
        <v>0.16791537444257601</v>
      </c>
      <c r="AH11" s="14">
        <v>0.27478595148058599</v>
      </c>
      <c r="AI11" s="14">
        <v>0.22093909932866401</v>
      </c>
      <c r="AJ11" s="14"/>
      <c r="AK11" s="14">
        <v>0.13520690593977</v>
      </c>
      <c r="AL11" s="14">
        <v>0.165512138908466</v>
      </c>
      <c r="AM11" s="14">
        <v>0.23249180788599599</v>
      </c>
      <c r="AN11" s="14">
        <v>0.25217635647529302</v>
      </c>
      <c r="AO11" s="14">
        <v>0.18504692074995099</v>
      </c>
      <c r="AP11" s="14"/>
      <c r="AQ11" s="14">
        <v>0.23151005234847999</v>
      </c>
      <c r="AR11" s="14"/>
      <c r="AS11" s="14">
        <v>0.163485836894083</v>
      </c>
      <c r="AT11" s="14">
        <v>0.16966194744329599</v>
      </c>
    </row>
    <row r="12" spans="2:46" x14ac:dyDescent="0.35">
      <c r="B12" s="15" t="s">
        <v>69</v>
      </c>
      <c r="C12" s="14">
        <v>0.161973196793915</v>
      </c>
      <c r="D12" s="14">
        <v>0.16034360819520699</v>
      </c>
      <c r="E12" s="14">
        <v>0.164199048641926</v>
      </c>
      <c r="F12" s="14"/>
      <c r="G12" s="14">
        <v>0.138367735082498</v>
      </c>
      <c r="H12" s="14">
        <v>0.148883279188189</v>
      </c>
      <c r="I12" s="14">
        <v>0.165230221093883</v>
      </c>
      <c r="J12" s="14">
        <v>0.143039351879889</v>
      </c>
      <c r="K12" s="14">
        <v>0.14536822190103299</v>
      </c>
      <c r="L12" s="14">
        <v>0.21230860396555701</v>
      </c>
      <c r="M12" s="14"/>
      <c r="N12" s="14">
        <v>0.205026691191737</v>
      </c>
      <c r="O12" s="14">
        <v>0.12497930230144901</v>
      </c>
      <c r="P12" s="14">
        <v>0.16684528563769199</v>
      </c>
      <c r="Q12" s="14">
        <v>0.14784171854782599</v>
      </c>
      <c r="R12" s="14"/>
      <c r="S12" s="14">
        <v>0.171642389809047</v>
      </c>
      <c r="T12" s="14">
        <v>0.191776238671925</v>
      </c>
      <c r="U12" s="14">
        <v>0.14361902147081501</v>
      </c>
      <c r="V12" s="14">
        <v>0.20182742460794301</v>
      </c>
      <c r="W12" s="14">
        <v>0.19105918209380399</v>
      </c>
      <c r="X12" s="14">
        <v>0.18337281424006099</v>
      </c>
      <c r="Y12" s="14">
        <v>0.102541026814695</v>
      </c>
      <c r="Z12" s="14">
        <v>0.13931699451319399</v>
      </c>
      <c r="AA12" s="14">
        <v>0.157318119840408</v>
      </c>
      <c r="AB12" s="14">
        <v>0.14145880709970399</v>
      </c>
      <c r="AC12" s="14">
        <v>0.122422457066463</v>
      </c>
      <c r="AD12" s="14">
        <v>0.11892962048348101</v>
      </c>
      <c r="AE12" s="14"/>
      <c r="AF12" s="14">
        <v>0.414426729042636</v>
      </c>
      <c r="AG12" s="14">
        <v>9.7139649681001999E-2</v>
      </c>
      <c r="AH12" s="14">
        <v>6.6638746536928598E-2</v>
      </c>
      <c r="AI12" s="14">
        <v>0.157774539084093</v>
      </c>
      <c r="AJ12" s="14"/>
      <c r="AK12" s="14">
        <v>0.46856928950495902</v>
      </c>
      <c r="AL12" s="14">
        <v>0.107225869900733</v>
      </c>
      <c r="AM12" s="14">
        <v>7.0248018960578307E-2</v>
      </c>
      <c r="AN12" s="14">
        <v>0.16653139493105301</v>
      </c>
      <c r="AO12" s="14">
        <v>4.21282548119307E-2</v>
      </c>
      <c r="AP12" s="14"/>
      <c r="AQ12" s="14">
        <v>0.203022856407926</v>
      </c>
      <c r="AR12" s="14"/>
      <c r="AS12" s="14">
        <v>0.12796328021147699</v>
      </c>
      <c r="AT12" s="14">
        <v>5.1005221210011102E-2</v>
      </c>
    </row>
    <row r="13" spans="2:46" x14ac:dyDescent="0.35">
      <c r="B13" s="15" t="s">
        <v>70</v>
      </c>
      <c r="C13" s="14">
        <v>7.4821629037646803E-2</v>
      </c>
      <c r="D13" s="14">
        <v>8.3450231910477304E-2</v>
      </c>
      <c r="E13" s="14">
        <v>6.5742782824459403E-2</v>
      </c>
      <c r="F13" s="14"/>
      <c r="G13" s="14">
        <v>9.2647963265769295E-2</v>
      </c>
      <c r="H13" s="14">
        <v>9.9566003503067796E-2</v>
      </c>
      <c r="I13" s="14">
        <v>7.4577227216834893E-2</v>
      </c>
      <c r="J13" s="14">
        <v>4.4173229302308298E-2</v>
      </c>
      <c r="K13" s="14">
        <v>5.7156741458837798E-2</v>
      </c>
      <c r="L13" s="14">
        <v>7.9830840394689101E-2</v>
      </c>
      <c r="M13" s="14"/>
      <c r="N13" s="14">
        <v>9.3732573763692498E-2</v>
      </c>
      <c r="O13" s="14">
        <v>6.4570001805206001E-2</v>
      </c>
      <c r="P13" s="14">
        <v>8.6197557065337493E-2</v>
      </c>
      <c r="Q13" s="14">
        <v>5.40403877522867E-2</v>
      </c>
      <c r="R13" s="14"/>
      <c r="S13" s="14">
        <v>9.8474937148004496E-2</v>
      </c>
      <c r="T13" s="14">
        <v>8.3670403811885397E-2</v>
      </c>
      <c r="U13" s="14">
        <v>9.6805514748324994E-2</v>
      </c>
      <c r="V13" s="14">
        <v>6.4398794139554197E-2</v>
      </c>
      <c r="W13" s="14">
        <v>6.6485896165909497E-2</v>
      </c>
      <c r="X13" s="14">
        <v>7.0989802095880697E-2</v>
      </c>
      <c r="Y13" s="14">
        <v>5.9260978494873502E-2</v>
      </c>
      <c r="Z13" s="14">
        <v>0.118752544763691</v>
      </c>
      <c r="AA13" s="14">
        <v>5.5585804924162097E-2</v>
      </c>
      <c r="AB13" s="14">
        <v>7.2489806977881099E-2</v>
      </c>
      <c r="AC13" s="14">
        <v>5.4748775308625E-2</v>
      </c>
      <c r="AD13" s="14">
        <v>2.3544356544267502E-2</v>
      </c>
      <c r="AE13" s="14"/>
      <c r="AF13" s="14">
        <v>0.262750066996563</v>
      </c>
      <c r="AG13" s="14">
        <v>4.3277112193075201E-2</v>
      </c>
      <c r="AH13" s="14">
        <v>2.26995942358207E-2</v>
      </c>
      <c r="AI13" s="14">
        <v>2.8431978874308601E-2</v>
      </c>
      <c r="AJ13" s="14"/>
      <c r="AK13" s="14">
        <v>0.35105198852508501</v>
      </c>
      <c r="AL13" s="14">
        <v>4.7399916477110102E-2</v>
      </c>
      <c r="AM13" s="14">
        <v>1.92298407425672E-2</v>
      </c>
      <c r="AN13" s="14">
        <v>2.0364903714731802E-2</v>
      </c>
      <c r="AO13" s="14">
        <v>1.13010517599738E-2</v>
      </c>
      <c r="AP13" s="14"/>
      <c r="AQ13" s="14">
        <v>9.3251655322143995E-2</v>
      </c>
      <c r="AR13" s="14"/>
      <c r="AS13" s="14">
        <v>4.83031762648687E-2</v>
      </c>
      <c r="AT13" s="14">
        <v>3.7996327119708399E-2</v>
      </c>
    </row>
    <row r="14" spans="2:46" x14ac:dyDescent="0.35">
      <c r="B14" s="15" t="s">
        <v>71</v>
      </c>
      <c r="C14" s="14">
        <v>3.01146435456046E-2</v>
      </c>
      <c r="D14" s="14">
        <v>2.1606527633071901E-2</v>
      </c>
      <c r="E14" s="14">
        <v>3.7606761160032302E-2</v>
      </c>
      <c r="F14" s="14"/>
      <c r="G14" s="14">
        <v>6.4774654940884205E-2</v>
      </c>
      <c r="H14" s="14">
        <v>5.6186561479663798E-2</v>
      </c>
      <c r="I14" s="14">
        <v>4.3188532019239501E-2</v>
      </c>
      <c r="J14" s="14">
        <v>1.7880104704470701E-2</v>
      </c>
      <c r="K14" s="14">
        <v>4.7323260516346898E-3</v>
      </c>
      <c r="L14" s="14">
        <v>2.2069631461075E-3</v>
      </c>
      <c r="M14" s="14"/>
      <c r="N14" s="14">
        <v>7.1190374701643397E-3</v>
      </c>
      <c r="O14" s="14">
        <v>1.4464263075436299E-2</v>
      </c>
      <c r="P14" s="14">
        <v>5.0018729700248898E-2</v>
      </c>
      <c r="Q14" s="14">
        <v>5.2281075553279002E-2</v>
      </c>
      <c r="R14" s="14"/>
      <c r="S14" s="14">
        <v>3.41751188872228E-2</v>
      </c>
      <c r="T14" s="14">
        <v>1.6169999176696401E-2</v>
      </c>
      <c r="U14" s="14">
        <v>1.8168386446565699E-2</v>
      </c>
      <c r="V14" s="14">
        <v>1.7923671559305101E-2</v>
      </c>
      <c r="W14" s="14">
        <v>3.4916187968322701E-2</v>
      </c>
      <c r="X14" s="14">
        <v>4.6784779607055703E-2</v>
      </c>
      <c r="Y14" s="14">
        <v>5.38786747945861E-2</v>
      </c>
      <c r="Z14" s="14">
        <v>1.1800128845252399E-2</v>
      </c>
      <c r="AA14" s="14">
        <v>1.3590136853025001E-2</v>
      </c>
      <c r="AB14" s="14">
        <v>5.21827951041203E-2</v>
      </c>
      <c r="AC14" s="14">
        <v>2.2640200958652001E-2</v>
      </c>
      <c r="AD14" s="14">
        <v>4.65342551283765E-2</v>
      </c>
      <c r="AE14" s="14"/>
      <c r="AF14" s="14">
        <v>2.78813974807079E-3</v>
      </c>
      <c r="AG14" s="14">
        <v>1.3606092351940499E-2</v>
      </c>
      <c r="AH14" s="14">
        <v>7.0308622721636698E-3</v>
      </c>
      <c r="AI14" s="14">
        <v>7.4179885238470598E-3</v>
      </c>
      <c r="AJ14" s="14"/>
      <c r="AK14" s="14">
        <v>6.1303746430450201E-3</v>
      </c>
      <c r="AL14" s="14">
        <v>1.98572474506989E-2</v>
      </c>
      <c r="AM14" s="14">
        <v>0</v>
      </c>
      <c r="AN14" s="14">
        <v>1.1180815948715599E-2</v>
      </c>
      <c r="AO14" s="14">
        <v>5.5166703536741303E-3</v>
      </c>
      <c r="AP14" s="14"/>
      <c r="AQ14" s="14">
        <v>0</v>
      </c>
      <c r="AR14" s="14"/>
      <c r="AS14" s="14">
        <v>1.2370399076773401E-2</v>
      </c>
      <c r="AT14" s="14">
        <v>8.7765170188945398E-3</v>
      </c>
    </row>
    <row r="15" spans="2:46" x14ac:dyDescent="0.35">
      <c r="B15" s="15" t="s">
        <v>72</v>
      </c>
      <c r="C15" s="18">
        <v>0.52745555197167804</v>
      </c>
      <c r="D15" s="18">
        <v>0.52779976559600095</v>
      </c>
      <c r="E15" s="18">
        <v>0.52714849176929701</v>
      </c>
      <c r="F15" s="18"/>
      <c r="G15" s="18">
        <v>0.52222375874381799</v>
      </c>
      <c r="H15" s="18">
        <v>0.456376901577774</v>
      </c>
      <c r="I15" s="18">
        <v>0.51763589176818903</v>
      </c>
      <c r="J15" s="18">
        <v>0.59735358952940998</v>
      </c>
      <c r="K15" s="18">
        <v>0.580540324580196</v>
      </c>
      <c r="L15" s="18">
        <v>0.50414567045679204</v>
      </c>
      <c r="M15" s="18"/>
      <c r="N15" s="18">
        <v>0.46256226772932302</v>
      </c>
      <c r="O15" s="18">
        <v>0.58747899158800698</v>
      </c>
      <c r="P15" s="18">
        <v>0.52594817179946596</v>
      </c>
      <c r="Q15" s="18">
        <v>0.54191081890558401</v>
      </c>
      <c r="R15" s="18"/>
      <c r="S15" s="18">
        <v>0.44101515827214299</v>
      </c>
      <c r="T15" s="18">
        <v>0.51585614504127897</v>
      </c>
      <c r="U15" s="18">
        <v>0.58180576617498703</v>
      </c>
      <c r="V15" s="18">
        <v>0.49437413498105498</v>
      </c>
      <c r="W15" s="18">
        <v>0.49307334524249602</v>
      </c>
      <c r="X15" s="18">
        <v>0.53640629053730104</v>
      </c>
      <c r="Y15" s="18">
        <v>0.54043635783794497</v>
      </c>
      <c r="Z15" s="18">
        <v>0.54942542991922605</v>
      </c>
      <c r="AA15" s="18">
        <v>0.51579453830052602</v>
      </c>
      <c r="AB15" s="18">
        <v>0.618541697308022</v>
      </c>
      <c r="AC15" s="18">
        <v>0.61488403965731797</v>
      </c>
      <c r="AD15" s="18">
        <v>0.54785320124592796</v>
      </c>
      <c r="AE15" s="18"/>
      <c r="AF15" s="18">
        <v>0.10509580307767399</v>
      </c>
      <c r="AG15" s="18">
        <v>0.67806177133140699</v>
      </c>
      <c r="AH15" s="18">
        <v>0.62884484547450104</v>
      </c>
      <c r="AI15" s="18">
        <v>0.58543639418908699</v>
      </c>
      <c r="AJ15" s="18"/>
      <c r="AK15" s="18">
        <v>3.90414413871411E-2</v>
      </c>
      <c r="AL15" s="18">
        <v>0.66000482726299203</v>
      </c>
      <c r="AM15" s="18">
        <v>0.67803033241085897</v>
      </c>
      <c r="AN15" s="18">
        <v>0.54974652893020703</v>
      </c>
      <c r="AO15" s="18">
        <v>0.75600710232447099</v>
      </c>
      <c r="AP15" s="18"/>
      <c r="AQ15" s="18">
        <v>0.47221543592145099</v>
      </c>
      <c r="AR15" s="18"/>
      <c r="AS15" s="18">
        <v>0.64787730755279804</v>
      </c>
      <c r="AT15" s="18">
        <v>0.73255998720809001</v>
      </c>
    </row>
    <row r="16" spans="2:46" x14ac:dyDescent="0.35">
      <c r="B16" s="15" t="s">
        <v>73</v>
      </c>
      <c r="C16" s="18">
        <v>0.236794825831562</v>
      </c>
      <c r="D16" s="18">
        <v>0.243793840105685</v>
      </c>
      <c r="E16" s="18">
        <v>0.229941831466385</v>
      </c>
      <c r="F16" s="18"/>
      <c r="G16" s="18">
        <v>0.23101569834826799</v>
      </c>
      <c r="H16" s="18">
        <v>0.24844928269125599</v>
      </c>
      <c r="I16" s="18">
        <v>0.23980744831071801</v>
      </c>
      <c r="J16" s="18">
        <v>0.187212581182197</v>
      </c>
      <c r="K16" s="18">
        <v>0.202524963359871</v>
      </c>
      <c r="L16" s="18">
        <v>0.29213944436024603</v>
      </c>
      <c r="M16" s="18"/>
      <c r="N16" s="18">
        <v>0.29875926495542898</v>
      </c>
      <c r="O16" s="18">
        <v>0.18954930410665499</v>
      </c>
      <c r="P16" s="18">
        <v>0.25304284270303001</v>
      </c>
      <c r="Q16" s="18">
        <v>0.201882106300113</v>
      </c>
      <c r="R16" s="18"/>
      <c r="S16" s="18">
        <v>0.27011732695705198</v>
      </c>
      <c r="T16" s="18">
        <v>0.27544664248381101</v>
      </c>
      <c r="U16" s="18">
        <v>0.24042453621914001</v>
      </c>
      <c r="V16" s="18">
        <v>0.26622621874749702</v>
      </c>
      <c r="W16" s="18">
        <v>0.25754507825971401</v>
      </c>
      <c r="X16" s="18">
        <v>0.25436261633594198</v>
      </c>
      <c r="Y16" s="18">
        <v>0.16180200530956901</v>
      </c>
      <c r="Z16" s="18">
        <v>0.25806953927688497</v>
      </c>
      <c r="AA16" s="18">
        <v>0.21290392476457001</v>
      </c>
      <c r="AB16" s="18">
        <v>0.213948614077586</v>
      </c>
      <c r="AC16" s="18">
        <v>0.177171232375088</v>
      </c>
      <c r="AD16" s="18">
        <v>0.142473977027748</v>
      </c>
      <c r="AE16" s="18"/>
      <c r="AF16" s="18">
        <v>0.677176796039199</v>
      </c>
      <c r="AG16" s="18">
        <v>0.14041676187407701</v>
      </c>
      <c r="AH16" s="18">
        <v>8.9338340772749394E-2</v>
      </c>
      <c r="AI16" s="18">
        <v>0.18620651795840101</v>
      </c>
      <c r="AJ16" s="18"/>
      <c r="AK16" s="18">
        <v>0.81962127803004403</v>
      </c>
      <c r="AL16" s="18">
        <v>0.15462578637784299</v>
      </c>
      <c r="AM16" s="18">
        <v>8.9477859703145493E-2</v>
      </c>
      <c r="AN16" s="18">
        <v>0.186896298645784</v>
      </c>
      <c r="AO16" s="18">
        <v>5.3429306571904499E-2</v>
      </c>
      <c r="AP16" s="18"/>
      <c r="AQ16" s="18">
        <v>0.29627451173007002</v>
      </c>
      <c r="AR16" s="18"/>
      <c r="AS16" s="18">
        <v>0.17626645647634601</v>
      </c>
      <c r="AT16" s="18">
        <v>8.9001548329719501E-2</v>
      </c>
    </row>
    <row r="17" spans="2:46" x14ac:dyDescent="0.35">
      <c r="B17" s="15" t="s">
        <v>74</v>
      </c>
      <c r="C17" s="19">
        <v>0.29066072614011601</v>
      </c>
      <c r="D17" s="19">
        <v>0.284005925490316</v>
      </c>
      <c r="E17" s="19">
        <v>0.29720666030291198</v>
      </c>
      <c r="F17" s="19"/>
      <c r="G17" s="19">
        <v>0.29120806039555103</v>
      </c>
      <c r="H17" s="19">
        <v>0.20792761888651801</v>
      </c>
      <c r="I17" s="19">
        <v>0.27782844345747099</v>
      </c>
      <c r="J17" s="19">
        <v>0.41014100834721201</v>
      </c>
      <c r="K17" s="19">
        <v>0.37801536122032497</v>
      </c>
      <c r="L17" s="19">
        <v>0.21200622609654701</v>
      </c>
      <c r="M17" s="19"/>
      <c r="N17" s="19">
        <v>0.16380300277389401</v>
      </c>
      <c r="O17" s="19">
        <v>0.39792968748135199</v>
      </c>
      <c r="P17" s="19">
        <v>0.272905329096436</v>
      </c>
      <c r="Q17" s="19">
        <v>0.34002871260547102</v>
      </c>
      <c r="R17" s="19"/>
      <c r="S17" s="19">
        <v>0.17089783131509201</v>
      </c>
      <c r="T17" s="19">
        <v>0.24040950255746801</v>
      </c>
      <c r="U17" s="19">
        <v>0.34138122995584702</v>
      </c>
      <c r="V17" s="19">
        <v>0.22814791623355801</v>
      </c>
      <c r="W17" s="19">
        <v>0.23552826698278201</v>
      </c>
      <c r="X17" s="19">
        <v>0.28204367420135901</v>
      </c>
      <c r="Y17" s="19">
        <v>0.37863435252837602</v>
      </c>
      <c r="Z17" s="19">
        <v>0.29135589064234102</v>
      </c>
      <c r="AA17" s="19">
        <v>0.30289061353595598</v>
      </c>
      <c r="AB17" s="19">
        <v>0.40459308323043702</v>
      </c>
      <c r="AC17" s="19">
        <v>0.437712807282229</v>
      </c>
      <c r="AD17" s="19">
        <v>0.40537922421818001</v>
      </c>
      <c r="AE17" s="19"/>
      <c r="AF17" s="19">
        <v>-0.57208099296152504</v>
      </c>
      <c r="AG17" s="19">
        <v>0.53764500945732996</v>
      </c>
      <c r="AH17" s="19">
        <v>0.53950650470175099</v>
      </c>
      <c r="AI17" s="19">
        <v>0.39922987623068601</v>
      </c>
      <c r="AJ17" s="19"/>
      <c r="AK17" s="19">
        <v>-0.78057983664290298</v>
      </c>
      <c r="AL17" s="19">
        <v>0.50537904088514896</v>
      </c>
      <c r="AM17" s="19">
        <v>0.58855247270771305</v>
      </c>
      <c r="AN17" s="19">
        <v>0.36285023028442298</v>
      </c>
      <c r="AO17" s="19">
        <v>0.70257779575256596</v>
      </c>
      <c r="AP17" s="19"/>
      <c r="AQ17" s="19">
        <v>0.17594092419138099</v>
      </c>
      <c r="AR17" s="19"/>
      <c r="AS17" s="19">
        <v>0.47161085107645201</v>
      </c>
      <c r="AT17" s="19">
        <v>0.64355843887837005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195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8.6401449985179804E-2</v>
      </c>
      <c r="D9" s="14">
        <v>8.9854497320965801E-2</v>
      </c>
      <c r="E9" s="14">
        <v>8.3367826701065503E-2</v>
      </c>
      <c r="F9" s="14"/>
      <c r="G9" s="14">
        <v>5.12408513383339E-2</v>
      </c>
      <c r="H9" s="14">
        <v>7.5717820440104805E-2</v>
      </c>
      <c r="I9" s="14">
        <v>8.9925823327034193E-2</v>
      </c>
      <c r="J9" s="14">
        <v>9.5403066149584201E-2</v>
      </c>
      <c r="K9" s="14">
        <v>0.10348431115265801</v>
      </c>
      <c r="L9" s="14">
        <v>9.6840857571722005E-2</v>
      </c>
      <c r="M9" s="14"/>
      <c r="N9" s="14">
        <v>5.3403983382155802E-2</v>
      </c>
      <c r="O9" s="14">
        <v>6.3242636857745102E-2</v>
      </c>
      <c r="P9" s="14">
        <v>0.107642061066527</v>
      </c>
      <c r="Q9" s="14">
        <v>0.12686527299582701</v>
      </c>
      <c r="R9" s="14"/>
      <c r="S9" s="14">
        <v>4.3240984946210703E-2</v>
      </c>
      <c r="T9" s="14">
        <v>9.6425811701079403E-2</v>
      </c>
      <c r="U9" s="14">
        <v>8.9809781622977106E-2</v>
      </c>
      <c r="V9" s="14">
        <v>9.5704034541902405E-2</v>
      </c>
      <c r="W9" s="14">
        <v>9.16767261840509E-2</v>
      </c>
      <c r="X9" s="14">
        <v>9.0420716679754307E-2</v>
      </c>
      <c r="Y9" s="14">
        <v>0.129012209646862</v>
      </c>
      <c r="Z9" s="14">
        <v>0.126059827433434</v>
      </c>
      <c r="AA9" s="14">
        <v>8.8712964839264302E-2</v>
      </c>
      <c r="AB9" s="14">
        <v>6.8068476608374395E-2</v>
      </c>
      <c r="AC9" s="14">
        <v>9.1771045007331298E-2</v>
      </c>
      <c r="AD9" s="14">
        <v>5.39895962456153E-2</v>
      </c>
      <c r="AE9" s="14"/>
      <c r="AF9" s="14">
        <v>8.7050624811217003E-2</v>
      </c>
      <c r="AG9" s="14">
        <v>4.0309274523431901E-2</v>
      </c>
      <c r="AH9" s="14">
        <v>4.2691387239657701E-2</v>
      </c>
      <c r="AI9" s="14">
        <v>0.23398249526259299</v>
      </c>
      <c r="AJ9" s="14"/>
      <c r="AK9" s="14">
        <v>8.50132550517603E-2</v>
      </c>
      <c r="AL9" s="14">
        <v>1.02112350761296E-2</v>
      </c>
      <c r="AM9" s="14">
        <v>4.0371200417885098E-2</v>
      </c>
      <c r="AN9" s="14">
        <v>0.19723036227627899</v>
      </c>
      <c r="AO9" s="14">
        <v>7.8818191446187499E-2</v>
      </c>
      <c r="AP9" s="14"/>
      <c r="AQ9" s="14">
        <v>7.7453746685365005E-2</v>
      </c>
      <c r="AR9" s="14"/>
      <c r="AS9" s="14">
        <v>7.1587964516441702E-3</v>
      </c>
      <c r="AT9" s="14">
        <v>9.3465768844296193E-2</v>
      </c>
    </row>
    <row r="10" spans="2:46" x14ac:dyDescent="0.35">
      <c r="B10" s="15" t="s">
        <v>168</v>
      </c>
      <c r="C10" s="14">
        <v>8.5681764329885404E-2</v>
      </c>
      <c r="D10" s="14">
        <v>9.2102102155265597E-2</v>
      </c>
      <c r="E10" s="14">
        <v>7.8813168745353795E-2</v>
      </c>
      <c r="F10" s="14"/>
      <c r="G10" s="14">
        <v>9.7246392251318203E-2</v>
      </c>
      <c r="H10" s="14">
        <v>0.10269099228447801</v>
      </c>
      <c r="I10" s="14">
        <v>0.104845843454844</v>
      </c>
      <c r="J10" s="14">
        <v>8.4564459510720794E-2</v>
      </c>
      <c r="K10" s="14">
        <v>7.6176785467536701E-2</v>
      </c>
      <c r="L10" s="14">
        <v>5.5853308275374901E-2</v>
      </c>
      <c r="M10" s="14"/>
      <c r="N10" s="14">
        <v>7.1288988719684698E-2</v>
      </c>
      <c r="O10" s="14">
        <v>7.3500112047896096E-2</v>
      </c>
      <c r="P10" s="14">
        <v>0.106079302189391</v>
      </c>
      <c r="Q10" s="14">
        <v>9.5119952363704796E-2</v>
      </c>
      <c r="R10" s="14"/>
      <c r="S10" s="14">
        <v>9.6324675639286095E-2</v>
      </c>
      <c r="T10" s="14">
        <v>5.6863521724094597E-2</v>
      </c>
      <c r="U10" s="14">
        <v>7.0394512870032705E-2</v>
      </c>
      <c r="V10" s="14">
        <v>9.0984123372525302E-2</v>
      </c>
      <c r="W10" s="14">
        <v>0.123228357776702</v>
      </c>
      <c r="X10" s="14">
        <v>0.117965186515105</v>
      </c>
      <c r="Y10" s="14">
        <v>0.12688212056624101</v>
      </c>
      <c r="Z10" s="14">
        <v>1.34551578832922E-2</v>
      </c>
      <c r="AA10" s="14">
        <v>6.7970033753287001E-2</v>
      </c>
      <c r="AB10" s="14">
        <v>7.7814681666400196E-2</v>
      </c>
      <c r="AC10" s="14">
        <v>0.100079601328098</v>
      </c>
      <c r="AD10" s="14">
        <v>5.2811929835642701E-2</v>
      </c>
      <c r="AE10" s="14"/>
      <c r="AF10" s="14">
        <v>8.9270034557678304E-2</v>
      </c>
      <c r="AG10" s="14">
        <v>5.3646141731650901E-2</v>
      </c>
      <c r="AH10" s="14">
        <v>4.8561090330701898E-2</v>
      </c>
      <c r="AI10" s="14">
        <v>0.163327198298026</v>
      </c>
      <c r="AJ10" s="14"/>
      <c r="AK10" s="14">
        <v>7.2677111771412603E-2</v>
      </c>
      <c r="AL10" s="14">
        <v>2.62042232861525E-2</v>
      </c>
      <c r="AM10" s="14">
        <v>4.4997344754961498E-2</v>
      </c>
      <c r="AN10" s="14">
        <v>0.1617145437295</v>
      </c>
      <c r="AO10" s="14">
        <v>9.19834587342198E-2</v>
      </c>
      <c r="AP10" s="14"/>
      <c r="AQ10" s="14">
        <v>7.9064955223592595E-2</v>
      </c>
      <c r="AR10" s="14"/>
      <c r="AS10" s="14">
        <v>7.9621188533567904E-3</v>
      </c>
      <c r="AT10" s="14">
        <v>0.123108924528294</v>
      </c>
    </row>
    <row r="11" spans="2:46" x14ac:dyDescent="0.35">
      <c r="B11" s="15" t="s">
        <v>169</v>
      </c>
      <c r="C11" s="14">
        <v>0.15518760006816101</v>
      </c>
      <c r="D11" s="14">
        <v>0.13075442467906301</v>
      </c>
      <c r="E11" s="14">
        <v>0.17965571091438601</v>
      </c>
      <c r="F11" s="14"/>
      <c r="G11" s="14">
        <v>0.21161898137808899</v>
      </c>
      <c r="H11" s="14">
        <v>0.16985155952716799</v>
      </c>
      <c r="I11" s="14">
        <v>0.19745652768673899</v>
      </c>
      <c r="J11" s="14">
        <v>0.12934652815664599</v>
      </c>
      <c r="K11" s="14">
        <v>0.12492693310141401</v>
      </c>
      <c r="L11" s="14">
        <v>0.11265342701306701</v>
      </c>
      <c r="M11" s="14"/>
      <c r="N11" s="14">
        <v>0.12319192553564801</v>
      </c>
      <c r="O11" s="14">
        <v>0.15026490579747701</v>
      </c>
      <c r="P11" s="14">
        <v>0.19898069741348201</v>
      </c>
      <c r="Q11" s="14">
        <v>0.158573495683584</v>
      </c>
      <c r="R11" s="14"/>
      <c r="S11" s="14">
        <v>0.140185620658865</v>
      </c>
      <c r="T11" s="14">
        <v>0.137527193455484</v>
      </c>
      <c r="U11" s="14">
        <v>0.127561497996418</v>
      </c>
      <c r="V11" s="14">
        <v>0.136328215942705</v>
      </c>
      <c r="W11" s="14">
        <v>0.14547097616451299</v>
      </c>
      <c r="X11" s="14">
        <v>0.18116793072229401</v>
      </c>
      <c r="Y11" s="14">
        <v>0.15109683657440001</v>
      </c>
      <c r="Z11" s="14">
        <v>0.206050217659528</v>
      </c>
      <c r="AA11" s="14">
        <v>0.152155255896778</v>
      </c>
      <c r="AB11" s="14">
        <v>0.199655371813723</v>
      </c>
      <c r="AC11" s="14">
        <v>0.170712090594243</v>
      </c>
      <c r="AD11" s="14">
        <v>0.171474067996156</v>
      </c>
      <c r="AE11" s="14"/>
      <c r="AF11" s="14">
        <v>0.157201305939935</v>
      </c>
      <c r="AG11" s="14">
        <v>0.112884165024145</v>
      </c>
      <c r="AH11" s="14">
        <v>0.122324635390319</v>
      </c>
      <c r="AI11" s="14">
        <v>0.20590700629669401</v>
      </c>
      <c r="AJ11" s="14"/>
      <c r="AK11" s="14">
        <v>0.17088410230833101</v>
      </c>
      <c r="AL11" s="14">
        <v>7.6978101815293604E-2</v>
      </c>
      <c r="AM11" s="14">
        <v>0.118565874419752</v>
      </c>
      <c r="AN11" s="14">
        <v>0.19406752646779701</v>
      </c>
      <c r="AO11" s="14">
        <v>0.169375796619602</v>
      </c>
      <c r="AP11" s="14"/>
      <c r="AQ11" s="14">
        <v>0.159924120158701</v>
      </c>
      <c r="AR11" s="14"/>
      <c r="AS11" s="14">
        <v>4.2418042467314301E-2</v>
      </c>
      <c r="AT11" s="14">
        <v>0.215597456940155</v>
      </c>
    </row>
    <row r="12" spans="2:46" x14ac:dyDescent="0.35">
      <c r="B12" s="15" t="s">
        <v>170</v>
      </c>
      <c r="C12" s="14">
        <v>0.251341028872343</v>
      </c>
      <c r="D12" s="14">
        <v>0.22534099046386999</v>
      </c>
      <c r="E12" s="14">
        <v>0.27567885528980401</v>
      </c>
      <c r="F12" s="14"/>
      <c r="G12" s="14">
        <v>0.281114989416832</v>
      </c>
      <c r="H12" s="14">
        <v>0.19277233813398101</v>
      </c>
      <c r="I12" s="14">
        <v>0.22413741538769999</v>
      </c>
      <c r="J12" s="14">
        <v>0.268429929700087</v>
      </c>
      <c r="K12" s="14">
        <v>0.22082468457930701</v>
      </c>
      <c r="L12" s="14">
        <v>0.30794297025684902</v>
      </c>
      <c r="M12" s="14"/>
      <c r="N12" s="14">
        <v>0.21795413308525899</v>
      </c>
      <c r="O12" s="14">
        <v>0.27498942715091101</v>
      </c>
      <c r="P12" s="14">
        <v>0.23895546062550499</v>
      </c>
      <c r="Q12" s="14">
        <v>0.27325079106043698</v>
      </c>
      <c r="R12" s="14"/>
      <c r="S12" s="14">
        <v>0.22681348013080699</v>
      </c>
      <c r="T12" s="14">
        <v>0.286516848442191</v>
      </c>
      <c r="U12" s="14">
        <v>0.28852732440664602</v>
      </c>
      <c r="V12" s="14">
        <v>0.26446306013534399</v>
      </c>
      <c r="W12" s="14">
        <v>0.22982447245080101</v>
      </c>
      <c r="X12" s="14">
        <v>0.224221846814327</v>
      </c>
      <c r="Y12" s="14">
        <v>0.241460904487908</v>
      </c>
      <c r="Z12" s="14">
        <v>0.23322508552868701</v>
      </c>
      <c r="AA12" s="14">
        <v>0.234077557372498</v>
      </c>
      <c r="AB12" s="14">
        <v>0.204655677458629</v>
      </c>
      <c r="AC12" s="14">
        <v>0.35295352773401201</v>
      </c>
      <c r="AD12" s="14">
        <v>0.29039081025903501</v>
      </c>
      <c r="AE12" s="14"/>
      <c r="AF12" s="14">
        <v>0.31838692585330902</v>
      </c>
      <c r="AG12" s="14">
        <v>0.17996265049480201</v>
      </c>
      <c r="AH12" s="14">
        <v>0.22582163763377999</v>
      </c>
      <c r="AI12" s="14">
        <v>0.227505980097579</v>
      </c>
      <c r="AJ12" s="14"/>
      <c r="AK12" s="14">
        <v>0.30081974627379898</v>
      </c>
      <c r="AL12" s="14">
        <v>0.16663190345895401</v>
      </c>
      <c r="AM12" s="14">
        <v>0.244038178439106</v>
      </c>
      <c r="AN12" s="14">
        <v>0.23976834301559</v>
      </c>
      <c r="AO12" s="14">
        <v>0.31113666040908999</v>
      </c>
      <c r="AP12" s="14"/>
      <c r="AQ12" s="14">
        <v>0.14183961129751199</v>
      </c>
      <c r="AR12" s="14"/>
      <c r="AS12" s="14">
        <v>0.131724483428865</v>
      </c>
      <c r="AT12" s="14">
        <v>0.238328997194445</v>
      </c>
    </row>
    <row r="13" spans="2:46" x14ac:dyDescent="0.35">
      <c r="B13" s="15" t="s">
        <v>171</v>
      </c>
      <c r="C13" s="14">
        <v>0.25015824505034401</v>
      </c>
      <c r="D13" s="14">
        <v>0.272593917361032</v>
      </c>
      <c r="E13" s="14">
        <v>0.228282931372322</v>
      </c>
      <c r="F13" s="14"/>
      <c r="G13" s="14">
        <v>0.254888743430771</v>
      </c>
      <c r="H13" s="14">
        <v>0.28067530465385998</v>
      </c>
      <c r="I13" s="14">
        <v>0.22964838908115201</v>
      </c>
      <c r="J13" s="14">
        <v>0.22620146661062501</v>
      </c>
      <c r="K13" s="14">
        <v>0.28240974383392098</v>
      </c>
      <c r="L13" s="14">
        <v>0.236605651090708</v>
      </c>
      <c r="M13" s="14"/>
      <c r="N13" s="14">
        <v>0.29561767284312401</v>
      </c>
      <c r="O13" s="14">
        <v>0.25296282253031599</v>
      </c>
      <c r="P13" s="14">
        <v>0.23302437793992001</v>
      </c>
      <c r="Q13" s="14">
        <v>0.21256448776525499</v>
      </c>
      <c r="R13" s="14"/>
      <c r="S13" s="14">
        <v>0.29677222820453802</v>
      </c>
      <c r="T13" s="14">
        <v>0.203642706825303</v>
      </c>
      <c r="U13" s="14">
        <v>0.225802197301263</v>
      </c>
      <c r="V13" s="14">
        <v>0.27535343198770801</v>
      </c>
      <c r="W13" s="14">
        <v>0.25959329737756898</v>
      </c>
      <c r="X13" s="14">
        <v>0.237895681959197</v>
      </c>
      <c r="Y13" s="14">
        <v>0.249966733917587</v>
      </c>
      <c r="Z13" s="14">
        <v>0.23083770779142501</v>
      </c>
      <c r="AA13" s="14">
        <v>0.24947571327451801</v>
      </c>
      <c r="AB13" s="14">
        <v>0.299675875797216</v>
      </c>
      <c r="AC13" s="14">
        <v>0.14853512888734099</v>
      </c>
      <c r="AD13" s="14">
        <v>0.28789470202110501</v>
      </c>
      <c r="AE13" s="14"/>
      <c r="AF13" s="14">
        <v>0.218220696608455</v>
      </c>
      <c r="AG13" s="14">
        <v>0.32512671138865601</v>
      </c>
      <c r="AH13" s="14">
        <v>0.32148314592893801</v>
      </c>
      <c r="AI13" s="14">
        <v>0.11662198099882699</v>
      </c>
      <c r="AJ13" s="14"/>
      <c r="AK13" s="14">
        <v>0.24507648138746899</v>
      </c>
      <c r="AL13" s="14">
        <v>0.35458705063150298</v>
      </c>
      <c r="AM13" s="14">
        <v>0.321170990497747</v>
      </c>
      <c r="AN13" s="14">
        <v>0.13964863004401801</v>
      </c>
      <c r="AO13" s="14">
        <v>0.25286407989425902</v>
      </c>
      <c r="AP13" s="14"/>
      <c r="AQ13" s="14">
        <v>0.303952754266122</v>
      </c>
      <c r="AR13" s="14"/>
      <c r="AS13" s="14">
        <v>0.38286719209581099</v>
      </c>
      <c r="AT13" s="14">
        <v>0.24724138602604601</v>
      </c>
    </row>
    <row r="14" spans="2:46" x14ac:dyDescent="0.35">
      <c r="B14" s="15" t="s">
        <v>172</v>
      </c>
      <c r="C14" s="14">
        <v>0.14255019212543199</v>
      </c>
      <c r="D14" s="14">
        <v>0.15777509752595101</v>
      </c>
      <c r="E14" s="14">
        <v>0.128240707000986</v>
      </c>
      <c r="F14" s="14"/>
      <c r="G14" s="14">
        <v>9.3300644992128895E-2</v>
      </c>
      <c r="H14" s="14">
        <v>0.155251748843209</v>
      </c>
      <c r="I14" s="14">
        <v>0.143258101381353</v>
      </c>
      <c r="J14" s="14">
        <v>0.15882606027260801</v>
      </c>
      <c r="K14" s="14">
        <v>0.16283693299802299</v>
      </c>
      <c r="L14" s="14">
        <v>0.13756815311883799</v>
      </c>
      <c r="M14" s="14"/>
      <c r="N14" s="14">
        <v>0.196804672854997</v>
      </c>
      <c r="O14" s="14">
        <v>0.150234940388104</v>
      </c>
      <c r="P14" s="14">
        <v>0.101239963556068</v>
      </c>
      <c r="Q14" s="14">
        <v>0.11221779537111</v>
      </c>
      <c r="R14" s="14"/>
      <c r="S14" s="14">
        <v>0.163647179621009</v>
      </c>
      <c r="T14" s="14">
        <v>0.18379117530032499</v>
      </c>
      <c r="U14" s="14">
        <v>0.165218693499188</v>
      </c>
      <c r="V14" s="14">
        <v>0.11453608656865499</v>
      </c>
      <c r="W14" s="14">
        <v>0.116828291336541</v>
      </c>
      <c r="X14" s="14">
        <v>0.117886474181516</v>
      </c>
      <c r="Y14" s="14">
        <v>9.5890363017871696E-2</v>
      </c>
      <c r="Z14" s="14">
        <v>0.17678350434658399</v>
      </c>
      <c r="AA14" s="14">
        <v>0.163890731074956</v>
      </c>
      <c r="AB14" s="14">
        <v>0.117531103030623</v>
      </c>
      <c r="AC14" s="14">
        <v>0.11555815215152999</v>
      </c>
      <c r="AD14" s="14">
        <v>0.143438893642446</v>
      </c>
      <c r="AE14" s="14"/>
      <c r="AF14" s="14">
        <v>0.12170983263214399</v>
      </c>
      <c r="AG14" s="14">
        <v>0.23327724467785901</v>
      </c>
      <c r="AH14" s="14">
        <v>0.18465952381442399</v>
      </c>
      <c r="AI14" s="14">
        <v>4.8832234902798102E-2</v>
      </c>
      <c r="AJ14" s="14"/>
      <c r="AK14" s="14">
        <v>0.11282981906096</v>
      </c>
      <c r="AL14" s="14">
        <v>0.28707161246276303</v>
      </c>
      <c r="AM14" s="14">
        <v>0.19036565671987901</v>
      </c>
      <c r="AN14" s="14">
        <v>6.5431189845336704E-2</v>
      </c>
      <c r="AO14" s="14">
        <v>7.1594252247353996E-2</v>
      </c>
      <c r="AP14" s="14"/>
      <c r="AQ14" s="14">
        <v>0.203120606852878</v>
      </c>
      <c r="AR14" s="14"/>
      <c r="AS14" s="14">
        <v>0.34052514906569897</v>
      </c>
      <c r="AT14" s="14">
        <v>7.4348748492421596E-2</v>
      </c>
    </row>
    <row r="15" spans="2:46" x14ac:dyDescent="0.35">
      <c r="B15" s="15" t="s">
        <v>173</v>
      </c>
      <c r="C15" s="23">
        <v>2.8679719568654699E-2</v>
      </c>
      <c r="D15" s="23">
        <v>3.1578970493852998E-2</v>
      </c>
      <c r="E15" s="23">
        <v>2.59607999760815E-2</v>
      </c>
      <c r="F15" s="23"/>
      <c r="G15" s="23">
        <v>1.0589397192527E-2</v>
      </c>
      <c r="H15" s="23">
        <v>2.3040236117199998E-2</v>
      </c>
      <c r="I15" s="23">
        <v>1.07278996811774E-2</v>
      </c>
      <c r="J15" s="23">
        <v>3.72284895997297E-2</v>
      </c>
      <c r="K15" s="23">
        <v>2.9340608867141099E-2</v>
      </c>
      <c r="L15" s="23">
        <v>5.25356326734416E-2</v>
      </c>
      <c r="M15" s="23"/>
      <c r="N15" s="23">
        <v>4.1738623579131197E-2</v>
      </c>
      <c r="O15" s="23">
        <v>3.4805155227551399E-2</v>
      </c>
      <c r="P15" s="23">
        <v>1.40781372091081E-2</v>
      </c>
      <c r="Q15" s="23">
        <v>2.14082047600824E-2</v>
      </c>
      <c r="R15" s="23"/>
      <c r="S15" s="23">
        <v>3.3015830799284898E-2</v>
      </c>
      <c r="T15" s="23">
        <v>3.5232742551522998E-2</v>
      </c>
      <c r="U15" s="23">
        <v>3.2685992303475297E-2</v>
      </c>
      <c r="V15" s="23">
        <v>2.2631047451160801E-2</v>
      </c>
      <c r="W15" s="23">
        <v>3.33778787098232E-2</v>
      </c>
      <c r="X15" s="23">
        <v>3.0442163127806999E-2</v>
      </c>
      <c r="Y15" s="23">
        <v>5.6908317891297099E-3</v>
      </c>
      <c r="Z15" s="23">
        <v>1.35884993570489E-2</v>
      </c>
      <c r="AA15" s="23">
        <v>4.3717743788698901E-2</v>
      </c>
      <c r="AB15" s="23">
        <v>3.2598813625033599E-2</v>
      </c>
      <c r="AC15" s="23">
        <v>2.0390454297444401E-2</v>
      </c>
      <c r="AD15" s="23">
        <v>0</v>
      </c>
      <c r="AE15" s="23"/>
      <c r="AF15" s="23">
        <v>8.1605795972612295E-3</v>
      </c>
      <c r="AG15" s="23">
        <v>5.4793812159455502E-2</v>
      </c>
      <c r="AH15" s="23">
        <v>5.44585796621792E-2</v>
      </c>
      <c r="AI15" s="23">
        <v>3.8231041434832699E-3</v>
      </c>
      <c r="AJ15" s="23"/>
      <c r="AK15" s="23">
        <v>1.26994841462672E-2</v>
      </c>
      <c r="AL15" s="23">
        <v>7.8315873269204403E-2</v>
      </c>
      <c r="AM15" s="23">
        <v>4.0490754750670002E-2</v>
      </c>
      <c r="AN15" s="23">
        <v>2.1394046214799202E-3</v>
      </c>
      <c r="AO15" s="23">
        <v>2.4227560649287699E-2</v>
      </c>
      <c r="AP15" s="23"/>
      <c r="AQ15" s="23">
        <v>3.4644205515829203E-2</v>
      </c>
      <c r="AR15" s="23"/>
      <c r="AS15" s="23">
        <v>8.7344217637310304E-2</v>
      </c>
      <c r="AT15" s="23">
        <v>7.9087179743418095E-3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196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0.235183648767503</v>
      </c>
      <c r="D9" s="14">
        <v>0.25424866145252101</v>
      </c>
      <c r="E9" s="14">
        <v>0.21655252281291401</v>
      </c>
      <c r="F9" s="14"/>
      <c r="G9" s="14">
        <v>0.13658969111210501</v>
      </c>
      <c r="H9" s="14">
        <v>0.13824649265969799</v>
      </c>
      <c r="I9" s="14">
        <v>0.244411453880056</v>
      </c>
      <c r="J9" s="14">
        <v>0.261039447044913</v>
      </c>
      <c r="K9" s="14">
        <v>0.28543411916717798</v>
      </c>
      <c r="L9" s="14">
        <v>0.31741564633244701</v>
      </c>
      <c r="M9" s="14"/>
      <c r="N9" s="14">
        <v>0.219707566140074</v>
      </c>
      <c r="O9" s="14">
        <v>0.20610901484142199</v>
      </c>
      <c r="P9" s="14">
        <v>0.26315460330891399</v>
      </c>
      <c r="Q9" s="14">
        <v>0.25489926005675201</v>
      </c>
      <c r="R9" s="14"/>
      <c r="S9" s="14">
        <v>0.15754255150101901</v>
      </c>
      <c r="T9" s="14">
        <v>0.221376007949802</v>
      </c>
      <c r="U9" s="14">
        <v>0.28549757221237199</v>
      </c>
      <c r="V9" s="14">
        <v>0.28871772048573302</v>
      </c>
      <c r="W9" s="14">
        <v>0.240910098133853</v>
      </c>
      <c r="X9" s="14">
        <v>0.22536335455427001</v>
      </c>
      <c r="Y9" s="14">
        <v>0.32859983990577002</v>
      </c>
      <c r="Z9" s="14">
        <v>0.226969148359638</v>
      </c>
      <c r="AA9" s="14">
        <v>0.23207248039647799</v>
      </c>
      <c r="AB9" s="14">
        <v>0.25455250620891301</v>
      </c>
      <c r="AC9" s="14">
        <v>0.24913602223230999</v>
      </c>
      <c r="AD9" s="14">
        <v>7.0871428665139499E-2</v>
      </c>
      <c r="AE9" s="14"/>
      <c r="AF9" s="14">
        <v>0.29830055621798801</v>
      </c>
      <c r="AG9" s="14">
        <v>0.100924911575291</v>
      </c>
      <c r="AH9" s="14">
        <v>0.16531671090480601</v>
      </c>
      <c r="AI9" s="14">
        <v>0.52462299506129695</v>
      </c>
      <c r="AJ9" s="14"/>
      <c r="AK9" s="14">
        <v>0.25001599015471299</v>
      </c>
      <c r="AL9" s="14">
        <v>2.92006904667854E-2</v>
      </c>
      <c r="AM9" s="14">
        <v>0.194220967580052</v>
      </c>
      <c r="AN9" s="14">
        <v>0.466018814249824</v>
      </c>
      <c r="AO9" s="14">
        <v>0.21886295193848401</v>
      </c>
      <c r="AP9" s="14"/>
      <c r="AQ9" s="14">
        <v>0.15761033602805899</v>
      </c>
      <c r="AR9" s="14"/>
      <c r="AS9" s="14">
        <v>4.5362015205615497E-3</v>
      </c>
      <c r="AT9" s="14">
        <v>0.25456754353703398</v>
      </c>
    </row>
    <row r="10" spans="2:46" x14ac:dyDescent="0.35">
      <c r="B10" s="15" t="s">
        <v>168</v>
      </c>
      <c r="C10" s="14">
        <v>0.172743254851001</v>
      </c>
      <c r="D10" s="14">
        <v>0.17234946942545701</v>
      </c>
      <c r="E10" s="14">
        <v>0.17285879675326701</v>
      </c>
      <c r="F10" s="14"/>
      <c r="G10" s="14">
        <v>0.19089590243007101</v>
      </c>
      <c r="H10" s="14">
        <v>0.17459275391279</v>
      </c>
      <c r="I10" s="14">
        <v>0.154416854479757</v>
      </c>
      <c r="J10" s="14">
        <v>0.175047557407326</v>
      </c>
      <c r="K10" s="14">
        <v>0.15652062017791299</v>
      </c>
      <c r="L10" s="14">
        <v>0.18309859822296901</v>
      </c>
      <c r="M10" s="14"/>
      <c r="N10" s="14">
        <v>0.16362026604792401</v>
      </c>
      <c r="O10" s="14">
        <v>0.16822108766954599</v>
      </c>
      <c r="P10" s="14">
        <v>0.16438488985826399</v>
      </c>
      <c r="Q10" s="14">
        <v>0.19710429456570799</v>
      </c>
      <c r="R10" s="14"/>
      <c r="S10" s="14">
        <v>0.16897321534505799</v>
      </c>
      <c r="T10" s="14">
        <v>0.176204414658092</v>
      </c>
      <c r="U10" s="14">
        <v>0.159093674726033</v>
      </c>
      <c r="V10" s="14">
        <v>0.14801303978248001</v>
      </c>
      <c r="W10" s="14">
        <v>0.187925772481849</v>
      </c>
      <c r="X10" s="14">
        <v>0.20606777231951301</v>
      </c>
      <c r="Y10" s="14">
        <v>0.17465806539761999</v>
      </c>
      <c r="Z10" s="14">
        <v>0.10473201965541699</v>
      </c>
      <c r="AA10" s="14">
        <v>0.16781224320469801</v>
      </c>
      <c r="AB10" s="14">
        <v>0.15631383378210501</v>
      </c>
      <c r="AC10" s="14">
        <v>0.24546826908017799</v>
      </c>
      <c r="AD10" s="14">
        <v>0.18261087312242899</v>
      </c>
      <c r="AE10" s="14"/>
      <c r="AF10" s="14">
        <v>0.244757500465353</v>
      </c>
      <c r="AG10" s="14">
        <v>0.106132617738683</v>
      </c>
      <c r="AH10" s="14">
        <v>0.22134258808792401</v>
      </c>
      <c r="AI10" s="14">
        <v>0.17340336500536599</v>
      </c>
      <c r="AJ10" s="14"/>
      <c r="AK10" s="14">
        <v>0.23403024918342699</v>
      </c>
      <c r="AL10" s="14">
        <v>5.9163552120267603E-2</v>
      </c>
      <c r="AM10" s="14">
        <v>0.20491725979763101</v>
      </c>
      <c r="AN10" s="14">
        <v>0.19941786882898099</v>
      </c>
      <c r="AO10" s="14">
        <v>0.220340709473584</v>
      </c>
      <c r="AP10" s="14"/>
      <c r="AQ10" s="14">
        <v>0.12468418215244</v>
      </c>
      <c r="AR10" s="14"/>
      <c r="AS10" s="14">
        <v>3.7716891123496299E-2</v>
      </c>
      <c r="AT10" s="14">
        <v>0.21297764851952899</v>
      </c>
    </row>
    <row r="11" spans="2:46" x14ac:dyDescent="0.35">
      <c r="B11" s="15" t="s">
        <v>169</v>
      </c>
      <c r="C11" s="14">
        <v>0.224013301890161</v>
      </c>
      <c r="D11" s="14">
        <v>0.19934607632700099</v>
      </c>
      <c r="E11" s="14">
        <v>0.24790142839190599</v>
      </c>
      <c r="F11" s="14"/>
      <c r="G11" s="14">
        <v>0.283592325827905</v>
      </c>
      <c r="H11" s="14">
        <v>0.241626429652573</v>
      </c>
      <c r="I11" s="14">
        <v>0.20975347754118701</v>
      </c>
      <c r="J11" s="14">
        <v>0.20861295908830199</v>
      </c>
      <c r="K11" s="14">
        <v>0.21432163782370101</v>
      </c>
      <c r="L11" s="14">
        <v>0.20060850806180799</v>
      </c>
      <c r="M11" s="14"/>
      <c r="N11" s="14">
        <v>0.2131307679411</v>
      </c>
      <c r="O11" s="14">
        <v>0.25344666387165998</v>
      </c>
      <c r="P11" s="14">
        <v>0.23247024643903499</v>
      </c>
      <c r="Q11" s="14">
        <v>0.198903138710711</v>
      </c>
      <c r="R11" s="14"/>
      <c r="S11" s="14">
        <v>0.21515665063797099</v>
      </c>
      <c r="T11" s="14">
        <v>0.24178186540043001</v>
      </c>
      <c r="U11" s="14">
        <v>0.23526938183544199</v>
      </c>
      <c r="V11" s="14">
        <v>0.204302864421154</v>
      </c>
      <c r="W11" s="14">
        <v>0.21662051667333701</v>
      </c>
      <c r="X11" s="14">
        <v>0.24030478906800701</v>
      </c>
      <c r="Y11" s="14">
        <v>0.222946880824967</v>
      </c>
      <c r="Z11" s="14">
        <v>0.28420376255087298</v>
      </c>
      <c r="AA11" s="14">
        <v>0.21324257688391801</v>
      </c>
      <c r="AB11" s="14">
        <v>0.182148799318431</v>
      </c>
      <c r="AC11" s="14">
        <v>0.22829293487091201</v>
      </c>
      <c r="AD11" s="14">
        <v>0.26581613668523801</v>
      </c>
      <c r="AE11" s="14"/>
      <c r="AF11" s="14">
        <v>0.20448375118875101</v>
      </c>
      <c r="AG11" s="14">
        <v>0.238336942885434</v>
      </c>
      <c r="AH11" s="14">
        <v>0.202073959664716</v>
      </c>
      <c r="AI11" s="14">
        <v>0.150334990338683</v>
      </c>
      <c r="AJ11" s="14"/>
      <c r="AK11" s="14">
        <v>0.201131177175744</v>
      </c>
      <c r="AL11" s="14">
        <v>0.20838910167718599</v>
      </c>
      <c r="AM11" s="14">
        <v>0.21833174321809701</v>
      </c>
      <c r="AN11" s="14">
        <v>0.171382718277719</v>
      </c>
      <c r="AO11" s="14">
        <v>0.313209080054626</v>
      </c>
      <c r="AP11" s="14"/>
      <c r="AQ11" s="14">
        <v>0.19504878046725499</v>
      </c>
      <c r="AR11" s="14"/>
      <c r="AS11" s="14">
        <v>0.182144305108873</v>
      </c>
      <c r="AT11" s="14">
        <v>0.31917027045733198</v>
      </c>
    </row>
    <row r="12" spans="2:46" x14ac:dyDescent="0.35">
      <c r="B12" s="15" t="s">
        <v>170</v>
      </c>
      <c r="C12" s="14">
        <v>0.16319616677856799</v>
      </c>
      <c r="D12" s="14">
        <v>0.15409091236354899</v>
      </c>
      <c r="E12" s="14">
        <v>0.17176826382018601</v>
      </c>
      <c r="F12" s="14"/>
      <c r="G12" s="14">
        <v>0.17655367858141499</v>
      </c>
      <c r="H12" s="14">
        <v>0.15413535264158201</v>
      </c>
      <c r="I12" s="14">
        <v>0.17443984883837399</v>
      </c>
      <c r="J12" s="14">
        <v>0.15483515413059901</v>
      </c>
      <c r="K12" s="14">
        <v>0.18649926023308999</v>
      </c>
      <c r="L12" s="14">
        <v>0.14361437375904099</v>
      </c>
      <c r="M12" s="14"/>
      <c r="N12" s="14">
        <v>0.16142343091264999</v>
      </c>
      <c r="O12" s="14">
        <v>0.163509412137086</v>
      </c>
      <c r="P12" s="14">
        <v>0.14823469372176601</v>
      </c>
      <c r="Q12" s="14">
        <v>0.174210197995669</v>
      </c>
      <c r="R12" s="14"/>
      <c r="S12" s="14">
        <v>0.17700540581013099</v>
      </c>
      <c r="T12" s="14">
        <v>0.17408266844182199</v>
      </c>
      <c r="U12" s="14">
        <v>0.12494187287967901</v>
      </c>
      <c r="V12" s="14">
        <v>0.17224561721520801</v>
      </c>
      <c r="W12" s="14">
        <v>0.18207790302107099</v>
      </c>
      <c r="X12" s="14">
        <v>0.118104346331486</v>
      </c>
      <c r="Y12" s="14">
        <v>0.167539187834084</v>
      </c>
      <c r="Z12" s="14">
        <v>0.14053830676860901</v>
      </c>
      <c r="AA12" s="14">
        <v>0.16158392948187</v>
      </c>
      <c r="AB12" s="14">
        <v>0.18086102365658599</v>
      </c>
      <c r="AC12" s="14">
        <v>0.132797060075593</v>
      </c>
      <c r="AD12" s="14">
        <v>0.239724964196455</v>
      </c>
      <c r="AE12" s="14"/>
      <c r="AF12" s="14">
        <v>0.129179571981062</v>
      </c>
      <c r="AG12" s="14">
        <v>0.20268693780480701</v>
      </c>
      <c r="AH12" s="14">
        <v>0.19573807375826499</v>
      </c>
      <c r="AI12" s="14">
        <v>7.0649254982027301E-2</v>
      </c>
      <c r="AJ12" s="14"/>
      <c r="AK12" s="14">
        <v>0.15746054425301301</v>
      </c>
      <c r="AL12" s="14">
        <v>0.21282712343705301</v>
      </c>
      <c r="AM12" s="14">
        <v>0.17247877375811899</v>
      </c>
      <c r="AN12" s="14">
        <v>9.9738418391368294E-2</v>
      </c>
      <c r="AO12" s="14">
        <v>0.125669165982745</v>
      </c>
      <c r="AP12" s="14"/>
      <c r="AQ12" s="14">
        <v>0.12464059066803899</v>
      </c>
      <c r="AR12" s="14"/>
      <c r="AS12" s="14">
        <v>0.23623264853135501</v>
      </c>
      <c r="AT12" s="14">
        <v>0.140900698998637</v>
      </c>
    </row>
    <row r="13" spans="2:46" x14ac:dyDescent="0.35">
      <c r="B13" s="15" t="s">
        <v>171</v>
      </c>
      <c r="C13" s="14">
        <v>0.12916991806237399</v>
      </c>
      <c r="D13" s="14">
        <v>0.135948957567437</v>
      </c>
      <c r="E13" s="14">
        <v>0.123055829177611</v>
      </c>
      <c r="F13" s="14"/>
      <c r="G13" s="14">
        <v>0.134795934375847</v>
      </c>
      <c r="H13" s="14">
        <v>0.16497935353938201</v>
      </c>
      <c r="I13" s="14">
        <v>0.13246449705536201</v>
      </c>
      <c r="J13" s="14">
        <v>0.122866949236714</v>
      </c>
      <c r="K13" s="14">
        <v>0.101850223045734</v>
      </c>
      <c r="L13" s="14">
        <v>0.11713376095575299</v>
      </c>
      <c r="M13" s="14"/>
      <c r="N13" s="14">
        <v>0.14609429483004199</v>
      </c>
      <c r="O13" s="14">
        <v>0.15535447721537299</v>
      </c>
      <c r="P13" s="14">
        <v>0.111830807352784</v>
      </c>
      <c r="Q13" s="14">
        <v>0.10062304159365699</v>
      </c>
      <c r="R13" s="14"/>
      <c r="S13" s="14">
        <v>0.184832508100748</v>
      </c>
      <c r="T13" s="14">
        <v>0.105934786098742</v>
      </c>
      <c r="U13" s="14">
        <v>0.113460970740052</v>
      </c>
      <c r="V13" s="14">
        <v>0.13343645311732</v>
      </c>
      <c r="W13" s="14">
        <v>0.11336552376058499</v>
      </c>
      <c r="X13" s="14">
        <v>0.14335337669275999</v>
      </c>
      <c r="Y13" s="14">
        <v>6.2758829894850696E-2</v>
      </c>
      <c r="Z13" s="14">
        <v>0.14101465758954199</v>
      </c>
      <c r="AA13" s="14">
        <v>0.144828719361414</v>
      </c>
      <c r="AB13" s="14">
        <v>0.12727492214307301</v>
      </c>
      <c r="AC13" s="14">
        <v>0.121960195733691</v>
      </c>
      <c r="AD13" s="14">
        <v>0.115570268794432</v>
      </c>
      <c r="AE13" s="14"/>
      <c r="AF13" s="14">
        <v>7.9143466123980696E-2</v>
      </c>
      <c r="AG13" s="14">
        <v>0.22251513312242399</v>
      </c>
      <c r="AH13" s="14">
        <v>0.13032889885257201</v>
      </c>
      <c r="AI13" s="14">
        <v>4.2421797244645697E-2</v>
      </c>
      <c r="AJ13" s="14"/>
      <c r="AK13" s="14">
        <v>0.106927639710204</v>
      </c>
      <c r="AL13" s="14">
        <v>0.29355836331233998</v>
      </c>
      <c r="AM13" s="14">
        <v>0.145557041659717</v>
      </c>
      <c r="AN13" s="14">
        <v>4.0192837153649498E-2</v>
      </c>
      <c r="AO13" s="14">
        <v>7.6181464463449602E-2</v>
      </c>
      <c r="AP13" s="14"/>
      <c r="AQ13" s="14">
        <v>0.22477172187688299</v>
      </c>
      <c r="AR13" s="14"/>
      <c r="AS13" s="14">
        <v>0.33421440096597299</v>
      </c>
      <c r="AT13" s="14">
        <v>5.1986414828875199E-2</v>
      </c>
    </row>
    <row r="14" spans="2:46" x14ac:dyDescent="0.35">
      <c r="B14" s="15" t="s">
        <v>172</v>
      </c>
      <c r="C14" s="14">
        <v>6.5607673425148297E-2</v>
      </c>
      <c r="D14" s="14">
        <v>7.1351000946807505E-2</v>
      </c>
      <c r="E14" s="14">
        <v>6.0256024498920903E-2</v>
      </c>
      <c r="F14" s="14"/>
      <c r="G14" s="14">
        <v>7.0262572612933297E-2</v>
      </c>
      <c r="H14" s="14">
        <v>0.112199041474562</v>
      </c>
      <c r="I14" s="14">
        <v>7.3035870905682407E-2</v>
      </c>
      <c r="J14" s="14">
        <v>6.6048054474822995E-2</v>
      </c>
      <c r="K14" s="14">
        <v>4.5953428484196202E-2</v>
      </c>
      <c r="L14" s="14">
        <v>3.1431269273595797E-2</v>
      </c>
      <c r="M14" s="14"/>
      <c r="N14" s="14">
        <v>8.3426876084559898E-2</v>
      </c>
      <c r="O14" s="14">
        <v>3.6839162735848502E-2</v>
      </c>
      <c r="P14" s="14">
        <v>7.2992370709712207E-2</v>
      </c>
      <c r="Q14" s="14">
        <v>7.0679377140313304E-2</v>
      </c>
      <c r="R14" s="14"/>
      <c r="S14" s="14">
        <v>8.3189689665705405E-2</v>
      </c>
      <c r="T14" s="14">
        <v>7.3610702306426606E-2</v>
      </c>
      <c r="U14" s="14">
        <v>7.02218225990284E-2</v>
      </c>
      <c r="V14" s="14">
        <v>3.0616627357510799E-2</v>
      </c>
      <c r="W14" s="14">
        <v>3.9803966232030398E-2</v>
      </c>
      <c r="X14" s="14">
        <v>6.1096506843107197E-2</v>
      </c>
      <c r="Y14" s="14">
        <v>4.3497196142708403E-2</v>
      </c>
      <c r="Z14" s="14">
        <v>0.10254210507592</v>
      </c>
      <c r="AA14" s="14">
        <v>7.1631476670386204E-2</v>
      </c>
      <c r="AB14" s="14">
        <v>8.7685900922770899E-2</v>
      </c>
      <c r="AC14" s="14">
        <v>1.2007706239009101E-2</v>
      </c>
      <c r="AD14" s="14">
        <v>0.12540632853630501</v>
      </c>
      <c r="AE14" s="14"/>
      <c r="AF14" s="14">
        <v>4.4135154022865102E-2</v>
      </c>
      <c r="AG14" s="14">
        <v>0.10947352314502699</v>
      </c>
      <c r="AH14" s="14">
        <v>7.9615249529843002E-2</v>
      </c>
      <c r="AI14" s="14">
        <v>3.5093862203980898E-2</v>
      </c>
      <c r="AJ14" s="14"/>
      <c r="AK14" s="14">
        <v>4.7244944199189502E-2</v>
      </c>
      <c r="AL14" s="14">
        <v>0.16739782833232</v>
      </c>
      <c r="AM14" s="14">
        <v>5.9892186734347798E-2</v>
      </c>
      <c r="AN14" s="14">
        <v>2.1216174391938802E-2</v>
      </c>
      <c r="AO14" s="14">
        <v>3.3704053694332901E-2</v>
      </c>
      <c r="AP14" s="14"/>
      <c r="AQ14" s="14">
        <v>0.14435463706644699</v>
      </c>
      <c r="AR14" s="14"/>
      <c r="AS14" s="14">
        <v>0.17151228376797001</v>
      </c>
      <c r="AT14" s="14">
        <v>2.03974236585928E-2</v>
      </c>
    </row>
    <row r="15" spans="2:46" x14ac:dyDescent="0.35">
      <c r="B15" s="15" t="s">
        <v>173</v>
      </c>
      <c r="C15" s="23">
        <v>1.00860362252448E-2</v>
      </c>
      <c r="D15" s="23">
        <v>1.2664921917227401E-2</v>
      </c>
      <c r="E15" s="23">
        <v>7.6071345451954502E-3</v>
      </c>
      <c r="F15" s="23"/>
      <c r="G15" s="23">
        <v>7.3098950597236803E-3</v>
      </c>
      <c r="H15" s="23">
        <v>1.42205761194138E-2</v>
      </c>
      <c r="I15" s="23">
        <v>1.1477997299581899E-2</v>
      </c>
      <c r="J15" s="23">
        <v>1.1549878617322099E-2</v>
      </c>
      <c r="K15" s="23">
        <v>9.4207110681882502E-3</v>
      </c>
      <c r="L15" s="23">
        <v>6.69784339438573E-3</v>
      </c>
      <c r="M15" s="23"/>
      <c r="N15" s="23">
        <v>1.2596798043650201E-2</v>
      </c>
      <c r="O15" s="23">
        <v>1.6520181529064301E-2</v>
      </c>
      <c r="P15" s="23">
        <v>6.9323886095247799E-3</v>
      </c>
      <c r="Q15" s="23">
        <v>3.5806899371898901E-3</v>
      </c>
      <c r="R15" s="23"/>
      <c r="S15" s="23">
        <v>1.3299978939367799E-2</v>
      </c>
      <c r="T15" s="23">
        <v>7.00955514468562E-3</v>
      </c>
      <c r="U15" s="23">
        <v>1.1514705007392999E-2</v>
      </c>
      <c r="V15" s="23">
        <v>2.26676776205945E-2</v>
      </c>
      <c r="W15" s="23">
        <v>1.9296219697274599E-2</v>
      </c>
      <c r="X15" s="23">
        <v>5.7098541908565297E-3</v>
      </c>
      <c r="Y15" s="23">
        <v>0</v>
      </c>
      <c r="Z15" s="23">
        <v>0</v>
      </c>
      <c r="AA15" s="23">
        <v>8.8285740012366293E-3</v>
      </c>
      <c r="AB15" s="23">
        <v>1.1163013968120901E-2</v>
      </c>
      <c r="AC15" s="23">
        <v>1.0337811768308299E-2</v>
      </c>
      <c r="AD15" s="23">
        <v>0</v>
      </c>
      <c r="AE15" s="23"/>
      <c r="AF15" s="23">
        <v>0</v>
      </c>
      <c r="AG15" s="23">
        <v>1.9929933728334001E-2</v>
      </c>
      <c r="AH15" s="23">
        <v>5.5845192018741004E-3</v>
      </c>
      <c r="AI15" s="23">
        <v>3.4737351640000001E-3</v>
      </c>
      <c r="AJ15" s="23"/>
      <c r="AK15" s="23">
        <v>3.1894553237098401E-3</v>
      </c>
      <c r="AL15" s="23">
        <v>2.9463340654047598E-2</v>
      </c>
      <c r="AM15" s="23">
        <v>4.6020272520355598E-3</v>
      </c>
      <c r="AN15" s="23">
        <v>2.0331687065197998E-3</v>
      </c>
      <c r="AO15" s="23">
        <v>1.20325743927788E-2</v>
      </c>
      <c r="AP15" s="23"/>
      <c r="AQ15" s="23">
        <v>2.8889751740876699E-2</v>
      </c>
      <c r="AR15" s="23"/>
      <c r="AS15" s="23">
        <v>3.3643268981771501E-2</v>
      </c>
      <c r="AT15" s="23">
        <v>0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AT2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197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167</v>
      </c>
      <c r="C9" s="14">
        <v>0.12518358505909399</v>
      </c>
      <c r="D9" s="14">
        <v>0.13102914057863199</v>
      </c>
      <c r="E9" s="14">
        <v>0.119965474661252</v>
      </c>
      <c r="F9" s="14"/>
      <c r="G9" s="14">
        <v>9.6127292829972996E-2</v>
      </c>
      <c r="H9" s="14">
        <v>9.3858197255078296E-2</v>
      </c>
      <c r="I9" s="14">
        <v>0.13419822578579499</v>
      </c>
      <c r="J9" s="14">
        <v>0.13002084246811099</v>
      </c>
      <c r="K9" s="14">
        <v>0.142381720576606</v>
      </c>
      <c r="L9" s="14">
        <v>0.147194766505262</v>
      </c>
      <c r="M9" s="14"/>
      <c r="N9" s="14">
        <v>9.3299952928513494E-2</v>
      </c>
      <c r="O9" s="14">
        <v>8.5873297918505703E-2</v>
      </c>
      <c r="P9" s="14">
        <v>0.161607273227896</v>
      </c>
      <c r="Q9" s="14">
        <v>0.166359538070391</v>
      </c>
      <c r="R9" s="14"/>
      <c r="S9" s="14">
        <v>7.3953083168211406E-2</v>
      </c>
      <c r="T9" s="14">
        <v>0.13478622401665999</v>
      </c>
      <c r="U9" s="14">
        <v>0.146363723911309</v>
      </c>
      <c r="V9" s="14">
        <v>0.113460005533693</v>
      </c>
      <c r="W9" s="14">
        <v>0.11339290016975299</v>
      </c>
      <c r="X9" s="14">
        <v>0.11214829972647999</v>
      </c>
      <c r="Y9" s="14">
        <v>0.189815332006051</v>
      </c>
      <c r="Z9" s="14">
        <v>0.15436772083116701</v>
      </c>
      <c r="AA9" s="14">
        <v>0.14540027775550299</v>
      </c>
      <c r="AB9" s="14">
        <v>0.11610366670801001</v>
      </c>
      <c r="AC9" s="14">
        <v>0.147259781282259</v>
      </c>
      <c r="AD9" s="14">
        <v>7.2899309808365106E-2</v>
      </c>
      <c r="AE9" s="14"/>
      <c r="AF9" s="14">
        <v>0.14650379493120899</v>
      </c>
      <c r="AG9" s="14">
        <v>5.8540375918170497E-2</v>
      </c>
      <c r="AH9" s="14">
        <v>8.5835535002621893E-2</v>
      </c>
      <c r="AI9" s="14">
        <v>0.28588118094630799</v>
      </c>
      <c r="AJ9" s="14"/>
      <c r="AK9" s="14">
        <v>0.14348715870666301</v>
      </c>
      <c r="AL9" s="14">
        <v>1.14640883597469E-2</v>
      </c>
      <c r="AM9" s="14">
        <v>9.0777674218983806E-2</v>
      </c>
      <c r="AN9" s="14">
        <v>0.25957202235516103</v>
      </c>
      <c r="AO9" s="14">
        <v>0.112795146096311</v>
      </c>
      <c r="AP9" s="14"/>
      <c r="AQ9" s="14">
        <v>0.11340562938976299</v>
      </c>
      <c r="AR9" s="14"/>
      <c r="AS9" s="14">
        <v>0</v>
      </c>
      <c r="AT9" s="14">
        <v>0.15169815614617899</v>
      </c>
    </row>
    <row r="10" spans="2:46" x14ac:dyDescent="0.35">
      <c r="B10" s="15" t="s">
        <v>168</v>
      </c>
      <c r="C10" s="14">
        <v>7.1732157773013103E-2</v>
      </c>
      <c r="D10" s="14">
        <v>6.1951004274276598E-2</v>
      </c>
      <c r="E10" s="14">
        <v>8.0630483138852904E-2</v>
      </c>
      <c r="F10" s="14"/>
      <c r="G10" s="14">
        <v>8.66849101421035E-2</v>
      </c>
      <c r="H10" s="14">
        <v>8.10587327520053E-2</v>
      </c>
      <c r="I10" s="14">
        <v>6.9163564916932194E-2</v>
      </c>
      <c r="J10" s="14">
        <v>7.3255921948596203E-2</v>
      </c>
      <c r="K10" s="14">
        <v>5.90324358027563E-2</v>
      </c>
      <c r="L10" s="14">
        <v>6.35792859030192E-2</v>
      </c>
      <c r="M10" s="14"/>
      <c r="N10" s="14">
        <v>4.9611964487206603E-2</v>
      </c>
      <c r="O10" s="14">
        <v>8.6689096765894605E-2</v>
      </c>
      <c r="P10" s="14">
        <v>6.1775644350790498E-2</v>
      </c>
      <c r="Q10" s="14">
        <v>8.9885099838520804E-2</v>
      </c>
      <c r="R10" s="14"/>
      <c r="S10" s="14">
        <v>8.9861545460365205E-2</v>
      </c>
      <c r="T10" s="14">
        <v>6.92222127446461E-2</v>
      </c>
      <c r="U10" s="14">
        <v>3.1264177652877999E-2</v>
      </c>
      <c r="V10" s="14">
        <v>8.7528693407424196E-2</v>
      </c>
      <c r="W10" s="14">
        <v>0.107016658753024</v>
      </c>
      <c r="X10" s="14">
        <v>6.5597451924631997E-2</v>
      </c>
      <c r="Y10" s="14">
        <v>9.9652058672783095E-2</v>
      </c>
      <c r="Z10" s="14">
        <v>3.75938103845622E-2</v>
      </c>
      <c r="AA10" s="14">
        <v>5.2079405044923199E-2</v>
      </c>
      <c r="AB10" s="14">
        <v>6.2177219542726703E-2</v>
      </c>
      <c r="AC10" s="14">
        <v>8.0322233807632398E-2</v>
      </c>
      <c r="AD10" s="14">
        <v>5.25307696002002E-2</v>
      </c>
      <c r="AE10" s="14"/>
      <c r="AF10" s="14">
        <v>7.1698740774695693E-2</v>
      </c>
      <c r="AG10" s="14">
        <v>4.2663614241393998E-2</v>
      </c>
      <c r="AH10" s="14">
        <v>4.3610142023650197E-2</v>
      </c>
      <c r="AI10" s="14">
        <v>0.13100450907505501</v>
      </c>
      <c r="AJ10" s="14"/>
      <c r="AK10" s="14">
        <v>6.6857640238472807E-2</v>
      </c>
      <c r="AL10" s="14">
        <v>2.1978344829725899E-2</v>
      </c>
      <c r="AM10" s="14">
        <v>4.1404758662056701E-2</v>
      </c>
      <c r="AN10" s="14">
        <v>0.118446168075722</v>
      </c>
      <c r="AO10" s="14">
        <v>7.9501703983326899E-2</v>
      </c>
      <c r="AP10" s="14"/>
      <c r="AQ10" s="14">
        <v>8.19058130195887E-2</v>
      </c>
      <c r="AR10" s="14"/>
      <c r="AS10" s="14">
        <v>5.0059263675029404E-3</v>
      </c>
      <c r="AT10" s="14">
        <v>0.102871507926415</v>
      </c>
    </row>
    <row r="11" spans="2:46" x14ac:dyDescent="0.35">
      <c r="B11" s="15" t="s">
        <v>169</v>
      </c>
      <c r="C11" s="14">
        <v>0.137366625093608</v>
      </c>
      <c r="D11" s="14">
        <v>0.13740076189814601</v>
      </c>
      <c r="E11" s="14">
        <v>0.137871377896088</v>
      </c>
      <c r="F11" s="14"/>
      <c r="G11" s="14">
        <v>0.18341451184581201</v>
      </c>
      <c r="H11" s="14">
        <v>0.14918965090011899</v>
      </c>
      <c r="I11" s="14">
        <v>0.139475153988246</v>
      </c>
      <c r="J11" s="14">
        <v>0.13858795969682799</v>
      </c>
      <c r="K11" s="14">
        <v>0.13164264191651001</v>
      </c>
      <c r="L11" s="14">
        <v>9.8187735259631703E-2</v>
      </c>
      <c r="M11" s="14"/>
      <c r="N11" s="14">
        <v>0.11410229473568501</v>
      </c>
      <c r="O11" s="14">
        <v>0.13204727263784699</v>
      </c>
      <c r="P11" s="14">
        <v>0.18399015601094401</v>
      </c>
      <c r="Q11" s="14">
        <v>0.12511370881915701</v>
      </c>
      <c r="R11" s="14"/>
      <c r="S11" s="14">
        <v>0.119374170165607</v>
      </c>
      <c r="T11" s="14">
        <v>0.110760940130852</v>
      </c>
      <c r="U11" s="14">
        <v>0.13685121561647401</v>
      </c>
      <c r="V11" s="14">
        <v>0.10780562710378799</v>
      </c>
      <c r="W11" s="14">
        <v>0.15294810464407599</v>
      </c>
      <c r="X11" s="14">
        <v>0.17497226530881699</v>
      </c>
      <c r="Y11" s="14">
        <v>0.150530861649811</v>
      </c>
      <c r="Z11" s="14">
        <v>0.115892279469533</v>
      </c>
      <c r="AA11" s="14">
        <v>0.12137883868598399</v>
      </c>
      <c r="AB11" s="14">
        <v>0.15120571378290801</v>
      </c>
      <c r="AC11" s="14">
        <v>0.22441951614314301</v>
      </c>
      <c r="AD11" s="14">
        <v>0.14320871953161601</v>
      </c>
      <c r="AE11" s="14"/>
      <c r="AF11" s="14">
        <v>0.15686536710096999</v>
      </c>
      <c r="AG11" s="14">
        <v>9.2585252358256098E-2</v>
      </c>
      <c r="AH11" s="14">
        <v>0.108298373326942</v>
      </c>
      <c r="AI11" s="14">
        <v>0.17269089694339099</v>
      </c>
      <c r="AJ11" s="14"/>
      <c r="AK11" s="14">
        <v>0.149270294125527</v>
      </c>
      <c r="AL11" s="14">
        <v>6.9245779550007505E-2</v>
      </c>
      <c r="AM11" s="14">
        <v>0.116463061490264</v>
      </c>
      <c r="AN11" s="14">
        <v>0.183749801019189</v>
      </c>
      <c r="AO11" s="14">
        <v>0.14145278188418001</v>
      </c>
      <c r="AP11" s="14"/>
      <c r="AQ11" s="14">
        <v>0.10290383189253501</v>
      </c>
      <c r="AR11" s="14"/>
      <c r="AS11" s="14">
        <v>4.8525162996328801E-2</v>
      </c>
      <c r="AT11" s="14">
        <v>0.15393723628932901</v>
      </c>
    </row>
    <row r="12" spans="2:46" x14ac:dyDescent="0.35">
      <c r="B12" s="15" t="s">
        <v>170</v>
      </c>
      <c r="C12" s="14">
        <v>0.220249560748495</v>
      </c>
      <c r="D12" s="14">
        <v>0.200283768822731</v>
      </c>
      <c r="E12" s="14">
        <v>0.23857285392180699</v>
      </c>
      <c r="F12" s="14"/>
      <c r="G12" s="14">
        <v>0.25272425935713599</v>
      </c>
      <c r="H12" s="14">
        <v>0.21757339247176899</v>
      </c>
      <c r="I12" s="14">
        <v>0.21953002544051001</v>
      </c>
      <c r="J12" s="14">
        <v>0.20071494524951</v>
      </c>
      <c r="K12" s="14">
        <v>0.185318552839766</v>
      </c>
      <c r="L12" s="14">
        <v>0.24078752697504999</v>
      </c>
      <c r="M12" s="14"/>
      <c r="N12" s="14">
        <v>0.19660434882797101</v>
      </c>
      <c r="O12" s="14">
        <v>0.21239897218800799</v>
      </c>
      <c r="P12" s="14">
        <v>0.226841107654699</v>
      </c>
      <c r="Q12" s="14">
        <v>0.247219391042346</v>
      </c>
      <c r="R12" s="14"/>
      <c r="S12" s="14">
        <v>0.21212866218635101</v>
      </c>
      <c r="T12" s="14">
        <v>0.25166932419657001</v>
      </c>
      <c r="U12" s="14">
        <v>0.22043924713383001</v>
      </c>
      <c r="V12" s="14">
        <v>0.240228249602703</v>
      </c>
      <c r="W12" s="14">
        <v>0.18059647816149799</v>
      </c>
      <c r="X12" s="14">
        <v>0.26471544909174</v>
      </c>
      <c r="Y12" s="14">
        <v>0.18413639444430099</v>
      </c>
      <c r="Z12" s="14">
        <v>0.222077019902121</v>
      </c>
      <c r="AA12" s="14">
        <v>0.17524625580119399</v>
      </c>
      <c r="AB12" s="14">
        <v>0.24406765037508901</v>
      </c>
      <c r="AC12" s="14">
        <v>0.182124596801537</v>
      </c>
      <c r="AD12" s="14">
        <v>0.27062884603526599</v>
      </c>
      <c r="AE12" s="14"/>
      <c r="AF12" s="14">
        <v>0.237225644532157</v>
      </c>
      <c r="AG12" s="14">
        <v>0.16633413184043599</v>
      </c>
      <c r="AH12" s="14">
        <v>0.19643302442326099</v>
      </c>
      <c r="AI12" s="14">
        <v>0.19970247583050699</v>
      </c>
      <c r="AJ12" s="14"/>
      <c r="AK12" s="14">
        <v>0.26501599198507603</v>
      </c>
      <c r="AL12" s="14">
        <v>0.12825566224016599</v>
      </c>
      <c r="AM12" s="14">
        <v>0.194420182914045</v>
      </c>
      <c r="AN12" s="14">
        <v>0.18599384361615501</v>
      </c>
      <c r="AO12" s="14">
        <v>0.32816761648034598</v>
      </c>
      <c r="AP12" s="14"/>
      <c r="AQ12" s="14">
        <v>0.145610133259608</v>
      </c>
      <c r="AR12" s="14"/>
      <c r="AS12" s="14">
        <v>9.9856941092698104E-2</v>
      </c>
      <c r="AT12" s="14">
        <v>0.26361025785169501</v>
      </c>
    </row>
    <row r="13" spans="2:46" x14ac:dyDescent="0.35">
      <c r="B13" s="15" t="s">
        <v>171</v>
      </c>
      <c r="C13" s="14">
        <v>0.263431481788306</v>
      </c>
      <c r="D13" s="14">
        <v>0.26282308009529498</v>
      </c>
      <c r="E13" s="14">
        <v>0.26411184882040301</v>
      </c>
      <c r="F13" s="14"/>
      <c r="G13" s="14">
        <v>0.27929123258086802</v>
      </c>
      <c r="H13" s="14">
        <v>0.267400737350315</v>
      </c>
      <c r="I13" s="14">
        <v>0.288011035711914</v>
      </c>
      <c r="J13" s="14">
        <v>0.24765855269076401</v>
      </c>
      <c r="K13" s="14">
        <v>0.26634418782082397</v>
      </c>
      <c r="L13" s="14">
        <v>0.24049920012266501</v>
      </c>
      <c r="M13" s="14"/>
      <c r="N13" s="14">
        <v>0.30524772602130501</v>
      </c>
      <c r="O13" s="14">
        <v>0.298042147614271</v>
      </c>
      <c r="P13" s="14">
        <v>0.22388143466837801</v>
      </c>
      <c r="Q13" s="14">
        <v>0.21857319510683099</v>
      </c>
      <c r="R13" s="14"/>
      <c r="S13" s="14">
        <v>0.327144939124695</v>
      </c>
      <c r="T13" s="14">
        <v>0.24556467125911599</v>
      </c>
      <c r="U13" s="14">
        <v>0.27304123828115201</v>
      </c>
      <c r="V13" s="14">
        <v>0.28960449973586599</v>
      </c>
      <c r="W13" s="14">
        <v>0.26012031345929898</v>
      </c>
      <c r="X13" s="14">
        <v>0.17765149832522001</v>
      </c>
      <c r="Y13" s="14">
        <v>0.25564952356148002</v>
      </c>
      <c r="Z13" s="14">
        <v>0.29099148796559698</v>
      </c>
      <c r="AA13" s="14">
        <v>0.28543886590018602</v>
      </c>
      <c r="AB13" s="14">
        <v>0.21351584932057799</v>
      </c>
      <c r="AC13" s="14">
        <v>0.215866841851279</v>
      </c>
      <c r="AD13" s="14">
        <v>0.33653895496415698</v>
      </c>
      <c r="AE13" s="14"/>
      <c r="AF13" s="14">
        <v>0.254764927436882</v>
      </c>
      <c r="AG13" s="14">
        <v>0.33834617820350998</v>
      </c>
      <c r="AH13" s="14">
        <v>0.328438249537581</v>
      </c>
      <c r="AI13" s="14">
        <v>0.156454673417255</v>
      </c>
      <c r="AJ13" s="14"/>
      <c r="AK13" s="14">
        <v>0.24671940473767201</v>
      </c>
      <c r="AL13" s="14">
        <v>0.36656088401706599</v>
      </c>
      <c r="AM13" s="14">
        <v>0.35486021553917002</v>
      </c>
      <c r="AN13" s="14">
        <v>0.170637963402238</v>
      </c>
      <c r="AO13" s="14">
        <v>0.25657166040002799</v>
      </c>
      <c r="AP13" s="14"/>
      <c r="AQ13" s="14">
        <v>0.29984124043931998</v>
      </c>
      <c r="AR13" s="14"/>
      <c r="AS13" s="14">
        <v>0.41562533641018201</v>
      </c>
      <c r="AT13" s="14">
        <v>0.21205875876911501</v>
      </c>
    </row>
    <row r="14" spans="2:46" x14ac:dyDescent="0.35">
      <c r="B14" s="15" t="s">
        <v>172</v>
      </c>
      <c r="C14" s="14">
        <v>0.14150282437814801</v>
      </c>
      <c r="D14" s="14">
        <v>0.15625044917019701</v>
      </c>
      <c r="E14" s="14">
        <v>0.12765532483993</v>
      </c>
      <c r="F14" s="14"/>
      <c r="G14" s="14">
        <v>8.7571008067259704E-2</v>
      </c>
      <c r="H14" s="14">
        <v>0.159313040496813</v>
      </c>
      <c r="I14" s="14">
        <v>0.137870188106307</v>
      </c>
      <c r="J14" s="14">
        <v>0.151201494241224</v>
      </c>
      <c r="K14" s="14">
        <v>0.17097648232656701</v>
      </c>
      <c r="L14" s="14">
        <v>0.138175510140853</v>
      </c>
      <c r="M14" s="14"/>
      <c r="N14" s="14">
        <v>0.18382901580326999</v>
      </c>
      <c r="O14" s="14">
        <v>0.14069227304099899</v>
      </c>
      <c r="P14" s="14">
        <v>0.110672427141079</v>
      </c>
      <c r="Q14" s="14">
        <v>0.125608868753185</v>
      </c>
      <c r="R14" s="14"/>
      <c r="S14" s="14">
        <v>0.137504721505638</v>
      </c>
      <c r="T14" s="14">
        <v>0.14059111318626399</v>
      </c>
      <c r="U14" s="14">
        <v>0.14253132383989001</v>
      </c>
      <c r="V14" s="14">
        <v>9.2110282700599899E-2</v>
      </c>
      <c r="W14" s="14">
        <v>0.14530862532125199</v>
      </c>
      <c r="X14" s="14">
        <v>0.17447287249530399</v>
      </c>
      <c r="Y14" s="14">
        <v>0.101731623135434</v>
      </c>
      <c r="Z14" s="14">
        <v>0.15466243998222701</v>
      </c>
      <c r="AA14" s="14">
        <v>0.18594825955109701</v>
      </c>
      <c r="AB14" s="14">
        <v>0.167864100235562</v>
      </c>
      <c r="AC14" s="14">
        <v>0.109757417781286</v>
      </c>
      <c r="AD14" s="14">
        <v>0.10176134124166</v>
      </c>
      <c r="AE14" s="14"/>
      <c r="AF14" s="14">
        <v>0.118642130760713</v>
      </c>
      <c r="AG14" s="14">
        <v>0.227563483886043</v>
      </c>
      <c r="AH14" s="14">
        <v>0.18231385379654799</v>
      </c>
      <c r="AI14" s="14">
        <v>4.2914735022341798E-2</v>
      </c>
      <c r="AJ14" s="14"/>
      <c r="AK14" s="14">
        <v>0.11579196856439999</v>
      </c>
      <c r="AL14" s="14">
        <v>0.30845755995285401</v>
      </c>
      <c r="AM14" s="14">
        <v>0.145463204966684</v>
      </c>
      <c r="AN14" s="14">
        <v>6.28779865256065E-2</v>
      </c>
      <c r="AO14" s="14">
        <v>4.9287933549704101E-2</v>
      </c>
      <c r="AP14" s="14"/>
      <c r="AQ14" s="14">
        <v>0.192827907521012</v>
      </c>
      <c r="AR14" s="14"/>
      <c r="AS14" s="14">
        <v>0.31569670122364502</v>
      </c>
      <c r="AT14" s="14">
        <v>0.10113021571693399</v>
      </c>
    </row>
    <row r="15" spans="2:46" x14ac:dyDescent="0.35">
      <c r="B15" s="15" t="s">
        <v>173</v>
      </c>
      <c r="C15" s="23">
        <v>4.0533765159335503E-2</v>
      </c>
      <c r="D15" s="23">
        <v>5.0261795160722399E-2</v>
      </c>
      <c r="E15" s="23">
        <v>3.11926367216671E-2</v>
      </c>
      <c r="F15" s="23"/>
      <c r="G15" s="23">
        <v>1.41867851768482E-2</v>
      </c>
      <c r="H15" s="23">
        <v>3.16062487739001E-2</v>
      </c>
      <c r="I15" s="23">
        <v>1.17518060502952E-2</v>
      </c>
      <c r="J15" s="23">
        <v>5.8560283704966402E-2</v>
      </c>
      <c r="K15" s="23">
        <v>4.4303978716969797E-2</v>
      </c>
      <c r="L15" s="23">
        <v>7.15759750935199E-2</v>
      </c>
      <c r="M15" s="23"/>
      <c r="N15" s="23">
        <v>5.7304697196048401E-2</v>
      </c>
      <c r="O15" s="23">
        <v>4.4256939834474103E-2</v>
      </c>
      <c r="P15" s="23">
        <v>3.12319569462132E-2</v>
      </c>
      <c r="Q15" s="23">
        <v>2.72401983695689E-2</v>
      </c>
      <c r="R15" s="23"/>
      <c r="S15" s="23">
        <v>4.0032878389132297E-2</v>
      </c>
      <c r="T15" s="23">
        <v>4.7405514465890801E-2</v>
      </c>
      <c r="U15" s="23">
        <v>4.9509073564467203E-2</v>
      </c>
      <c r="V15" s="23">
        <v>6.9262641915925405E-2</v>
      </c>
      <c r="W15" s="23">
        <v>4.0616919491097601E-2</v>
      </c>
      <c r="X15" s="23">
        <v>3.0442163127806999E-2</v>
      </c>
      <c r="Y15" s="23">
        <v>1.8484206530140199E-2</v>
      </c>
      <c r="Z15" s="23">
        <v>2.44152414647925E-2</v>
      </c>
      <c r="AA15" s="23">
        <v>3.4508097261112203E-2</v>
      </c>
      <c r="AB15" s="23">
        <v>4.5065800035125302E-2</v>
      </c>
      <c r="AC15" s="23">
        <v>4.0249612332864199E-2</v>
      </c>
      <c r="AD15" s="23">
        <v>2.2432058818735699E-2</v>
      </c>
      <c r="AE15" s="23"/>
      <c r="AF15" s="23">
        <v>1.4299394463373E-2</v>
      </c>
      <c r="AG15" s="23">
        <v>7.3966963552191303E-2</v>
      </c>
      <c r="AH15" s="23">
        <v>5.5070821889395903E-2</v>
      </c>
      <c r="AI15" s="23">
        <v>1.13515287651421E-2</v>
      </c>
      <c r="AJ15" s="23"/>
      <c r="AK15" s="23">
        <v>1.28575416421887E-2</v>
      </c>
      <c r="AL15" s="23">
        <v>9.4037681050433905E-2</v>
      </c>
      <c r="AM15" s="23">
        <v>5.6610902208796103E-2</v>
      </c>
      <c r="AN15" s="23">
        <v>1.87222150059277E-2</v>
      </c>
      <c r="AO15" s="23">
        <v>3.2223157606104003E-2</v>
      </c>
      <c r="AP15" s="23"/>
      <c r="AQ15" s="23">
        <v>6.3505444478173703E-2</v>
      </c>
      <c r="AR15" s="23"/>
      <c r="AS15" s="23">
        <v>0.115289931909642</v>
      </c>
      <c r="AT15" s="23">
        <v>1.4693867300332101E-2</v>
      </c>
    </row>
    <row r="16" spans="2:46" x14ac:dyDescent="0.35">
      <c r="B16" s="16"/>
    </row>
    <row r="17" spans="2:2" x14ac:dyDescent="0.35">
      <c r="B17" t="s">
        <v>76</v>
      </c>
    </row>
    <row r="18" spans="2:2" x14ac:dyDescent="0.35">
      <c r="B18" t="s">
        <v>77</v>
      </c>
    </row>
    <row r="20" spans="2:2" x14ac:dyDescent="0.35">
      <c r="B2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AT15"/>
  <sheetViews>
    <sheetView showGridLines="0" workbookViewId="0">
      <pane xSplit="2" topLeftCell="C1" activePane="topRight" state="frozen"/>
      <selection pane="topRight" activeCell="B15" sqref="B15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198</v>
      </c>
      <c r="C9" s="14">
        <v>0.63783749606219997</v>
      </c>
      <c r="D9" s="14">
        <v>0.62772838184107005</v>
      </c>
      <c r="E9" s="14">
        <v>0.64926239636966598</v>
      </c>
      <c r="F9" s="14"/>
      <c r="G9" s="14">
        <v>0.645752050439101</v>
      </c>
      <c r="H9" s="14">
        <v>0.57715473634885095</v>
      </c>
      <c r="I9" s="14">
        <v>0.63797742777838395</v>
      </c>
      <c r="J9" s="14">
        <v>0.59622818400477096</v>
      </c>
      <c r="K9" s="14">
        <v>0.66682615744571605</v>
      </c>
      <c r="L9" s="14">
        <v>0.69614185285633101</v>
      </c>
      <c r="M9" s="14"/>
      <c r="N9" s="14">
        <v>0.59346430203581602</v>
      </c>
      <c r="O9" s="14">
        <v>0.62952783638658905</v>
      </c>
      <c r="P9" s="14">
        <v>0.68674476715504396</v>
      </c>
      <c r="Q9" s="14">
        <v>0.65049410610900005</v>
      </c>
      <c r="R9" s="14"/>
      <c r="S9" s="14">
        <v>0.59332850856443897</v>
      </c>
      <c r="T9" s="14">
        <v>0.61756683932840295</v>
      </c>
      <c r="U9" s="14">
        <v>0.65939926034428298</v>
      </c>
      <c r="V9" s="14">
        <v>0.56479323849910701</v>
      </c>
      <c r="W9" s="14">
        <v>0.62913308231712595</v>
      </c>
      <c r="X9" s="14">
        <v>0.65144463769937899</v>
      </c>
      <c r="Y9" s="14">
        <v>0.73454329096470905</v>
      </c>
      <c r="Z9" s="14">
        <v>0.70783333237588297</v>
      </c>
      <c r="AA9" s="14">
        <v>0.63888620020595299</v>
      </c>
      <c r="AB9" s="14">
        <v>0.66336303790256901</v>
      </c>
      <c r="AC9" s="14">
        <v>0.64455546916581297</v>
      </c>
      <c r="AD9" s="14">
        <v>0.631042710863565</v>
      </c>
      <c r="AE9" s="14"/>
      <c r="AF9" s="14">
        <v>0.80834074124212196</v>
      </c>
      <c r="AG9" s="14">
        <v>0.444483249481468</v>
      </c>
      <c r="AH9" s="14">
        <v>0.555084044749098</v>
      </c>
      <c r="AI9" s="14">
        <v>0.82077649358551696</v>
      </c>
      <c r="AJ9" s="14"/>
      <c r="AK9" s="14">
        <v>0.76525194286643095</v>
      </c>
      <c r="AL9" s="14">
        <v>0.29890370817275203</v>
      </c>
      <c r="AM9" s="14">
        <v>0.595532997507493</v>
      </c>
      <c r="AN9" s="14">
        <v>0.83312497153716902</v>
      </c>
      <c r="AO9" s="14">
        <v>0.71909289298791701</v>
      </c>
      <c r="AP9" s="14"/>
      <c r="AQ9" s="14">
        <v>0.52296065198777097</v>
      </c>
      <c r="AR9" s="14"/>
      <c r="AS9" s="14">
        <v>0.22431585640561599</v>
      </c>
      <c r="AT9" s="14">
        <v>0.78496453084312701</v>
      </c>
    </row>
    <row r="10" spans="2:46" ht="29" x14ac:dyDescent="0.35">
      <c r="B10" s="15" t="s">
        <v>199</v>
      </c>
      <c r="C10" s="23">
        <v>0.36216250393779997</v>
      </c>
      <c r="D10" s="23">
        <v>0.37227161815893001</v>
      </c>
      <c r="E10" s="23">
        <v>0.35073760363033402</v>
      </c>
      <c r="F10" s="23"/>
      <c r="G10" s="23">
        <v>0.354247949560899</v>
      </c>
      <c r="H10" s="23">
        <v>0.422845263651148</v>
      </c>
      <c r="I10" s="23">
        <v>0.36202257222161599</v>
      </c>
      <c r="J10" s="23">
        <v>0.40377181599522899</v>
      </c>
      <c r="K10" s="23">
        <v>0.33317384255428401</v>
      </c>
      <c r="L10" s="23">
        <v>0.30385814714366899</v>
      </c>
      <c r="M10" s="23"/>
      <c r="N10" s="23">
        <v>0.40653569796418398</v>
      </c>
      <c r="O10" s="23">
        <v>0.37047216361341101</v>
      </c>
      <c r="P10" s="23">
        <v>0.31325523284495599</v>
      </c>
      <c r="Q10" s="23">
        <v>0.34950589389100001</v>
      </c>
      <c r="R10" s="23"/>
      <c r="S10" s="23">
        <v>0.40667149143556103</v>
      </c>
      <c r="T10" s="23">
        <v>0.38243316067159699</v>
      </c>
      <c r="U10" s="23">
        <v>0.34060073965571702</v>
      </c>
      <c r="V10" s="23">
        <v>0.43520676150089299</v>
      </c>
      <c r="W10" s="23">
        <v>0.370866917682874</v>
      </c>
      <c r="X10" s="23">
        <v>0.34855536230062101</v>
      </c>
      <c r="Y10" s="23">
        <v>0.26545670903529101</v>
      </c>
      <c r="Z10" s="23">
        <v>0.29216666762411603</v>
      </c>
      <c r="AA10" s="23">
        <v>0.36111379979404701</v>
      </c>
      <c r="AB10" s="23">
        <v>0.33663696209743099</v>
      </c>
      <c r="AC10" s="23">
        <v>0.35544453083418698</v>
      </c>
      <c r="AD10" s="23">
        <v>0.368957289136435</v>
      </c>
      <c r="AE10" s="23"/>
      <c r="AF10" s="23">
        <v>0.19165925875787801</v>
      </c>
      <c r="AG10" s="23">
        <v>0.555516750518532</v>
      </c>
      <c r="AH10" s="23">
        <v>0.444915955250902</v>
      </c>
      <c r="AI10" s="23">
        <v>0.17922350641448301</v>
      </c>
      <c r="AJ10" s="23"/>
      <c r="AK10" s="23">
        <v>0.234748057133569</v>
      </c>
      <c r="AL10" s="23">
        <v>0.70109629182724797</v>
      </c>
      <c r="AM10" s="23">
        <v>0.404467002492507</v>
      </c>
      <c r="AN10" s="23">
        <v>0.166875028462831</v>
      </c>
      <c r="AO10" s="23">
        <v>0.28090710701208299</v>
      </c>
      <c r="AP10" s="23"/>
      <c r="AQ10" s="23">
        <v>0.47703934801222903</v>
      </c>
      <c r="AR10" s="23"/>
      <c r="AS10" s="23">
        <v>0.77568414359438398</v>
      </c>
      <c r="AT10" s="23">
        <v>0.21503546915687299</v>
      </c>
    </row>
    <row r="11" spans="2:46" x14ac:dyDescent="0.35">
      <c r="B11" s="16"/>
    </row>
    <row r="12" spans="2:46" x14ac:dyDescent="0.35">
      <c r="B12" t="s">
        <v>76</v>
      </c>
    </row>
    <row r="13" spans="2:46" x14ac:dyDescent="0.35">
      <c r="B13" t="s">
        <v>77</v>
      </c>
    </row>
    <row r="15" spans="2:46" x14ac:dyDescent="0.35">
      <c r="B15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AT15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201</v>
      </c>
      <c r="C9" s="14">
        <v>0.227368842356795</v>
      </c>
      <c r="D9" s="14">
        <v>0.208345642642286</v>
      </c>
      <c r="E9" s="14">
        <v>0.244956467986707</v>
      </c>
      <c r="F9" s="14"/>
      <c r="G9" s="14">
        <v>0.29923503758343201</v>
      </c>
      <c r="H9" s="14">
        <v>0.28876582738793199</v>
      </c>
      <c r="I9" s="14">
        <v>0.21535687173999701</v>
      </c>
      <c r="J9" s="14">
        <v>0.248368954034587</v>
      </c>
      <c r="K9" s="14">
        <v>0.14689430629431899</v>
      </c>
      <c r="L9" s="14">
        <v>0.17640049728629301</v>
      </c>
      <c r="M9" s="14"/>
      <c r="N9" s="14">
        <v>0.27216989504658001</v>
      </c>
      <c r="O9" s="14">
        <v>0.23712252076589799</v>
      </c>
      <c r="P9" s="14">
        <v>0.212033931875793</v>
      </c>
      <c r="Q9" s="14">
        <v>0.18124991441393601</v>
      </c>
      <c r="R9" s="14"/>
      <c r="S9" s="14">
        <v>0.30081103533228298</v>
      </c>
      <c r="T9" s="14">
        <v>0.191775375966562</v>
      </c>
      <c r="U9" s="14">
        <v>0.223140339629957</v>
      </c>
      <c r="V9" s="14">
        <v>0.19346918847986599</v>
      </c>
      <c r="W9" s="14">
        <v>0.18709860599037001</v>
      </c>
      <c r="X9" s="14">
        <v>0.23638290538774701</v>
      </c>
      <c r="Y9" s="14">
        <v>0.19109556406053299</v>
      </c>
      <c r="Z9" s="14">
        <v>0.18228024763206199</v>
      </c>
      <c r="AA9" s="14">
        <v>0.22607165310480701</v>
      </c>
      <c r="AB9" s="14">
        <v>0.236322168598773</v>
      </c>
      <c r="AC9" s="14">
        <v>0.250565137015407</v>
      </c>
      <c r="AD9" s="14">
        <v>0.31448719844150802</v>
      </c>
      <c r="AE9" s="14"/>
      <c r="AF9" s="14">
        <v>0.137193224030349</v>
      </c>
      <c r="AG9" s="14">
        <v>0.32610991112725402</v>
      </c>
      <c r="AH9" s="14">
        <v>0.28331626620877698</v>
      </c>
      <c r="AI9" s="14">
        <v>0.100887333571287</v>
      </c>
      <c r="AJ9" s="14"/>
      <c r="AK9" s="14">
        <v>0.15465649190593</v>
      </c>
      <c r="AL9" s="14">
        <v>0.42030157085915598</v>
      </c>
      <c r="AM9" s="14">
        <v>0.25084357672701102</v>
      </c>
      <c r="AN9" s="14">
        <v>9.0168195866110398E-2</v>
      </c>
      <c r="AO9" s="14">
        <v>0.28869875740745199</v>
      </c>
      <c r="AP9" s="14"/>
      <c r="AQ9" s="14">
        <v>0.28752740155810003</v>
      </c>
      <c r="AR9" s="14"/>
      <c r="AS9" s="14">
        <v>0.44745503816912102</v>
      </c>
      <c r="AT9" s="14">
        <v>0.13115605222771301</v>
      </c>
    </row>
    <row r="10" spans="2:46" ht="29" x14ac:dyDescent="0.35">
      <c r="B10" s="15" t="s">
        <v>202</v>
      </c>
      <c r="C10" s="23">
        <v>0.772631157643205</v>
      </c>
      <c r="D10" s="23">
        <v>0.79165435735771394</v>
      </c>
      <c r="E10" s="23">
        <v>0.755043532013293</v>
      </c>
      <c r="F10" s="23"/>
      <c r="G10" s="23">
        <v>0.70076496241656805</v>
      </c>
      <c r="H10" s="23">
        <v>0.71123417261206801</v>
      </c>
      <c r="I10" s="23">
        <v>0.78464312826000304</v>
      </c>
      <c r="J10" s="23">
        <v>0.75163104596541297</v>
      </c>
      <c r="K10" s="23">
        <v>0.85310569370568101</v>
      </c>
      <c r="L10" s="23">
        <v>0.82359950271370697</v>
      </c>
      <c r="M10" s="23"/>
      <c r="N10" s="23">
        <v>0.72783010495342004</v>
      </c>
      <c r="O10" s="23">
        <v>0.76287747923410199</v>
      </c>
      <c r="P10" s="23">
        <v>0.787966068124207</v>
      </c>
      <c r="Q10" s="23">
        <v>0.81875008558606399</v>
      </c>
      <c r="R10" s="23"/>
      <c r="S10" s="23">
        <v>0.69918896466771696</v>
      </c>
      <c r="T10" s="23">
        <v>0.80822462403343898</v>
      </c>
      <c r="U10" s="23">
        <v>0.77685966037004295</v>
      </c>
      <c r="V10" s="23">
        <v>0.80653081152013395</v>
      </c>
      <c r="W10" s="23">
        <v>0.81290139400963002</v>
      </c>
      <c r="X10" s="23">
        <v>0.76361709461225302</v>
      </c>
      <c r="Y10" s="23">
        <v>0.80890443593946704</v>
      </c>
      <c r="Z10" s="23">
        <v>0.81771975236793804</v>
      </c>
      <c r="AA10" s="23">
        <v>0.77392834689519296</v>
      </c>
      <c r="AB10" s="23">
        <v>0.76367783140122703</v>
      </c>
      <c r="AC10" s="23">
        <v>0.74943486298459305</v>
      </c>
      <c r="AD10" s="23">
        <v>0.68551280155849204</v>
      </c>
      <c r="AE10" s="23"/>
      <c r="AF10" s="23">
        <v>0.86280677596965105</v>
      </c>
      <c r="AG10" s="23">
        <v>0.67389008887274604</v>
      </c>
      <c r="AH10" s="23">
        <v>0.71668373379122297</v>
      </c>
      <c r="AI10" s="23">
        <v>0.89911266642871301</v>
      </c>
      <c r="AJ10" s="23"/>
      <c r="AK10" s="23">
        <v>0.84534350809407</v>
      </c>
      <c r="AL10" s="23">
        <v>0.57969842914084402</v>
      </c>
      <c r="AM10" s="23">
        <v>0.74915642327298904</v>
      </c>
      <c r="AN10" s="23">
        <v>0.90983180413388998</v>
      </c>
      <c r="AO10" s="23">
        <v>0.71130124259254801</v>
      </c>
      <c r="AP10" s="23"/>
      <c r="AQ10" s="23">
        <v>0.71247259844190003</v>
      </c>
      <c r="AR10" s="23"/>
      <c r="AS10" s="23">
        <v>0.55254496183087998</v>
      </c>
      <c r="AT10" s="23">
        <v>0.86884394777228702</v>
      </c>
    </row>
    <row r="11" spans="2:46" x14ac:dyDescent="0.35">
      <c r="B11" s="16"/>
    </row>
    <row r="12" spans="2:46" x14ac:dyDescent="0.35">
      <c r="B12" t="s">
        <v>76</v>
      </c>
    </row>
    <row r="13" spans="2:46" x14ac:dyDescent="0.35">
      <c r="B13" t="s">
        <v>77</v>
      </c>
    </row>
    <row r="15" spans="2:46" x14ac:dyDescent="0.35">
      <c r="B15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AT16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203</v>
      </c>
      <c r="C9" s="14">
        <v>9.7891367598830104E-2</v>
      </c>
      <c r="D9" s="14">
        <v>0.10231031078528501</v>
      </c>
      <c r="E9" s="14">
        <v>9.3959506878786903E-2</v>
      </c>
      <c r="F9" s="14"/>
      <c r="G9" s="14">
        <v>0.122356331725322</v>
      </c>
      <c r="H9" s="14">
        <v>0.145158427043828</v>
      </c>
      <c r="I9" s="14">
        <v>0.110588874228915</v>
      </c>
      <c r="J9" s="14">
        <v>8.2161340070904906E-2</v>
      </c>
      <c r="K9" s="14">
        <v>8.4223000892131195E-2</v>
      </c>
      <c r="L9" s="14">
        <v>5.4788821025789303E-2</v>
      </c>
      <c r="M9" s="14"/>
      <c r="N9" s="14">
        <v>9.0165839731382202E-2</v>
      </c>
      <c r="O9" s="14">
        <v>9.8413998012796794E-2</v>
      </c>
      <c r="P9" s="14">
        <v>9.9027208843682907E-2</v>
      </c>
      <c r="Q9" s="14">
        <v>0.106079471480664</v>
      </c>
      <c r="R9" s="14"/>
      <c r="S9" s="14">
        <v>0.14930948250906401</v>
      </c>
      <c r="T9" s="14">
        <v>9.2396588085329301E-2</v>
      </c>
      <c r="U9" s="14">
        <v>5.8135525938559397E-2</v>
      </c>
      <c r="V9" s="14">
        <v>8.9168260050877898E-2</v>
      </c>
      <c r="W9" s="14">
        <v>9.2137532530292401E-2</v>
      </c>
      <c r="X9" s="14">
        <v>9.5428272194733793E-2</v>
      </c>
      <c r="Y9" s="14">
        <v>9.0309669423019906E-2</v>
      </c>
      <c r="Z9" s="14">
        <v>8.8358987575678297E-2</v>
      </c>
      <c r="AA9" s="14">
        <v>0.103855981629799</v>
      </c>
      <c r="AB9" s="14">
        <v>0.106000572568295</v>
      </c>
      <c r="AC9" s="14">
        <v>6.7801377207899E-2</v>
      </c>
      <c r="AD9" s="14">
        <v>7.2017856199456498E-2</v>
      </c>
      <c r="AE9" s="14"/>
      <c r="AF9" s="14">
        <v>9.4687051886892498E-2</v>
      </c>
      <c r="AG9" s="14">
        <v>0.10794366207829501</v>
      </c>
      <c r="AH9" s="14">
        <v>7.7093836998441398E-2</v>
      </c>
      <c r="AI9" s="14">
        <v>0.13276783317068599</v>
      </c>
      <c r="AJ9" s="14"/>
      <c r="AK9" s="14">
        <v>9.2409222028546095E-2</v>
      </c>
      <c r="AL9" s="14">
        <v>9.9670877218774198E-2</v>
      </c>
      <c r="AM9" s="14">
        <v>7.0970303434710003E-2</v>
      </c>
      <c r="AN9" s="14">
        <v>0.11796733313256801</v>
      </c>
      <c r="AO9" s="14">
        <v>0.115926840289342</v>
      </c>
      <c r="AP9" s="14"/>
      <c r="AQ9" s="14">
        <v>0.17641543091756001</v>
      </c>
      <c r="AR9" s="14"/>
      <c r="AS9" s="14">
        <v>9.7545270282615601E-2</v>
      </c>
      <c r="AT9" s="14">
        <v>0.12257976264380099</v>
      </c>
    </row>
    <row r="10" spans="2:46" ht="29" x14ac:dyDescent="0.35">
      <c r="B10" s="15" t="s">
        <v>204</v>
      </c>
      <c r="C10" s="14">
        <v>0.66752199801837198</v>
      </c>
      <c r="D10" s="14">
        <v>0.67748156162768003</v>
      </c>
      <c r="E10" s="14">
        <v>0.65945188226852502</v>
      </c>
      <c r="F10" s="14"/>
      <c r="G10" s="14">
        <v>0.65214877197519106</v>
      </c>
      <c r="H10" s="14">
        <v>0.64889180156463799</v>
      </c>
      <c r="I10" s="14">
        <v>0.68080712446583602</v>
      </c>
      <c r="J10" s="14">
        <v>0.68358516557885396</v>
      </c>
      <c r="K10" s="14">
        <v>0.64044062413356995</v>
      </c>
      <c r="L10" s="14">
        <v>0.68731149663855695</v>
      </c>
      <c r="M10" s="14"/>
      <c r="N10" s="14">
        <v>0.65246417435484505</v>
      </c>
      <c r="O10" s="14">
        <v>0.64419284599218296</v>
      </c>
      <c r="P10" s="14">
        <v>0.66501720230435502</v>
      </c>
      <c r="Q10" s="14">
        <v>0.70779390864788105</v>
      </c>
      <c r="R10" s="14"/>
      <c r="S10" s="14">
        <v>0.621191235797805</v>
      </c>
      <c r="T10" s="14">
        <v>0.67302007171452605</v>
      </c>
      <c r="U10" s="14">
        <v>0.67320190026152404</v>
      </c>
      <c r="V10" s="14">
        <v>0.71654092024888505</v>
      </c>
      <c r="W10" s="14">
        <v>0.69792221161919299</v>
      </c>
      <c r="X10" s="14">
        <v>0.67930233114960004</v>
      </c>
      <c r="Y10" s="14">
        <v>0.69807627720528798</v>
      </c>
      <c r="Z10" s="14">
        <v>0.65803165367068095</v>
      </c>
      <c r="AA10" s="14">
        <v>0.66132609761152195</v>
      </c>
      <c r="AB10" s="14">
        <v>0.60371603121972905</v>
      </c>
      <c r="AC10" s="14">
        <v>0.69837683877885903</v>
      </c>
      <c r="AD10" s="14">
        <v>0.68529212239336001</v>
      </c>
      <c r="AE10" s="14"/>
      <c r="AF10" s="14">
        <v>0.67632430473161298</v>
      </c>
      <c r="AG10" s="14">
        <v>0.655670178970295</v>
      </c>
      <c r="AH10" s="14">
        <v>0.65858470682843895</v>
      </c>
      <c r="AI10" s="14">
        <v>0.65830014112242796</v>
      </c>
      <c r="AJ10" s="14"/>
      <c r="AK10" s="14">
        <v>0.66742013992253701</v>
      </c>
      <c r="AL10" s="14">
        <v>0.69564575142877405</v>
      </c>
      <c r="AM10" s="14">
        <v>0.65259847890742995</v>
      </c>
      <c r="AN10" s="14">
        <v>0.64949967580872003</v>
      </c>
      <c r="AO10" s="14">
        <v>0.54923363958193505</v>
      </c>
      <c r="AP10" s="14"/>
      <c r="AQ10" s="14">
        <v>0.62166277798484604</v>
      </c>
      <c r="AR10" s="14"/>
      <c r="AS10" s="14">
        <v>0.71220246308014801</v>
      </c>
      <c r="AT10" s="14">
        <v>0.56836856663528801</v>
      </c>
    </row>
    <row r="11" spans="2:46" ht="29" x14ac:dyDescent="0.35">
      <c r="B11" s="15" t="s">
        <v>205</v>
      </c>
      <c r="C11" s="23">
        <v>0.234586634382798</v>
      </c>
      <c r="D11" s="23">
        <v>0.22020812758703601</v>
      </c>
      <c r="E11" s="23">
        <v>0.24658861085268799</v>
      </c>
      <c r="F11" s="23"/>
      <c r="G11" s="23">
        <v>0.22549489629948699</v>
      </c>
      <c r="H11" s="23">
        <v>0.205949771391535</v>
      </c>
      <c r="I11" s="23">
        <v>0.208604001305249</v>
      </c>
      <c r="J11" s="23">
        <v>0.23425349435024101</v>
      </c>
      <c r="K11" s="23">
        <v>0.27533637497429903</v>
      </c>
      <c r="L11" s="23">
        <v>0.25789968233565402</v>
      </c>
      <c r="M11" s="23"/>
      <c r="N11" s="23">
        <v>0.25736998591377303</v>
      </c>
      <c r="O11" s="23">
        <v>0.25739315599502099</v>
      </c>
      <c r="P11" s="23">
        <v>0.23595558885196199</v>
      </c>
      <c r="Q11" s="23">
        <v>0.18612661987145501</v>
      </c>
      <c r="R11" s="23"/>
      <c r="S11" s="23">
        <v>0.229499281693131</v>
      </c>
      <c r="T11" s="23">
        <v>0.23458334020014501</v>
      </c>
      <c r="U11" s="23">
        <v>0.26866257379991598</v>
      </c>
      <c r="V11" s="23">
        <v>0.19429081970023701</v>
      </c>
      <c r="W11" s="23">
        <v>0.20994025585051501</v>
      </c>
      <c r="X11" s="23">
        <v>0.225269396655666</v>
      </c>
      <c r="Y11" s="23">
        <v>0.21161405337169201</v>
      </c>
      <c r="Z11" s="23">
        <v>0.25360935875364099</v>
      </c>
      <c r="AA11" s="23">
        <v>0.23481792075867799</v>
      </c>
      <c r="AB11" s="23">
        <v>0.29028339621197602</v>
      </c>
      <c r="AC11" s="23">
        <v>0.233821784013242</v>
      </c>
      <c r="AD11" s="23">
        <v>0.24269002140718299</v>
      </c>
      <c r="AE11" s="23"/>
      <c r="AF11" s="23">
        <v>0.22898864338149399</v>
      </c>
      <c r="AG11" s="23">
        <v>0.23638615895140999</v>
      </c>
      <c r="AH11" s="23">
        <v>0.26432145617311997</v>
      </c>
      <c r="AI11" s="23">
        <v>0.20893202570688699</v>
      </c>
      <c r="AJ11" s="23"/>
      <c r="AK11" s="23">
        <v>0.240170638048917</v>
      </c>
      <c r="AL11" s="23">
        <v>0.20468337135245199</v>
      </c>
      <c r="AM11" s="23">
        <v>0.27643121765786</v>
      </c>
      <c r="AN11" s="23">
        <v>0.232532991058712</v>
      </c>
      <c r="AO11" s="23">
        <v>0.33483952012872298</v>
      </c>
      <c r="AP11" s="23"/>
      <c r="AQ11" s="23">
        <v>0.201921791097595</v>
      </c>
      <c r="AR11" s="23"/>
      <c r="AS11" s="23">
        <v>0.19025226663723599</v>
      </c>
      <c r="AT11" s="23">
        <v>0.309051670720911</v>
      </c>
    </row>
    <row r="12" spans="2:46" x14ac:dyDescent="0.35">
      <c r="B12" s="16"/>
    </row>
    <row r="13" spans="2:46" x14ac:dyDescent="0.35">
      <c r="B13" t="s">
        <v>76</v>
      </c>
    </row>
    <row r="14" spans="2:46" x14ac:dyDescent="0.35">
      <c r="B14" t="s">
        <v>77</v>
      </c>
    </row>
    <row r="16" spans="2:46" x14ac:dyDescent="0.35">
      <c r="B16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AT15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58" x14ac:dyDescent="0.35">
      <c r="B9" s="15" t="s">
        <v>206</v>
      </c>
      <c r="C9" s="14">
        <v>0.68428196225359705</v>
      </c>
      <c r="D9" s="14">
        <v>0.66945860414554303</v>
      </c>
      <c r="E9" s="14">
        <v>0.69845543376130503</v>
      </c>
      <c r="F9" s="14"/>
      <c r="G9" s="14">
        <v>0.67307517794693805</v>
      </c>
      <c r="H9" s="14">
        <v>0.61384266848775904</v>
      </c>
      <c r="I9" s="14">
        <v>0.69017150224296098</v>
      </c>
      <c r="J9" s="14">
        <v>0.64336077295954497</v>
      </c>
      <c r="K9" s="14">
        <v>0.71604506284160296</v>
      </c>
      <c r="L9" s="14">
        <v>0.75617054333465905</v>
      </c>
      <c r="M9" s="14"/>
      <c r="N9" s="14">
        <v>0.63206376211420601</v>
      </c>
      <c r="O9" s="14">
        <v>0.66776125088501703</v>
      </c>
      <c r="P9" s="14">
        <v>0.72860543596489002</v>
      </c>
      <c r="Q9" s="14">
        <v>0.71658301281167203</v>
      </c>
      <c r="R9" s="14"/>
      <c r="S9" s="14">
        <v>0.60364921374458103</v>
      </c>
      <c r="T9" s="14">
        <v>0.68696893263001602</v>
      </c>
      <c r="U9" s="14">
        <v>0.72732608334251303</v>
      </c>
      <c r="V9" s="14">
        <v>0.68004430549779804</v>
      </c>
      <c r="W9" s="14">
        <v>0.66105387575438601</v>
      </c>
      <c r="X9" s="14">
        <v>0.691689960234531</v>
      </c>
      <c r="Y9" s="14">
        <v>0.77133335257347202</v>
      </c>
      <c r="Z9" s="14">
        <v>0.70687169682230899</v>
      </c>
      <c r="AA9" s="14">
        <v>0.65798963679296296</v>
      </c>
      <c r="AB9" s="14">
        <v>0.69100328652822995</v>
      </c>
      <c r="AC9" s="14">
        <v>0.76644004785833997</v>
      </c>
      <c r="AD9" s="14">
        <v>0.65509796894186301</v>
      </c>
      <c r="AE9" s="14"/>
      <c r="AF9" s="14">
        <v>0.83785398881913098</v>
      </c>
      <c r="AG9" s="14">
        <v>0.47737471631786699</v>
      </c>
      <c r="AH9" s="14">
        <v>0.57978885374726596</v>
      </c>
      <c r="AI9" s="14">
        <v>0.89133737996951701</v>
      </c>
      <c r="AJ9" s="14"/>
      <c r="AK9" s="14">
        <v>0.81020673777296603</v>
      </c>
      <c r="AL9" s="14">
        <v>0.31673958902218702</v>
      </c>
      <c r="AM9" s="14">
        <v>0.61291881730000697</v>
      </c>
      <c r="AN9" s="14">
        <v>0.88232565625692305</v>
      </c>
      <c r="AO9" s="14">
        <v>0.76178172542454803</v>
      </c>
      <c r="AP9" s="14"/>
      <c r="AQ9" s="14">
        <v>0.53490453060557697</v>
      </c>
      <c r="AR9" s="14"/>
      <c r="AS9" s="14">
        <v>0.22421172449718399</v>
      </c>
      <c r="AT9" s="14">
        <v>0.87030925733692599</v>
      </c>
    </row>
    <row r="10" spans="2:46" ht="43.5" x14ac:dyDescent="0.35">
      <c r="B10" s="15" t="s">
        <v>207</v>
      </c>
      <c r="C10" s="23">
        <v>0.315718037746403</v>
      </c>
      <c r="D10" s="23">
        <v>0.33054139585445702</v>
      </c>
      <c r="E10" s="23">
        <v>0.30154456623869502</v>
      </c>
      <c r="F10" s="23"/>
      <c r="G10" s="23">
        <v>0.326924822053062</v>
      </c>
      <c r="H10" s="23">
        <v>0.38615733151224102</v>
      </c>
      <c r="I10" s="23">
        <v>0.30982849775703902</v>
      </c>
      <c r="J10" s="23">
        <v>0.35663922704045498</v>
      </c>
      <c r="K10" s="23">
        <v>0.28395493715839798</v>
      </c>
      <c r="L10" s="23">
        <v>0.243829456665341</v>
      </c>
      <c r="M10" s="23"/>
      <c r="N10" s="23">
        <v>0.36793623788579399</v>
      </c>
      <c r="O10" s="23">
        <v>0.33223874911498302</v>
      </c>
      <c r="P10" s="23">
        <v>0.27139456403510998</v>
      </c>
      <c r="Q10" s="23">
        <v>0.28341698718832797</v>
      </c>
      <c r="R10" s="23"/>
      <c r="S10" s="23">
        <v>0.39635078625541897</v>
      </c>
      <c r="T10" s="23">
        <v>0.31303106736998398</v>
      </c>
      <c r="U10" s="23">
        <v>0.27267391665748703</v>
      </c>
      <c r="V10" s="23">
        <v>0.31995569450220201</v>
      </c>
      <c r="W10" s="23">
        <v>0.33894612424561399</v>
      </c>
      <c r="X10" s="23">
        <v>0.308310039765469</v>
      </c>
      <c r="Y10" s="23">
        <v>0.22866664742652801</v>
      </c>
      <c r="Z10" s="23">
        <v>0.29312830317769101</v>
      </c>
      <c r="AA10" s="23">
        <v>0.34201036320703698</v>
      </c>
      <c r="AB10" s="23">
        <v>0.30899671347177099</v>
      </c>
      <c r="AC10" s="23">
        <v>0.23355995214166</v>
      </c>
      <c r="AD10" s="23">
        <v>0.34490203105813699</v>
      </c>
      <c r="AE10" s="23"/>
      <c r="AF10" s="23">
        <v>0.16214601118086899</v>
      </c>
      <c r="AG10" s="23">
        <v>0.52262528368213301</v>
      </c>
      <c r="AH10" s="23">
        <v>0.42021114625273398</v>
      </c>
      <c r="AI10" s="23">
        <v>0.10866262003048301</v>
      </c>
      <c r="AJ10" s="23"/>
      <c r="AK10" s="23">
        <v>0.18979326222703399</v>
      </c>
      <c r="AL10" s="23">
        <v>0.68326041097781298</v>
      </c>
      <c r="AM10" s="23">
        <v>0.38708118269999398</v>
      </c>
      <c r="AN10" s="23">
        <v>0.117674343743077</v>
      </c>
      <c r="AO10" s="23">
        <v>0.238218274575452</v>
      </c>
      <c r="AP10" s="23"/>
      <c r="AQ10" s="23">
        <v>0.46509546939442298</v>
      </c>
      <c r="AR10" s="23"/>
      <c r="AS10" s="23">
        <v>0.77578827550281604</v>
      </c>
      <c r="AT10" s="23">
        <v>0.12969074266307401</v>
      </c>
    </row>
    <row r="11" spans="2:46" x14ac:dyDescent="0.35">
      <c r="B11" s="16"/>
    </row>
    <row r="12" spans="2:46" x14ac:dyDescent="0.35">
      <c r="B12" t="s">
        <v>76</v>
      </c>
    </row>
    <row r="13" spans="2:46" x14ac:dyDescent="0.35">
      <c r="B13" t="s">
        <v>77</v>
      </c>
    </row>
    <row r="15" spans="2:46" x14ac:dyDescent="0.35">
      <c r="B15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AT16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208</v>
      </c>
      <c r="C9" s="14">
        <v>0.440718737430979</v>
      </c>
      <c r="D9" s="14">
        <v>0.44625864781303998</v>
      </c>
      <c r="E9" s="14">
        <v>0.43608943638479097</v>
      </c>
      <c r="F9" s="14"/>
      <c r="G9" s="14">
        <v>0.275780131090963</v>
      </c>
      <c r="H9" s="14">
        <v>0.41174202097620499</v>
      </c>
      <c r="I9" s="14">
        <v>0.39334813271451102</v>
      </c>
      <c r="J9" s="14">
        <v>0.49323092811327202</v>
      </c>
      <c r="K9" s="14">
        <v>0.51404931889885097</v>
      </c>
      <c r="L9" s="14">
        <v>0.52068645735025298</v>
      </c>
      <c r="M9" s="14"/>
      <c r="N9" s="14">
        <v>0.48082968327867098</v>
      </c>
      <c r="O9" s="14">
        <v>0.463786592758613</v>
      </c>
      <c r="P9" s="14">
        <v>0.40508664501932001</v>
      </c>
      <c r="Q9" s="14">
        <v>0.41074264681807698</v>
      </c>
      <c r="R9" s="14"/>
      <c r="S9" s="14">
        <v>0.432327276672897</v>
      </c>
      <c r="T9" s="14">
        <v>0.419426038038548</v>
      </c>
      <c r="U9" s="14">
        <v>0.40431386129005098</v>
      </c>
      <c r="V9" s="14">
        <v>0.463555151584428</v>
      </c>
      <c r="W9" s="14">
        <v>0.41064131008611798</v>
      </c>
      <c r="X9" s="14">
        <v>0.42799849995443401</v>
      </c>
      <c r="Y9" s="14">
        <v>0.42160633139075399</v>
      </c>
      <c r="Z9" s="14">
        <v>0.47577211680227299</v>
      </c>
      <c r="AA9" s="14">
        <v>0.45141199169386798</v>
      </c>
      <c r="AB9" s="14">
        <v>0.48426160290645298</v>
      </c>
      <c r="AC9" s="14">
        <v>0.45966642478809799</v>
      </c>
      <c r="AD9" s="14">
        <v>0.511461805894455</v>
      </c>
      <c r="AE9" s="14"/>
      <c r="AF9" s="14">
        <v>0.38062351583034798</v>
      </c>
      <c r="AG9" s="14">
        <v>0.54439872395534705</v>
      </c>
      <c r="AH9" s="14">
        <v>0.50596886652373996</v>
      </c>
      <c r="AI9" s="14">
        <v>0.36056074365861501</v>
      </c>
      <c r="AJ9" s="14"/>
      <c r="AK9" s="14">
        <v>0.35575937161613402</v>
      </c>
      <c r="AL9" s="14">
        <v>0.63006719136664402</v>
      </c>
      <c r="AM9" s="14">
        <v>0.47115600570901101</v>
      </c>
      <c r="AN9" s="14">
        <v>0.37790489177665398</v>
      </c>
      <c r="AO9" s="14">
        <v>0.34342402129738703</v>
      </c>
      <c r="AP9" s="14"/>
      <c r="AQ9" s="14">
        <v>0.49380528969517801</v>
      </c>
      <c r="AR9" s="14"/>
      <c r="AS9" s="14">
        <v>0.68596239556719196</v>
      </c>
      <c r="AT9" s="14">
        <v>0.342682698107174</v>
      </c>
    </row>
    <row r="10" spans="2:46" x14ac:dyDescent="0.35">
      <c r="B10" s="15" t="s">
        <v>209</v>
      </c>
      <c r="C10" s="14">
        <v>0.41187393748767098</v>
      </c>
      <c r="D10" s="14">
        <v>0.40485512535788098</v>
      </c>
      <c r="E10" s="14">
        <v>0.41830448561824402</v>
      </c>
      <c r="F10" s="14"/>
      <c r="G10" s="14">
        <v>0.60757744336953901</v>
      </c>
      <c r="H10" s="14">
        <v>0.42146511403859699</v>
      </c>
      <c r="I10" s="14">
        <v>0.49652485798282497</v>
      </c>
      <c r="J10" s="14">
        <v>0.34565995515069903</v>
      </c>
      <c r="K10" s="14">
        <v>0.30562234959717899</v>
      </c>
      <c r="L10" s="14">
        <v>0.33017305932277802</v>
      </c>
      <c r="M10" s="14"/>
      <c r="N10" s="14">
        <v>0.38229679789438398</v>
      </c>
      <c r="O10" s="14">
        <v>0.38730406469099898</v>
      </c>
      <c r="P10" s="14">
        <v>0.43539726687295599</v>
      </c>
      <c r="Q10" s="14">
        <v>0.44650748022046199</v>
      </c>
      <c r="R10" s="14"/>
      <c r="S10" s="14">
        <v>0.42416829741536299</v>
      </c>
      <c r="T10" s="14">
        <v>0.41299585260614102</v>
      </c>
      <c r="U10" s="14">
        <v>0.42705225507946198</v>
      </c>
      <c r="V10" s="14">
        <v>0.37370394488926501</v>
      </c>
      <c r="W10" s="14">
        <v>0.43330479833466201</v>
      </c>
      <c r="X10" s="14">
        <v>0.46641214957959898</v>
      </c>
      <c r="Y10" s="14">
        <v>0.420059806046572</v>
      </c>
      <c r="Z10" s="14">
        <v>0.38760804740926702</v>
      </c>
      <c r="AA10" s="14">
        <v>0.39309513466773099</v>
      </c>
      <c r="AB10" s="14">
        <v>0.38887773189368402</v>
      </c>
      <c r="AC10" s="14">
        <v>0.391331122289374</v>
      </c>
      <c r="AD10" s="14">
        <v>0.39277276194076999</v>
      </c>
      <c r="AE10" s="14"/>
      <c r="AF10" s="14">
        <v>0.445871095627841</v>
      </c>
      <c r="AG10" s="14">
        <v>0.35732477937504598</v>
      </c>
      <c r="AH10" s="14">
        <v>0.39024283976641</v>
      </c>
      <c r="AI10" s="14">
        <v>0.38097372039306898</v>
      </c>
      <c r="AJ10" s="14"/>
      <c r="AK10" s="14">
        <v>0.46895728022640898</v>
      </c>
      <c r="AL10" s="14">
        <v>0.316410537026447</v>
      </c>
      <c r="AM10" s="14">
        <v>0.39827998185500901</v>
      </c>
      <c r="AN10" s="14">
        <v>0.39463510307144001</v>
      </c>
      <c r="AO10" s="14">
        <v>0.528341005568148</v>
      </c>
      <c r="AP10" s="14"/>
      <c r="AQ10" s="14">
        <v>0.38183719041696701</v>
      </c>
      <c r="AR10" s="14"/>
      <c r="AS10" s="14">
        <v>0.27892689099681101</v>
      </c>
      <c r="AT10" s="14">
        <v>0.460165833412994</v>
      </c>
    </row>
    <row r="11" spans="2:46" x14ac:dyDescent="0.35">
      <c r="B11" s="15" t="s">
        <v>210</v>
      </c>
      <c r="C11" s="23">
        <v>0.14740732508134999</v>
      </c>
      <c r="D11" s="23">
        <v>0.14888622682908001</v>
      </c>
      <c r="E11" s="23">
        <v>0.14560607799696501</v>
      </c>
      <c r="F11" s="23"/>
      <c r="G11" s="23">
        <v>0.116642425539499</v>
      </c>
      <c r="H11" s="23">
        <v>0.16679286498519699</v>
      </c>
      <c r="I11" s="23">
        <v>0.110127009302664</v>
      </c>
      <c r="J11" s="23">
        <v>0.16110911673602901</v>
      </c>
      <c r="K11" s="23">
        <v>0.18032833150397001</v>
      </c>
      <c r="L11" s="23">
        <v>0.149140483326969</v>
      </c>
      <c r="M11" s="23"/>
      <c r="N11" s="23">
        <v>0.13687351882694501</v>
      </c>
      <c r="O11" s="23">
        <v>0.14890934255038801</v>
      </c>
      <c r="P11" s="23">
        <v>0.159516088107724</v>
      </c>
      <c r="Q11" s="23">
        <v>0.14274987296146199</v>
      </c>
      <c r="R11" s="23"/>
      <c r="S11" s="23">
        <v>0.14350442591173901</v>
      </c>
      <c r="T11" s="23">
        <v>0.16757810935531101</v>
      </c>
      <c r="U11" s="23">
        <v>0.16863388363048801</v>
      </c>
      <c r="V11" s="23">
        <v>0.16274090352630699</v>
      </c>
      <c r="W11" s="23">
        <v>0.15605389157921901</v>
      </c>
      <c r="X11" s="23">
        <v>0.105589350465968</v>
      </c>
      <c r="Y11" s="23">
        <v>0.15833386256267401</v>
      </c>
      <c r="Z11" s="23">
        <v>0.13661983578845999</v>
      </c>
      <c r="AA11" s="23">
        <v>0.1554928736384</v>
      </c>
      <c r="AB11" s="23">
        <v>0.126860665199863</v>
      </c>
      <c r="AC11" s="23">
        <v>0.14900245292252801</v>
      </c>
      <c r="AD11" s="23">
        <v>9.5765432164774802E-2</v>
      </c>
      <c r="AE11" s="23"/>
      <c r="AF11" s="23">
        <v>0.173505388541811</v>
      </c>
      <c r="AG11" s="23">
        <v>9.8276496669607194E-2</v>
      </c>
      <c r="AH11" s="23">
        <v>0.10378829370985</v>
      </c>
      <c r="AI11" s="23">
        <v>0.25846553594831601</v>
      </c>
      <c r="AJ11" s="23"/>
      <c r="AK11" s="23">
        <v>0.175283348157456</v>
      </c>
      <c r="AL11" s="23">
        <v>5.3522271606908998E-2</v>
      </c>
      <c r="AM11" s="23">
        <v>0.13056401243598101</v>
      </c>
      <c r="AN11" s="23">
        <v>0.22746000515190601</v>
      </c>
      <c r="AO11" s="23">
        <v>0.128234973134466</v>
      </c>
      <c r="AP11" s="23"/>
      <c r="AQ11" s="23">
        <v>0.124357519887855</v>
      </c>
      <c r="AR11" s="23"/>
      <c r="AS11" s="23">
        <v>3.5110713435996699E-2</v>
      </c>
      <c r="AT11" s="23">
        <v>0.197151468479832</v>
      </c>
    </row>
    <row r="12" spans="2:46" x14ac:dyDescent="0.35">
      <c r="B12" s="16"/>
    </row>
    <row r="13" spans="2:46" x14ac:dyDescent="0.35">
      <c r="B13" t="s">
        <v>76</v>
      </c>
    </row>
    <row r="14" spans="2:46" x14ac:dyDescent="0.35">
      <c r="B14" t="s">
        <v>77</v>
      </c>
    </row>
    <row r="16" spans="2:46" x14ac:dyDescent="0.35">
      <c r="B16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AT17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214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43.5" x14ac:dyDescent="0.35">
      <c r="B9" s="15" t="s">
        <v>211</v>
      </c>
      <c r="C9" s="14">
        <v>0.24126963685137601</v>
      </c>
      <c r="D9" s="14">
        <v>0.248901520890976</v>
      </c>
      <c r="E9" s="14">
        <v>0.23381614222601099</v>
      </c>
      <c r="F9" s="14"/>
      <c r="G9" s="14">
        <v>0.14621555338806899</v>
      </c>
      <c r="H9" s="14">
        <v>0.20364281003284301</v>
      </c>
      <c r="I9" s="14">
        <v>0.165444205717799</v>
      </c>
      <c r="J9" s="14">
        <v>0.23286341497282301</v>
      </c>
      <c r="K9" s="14">
        <v>0.26981828628618099</v>
      </c>
      <c r="L9" s="14">
        <v>0.38455355477922698</v>
      </c>
      <c r="M9" s="14"/>
      <c r="N9" s="14">
        <v>0.26359522920860401</v>
      </c>
      <c r="O9" s="14">
        <v>0.237308205715314</v>
      </c>
      <c r="P9" s="14">
        <v>0.26126209165228598</v>
      </c>
      <c r="Q9" s="14">
        <v>0.20496348300272099</v>
      </c>
      <c r="R9" s="14"/>
      <c r="S9" s="14">
        <v>0.243866712217927</v>
      </c>
      <c r="T9" s="14">
        <v>0.27701970683070998</v>
      </c>
      <c r="U9" s="14">
        <v>0.22779826731361599</v>
      </c>
      <c r="V9" s="14">
        <v>0.32529763162577802</v>
      </c>
      <c r="W9" s="14">
        <v>0.258010632898581</v>
      </c>
      <c r="X9" s="14">
        <v>0.22438155195479501</v>
      </c>
      <c r="Y9" s="14">
        <v>0.209440777847272</v>
      </c>
      <c r="Z9" s="14">
        <v>0.18316781822318601</v>
      </c>
      <c r="AA9" s="14">
        <v>0.23713436526706699</v>
      </c>
      <c r="AB9" s="14">
        <v>0.20557618091275101</v>
      </c>
      <c r="AC9" s="14">
        <v>0.24667407047147699</v>
      </c>
      <c r="AD9" s="14">
        <v>0.14613330012911099</v>
      </c>
      <c r="AE9" s="14"/>
      <c r="AF9" s="14">
        <v>0.408036750790852</v>
      </c>
      <c r="AG9" s="14">
        <v>0.168412959882979</v>
      </c>
      <c r="AH9" s="14">
        <v>0.22864464203713999</v>
      </c>
      <c r="AI9" s="14">
        <v>0.357111186696081</v>
      </c>
      <c r="AJ9" s="14"/>
      <c r="AK9" s="14">
        <v>0.36866839431111098</v>
      </c>
      <c r="AL9" s="14">
        <v>0.145086652829572</v>
      </c>
      <c r="AM9" s="14">
        <v>0.21981961039327999</v>
      </c>
      <c r="AN9" s="14">
        <v>0.36570929182299</v>
      </c>
      <c r="AO9" s="14">
        <v>0.15457469470356</v>
      </c>
      <c r="AP9" s="14"/>
      <c r="AQ9" s="14">
        <v>0.22341286964136101</v>
      </c>
      <c r="AR9" s="14"/>
      <c r="AS9" s="14">
        <v>0.13736818598518999</v>
      </c>
      <c r="AT9" s="14">
        <v>0.225543779443411</v>
      </c>
    </row>
    <row r="10" spans="2:46" ht="43.5" x14ac:dyDescent="0.35">
      <c r="B10" s="15" t="s">
        <v>212</v>
      </c>
      <c r="C10" s="14">
        <v>0.198054444244433</v>
      </c>
      <c r="D10" s="14">
        <v>0.20376640750007599</v>
      </c>
      <c r="E10" s="14">
        <v>0.19217409293336399</v>
      </c>
      <c r="F10" s="14"/>
      <c r="G10" s="14">
        <v>0.33225676458695103</v>
      </c>
      <c r="H10" s="14">
        <v>0.30194727746712302</v>
      </c>
      <c r="I10" s="14">
        <v>0.25368589450183199</v>
      </c>
      <c r="J10" s="14">
        <v>0.154803011302138</v>
      </c>
      <c r="K10" s="14">
        <v>0.11934049282058599</v>
      </c>
      <c r="L10" s="14">
        <v>6.6989981279421199E-2</v>
      </c>
      <c r="M10" s="14"/>
      <c r="N10" s="14">
        <v>0.184878871118592</v>
      </c>
      <c r="O10" s="14">
        <v>0.19730123898840901</v>
      </c>
      <c r="P10" s="14">
        <v>0.21856088979546801</v>
      </c>
      <c r="Q10" s="14">
        <v>0.19781069203437801</v>
      </c>
      <c r="R10" s="14"/>
      <c r="S10" s="14">
        <v>0.230253945080862</v>
      </c>
      <c r="T10" s="14">
        <v>0.15021501432079801</v>
      </c>
      <c r="U10" s="14">
        <v>0.23236808562700201</v>
      </c>
      <c r="V10" s="14">
        <v>0.163803791574855</v>
      </c>
      <c r="W10" s="14">
        <v>0.181909899091454</v>
      </c>
      <c r="X10" s="14">
        <v>0.24250261658577099</v>
      </c>
      <c r="Y10" s="14">
        <v>0.215412632780112</v>
      </c>
      <c r="Z10" s="14">
        <v>0.20309686804763999</v>
      </c>
      <c r="AA10" s="14">
        <v>0.205146231771315</v>
      </c>
      <c r="AB10" s="14">
        <v>0.206135799673793</v>
      </c>
      <c r="AC10" s="14">
        <v>9.0721720446137799E-2</v>
      </c>
      <c r="AD10" s="14">
        <v>0.24568448496635101</v>
      </c>
      <c r="AE10" s="14"/>
      <c r="AF10" s="14">
        <v>0.124788196647397</v>
      </c>
      <c r="AG10" s="14">
        <v>0.23045454875237201</v>
      </c>
      <c r="AH10" s="14">
        <v>0.24577630553405799</v>
      </c>
      <c r="AI10" s="14">
        <v>0.154189950759344</v>
      </c>
      <c r="AJ10" s="14"/>
      <c r="AK10" s="14">
        <v>0.17299605955689801</v>
      </c>
      <c r="AL10" s="14">
        <v>0.230250313929482</v>
      </c>
      <c r="AM10" s="14">
        <v>0.237495239643122</v>
      </c>
      <c r="AN10" s="14">
        <v>0.132849249650316</v>
      </c>
      <c r="AO10" s="14">
        <v>0.38905369047844102</v>
      </c>
      <c r="AP10" s="14"/>
      <c r="AQ10" s="14">
        <v>0.21805350039656199</v>
      </c>
      <c r="AR10" s="14"/>
      <c r="AS10" s="14">
        <v>0.19769876835381001</v>
      </c>
      <c r="AT10" s="14">
        <v>0.28300078332398299</v>
      </c>
    </row>
    <row r="11" spans="2:46" ht="43.5" x14ac:dyDescent="0.35">
      <c r="B11" s="15" t="s">
        <v>213</v>
      </c>
      <c r="C11" s="14">
        <v>0.25403702081084201</v>
      </c>
      <c r="D11" s="14">
        <v>0.27196799199395799</v>
      </c>
      <c r="E11" s="14">
        <v>0.23752164094497999</v>
      </c>
      <c r="F11" s="14"/>
      <c r="G11" s="14">
        <v>0.209614123312029</v>
      </c>
      <c r="H11" s="14">
        <v>0.289836614135148</v>
      </c>
      <c r="I11" s="14">
        <v>0.26475187411573597</v>
      </c>
      <c r="J11" s="14">
        <v>0.25211678066805199</v>
      </c>
      <c r="K11" s="14">
        <v>0.28497133836750899</v>
      </c>
      <c r="L11" s="14">
        <v>0.226525180845119</v>
      </c>
      <c r="M11" s="14"/>
      <c r="N11" s="14">
        <v>0.29851749478431999</v>
      </c>
      <c r="O11" s="14">
        <v>0.27315280183316698</v>
      </c>
      <c r="P11" s="14">
        <v>0.18988765934377799</v>
      </c>
      <c r="Q11" s="14">
        <v>0.245961272708142</v>
      </c>
      <c r="R11" s="14"/>
      <c r="S11" s="14">
        <v>0.28208627220542298</v>
      </c>
      <c r="T11" s="14">
        <v>0.26951853387665797</v>
      </c>
      <c r="U11" s="14">
        <v>0.24601396775808199</v>
      </c>
      <c r="V11" s="14">
        <v>0.22626270798478701</v>
      </c>
      <c r="W11" s="14">
        <v>0.25518744646236302</v>
      </c>
      <c r="X11" s="14">
        <v>0.24402969360551</v>
      </c>
      <c r="Y11" s="14">
        <v>0.16183118187482301</v>
      </c>
      <c r="Z11" s="14">
        <v>0.26743294008389101</v>
      </c>
      <c r="AA11" s="14">
        <v>0.254586114889092</v>
      </c>
      <c r="AB11" s="14">
        <v>0.28738991236955402</v>
      </c>
      <c r="AC11" s="14">
        <v>0.27026482245245198</v>
      </c>
      <c r="AD11" s="14">
        <v>0.28724319180420799</v>
      </c>
      <c r="AE11" s="14"/>
      <c r="AF11" s="14">
        <v>0.19457155406486201</v>
      </c>
      <c r="AG11" s="14">
        <v>0.37888151574209</v>
      </c>
      <c r="AH11" s="14">
        <v>0.290551326589091</v>
      </c>
      <c r="AI11" s="14">
        <v>0.143981854507961</v>
      </c>
      <c r="AJ11" s="14"/>
      <c r="AK11" s="14">
        <v>0.22379462469424199</v>
      </c>
      <c r="AL11" s="14">
        <v>0.46204711259408299</v>
      </c>
      <c r="AM11" s="14">
        <v>0.31275564047380999</v>
      </c>
      <c r="AN11" s="14">
        <v>0.16010426724318799</v>
      </c>
      <c r="AO11" s="14">
        <v>0.13175357088310799</v>
      </c>
      <c r="AP11" s="14"/>
      <c r="AQ11" s="14">
        <v>0.34784285389191699</v>
      </c>
      <c r="AR11" s="14"/>
      <c r="AS11" s="14">
        <v>0.51826249732454099</v>
      </c>
      <c r="AT11" s="14">
        <v>0.170890603892844</v>
      </c>
    </row>
    <row r="12" spans="2:46" x14ac:dyDescent="0.35">
      <c r="B12" s="15" t="s">
        <v>131</v>
      </c>
      <c r="C12" s="23">
        <v>0.30663889809334899</v>
      </c>
      <c r="D12" s="23">
        <v>0.27536407961498999</v>
      </c>
      <c r="E12" s="23">
        <v>0.33648812389564497</v>
      </c>
      <c r="F12" s="23"/>
      <c r="G12" s="23">
        <v>0.31191355871295101</v>
      </c>
      <c r="H12" s="23">
        <v>0.204573298364885</v>
      </c>
      <c r="I12" s="23">
        <v>0.31611802566463398</v>
      </c>
      <c r="J12" s="23">
        <v>0.36021679305698701</v>
      </c>
      <c r="K12" s="23">
        <v>0.32586988252572402</v>
      </c>
      <c r="L12" s="23">
        <v>0.32193128309623298</v>
      </c>
      <c r="M12" s="23"/>
      <c r="N12" s="23">
        <v>0.25300840488848297</v>
      </c>
      <c r="O12" s="23">
        <v>0.29223775346310998</v>
      </c>
      <c r="P12" s="23">
        <v>0.33028935920846703</v>
      </c>
      <c r="Q12" s="23">
        <v>0.351264552254759</v>
      </c>
      <c r="R12" s="23"/>
      <c r="S12" s="23">
        <v>0.24379307049578799</v>
      </c>
      <c r="T12" s="23">
        <v>0.30324674497183401</v>
      </c>
      <c r="U12" s="23">
        <v>0.29381967930129999</v>
      </c>
      <c r="V12" s="23">
        <v>0.28463586881457897</v>
      </c>
      <c r="W12" s="23">
        <v>0.30489202154760198</v>
      </c>
      <c r="X12" s="23">
        <v>0.28908613785392401</v>
      </c>
      <c r="Y12" s="23">
        <v>0.413315407497793</v>
      </c>
      <c r="Z12" s="23">
        <v>0.34630237364528299</v>
      </c>
      <c r="AA12" s="23">
        <v>0.30313328807252499</v>
      </c>
      <c r="AB12" s="23">
        <v>0.30089810704390102</v>
      </c>
      <c r="AC12" s="23">
        <v>0.39233938662993301</v>
      </c>
      <c r="AD12" s="23">
        <v>0.32093902310033001</v>
      </c>
      <c r="AE12" s="23"/>
      <c r="AF12" s="23">
        <v>0.27260349849688897</v>
      </c>
      <c r="AG12" s="23">
        <v>0.22225097562255999</v>
      </c>
      <c r="AH12" s="23">
        <v>0.23502772583971099</v>
      </c>
      <c r="AI12" s="23">
        <v>0.34471700803661398</v>
      </c>
      <c r="AJ12" s="23"/>
      <c r="AK12" s="23">
        <v>0.23454092143774799</v>
      </c>
      <c r="AL12" s="23">
        <v>0.162615920646863</v>
      </c>
      <c r="AM12" s="23">
        <v>0.22992950948978899</v>
      </c>
      <c r="AN12" s="23">
        <v>0.34133719128350698</v>
      </c>
      <c r="AO12" s="23">
        <v>0.32461804393489102</v>
      </c>
      <c r="AP12" s="23"/>
      <c r="AQ12" s="23">
        <v>0.21069077607016001</v>
      </c>
      <c r="AR12" s="23"/>
      <c r="AS12" s="23">
        <v>0.14667054833645801</v>
      </c>
      <c r="AT12" s="23">
        <v>0.32056483333976299</v>
      </c>
    </row>
    <row r="13" spans="2:46" x14ac:dyDescent="0.35">
      <c r="B13" s="16"/>
    </row>
    <row r="14" spans="2:46" x14ac:dyDescent="0.35">
      <c r="B14" t="s">
        <v>76</v>
      </c>
    </row>
    <row r="15" spans="2:46" x14ac:dyDescent="0.35">
      <c r="B15" t="s">
        <v>77</v>
      </c>
    </row>
    <row r="17" spans="2:2" x14ac:dyDescent="0.35">
      <c r="B17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AT18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214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43.5" x14ac:dyDescent="0.35">
      <c r="B9" s="15" t="s">
        <v>215</v>
      </c>
      <c r="C9" s="14">
        <v>0.37011700471652798</v>
      </c>
      <c r="D9" s="14">
        <v>0.35654179267283398</v>
      </c>
      <c r="E9" s="14">
        <v>0.38374554078272699</v>
      </c>
      <c r="F9" s="14"/>
      <c r="G9" s="14">
        <v>0.37381187298788698</v>
      </c>
      <c r="H9" s="14">
        <v>0.34442791670176198</v>
      </c>
      <c r="I9" s="14">
        <v>0.44618250195208198</v>
      </c>
      <c r="J9" s="14">
        <v>0.39367839511196301</v>
      </c>
      <c r="K9" s="14">
        <v>0.32728117210845098</v>
      </c>
      <c r="L9" s="14">
        <v>0.33638570576507798</v>
      </c>
      <c r="M9" s="14"/>
      <c r="N9" s="14">
        <v>0.27824577707082698</v>
      </c>
      <c r="O9" s="14">
        <v>0.34641345220981401</v>
      </c>
      <c r="P9" s="14">
        <v>0.42462170288206202</v>
      </c>
      <c r="Q9" s="14">
        <v>0.45150014254179499</v>
      </c>
      <c r="R9" s="14"/>
      <c r="S9" s="14">
        <v>0.30911155053301398</v>
      </c>
      <c r="T9" s="14">
        <v>0.36304093870148402</v>
      </c>
      <c r="U9" s="14">
        <v>0.40922271752186901</v>
      </c>
      <c r="V9" s="14">
        <v>0.353896875635553</v>
      </c>
      <c r="W9" s="14">
        <v>0.36912917742712997</v>
      </c>
      <c r="X9" s="14">
        <v>0.38894016706220502</v>
      </c>
      <c r="Y9" s="14">
        <v>0.42583104736174199</v>
      </c>
      <c r="Z9" s="14">
        <v>0.38079034851661903</v>
      </c>
      <c r="AA9" s="14">
        <v>0.39774398959724599</v>
      </c>
      <c r="AB9" s="14">
        <v>0.41529122681944203</v>
      </c>
      <c r="AC9" s="14">
        <v>0.322594984448415</v>
      </c>
      <c r="AD9" s="14">
        <v>0.2555205246974</v>
      </c>
      <c r="AE9" s="14"/>
      <c r="AF9" s="14">
        <v>0.32240919665774997</v>
      </c>
      <c r="AG9" s="14">
        <v>0.30752439418337302</v>
      </c>
      <c r="AH9" s="14">
        <v>0.315377550272185</v>
      </c>
      <c r="AI9" s="14">
        <v>0.519352102456899</v>
      </c>
      <c r="AJ9" s="14"/>
      <c r="AK9" s="14">
        <v>0.34590038246834198</v>
      </c>
      <c r="AL9" s="14">
        <v>0.18845376310925899</v>
      </c>
      <c r="AM9" s="14">
        <v>0.321362492507903</v>
      </c>
      <c r="AN9" s="14">
        <v>0.515524050089751</v>
      </c>
      <c r="AO9" s="14">
        <v>0.52084465261691304</v>
      </c>
      <c r="AP9" s="14"/>
      <c r="AQ9" s="14">
        <v>0.46416894656867702</v>
      </c>
      <c r="AR9" s="14"/>
      <c r="AS9" s="14">
        <v>0.154887550543581</v>
      </c>
      <c r="AT9" s="14">
        <v>0.54768304284415803</v>
      </c>
    </row>
    <row r="10" spans="2:46" ht="43.5" x14ac:dyDescent="0.35">
      <c r="B10" s="15" t="s">
        <v>216</v>
      </c>
      <c r="C10" s="14">
        <v>0.152629978253882</v>
      </c>
      <c r="D10" s="14">
        <v>0.16211675997923</v>
      </c>
      <c r="E10" s="14">
        <v>0.14396354125588101</v>
      </c>
      <c r="F10" s="14"/>
      <c r="G10" s="14">
        <v>0.18340292566071301</v>
      </c>
      <c r="H10" s="14">
        <v>0.158702472529891</v>
      </c>
      <c r="I10" s="14">
        <v>0.14535210944784399</v>
      </c>
      <c r="J10" s="14">
        <v>0.16958833614455199</v>
      </c>
      <c r="K10" s="14">
        <v>0.14565350559165199</v>
      </c>
      <c r="L10" s="14">
        <v>0.123994803626692</v>
      </c>
      <c r="M10" s="14"/>
      <c r="N10" s="14">
        <v>0.155063302873133</v>
      </c>
      <c r="O10" s="14">
        <v>0.15538125782211501</v>
      </c>
      <c r="P10" s="14">
        <v>0.15589639856917201</v>
      </c>
      <c r="Q10" s="14">
        <v>0.14637461689574699</v>
      </c>
      <c r="R10" s="14"/>
      <c r="S10" s="14">
        <v>0.143860338354417</v>
      </c>
      <c r="T10" s="14">
        <v>0.133693980985512</v>
      </c>
      <c r="U10" s="14">
        <v>0.128677999225915</v>
      </c>
      <c r="V10" s="14">
        <v>0.12902192227123199</v>
      </c>
      <c r="W10" s="14">
        <v>0.20145589550717199</v>
      </c>
      <c r="X10" s="14">
        <v>0.17645086743373201</v>
      </c>
      <c r="Y10" s="14">
        <v>0.13314109614463099</v>
      </c>
      <c r="Z10" s="14">
        <v>0.17602964353974099</v>
      </c>
      <c r="AA10" s="14">
        <v>0.181764901793524</v>
      </c>
      <c r="AB10" s="14">
        <v>0.164129939754243</v>
      </c>
      <c r="AC10" s="14">
        <v>9.9079759077569204E-2</v>
      </c>
      <c r="AD10" s="14">
        <v>0.194072712529509</v>
      </c>
      <c r="AE10" s="14"/>
      <c r="AF10" s="14">
        <v>0.108515521165799</v>
      </c>
      <c r="AG10" s="14">
        <v>0.18567683574945501</v>
      </c>
      <c r="AH10" s="14">
        <v>0.251330605738391</v>
      </c>
      <c r="AI10" s="14">
        <v>0.107463175636582</v>
      </c>
      <c r="AJ10" s="14"/>
      <c r="AK10" s="14">
        <v>0.114630379995172</v>
      </c>
      <c r="AL10" s="14">
        <v>0.21459510708176099</v>
      </c>
      <c r="AM10" s="14">
        <v>0.245641917451245</v>
      </c>
      <c r="AN10" s="14">
        <v>0.10574056861754599</v>
      </c>
      <c r="AO10" s="14">
        <v>0.20708238821265401</v>
      </c>
      <c r="AP10" s="14"/>
      <c r="AQ10" s="14">
        <v>0.15895433230773701</v>
      </c>
      <c r="AR10" s="14"/>
      <c r="AS10" s="14">
        <v>0.21523186411196699</v>
      </c>
      <c r="AT10" s="14">
        <v>0.14741076948727599</v>
      </c>
    </row>
    <row r="11" spans="2:46" ht="43.5" x14ac:dyDescent="0.35">
      <c r="B11" s="15" t="s">
        <v>217</v>
      </c>
      <c r="C11" s="14">
        <v>0.14976494355060299</v>
      </c>
      <c r="D11" s="14">
        <v>0.165885360126485</v>
      </c>
      <c r="E11" s="14">
        <v>0.13366353382358001</v>
      </c>
      <c r="F11" s="14"/>
      <c r="G11" s="14">
        <v>0.14992881810583999</v>
      </c>
      <c r="H11" s="14">
        <v>0.14393410429489301</v>
      </c>
      <c r="I11" s="14">
        <v>0.15727920169659301</v>
      </c>
      <c r="J11" s="14">
        <v>0.14176935260846801</v>
      </c>
      <c r="K11" s="14">
        <v>0.17752733458755199</v>
      </c>
      <c r="L11" s="14">
        <v>0.136083740532014</v>
      </c>
      <c r="M11" s="14"/>
      <c r="N11" s="14">
        <v>0.20188756123733401</v>
      </c>
      <c r="O11" s="14">
        <v>0.15310134765915001</v>
      </c>
      <c r="P11" s="14">
        <v>0.127705793478534</v>
      </c>
      <c r="Q11" s="14">
        <v>0.107424804715057</v>
      </c>
      <c r="R11" s="14"/>
      <c r="S11" s="14">
        <v>0.21027613616660401</v>
      </c>
      <c r="T11" s="14">
        <v>0.194535472158575</v>
      </c>
      <c r="U11" s="14">
        <v>0.15828286644784401</v>
      </c>
      <c r="V11" s="14">
        <v>0.154914073147707</v>
      </c>
      <c r="W11" s="14">
        <v>0.12499296626774201</v>
      </c>
      <c r="X11" s="14">
        <v>0.13682898311578801</v>
      </c>
      <c r="Y11" s="14">
        <v>0.13201130726369201</v>
      </c>
      <c r="Z11" s="14">
        <v>8.9961139614368801E-2</v>
      </c>
      <c r="AA11" s="14">
        <v>0.12096451061003299</v>
      </c>
      <c r="AB11" s="14">
        <v>6.9138892991547296E-2</v>
      </c>
      <c r="AC11" s="14">
        <v>0.20296466730099699</v>
      </c>
      <c r="AD11" s="14">
        <v>0.117763980891413</v>
      </c>
      <c r="AE11" s="14"/>
      <c r="AF11" s="14">
        <v>0.18312582979209899</v>
      </c>
      <c r="AG11" s="14">
        <v>0.17733641239683501</v>
      </c>
      <c r="AH11" s="14">
        <v>0.14986948309841899</v>
      </c>
      <c r="AI11" s="14">
        <v>0.12513944127548299</v>
      </c>
      <c r="AJ11" s="14"/>
      <c r="AK11" s="14">
        <v>0.190967136638965</v>
      </c>
      <c r="AL11" s="14">
        <v>0.219140996563532</v>
      </c>
      <c r="AM11" s="14">
        <v>0.148037544254144</v>
      </c>
      <c r="AN11" s="14">
        <v>0.118519533557044</v>
      </c>
      <c r="AO11" s="14">
        <v>6.9969050188655305E-2</v>
      </c>
      <c r="AP11" s="14"/>
      <c r="AQ11" s="14">
        <v>0.140037940367298</v>
      </c>
      <c r="AR11" s="14"/>
      <c r="AS11" s="14">
        <v>0.25651564068656801</v>
      </c>
      <c r="AT11" s="14">
        <v>6.2367312851605503E-2</v>
      </c>
    </row>
    <row r="12" spans="2:46" ht="43.5" x14ac:dyDescent="0.35">
      <c r="B12" s="15" t="s">
        <v>218</v>
      </c>
      <c r="C12" s="14">
        <v>0.125939198808694</v>
      </c>
      <c r="D12" s="14">
        <v>0.12456338306793301</v>
      </c>
      <c r="E12" s="14">
        <v>0.12777607733719401</v>
      </c>
      <c r="F12" s="14"/>
      <c r="G12" s="14">
        <v>9.0112980332657897E-2</v>
      </c>
      <c r="H12" s="14">
        <v>0.186689080843123</v>
      </c>
      <c r="I12" s="14">
        <v>9.1325932676326299E-2</v>
      </c>
      <c r="J12" s="14">
        <v>0.10016139878367999</v>
      </c>
      <c r="K12" s="14">
        <v>0.13135171808814</v>
      </c>
      <c r="L12" s="14">
        <v>0.14586692849676</v>
      </c>
      <c r="M12" s="14"/>
      <c r="N12" s="14">
        <v>0.169141909487383</v>
      </c>
      <c r="O12" s="14">
        <v>0.140016901612322</v>
      </c>
      <c r="P12" s="14">
        <v>9.0630926485518098E-2</v>
      </c>
      <c r="Q12" s="14">
        <v>9.7312847798435298E-2</v>
      </c>
      <c r="R12" s="14"/>
      <c r="S12" s="14">
        <v>0.14277912098241</v>
      </c>
      <c r="T12" s="14">
        <v>8.6614693276491295E-2</v>
      </c>
      <c r="U12" s="14">
        <v>0.113314590329059</v>
      </c>
      <c r="V12" s="14">
        <v>0.15012838536571099</v>
      </c>
      <c r="W12" s="14">
        <v>0.115925619403388</v>
      </c>
      <c r="X12" s="14">
        <v>0.11765678807970401</v>
      </c>
      <c r="Y12" s="14">
        <v>0.102436035588075</v>
      </c>
      <c r="Z12" s="14">
        <v>0.18417155913484701</v>
      </c>
      <c r="AA12" s="14">
        <v>0.12883430818281999</v>
      </c>
      <c r="AB12" s="14">
        <v>0.117862258408212</v>
      </c>
      <c r="AC12" s="14">
        <v>0.11522828391725699</v>
      </c>
      <c r="AD12" s="14">
        <v>0.24295126528361499</v>
      </c>
      <c r="AE12" s="14"/>
      <c r="AF12" s="14">
        <v>0.103482184899948</v>
      </c>
      <c r="AG12" s="14">
        <v>0.20094682592051699</v>
      </c>
      <c r="AH12" s="14">
        <v>0.123211212676205</v>
      </c>
      <c r="AI12" s="14">
        <v>6.1232339736743101E-2</v>
      </c>
      <c r="AJ12" s="14"/>
      <c r="AK12" s="14">
        <v>0.104806733773061</v>
      </c>
      <c r="AL12" s="14">
        <v>0.23639473758625201</v>
      </c>
      <c r="AM12" s="14">
        <v>0.14340793658709899</v>
      </c>
      <c r="AN12" s="14">
        <v>7.7565711667034604E-2</v>
      </c>
      <c r="AO12" s="14">
        <v>7.5161348105103304E-2</v>
      </c>
      <c r="AP12" s="14"/>
      <c r="AQ12" s="14">
        <v>0.16284404587448501</v>
      </c>
      <c r="AR12" s="14"/>
      <c r="AS12" s="14">
        <v>0.264491539620333</v>
      </c>
      <c r="AT12" s="14">
        <v>0.107287627160053</v>
      </c>
    </row>
    <row r="13" spans="2:46" x14ac:dyDescent="0.35">
      <c r="B13" s="15" t="s">
        <v>131</v>
      </c>
      <c r="C13" s="23">
        <v>0.201548874670293</v>
      </c>
      <c r="D13" s="23">
        <v>0.190892704153519</v>
      </c>
      <c r="E13" s="23">
        <v>0.210851306800619</v>
      </c>
      <c r="F13" s="23"/>
      <c r="G13" s="23">
        <v>0.20274340291290199</v>
      </c>
      <c r="H13" s="23">
        <v>0.16624642563033101</v>
      </c>
      <c r="I13" s="23">
        <v>0.159860254227154</v>
      </c>
      <c r="J13" s="23">
        <v>0.194802517351336</v>
      </c>
      <c r="K13" s="23">
        <v>0.21818626962420601</v>
      </c>
      <c r="L13" s="23">
        <v>0.25766882157945598</v>
      </c>
      <c r="M13" s="23"/>
      <c r="N13" s="23">
        <v>0.19566144933132301</v>
      </c>
      <c r="O13" s="23">
        <v>0.205087040696598</v>
      </c>
      <c r="P13" s="23">
        <v>0.20114517858471301</v>
      </c>
      <c r="Q13" s="23">
        <v>0.197387588048966</v>
      </c>
      <c r="R13" s="23"/>
      <c r="S13" s="23">
        <v>0.19397285396355601</v>
      </c>
      <c r="T13" s="23">
        <v>0.222114914877937</v>
      </c>
      <c r="U13" s="23">
        <v>0.190501826475313</v>
      </c>
      <c r="V13" s="23">
        <v>0.21203874357979699</v>
      </c>
      <c r="W13" s="23">
        <v>0.188496341394569</v>
      </c>
      <c r="X13" s="23">
        <v>0.18012319430857099</v>
      </c>
      <c r="Y13" s="23">
        <v>0.20658051364186</v>
      </c>
      <c r="Z13" s="23">
        <v>0.16904730919442501</v>
      </c>
      <c r="AA13" s="23">
        <v>0.17069228981637699</v>
      </c>
      <c r="AB13" s="23">
        <v>0.23357768202655599</v>
      </c>
      <c r="AC13" s="23">
        <v>0.26013230525576198</v>
      </c>
      <c r="AD13" s="23">
        <v>0.18969151659806299</v>
      </c>
      <c r="AE13" s="23"/>
      <c r="AF13" s="23">
        <v>0.28246726748440398</v>
      </c>
      <c r="AG13" s="23">
        <v>0.12851553174982</v>
      </c>
      <c r="AH13" s="23">
        <v>0.16021114821479901</v>
      </c>
      <c r="AI13" s="23">
        <v>0.18681294089429301</v>
      </c>
      <c r="AJ13" s="23"/>
      <c r="AK13" s="23">
        <v>0.24369536712445899</v>
      </c>
      <c r="AL13" s="23">
        <v>0.141415395659197</v>
      </c>
      <c r="AM13" s="23">
        <v>0.141550109199609</v>
      </c>
      <c r="AN13" s="23">
        <v>0.18265013606862401</v>
      </c>
      <c r="AO13" s="23">
        <v>0.12694256087667399</v>
      </c>
      <c r="AP13" s="23"/>
      <c r="AQ13" s="23">
        <v>7.3994734881802596E-2</v>
      </c>
      <c r="AR13" s="23"/>
      <c r="AS13" s="23">
        <v>0.10887340503755</v>
      </c>
      <c r="AT13" s="23">
        <v>0.13525124765690899</v>
      </c>
    </row>
    <row r="14" spans="2:46" x14ac:dyDescent="0.35">
      <c r="B14" s="16"/>
    </row>
    <row r="15" spans="2:46" x14ac:dyDescent="0.35">
      <c r="B15" t="s">
        <v>76</v>
      </c>
    </row>
    <row r="16" spans="2:46" x14ac:dyDescent="0.35">
      <c r="B16" t="s">
        <v>77</v>
      </c>
    </row>
    <row r="18" spans="2:2" x14ac:dyDescent="0.35">
      <c r="B18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T22"/>
  <sheetViews>
    <sheetView showGridLines="0" topLeftCell="A4" workbookViewId="0">
      <pane xSplit="2" topLeftCell="AB1" activePane="topRight" state="frozen"/>
      <selection pane="topRight" activeCell="AG15" sqref="AG15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80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0.308025740434063</v>
      </c>
      <c r="D9" s="14">
        <v>0.33895135977813701</v>
      </c>
      <c r="E9" s="14">
        <v>0.278073016290519</v>
      </c>
      <c r="F9" s="14"/>
      <c r="G9" s="14">
        <v>0.10279516709306399</v>
      </c>
      <c r="H9" s="14">
        <v>0.19300548891184599</v>
      </c>
      <c r="I9" s="14">
        <v>0.24879451850350801</v>
      </c>
      <c r="J9" s="14">
        <v>0.34200176890121597</v>
      </c>
      <c r="K9" s="14">
        <v>0.39552440987792398</v>
      </c>
      <c r="L9" s="14">
        <v>0.50006245081635203</v>
      </c>
      <c r="M9" s="14"/>
      <c r="N9" s="14">
        <v>0.29192183089899099</v>
      </c>
      <c r="O9" s="14">
        <v>0.25333495701668501</v>
      </c>
      <c r="P9" s="14">
        <v>0.34186449047815698</v>
      </c>
      <c r="Q9" s="14">
        <v>0.35302761858800602</v>
      </c>
      <c r="R9" s="14"/>
      <c r="S9" s="14">
        <v>0.19864831812584999</v>
      </c>
      <c r="T9" s="14">
        <v>0.365796477740783</v>
      </c>
      <c r="U9" s="14">
        <v>0.32000667349691297</v>
      </c>
      <c r="V9" s="14">
        <v>0.33712887129272801</v>
      </c>
      <c r="W9" s="14">
        <v>0.33193608885473302</v>
      </c>
      <c r="X9" s="14">
        <v>0.30641585506531099</v>
      </c>
      <c r="Y9" s="14">
        <v>0.32812660275000199</v>
      </c>
      <c r="Z9" s="14">
        <v>0.25685508035218801</v>
      </c>
      <c r="AA9" s="14">
        <v>0.35033234971832899</v>
      </c>
      <c r="AB9" s="14">
        <v>0.26005934239350198</v>
      </c>
      <c r="AC9" s="14">
        <v>0.396992090187124</v>
      </c>
      <c r="AD9" s="14">
        <v>0.25367895404733898</v>
      </c>
      <c r="AE9" s="14"/>
      <c r="AF9" s="14">
        <v>0.52872171503060394</v>
      </c>
      <c r="AG9" s="14">
        <v>9.7016143005434902E-2</v>
      </c>
      <c r="AH9" s="14">
        <v>0.20572655452616401</v>
      </c>
      <c r="AI9" s="14">
        <v>0.70867183046121196</v>
      </c>
      <c r="AJ9" s="14"/>
      <c r="AK9" s="14">
        <v>0.44483131138696003</v>
      </c>
      <c r="AL9" s="14">
        <v>1.57317803809509E-2</v>
      </c>
      <c r="AM9" s="14">
        <v>0.18577263462499499</v>
      </c>
      <c r="AN9" s="14">
        <v>0.64577350506352504</v>
      </c>
      <c r="AO9" s="14">
        <v>0.21592034690364001</v>
      </c>
      <c r="AP9" s="14"/>
      <c r="AQ9" s="14">
        <v>0.22001916796725601</v>
      </c>
      <c r="AR9" s="14"/>
      <c r="AS9" s="14">
        <v>1.8459458032310101E-2</v>
      </c>
      <c r="AT9" s="14">
        <v>0.22306520206091801</v>
      </c>
    </row>
    <row r="10" spans="2:46" x14ac:dyDescent="0.35">
      <c r="B10" s="15" t="s">
        <v>67</v>
      </c>
      <c r="C10" s="14">
        <v>0.18647178992740099</v>
      </c>
      <c r="D10" s="14">
        <v>0.166211591236328</v>
      </c>
      <c r="E10" s="14">
        <v>0.20604165189078999</v>
      </c>
      <c r="F10" s="14"/>
      <c r="G10" s="14">
        <v>0.171805287993441</v>
      </c>
      <c r="H10" s="14">
        <v>0.16226537082735201</v>
      </c>
      <c r="I10" s="14">
        <v>0.20367123004925899</v>
      </c>
      <c r="J10" s="14">
        <v>0.199794112953533</v>
      </c>
      <c r="K10" s="14">
        <v>0.17723645227882801</v>
      </c>
      <c r="L10" s="14">
        <v>0.19734729234744799</v>
      </c>
      <c r="M10" s="14"/>
      <c r="N10" s="14">
        <v>0.18353789799956</v>
      </c>
      <c r="O10" s="14">
        <v>0.20328965421648601</v>
      </c>
      <c r="P10" s="14">
        <v>0.171304643665111</v>
      </c>
      <c r="Q10" s="14">
        <v>0.186175130793408</v>
      </c>
      <c r="R10" s="14"/>
      <c r="S10" s="14">
        <v>0.116582116948105</v>
      </c>
      <c r="T10" s="14">
        <v>0.19901890557712801</v>
      </c>
      <c r="U10" s="14">
        <v>0.18335819635498499</v>
      </c>
      <c r="V10" s="14">
        <v>0.20247648922859901</v>
      </c>
      <c r="W10" s="14">
        <v>0.15689268369825299</v>
      </c>
      <c r="X10" s="14">
        <v>0.19587716030489699</v>
      </c>
      <c r="Y10" s="14">
        <v>0.197197716959328</v>
      </c>
      <c r="Z10" s="14">
        <v>0.25491432881139098</v>
      </c>
      <c r="AA10" s="14">
        <v>0.17141499152779899</v>
      </c>
      <c r="AB10" s="14">
        <v>0.225664909094759</v>
      </c>
      <c r="AC10" s="14">
        <v>0.23387051247226801</v>
      </c>
      <c r="AD10" s="14">
        <v>0.19742177568173999</v>
      </c>
      <c r="AE10" s="14"/>
      <c r="AF10" s="14">
        <v>0.25243167161399499</v>
      </c>
      <c r="AG10" s="14">
        <v>0.10910377971060201</v>
      </c>
      <c r="AH10" s="14">
        <v>0.28403727812033402</v>
      </c>
      <c r="AI10" s="14">
        <v>0.15303260604619401</v>
      </c>
      <c r="AJ10" s="14"/>
      <c r="AK10" s="14">
        <v>0.29107497568147001</v>
      </c>
      <c r="AL10" s="14">
        <v>1.43127913492757E-2</v>
      </c>
      <c r="AM10" s="14">
        <v>0.27911162243619297</v>
      </c>
      <c r="AN10" s="14">
        <v>0.18553830746303401</v>
      </c>
      <c r="AO10" s="14">
        <v>0.26012570443921001</v>
      </c>
      <c r="AP10" s="14"/>
      <c r="AQ10" s="14">
        <v>0.13436474091870701</v>
      </c>
      <c r="AR10" s="14"/>
      <c r="AS10" s="14">
        <v>2.5189229853485599E-2</v>
      </c>
      <c r="AT10" s="14">
        <v>0.23628932577713499</v>
      </c>
    </row>
    <row r="11" spans="2:46" ht="29" x14ac:dyDescent="0.35">
      <c r="B11" s="15" t="s">
        <v>68</v>
      </c>
      <c r="C11" s="14">
        <v>0.15844774791090499</v>
      </c>
      <c r="D11" s="14">
        <v>0.145819503705228</v>
      </c>
      <c r="E11" s="14">
        <v>0.170322377175565</v>
      </c>
      <c r="F11" s="14"/>
      <c r="G11" s="14">
        <v>0.222979595065744</v>
      </c>
      <c r="H11" s="14">
        <v>0.146922805392315</v>
      </c>
      <c r="I11" s="14">
        <v>0.193065863878434</v>
      </c>
      <c r="J11" s="14">
        <v>0.15293191985297699</v>
      </c>
      <c r="K11" s="14">
        <v>0.158454706740152</v>
      </c>
      <c r="L11" s="14">
        <v>0.10111797461498399</v>
      </c>
      <c r="M11" s="14"/>
      <c r="N11" s="14">
        <v>0.16344840390677101</v>
      </c>
      <c r="O11" s="14">
        <v>0.15852926355236699</v>
      </c>
      <c r="P11" s="14">
        <v>0.16791713338099901</v>
      </c>
      <c r="Q11" s="14">
        <v>0.14277467375069999</v>
      </c>
      <c r="R11" s="14"/>
      <c r="S11" s="14">
        <v>0.19055694959563499</v>
      </c>
      <c r="T11" s="14">
        <v>0.15086243057809101</v>
      </c>
      <c r="U11" s="14">
        <v>0.18789716645756599</v>
      </c>
      <c r="V11" s="14">
        <v>0.14945897895766</v>
      </c>
      <c r="W11" s="14">
        <v>0.14124058133303599</v>
      </c>
      <c r="X11" s="14">
        <v>0.202760356808105</v>
      </c>
      <c r="Y11" s="14">
        <v>0.10179637452396401</v>
      </c>
      <c r="Z11" s="14">
        <v>0.14152991123064201</v>
      </c>
      <c r="AA11" s="14">
        <v>0.103413104074736</v>
      </c>
      <c r="AB11" s="14">
        <v>0.17656797058923901</v>
      </c>
      <c r="AC11" s="14">
        <v>0.13218238388529899</v>
      </c>
      <c r="AD11" s="14">
        <v>0.26096890653430899</v>
      </c>
      <c r="AE11" s="14"/>
      <c r="AF11" s="14">
        <v>0.110384459471997</v>
      </c>
      <c r="AG11" s="14">
        <v>0.13191119501753801</v>
      </c>
      <c r="AH11" s="14">
        <v>0.26251467433206599</v>
      </c>
      <c r="AI11" s="14">
        <v>6.79535532369753E-2</v>
      </c>
      <c r="AJ11" s="14"/>
      <c r="AK11" s="14">
        <v>0.12643525952537399</v>
      </c>
      <c r="AL11" s="14">
        <v>7.7559947701488594E-2</v>
      </c>
      <c r="AM11" s="14">
        <v>0.25165393016570398</v>
      </c>
      <c r="AN11" s="14">
        <v>8.7719737469728595E-2</v>
      </c>
      <c r="AO11" s="14">
        <v>0.27355445223112002</v>
      </c>
      <c r="AP11" s="14"/>
      <c r="AQ11" s="14">
        <v>8.0732120688911904E-2</v>
      </c>
      <c r="AR11" s="14"/>
      <c r="AS11" s="14">
        <v>7.04766204679452E-2</v>
      </c>
      <c r="AT11" s="14">
        <v>0.207474532165485</v>
      </c>
    </row>
    <row r="12" spans="2:46" x14ac:dyDescent="0.35">
      <c r="B12" s="15" t="s">
        <v>69</v>
      </c>
      <c r="C12" s="14">
        <v>0.20707415960058201</v>
      </c>
      <c r="D12" s="14">
        <v>0.211484185921575</v>
      </c>
      <c r="E12" s="14">
        <v>0.20357869473502099</v>
      </c>
      <c r="F12" s="14"/>
      <c r="G12" s="14">
        <v>0.27674601421924699</v>
      </c>
      <c r="H12" s="14">
        <v>0.26516366324777502</v>
      </c>
      <c r="I12" s="14">
        <v>0.22205843606318099</v>
      </c>
      <c r="J12" s="14">
        <v>0.18545471377789399</v>
      </c>
      <c r="K12" s="14">
        <v>0.17191874535003801</v>
      </c>
      <c r="L12" s="14">
        <v>0.14242947960431801</v>
      </c>
      <c r="M12" s="14"/>
      <c r="N12" s="14">
        <v>0.20193903150673001</v>
      </c>
      <c r="O12" s="14">
        <v>0.24337290934102901</v>
      </c>
      <c r="P12" s="14">
        <v>0.19504274975412</v>
      </c>
      <c r="Q12" s="14">
        <v>0.18423412615693399</v>
      </c>
      <c r="R12" s="14"/>
      <c r="S12" s="14">
        <v>0.27999222656881401</v>
      </c>
      <c r="T12" s="14">
        <v>0.16499881864572799</v>
      </c>
      <c r="U12" s="14">
        <v>0.19804577232118301</v>
      </c>
      <c r="V12" s="14">
        <v>0.17718871516679799</v>
      </c>
      <c r="W12" s="14">
        <v>0.20965306812607901</v>
      </c>
      <c r="X12" s="14">
        <v>0.17430891630643999</v>
      </c>
      <c r="Y12" s="14">
        <v>0.24200226687144</v>
      </c>
      <c r="Z12" s="14">
        <v>0.253863787842186</v>
      </c>
      <c r="AA12" s="14">
        <v>0.22945867842832199</v>
      </c>
      <c r="AB12" s="14">
        <v>0.183544683021446</v>
      </c>
      <c r="AC12" s="14">
        <v>0.12983705602144299</v>
      </c>
      <c r="AD12" s="14">
        <v>0.21688779199182301</v>
      </c>
      <c r="AE12" s="14"/>
      <c r="AF12" s="14">
        <v>6.3788236297515899E-2</v>
      </c>
      <c r="AG12" s="14">
        <v>0.39627899091152802</v>
      </c>
      <c r="AH12" s="14">
        <v>0.15011938900590399</v>
      </c>
      <c r="AI12" s="14">
        <v>4.92787953036831E-2</v>
      </c>
      <c r="AJ12" s="14"/>
      <c r="AK12" s="14">
        <v>9.2693020045102506E-2</v>
      </c>
      <c r="AL12" s="14">
        <v>0.49638618201958901</v>
      </c>
      <c r="AM12" s="14">
        <v>0.21891765856975101</v>
      </c>
      <c r="AN12" s="14">
        <v>5.1248220766534597E-2</v>
      </c>
      <c r="AO12" s="14">
        <v>0.21538858070426001</v>
      </c>
      <c r="AP12" s="14"/>
      <c r="AQ12" s="14">
        <v>0.253635039775295</v>
      </c>
      <c r="AR12" s="14"/>
      <c r="AS12" s="14">
        <v>0.49261111868042901</v>
      </c>
      <c r="AT12" s="14">
        <v>0.25547074195413899</v>
      </c>
    </row>
    <row r="13" spans="2:46" x14ac:dyDescent="0.35">
      <c r="B13" s="15" t="s">
        <v>70</v>
      </c>
      <c r="C13" s="14">
        <v>0.11207797801623599</v>
      </c>
      <c r="D13" s="14">
        <v>0.118437492861396</v>
      </c>
      <c r="E13" s="14">
        <v>0.106306623758851</v>
      </c>
      <c r="F13" s="14"/>
      <c r="G13" s="14">
        <v>0.16800466884925799</v>
      </c>
      <c r="H13" s="14">
        <v>0.17737519502311599</v>
      </c>
      <c r="I13" s="14">
        <v>0.101068584816309</v>
      </c>
      <c r="J13" s="14">
        <v>0.101868147548855</v>
      </c>
      <c r="K13" s="14">
        <v>8.8636837651640293E-2</v>
      </c>
      <c r="L13" s="14">
        <v>5.4702240790576402E-2</v>
      </c>
      <c r="M13" s="14"/>
      <c r="N13" s="14">
        <v>0.143062846346315</v>
      </c>
      <c r="O13" s="14">
        <v>0.12706019311399</v>
      </c>
      <c r="P13" s="14">
        <v>8.5914650376432394E-2</v>
      </c>
      <c r="Q13" s="14">
        <v>8.7500375708940106E-2</v>
      </c>
      <c r="R13" s="14"/>
      <c r="S13" s="14">
        <v>0.17286063143962699</v>
      </c>
      <c r="T13" s="14">
        <v>0.10365267708031201</v>
      </c>
      <c r="U13" s="14">
        <v>9.2523804922786501E-2</v>
      </c>
      <c r="V13" s="14">
        <v>0.11582327379491</v>
      </c>
      <c r="W13" s="14">
        <v>0.12562339020636201</v>
      </c>
      <c r="X13" s="14">
        <v>9.1594433178739498E-2</v>
      </c>
      <c r="Y13" s="14">
        <v>9.6156949547980597E-2</v>
      </c>
      <c r="Z13" s="14">
        <v>7.9706311674817107E-2</v>
      </c>
      <c r="AA13" s="14">
        <v>0.12321398090639001</v>
      </c>
      <c r="AB13" s="14">
        <v>0.113059873137519</v>
      </c>
      <c r="AC13" s="14">
        <v>8.4477756475213203E-2</v>
      </c>
      <c r="AD13" s="14">
        <v>2.4508316616412899E-2</v>
      </c>
      <c r="AE13" s="14"/>
      <c r="AF13" s="14">
        <v>3.4123578850959603E-2</v>
      </c>
      <c r="AG13" s="14">
        <v>0.25526131251886702</v>
      </c>
      <c r="AH13" s="14">
        <v>8.3865003469371494E-2</v>
      </c>
      <c r="AI13" s="14">
        <v>1.7654454362602E-2</v>
      </c>
      <c r="AJ13" s="14"/>
      <c r="AK13" s="14">
        <v>2.9883058916686401E-2</v>
      </c>
      <c r="AL13" s="14">
        <v>0.38695069021157602</v>
      </c>
      <c r="AM13" s="14">
        <v>5.9017753419343899E-2</v>
      </c>
      <c r="AN13" s="14">
        <v>2.57897733646303E-2</v>
      </c>
      <c r="AO13" s="14">
        <v>2.94942453680954E-2</v>
      </c>
      <c r="AP13" s="14"/>
      <c r="AQ13" s="14">
        <v>0.311248930649831</v>
      </c>
      <c r="AR13" s="14"/>
      <c r="AS13" s="14">
        <v>0.38340898784018101</v>
      </c>
      <c r="AT13" s="14">
        <v>6.9146056099692502E-2</v>
      </c>
    </row>
    <row r="14" spans="2:46" x14ac:dyDescent="0.35">
      <c r="B14" s="15" t="s">
        <v>71</v>
      </c>
      <c r="C14" s="14">
        <v>2.7902584110813498E-2</v>
      </c>
      <c r="D14" s="14">
        <v>1.9095866497336099E-2</v>
      </c>
      <c r="E14" s="14">
        <v>3.5677636149254101E-2</v>
      </c>
      <c r="F14" s="14"/>
      <c r="G14" s="14">
        <v>5.7669266779245498E-2</v>
      </c>
      <c r="H14" s="14">
        <v>5.5267476597596503E-2</v>
      </c>
      <c r="I14" s="14">
        <v>3.1341366689308502E-2</v>
      </c>
      <c r="J14" s="14">
        <v>1.79493369655262E-2</v>
      </c>
      <c r="K14" s="14">
        <v>8.2288481014185892E-3</v>
      </c>
      <c r="L14" s="14">
        <v>4.3405618263211102E-3</v>
      </c>
      <c r="M14" s="14"/>
      <c r="N14" s="14">
        <v>1.6089989341632301E-2</v>
      </c>
      <c r="O14" s="14">
        <v>1.4413022759443001E-2</v>
      </c>
      <c r="P14" s="14">
        <v>3.79563323451809E-2</v>
      </c>
      <c r="Q14" s="14">
        <v>4.6288075002011798E-2</v>
      </c>
      <c r="R14" s="14"/>
      <c r="S14" s="14">
        <v>4.1359757321969101E-2</v>
      </c>
      <c r="T14" s="14">
        <v>1.5670690377957999E-2</v>
      </c>
      <c r="U14" s="14">
        <v>1.8168386446565699E-2</v>
      </c>
      <c r="V14" s="14">
        <v>1.7923671559305101E-2</v>
      </c>
      <c r="W14" s="14">
        <v>3.4654187781536998E-2</v>
      </c>
      <c r="X14" s="14">
        <v>2.9043278336507598E-2</v>
      </c>
      <c r="Y14" s="14">
        <v>3.4720089347285099E-2</v>
      </c>
      <c r="Z14" s="14">
        <v>1.31305800887749E-2</v>
      </c>
      <c r="AA14" s="14">
        <v>2.2166895344423801E-2</v>
      </c>
      <c r="AB14" s="14">
        <v>4.1103221763535598E-2</v>
      </c>
      <c r="AC14" s="14">
        <v>2.2640200958652001E-2</v>
      </c>
      <c r="AD14" s="14">
        <v>4.65342551283765E-2</v>
      </c>
      <c r="AE14" s="14"/>
      <c r="AF14" s="14">
        <v>1.05503387349289E-2</v>
      </c>
      <c r="AG14" s="14">
        <v>1.0428578836029601E-2</v>
      </c>
      <c r="AH14" s="14">
        <v>1.37371005461592E-2</v>
      </c>
      <c r="AI14" s="14">
        <v>3.40876058933309E-3</v>
      </c>
      <c r="AJ14" s="14"/>
      <c r="AK14" s="14">
        <v>1.50823744444076E-2</v>
      </c>
      <c r="AL14" s="14">
        <v>9.0586083371201904E-3</v>
      </c>
      <c r="AM14" s="14">
        <v>5.5264007840127999E-3</v>
      </c>
      <c r="AN14" s="14">
        <v>3.9304558725469004E-3</v>
      </c>
      <c r="AO14" s="14">
        <v>5.5166703536741303E-3</v>
      </c>
      <c r="AP14" s="14"/>
      <c r="AQ14" s="14">
        <v>0</v>
      </c>
      <c r="AR14" s="14"/>
      <c r="AS14" s="14">
        <v>9.8545851256493892E-3</v>
      </c>
      <c r="AT14" s="14">
        <v>8.5541419426301505E-3</v>
      </c>
    </row>
    <row r="15" spans="2:46" x14ac:dyDescent="0.35">
      <c r="B15" s="15" t="s">
        <v>72</v>
      </c>
      <c r="C15" s="18">
        <v>0.49449753036146399</v>
      </c>
      <c r="D15" s="18">
        <v>0.50516295101446396</v>
      </c>
      <c r="E15" s="18">
        <v>0.48411466818130899</v>
      </c>
      <c r="F15" s="18"/>
      <c r="G15" s="18">
        <v>0.27460045508650499</v>
      </c>
      <c r="H15" s="18">
        <v>0.35527085973919798</v>
      </c>
      <c r="I15" s="18">
        <v>0.452465748552767</v>
      </c>
      <c r="J15" s="18">
        <v>0.54179588185474803</v>
      </c>
      <c r="K15" s="18">
        <v>0.57276086215675204</v>
      </c>
      <c r="L15" s="18">
        <v>0.6974097431638</v>
      </c>
      <c r="M15" s="18"/>
      <c r="N15" s="18">
        <v>0.47545972889855198</v>
      </c>
      <c r="O15" s="18">
        <v>0.456624611233171</v>
      </c>
      <c r="P15" s="18">
        <v>0.51316913414326704</v>
      </c>
      <c r="Q15" s="18">
        <v>0.53920274938141399</v>
      </c>
      <c r="R15" s="18"/>
      <c r="S15" s="18">
        <v>0.31523043507395399</v>
      </c>
      <c r="T15" s="18">
        <v>0.56481538331791104</v>
      </c>
      <c r="U15" s="18">
        <v>0.50336486985189799</v>
      </c>
      <c r="V15" s="18">
        <v>0.53960536052132702</v>
      </c>
      <c r="W15" s="18">
        <v>0.48882877255298601</v>
      </c>
      <c r="X15" s="18">
        <v>0.50229301537020798</v>
      </c>
      <c r="Y15" s="18">
        <v>0.52532431970933002</v>
      </c>
      <c r="Z15" s="18">
        <v>0.51176940916357905</v>
      </c>
      <c r="AA15" s="18">
        <v>0.52174734124612798</v>
      </c>
      <c r="AB15" s="18">
        <v>0.48572425148825998</v>
      </c>
      <c r="AC15" s="18">
        <v>0.63086260265939198</v>
      </c>
      <c r="AD15" s="18">
        <v>0.451100729729079</v>
      </c>
      <c r="AE15" s="18"/>
      <c r="AF15" s="18">
        <v>0.78115338664459899</v>
      </c>
      <c r="AG15" s="18">
        <v>0.20611992271603699</v>
      </c>
      <c r="AH15" s="18">
        <v>0.48976383264649898</v>
      </c>
      <c r="AI15" s="18">
        <v>0.86170443650740602</v>
      </c>
      <c r="AJ15" s="18"/>
      <c r="AK15" s="18">
        <v>0.73590628706842998</v>
      </c>
      <c r="AL15" s="18">
        <v>3.00445717302266E-2</v>
      </c>
      <c r="AM15" s="18">
        <v>0.46488425706118802</v>
      </c>
      <c r="AN15" s="18">
        <v>0.83131181252655995</v>
      </c>
      <c r="AO15" s="18">
        <v>0.47604605134285</v>
      </c>
      <c r="AP15" s="18"/>
      <c r="AQ15" s="18">
        <v>0.35438390888596299</v>
      </c>
      <c r="AR15" s="18"/>
      <c r="AS15" s="18">
        <v>4.3648687885795699E-2</v>
      </c>
      <c r="AT15" s="18">
        <v>0.45935452783805297</v>
      </c>
    </row>
    <row r="16" spans="2:46" x14ac:dyDescent="0.35">
      <c r="B16" s="15" t="s">
        <v>73</v>
      </c>
      <c r="C16" s="18">
        <v>0.31915213761681699</v>
      </c>
      <c r="D16" s="18">
        <v>0.32992167878297102</v>
      </c>
      <c r="E16" s="18">
        <v>0.30988531849387202</v>
      </c>
      <c r="F16" s="18"/>
      <c r="G16" s="18">
        <v>0.44475068306850601</v>
      </c>
      <c r="H16" s="18">
        <v>0.44253885827089001</v>
      </c>
      <c r="I16" s="18">
        <v>0.32312702087949002</v>
      </c>
      <c r="J16" s="18">
        <v>0.287322861326749</v>
      </c>
      <c r="K16" s="18">
        <v>0.26055558300167803</v>
      </c>
      <c r="L16" s="18">
        <v>0.19713172039489499</v>
      </c>
      <c r="M16" s="18"/>
      <c r="N16" s="18">
        <v>0.34500187785304498</v>
      </c>
      <c r="O16" s="18">
        <v>0.37043310245501898</v>
      </c>
      <c r="P16" s="18">
        <v>0.28095740013055298</v>
      </c>
      <c r="Q16" s="18">
        <v>0.271734501865874</v>
      </c>
      <c r="R16" s="18"/>
      <c r="S16" s="18">
        <v>0.45285285800844199</v>
      </c>
      <c r="T16" s="18">
        <v>0.26865149572604002</v>
      </c>
      <c r="U16" s="18">
        <v>0.29056957724396998</v>
      </c>
      <c r="V16" s="18">
        <v>0.29301198896170799</v>
      </c>
      <c r="W16" s="18">
        <v>0.33527645833244102</v>
      </c>
      <c r="X16" s="18">
        <v>0.26590334948517902</v>
      </c>
      <c r="Y16" s="18">
        <v>0.33815921641942098</v>
      </c>
      <c r="Z16" s="18">
        <v>0.333570099517003</v>
      </c>
      <c r="AA16" s="18">
        <v>0.35267265933471198</v>
      </c>
      <c r="AB16" s="18">
        <v>0.29660455615896503</v>
      </c>
      <c r="AC16" s="18">
        <v>0.21431481249665599</v>
      </c>
      <c r="AD16" s="18">
        <v>0.24139610860823599</v>
      </c>
      <c r="AE16" s="18"/>
      <c r="AF16" s="18">
        <v>9.7911815148475495E-2</v>
      </c>
      <c r="AG16" s="18">
        <v>0.65154030343039504</v>
      </c>
      <c r="AH16" s="18">
        <v>0.233984392475276</v>
      </c>
      <c r="AI16" s="18">
        <v>6.6933249666285194E-2</v>
      </c>
      <c r="AJ16" s="18"/>
      <c r="AK16" s="18">
        <v>0.122576078961789</v>
      </c>
      <c r="AL16" s="18">
        <v>0.88333687223116497</v>
      </c>
      <c r="AM16" s="18">
        <v>0.27793541198909499</v>
      </c>
      <c r="AN16" s="18">
        <v>7.7037994131164897E-2</v>
      </c>
      <c r="AO16" s="18">
        <v>0.24488282607235601</v>
      </c>
      <c r="AP16" s="18"/>
      <c r="AQ16" s="18">
        <v>0.56488397042512595</v>
      </c>
      <c r="AR16" s="18"/>
      <c r="AS16" s="18">
        <v>0.87602010652061002</v>
      </c>
      <c r="AT16" s="18">
        <v>0.32461679805383198</v>
      </c>
    </row>
    <row r="17" spans="2:46" x14ac:dyDescent="0.35">
      <c r="B17" s="15" t="s">
        <v>74</v>
      </c>
      <c r="C17" s="19">
        <v>0.175345392744646</v>
      </c>
      <c r="D17" s="19">
        <v>0.17524127223149299</v>
      </c>
      <c r="E17" s="19">
        <v>0.174229349687437</v>
      </c>
      <c r="F17" s="19"/>
      <c r="G17" s="19">
        <v>-0.170150227982</v>
      </c>
      <c r="H17" s="19">
        <v>-8.7267998531692301E-2</v>
      </c>
      <c r="I17" s="19">
        <v>0.129338727673277</v>
      </c>
      <c r="J17" s="19">
        <v>0.25447302052800003</v>
      </c>
      <c r="K17" s="19">
        <v>0.31220527915507401</v>
      </c>
      <c r="L17" s="19">
        <v>0.50027802276890498</v>
      </c>
      <c r="M17" s="19"/>
      <c r="N17" s="19">
        <v>0.130457851045507</v>
      </c>
      <c r="O17" s="19">
        <v>8.6191508778152098E-2</v>
      </c>
      <c r="P17" s="19">
        <v>0.232211734012715</v>
      </c>
      <c r="Q17" s="19">
        <v>0.26746824751553999</v>
      </c>
      <c r="R17" s="19"/>
      <c r="S17" s="19">
        <v>-0.13762242293448701</v>
      </c>
      <c r="T17" s="19">
        <v>0.29616388759187201</v>
      </c>
      <c r="U17" s="19">
        <v>0.21279529260792801</v>
      </c>
      <c r="V17" s="19">
        <v>0.24659337155961999</v>
      </c>
      <c r="W17" s="19">
        <v>0.15355231422054499</v>
      </c>
      <c r="X17" s="19">
        <v>0.23638966588502899</v>
      </c>
      <c r="Y17" s="19">
        <v>0.18716510328990901</v>
      </c>
      <c r="Z17" s="19">
        <v>0.17819930964657599</v>
      </c>
      <c r="AA17" s="19">
        <v>0.169074681911416</v>
      </c>
      <c r="AB17" s="19">
        <v>0.18911969532929501</v>
      </c>
      <c r="AC17" s="19">
        <v>0.41654779016273602</v>
      </c>
      <c r="AD17" s="19">
        <v>0.20970462112084401</v>
      </c>
      <c r="AE17" s="19"/>
      <c r="AF17" s="19">
        <v>0.68324157149612297</v>
      </c>
      <c r="AG17" s="19">
        <v>-0.44542038071435802</v>
      </c>
      <c r="AH17" s="19">
        <v>0.255779440171223</v>
      </c>
      <c r="AI17" s="19">
        <v>0.79477118684112102</v>
      </c>
      <c r="AJ17" s="19"/>
      <c r="AK17" s="19">
        <v>0.61333020810664096</v>
      </c>
      <c r="AL17" s="19">
        <v>-0.85329230050093796</v>
      </c>
      <c r="AM17" s="19">
        <v>0.186948845072093</v>
      </c>
      <c r="AN17" s="19">
        <v>0.75427381839539498</v>
      </c>
      <c r="AO17" s="19">
        <v>0.23116322527049399</v>
      </c>
      <c r="AP17" s="19"/>
      <c r="AQ17" s="19">
        <v>-0.21050006153916301</v>
      </c>
      <c r="AR17" s="19"/>
      <c r="AS17" s="19">
        <v>-0.83237141863481401</v>
      </c>
      <c r="AT17" s="19">
        <v>0.13473772978422099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AT17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214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43.5" x14ac:dyDescent="0.35">
      <c r="B9" s="15" t="s">
        <v>219</v>
      </c>
      <c r="C9" s="14">
        <v>0.37369507005786201</v>
      </c>
      <c r="D9" s="14">
        <v>0.360123131759087</v>
      </c>
      <c r="E9" s="14">
        <v>0.38733442505663102</v>
      </c>
      <c r="F9" s="14"/>
      <c r="G9" s="14">
        <v>0.36056046146641901</v>
      </c>
      <c r="H9" s="14">
        <v>0.363830148910402</v>
      </c>
      <c r="I9" s="14">
        <v>0.41407293142668899</v>
      </c>
      <c r="J9" s="14">
        <v>0.396947314586515</v>
      </c>
      <c r="K9" s="14">
        <v>0.36343145917224401</v>
      </c>
      <c r="L9" s="14">
        <v>0.34563925312495503</v>
      </c>
      <c r="M9" s="14"/>
      <c r="N9" s="14">
        <v>0.30824699287852902</v>
      </c>
      <c r="O9" s="14">
        <v>0.39255314603626801</v>
      </c>
      <c r="P9" s="14">
        <v>0.42252793949780998</v>
      </c>
      <c r="Q9" s="14">
        <v>0.38715525808680901</v>
      </c>
      <c r="R9" s="14"/>
      <c r="S9" s="14">
        <v>0.31229664270603402</v>
      </c>
      <c r="T9" s="14">
        <v>0.34240209340922001</v>
      </c>
      <c r="U9" s="14">
        <v>0.36192168858858897</v>
      </c>
      <c r="V9" s="14">
        <v>0.35057593142274901</v>
      </c>
      <c r="W9" s="14">
        <v>0.35170323065768</v>
      </c>
      <c r="X9" s="14">
        <v>0.38521729941572203</v>
      </c>
      <c r="Y9" s="14">
        <v>0.386079765378807</v>
      </c>
      <c r="Z9" s="14">
        <v>0.448530444290758</v>
      </c>
      <c r="AA9" s="14">
        <v>0.37254851160296998</v>
      </c>
      <c r="AB9" s="14">
        <v>0.50549304885173096</v>
      </c>
      <c r="AC9" s="14">
        <v>0.40463427868303398</v>
      </c>
      <c r="AD9" s="14">
        <v>0.33757068518845301</v>
      </c>
      <c r="AE9" s="14"/>
      <c r="AF9" s="14">
        <v>0.32267635051248</v>
      </c>
      <c r="AG9" s="14">
        <v>0.332194637058774</v>
      </c>
      <c r="AH9" s="14">
        <v>0.33076087234197799</v>
      </c>
      <c r="AI9" s="14">
        <v>0.42144490374057603</v>
      </c>
      <c r="AJ9" s="14"/>
      <c r="AK9" s="14">
        <v>0.31808195750084001</v>
      </c>
      <c r="AL9" s="14">
        <v>0.22683918590955199</v>
      </c>
      <c r="AM9" s="14">
        <v>0.36574935725876301</v>
      </c>
      <c r="AN9" s="14">
        <v>0.44424250783952002</v>
      </c>
      <c r="AO9" s="14">
        <v>0.58861667208652502</v>
      </c>
      <c r="AP9" s="14"/>
      <c r="AQ9" s="14">
        <v>0.394007334152013</v>
      </c>
      <c r="AR9" s="14"/>
      <c r="AS9" s="14">
        <v>0.18813780618470499</v>
      </c>
      <c r="AT9" s="14">
        <v>0.56499617526162205</v>
      </c>
    </row>
    <row r="10" spans="2:46" ht="43.5" x14ac:dyDescent="0.35">
      <c r="B10" s="15" t="s">
        <v>220</v>
      </c>
      <c r="C10" s="14">
        <v>0.164218671875797</v>
      </c>
      <c r="D10" s="14">
        <v>0.19367485003389301</v>
      </c>
      <c r="E10" s="14">
        <v>0.13515084389465901</v>
      </c>
      <c r="F10" s="14"/>
      <c r="G10" s="14">
        <v>0.20558973519294499</v>
      </c>
      <c r="H10" s="14">
        <v>0.175898877372273</v>
      </c>
      <c r="I10" s="14">
        <v>0.17791078067941299</v>
      </c>
      <c r="J10" s="14">
        <v>0.12536690509305801</v>
      </c>
      <c r="K10" s="14">
        <v>0.12952324669410201</v>
      </c>
      <c r="L10" s="14">
        <v>0.170972571267271</v>
      </c>
      <c r="M10" s="14"/>
      <c r="N10" s="14">
        <v>0.21672047788385901</v>
      </c>
      <c r="O10" s="14">
        <v>0.137887473971741</v>
      </c>
      <c r="P10" s="14">
        <v>0.13656119942745301</v>
      </c>
      <c r="Q10" s="14">
        <v>0.15750556828964099</v>
      </c>
      <c r="R10" s="14"/>
      <c r="S10" s="14">
        <v>0.23411676534305301</v>
      </c>
      <c r="T10" s="14">
        <v>0.16536889698271501</v>
      </c>
      <c r="U10" s="14">
        <v>0.12918566850566199</v>
      </c>
      <c r="V10" s="14">
        <v>0.14326210723486299</v>
      </c>
      <c r="W10" s="14">
        <v>0.158049579705658</v>
      </c>
      <c r="X10" s="14">
        <v>0.17324867754763601</v>
      </c>
      <c r="Y10" s="14">
        <v>0.179858932979092</v>
      </c>
      <c r="Z10" s="14">
        <v>9.9612098690000497E-2</v>
      </c>
      <c r="AA10" s="14">
        <v>0.18598972943432901</v>
      </c>
      <c r="AB10" s="14">
        <v>0.10627920033037901</v>
      </c>
      <c r="AC10" s="14">
        <v>0.12772106674622299</v>
      </c>
      <c r="AD10" s="14">
        <v>0.17621555438724701</v>
      </c>
      <c r="AE10" s="14"/>
      <c r="AF10" s="14">
        <v>0.23839681480265201</v>
      </c>
      <c r="AG10" s="14">
        <v>0.15533704713414601</v>
      </c>
      <c r="AH10" s="14">
        <v>0.18736685610008899</v>
      </c>
      <c r="AI10" s="14">
        <v>0.16715701167626601</v>
      </c>
      <c r="AJ10" s="14"/>
      <c r="AK10" s="14">
        <v>0.28598828845080898</v>
      </c>
      <c r="AL10" s="14">
        <v>0.181825867933434</v>
      </c>
      <c r="AM10" s="14">
        <v>0.20432358350973601</v>
      </c>
      <c r="AN10" s="14">
        <v>0.156625171217985</v>
      </c>
      <c r="AO10" s="14">
        <v>0.13626834327343401</v>
      </c>
      <c r="AP10" s="14"/>
      <c r="AQ10" s="14">
        <v>0.190187730864877</v>
      </c>
      <c r="AR10" s="14"/>
      <c r="AS10" s="14">
        <v>0.203234385725268</v>
      </c>
      <c r="AT10" s="14">
        <v>8.7150687303499605E-2</v>
      </c>
    </row>
    <row r="11" spans="2:46" ht="43.5" x14ac:dyDescent="0.35">
      <c r="B11" s="15" t="s">
        <v>221</v>
      </c>
      <c r="C11" s="14">
        <v>0.22368431390590501</v>
      </c>
      <c r="D11" s="14">
        <v>0.23137429251809399</v>
      </c>
      <c r="E11" s="14">
        <v>0.21705087698618</v>
      </c>
      <c r="F11" s="14"/>
      <c r="G11" s="14">
        <v>0.19033135753233499</v>
      </c>
      <c r="H11" s="14">
        <v>0.29700913207516699</v>
      </c>
      <c r="I11" s="14">
        <v>0.20290955516678899</v>
      </c>
      <c r="J11" s="14">
        <v>0.21588611551224601</v>
      </c>
      <c r="K11" s="14">
        <v>0.22934086293702999</v>
      </c>
      <c r="L11" s="14">
        <v>0.20568274773176501</v>
      </c>
      <c r="M11" s="14"/>
      <c r="N11" s="14">
        <v>0.26343667992025199</v>
      </c>
      <c r="O11" s="14">
        <v>0.220900284100915</v>
      </c>
      <c r="P11" s="14">
        <v>0.22941497029820099</v>
      </c>
      <c r="Q11" s="14">
        <v>0.18157875039805099</v>
      </c>
      <c r="R11" s="14"/>
      <c r="S11" s="14">
        <v>0.248705806102621</v>
      </c>
      <c r="T11" s="14">
        <v>0.24223118233657101</v>
      </c>
      <c r="U11" s="14">
        <v>0.25475943176236499</v>
      </c>
      <c r="V11" s="14">
        <v>0.22075462648275901</v>
      </c>
      <c r="W11" s="14">
        <v>0.223660774857454</v>
      </c>
      <c r="X11" s="14">
        <v>0.23099893636497801</v>
      </c>
      <c r="Y11" s="14">
        <v>0.16623380063297699</v>
      </c>
      <c r="Z11" s="14">
        <v>0.245351801439052</v>
      </c>
      <c r="AA11" s="14">
        <v>0.21436235853371799</v>
      </c>
      <c r="AB11" s="14">
        <v>0.171809565156057</v>
      </c>
      <c r="AC11" s="14">
        <v>0.21205893888549501</v>
      </c>
      <c r="AD11" s="14">
        <v>0.26384137579787698</v>
      </c>
      <c r="AE11" s="14"/>
      <c r="AF11" s="14">
        <v>0.14525120235219599</v>
      </c>
      <c r="AG11" s="14">
        <v>0.34360902319162301</v>
      </c>
      <c r="AH11" s="14">
        <v>0.27379138659970798</v>
      </c>
      <c r="AI11" s="14">
        <v>0.178411453105388</v>
      </c>
      <c r="AJ11" s="14"/>
      <c r="AK11" s="14">
        <v>0.17088683107981301</v>
      </c>
      <c r="AL11" s="14">
        <v>0.43567418836284899</v>
      </c>
      <c r="AM11" s="14">
        <v>0.26674553958296998</v>
      </c>
      <c r="AN11" s="14">
        <v>0.15279308245973999</v>
      </c>
      <c r="AO11" s="14">
        <v>8.7320941919544995E-2</v>
      </c>
      <c r="AP11" s="14"/>
      <c r="AQ11" s="14">
        <v>0.30974033251532201</v>
      </c>
      <c r="AR11" s="14"/>
      <c r="AS11" s="14">
        <v>0.47022284393871</v>
      </c>
      <c r="AT11" s="14">
        <v>0.14910850910318199</v>
      </c>
    </row>
    <row r="12" spans="2:46" x14ac:dyDescent="0.35">
      <c r="B12" s="15" t="s">
        <v>71</v>
      </c>
      <c r="C12" s="23">
        <v>0.238401944160436</v>
      </c>
      <c r="D12" s="23">
        <v>0.214827725688926</v>
      </c>
      <c r="E12" s="23">
        <v>0.26046385406252898</v>
      </c>
      <c r="F12" s="23"/>
      <c r="G12" s="23">
        <v>0.24351844580830101</v>
      </c>
      <c r="H12" s="23">
        <v>0.16326184164215801</v>
      </c>
      <c r="I12" s="23">
        <v>0.205106732727109</v>
      </c>
      <c r="J12" s="23">
        <v>0.26179966480818101</v>
      </c>
      <c r="K12" s="23">
        <v>0.27770443119662402</v>
      </c>
      <c r="L12" s="23">
        <v>0.27770542787600899</v>
      </c>
      <c r="M12" s="23"/>
      <c r="N12" s="23">
        <v>0.211595849317359</v>
      </c>
      <c r="O12" s="23">
        <v>0.24865909589107599</v>
      </c>
      <c r="P12" s="23">
        <v>0.21149589077653499</v>
      </c>
      <c r="Q12" s="23">
        <v>0.27376042322549798</v>
      </c>
      <c r="R12" s="23"/>
      <c r="S12" s="23">
        <v>0.204880785848292</v>
      </c>
      <c r="T12" s="23">
        <v>0.249997827271495</v>
      </c>
      <c r="U12" s="23">
        <v>0.254133211143383</v>
      </c>
      <c r="V12" s="23">
        <v>0.28540733485962899</v>
      </c>
      <c r="W12" s="23">
        <v>0.26658641477920902</v>
      </c>
      <c r="X12" s="23">
        <v>0.21053508667166501</v>
      </c>
      <c r="Y12" s="23">
        <v>0.267827501009124</v>
      </c>
      <c r="Z12" s="23">
        <v>0.20650565558018899</v>
      </c>
      <c r="AA12" s="23">
        <v>0.227099400428982</v>
      </c>
      <c r="AB12" s="23">
        <v>0.21641818566183299</v>
      </c>
      <c r="AC12" s="23">
        <v>0.25558571568524802</v>
      </c>
      <c r="AD12" s="23">
        <v>0.222372384626422</v>
      </c>
      <c r="AE12" s="23"/>
      <c r="AF12" s="23">
        <v>0.29367563233267202</v>
      </c>
      <c r="AG12" s="23">
        <v>0.16885929261545701</v>
      </c>
      <c r="AH12" s="23">
        <v>0.20808088495822399</v>
      </c>
      <c r="AI12" s="23">
        <v>0.23298663147776999</v>
      </c>
      <c r="AJ12" s="23"/>
      <c r="AK12" s="23">
        <v>0.22504292296853901</v>
      </c>
      <c r="AL12" s="23">
        <v>0.15566075779416499</v>
      </c>
      <c r="AM12" s="23">
        <v>0.163181519648531</v>
      </c>
      <c r="AN12" s="23">
        <v>0.24633923848275499</v>
      </c>
      <c r="AO12" s="23">
        <v>0.18779404272049599</v>
      </c>
      <c r="AP12" s="23"/>
      <c r="AQ12" s="23">
        <v>0.106064602467788</v>
      </c>
      <c r="AR12" s="23"/>
      <c r="AS12" s="23">
        <v>0.13840496415131701</v>
      </c>
      <c r="AT12" s="23">
        <v>0.19874462833169701</v>
      </c>
    </row>
    <row r="13" spans="2:46" x14ac:dyDescent="0.35">
      <c r="B13" s="16"/>
    </row>
    <row r="14" spans="2:46" x14ac:dyDescent="0.35">
      <c r="B14" t="s">
        <v>76</v>
      </c>
    </row>
    <row r="15" spans="2:46" x14ac:dyDescent="0.35">
      <c r="B15" t="s">
        <v>77</v>
      </c>
    </row>
    <row r="17" spans="2:2" x14ac:dyDescent="0.35">
      <c r="B17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2:AT17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214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43.5" x14ac:dyDescent="0.35">
      <c r="B9" s="15" t="s">
        <v>222</v>
      </c>
      <c r="C9" s="14">
        <v>0.14886558437104999</v>
      </c>
      <c r="D9" s="14">
        <v>0.150931889733389</v>
      </c>
      <c r="E9" s="14">
        <v>0.14743086669813499</v>
      </c>
      <c r="F9" s="14"/>
      <c r="G9" s="14">
        <v>0.143908698282883</v>
      </c>
      <c r="H9" s="14">
        <v>0.14003563997122201</v>
      </c>
      <c r="I9" s="14">
        <v>0.15870177190358301</v>
      </c>
      <c r="J9" s="14">
        <v>0.105355743224693</v>
      </c>
      <c r="K9" s="14">
        <v>0.14962349575886999</v>
      </c>
      <c r="L9" s="14">
        <v>0.18623756683225701</v>
      </c>
      <c r="M9" s="14"/>
      <c r="N9" s="14">
        <v>0.203265193532329</v>
      </c>
      <c r="O9" s="14">
        <v>9.7303789182797001E-2</v>
      </c>
      <c r="P9" s="14">
        <v>0.144240806903393</v>
      </c>
      <c r="Q9" s="14">
        <v>0.14787443350274099</v>
      </c>
      <c r="R9" s="14"/>
      <c r="S9" s="14">
        <v>0.15045570830895399</v>
      </c>
      <c r="T9" s="14">
        <v>0.193596677784903</v>
      </c>
      <c r="U9" s="14">
        <v>0.17423441088546399</v>
      </c>
      <c r="V9" s="14">
        <v>0.10321225083260401</v>
      </c>
      <c r="W9" s="14">
        <v>0.124902302263045</v>
      </c>
      <c r="X9" s="14">
        <v>0.14638820454068499</v>
      </c>
      <c r="Y9" s="14">
        <v>0.17319594081224099</v>
      </c>
      <c r="Z9" s="14">
        <v>0.147957521576357</v>
      </c>
      <c r="AA9" s="14">
        <v>0.17922723825447401</v>
      </c>
      <c r="AB9" s="14">
        <v>8.2016935068746299E-2</v>
      </c>
      <c r="AC9" s="14">
        <v>0.15302334178055901</v>
      </c>
      <c r="AD9" s="14">
        <v>9.8945010669802103E-2</v>
      </c>
      <c r="AE9" s="14"/>
      <c r="AF9" s="14">
        <v>0.22424872090142001</v>
      </c>
      <c r="AG9" s="14">
        <v>0.150285207856658</v>
      </c>
      <c r="AH9" s="14">
        <v>0.124157588536542</v>
      </c>
      <c r="AI9" s="14">
        <v>0.13825440050167401</v>
      </c>
      <c r="AJ9" s="14"/>
      <c r="AK9" s="14">
        <v>0.22210720652527399</v>
      </c>
      <c r="AL9" s="14">
        <v>0.14891731379220199</v>
      </c>
      <c r="AM9" s="14">
        <v>0.138125923875526</v>
      </c>
      <c r="AN9" s="14">
        <v>0.16317041141543301</v>
      </c>
      <c r="AO9" s="14">
        <v>0.109936840593019</v>
      </c>
      <c r="AP9" s="14"/>
      <c r="AQ9" s="14">
        <v>0.147141922681196</v>
      </c>
      <c r="AR9" s="14"/>
      <c r="AS9" s="14">
        <v>0.14948872310021499</v>
      </c>
      <c r="AT9" s="14">
        <v>0.15241687547982199</v>
      </c>
    </row>
    <row r="10" spans="2:46" ht="43.5" x14ac:dyDescent="0.35">
      <c r="B10" s="15" t="s">
        <v>223</v>
      </c>
      <c r="C10" s="14">
        <v>0.37121353356880199</v>
      </c>
      <c r="D10" s="14">
        <v>0.37217416561245598</v>
      </c>
      <c r="E10" s="14">
        <v>0.37172953681716697</v>
      </c>
      <c r="F10" s="14"/>
      <c r="G10" s="14">
        <v>0.40923575443183102</v>
      </c>
      <c r="H10" s="14">
        <v>0.31914891400754702</v>
      </c>
      <c r="I10" s="14">
        <v>0.379320474186776</v>
      </c>
      <c r="J10" s="14">
        <v>0.41310811990535801</v>
      </c>
      <c r="K10" s="14">
        <v>0.34745200931814701</v>
      </c>
      <c r="L10" s="14">
        <v>0.36356958291227398</v>
      </c>
      <c r="M10" s="14"/>
      <c r="N10" s="14">
        <v>0.31153262198120801</v>
      </c>
      <c r="O10" s="14">
        <v>0.41157128966606998</v>
      </c>
      <c r="P10" s="14">
        <v>0.39247915287301899</v>
      </c>
      <c r="Q10" s="14">
        <v>0.38027209818805402</v>
      </c>
      <c r="R10" s="14"/>
      <c r="S10" s="14">
        <v>0.32291602144957399</v>
      </c>
      <c r="T10" s="14">
        <v>0.35526491688197798</v>
      </c>
      <c r="U10" s="14">
        <v>0.36533202280036398</v>
      </c>
      <c r="V10" s="14">
        <v>0.32407249864333199</v>
      </c>
      <c r="W10" s="14">
        <v>0.396599163712411</v>
      </c>
      <c r="X10" s="14">
        <v>0.39122862706216899</v>
      </c>
      <c r="Y10" s="14">
        <v>0.383120957613104</v>
      </c>
      <c r="Z10" s="14">
        <v>0.400939217438259</v>
      </c>
      <c r="AA10" s="14">
        <v>0.37155316440025399</v>
      </c>
      <c r="AB10" s="14">
        <v>0.45514259853427702</v>
      </c>
      <c r="AC10" s="14">
        <v>0.399851062115406</v>
      </c>
      <c r="AD10" s="14">
        <v>0.331739481337536</v>
      </c>
      <c r="AE10" s="14"/>
      <c r="AF10" s="14">
        <v>0.29728900787713503</v>
      </c>
      <c r="AG10" s="14">
        <v>0.347881342757</v>
      </c>
      <c r="AH10" s="14">
        <v>0.44535427457825699</v>
      </c>
      <c r="AI10" s="14">
        <v>0.402851568575257</v>
      </c>
      <c r="AJ10" s="14"/>
      <c r="AK10" s="14">
        <v>0.31094594034322198</v>
      </c>
      <c r="AL10" s="14">
        <v>0.29480896047464999</v>
      </c>
      <c r="AM10" s="14">
        <v>0.418635683936048</v>
      </c>
      <c r="AN10" s="14">
        <v>0.39887282442203298</v>
      </c>
      <c r="AO10" s="14">
        <v>0.56745340877864603</v>
      </c>
      <c r="AP10" s="14"/>
      <c r="AQ10" s="14">
        <v>0.38678632653456002</v>
      </c>
      <c r="AR10" s="14"/>
      <c r="AS10" s="14">
        <v>0.26501119182362498</v>
      </c>
      <c r="AT10" s="14">
        <v>0.483299815782882</v>
      </c>
    </row>
    <row r="11" spans="2:46" ht="58" x14ac:dyDescent="0.35">
      <c r="B11" s="15" t="s">
        <v>224</v>
      </c>
      <c r="C11" s="14">
        <v>0.23851421350757501</v>
      </c>
      <c r="D11" s="14">
        <v>0.26031445827903299</v>
      </c>
      <c r="E11" s="14">
        <v>0.21613566647409499</v>
      </c>
      <c r="F11" s="14"/>
      <c r="G11" s="14">
        <v>0.22150810625674799</v>
      </c>
      <c r="H11" s="14">
        <v>0.31652712316977999</v>
      </c>
      <c r="I11" s="14">
        <v>0.211654601019022</v>
      </c>
      <c r="J11" s="14">
        <v>0.234282890019959</v>
      </c>
      <c r="K11" s="14">
        <v>0.247905106124821</v>
      </c>
      <c r="L11" s="14">
        <v>0.205328620975989</v>
      </c>
      <c r="M11" s="14"/>
      <c r="N11" s="14">
        <v>0.27119145813099099</v>
      </c>
      <c r="O11" s="14">
        <v>0.24791647030554501</v>
      </c>
      <c r="P11" s="14">
        <v>0.229009368334123</v>
      </c>
      <c r="Q11" s="14">
        <v>0.20301082896852399</v>
      </c>
      <c r="R11" s="14"/>
      <c r="S11" s="14">
        <v>0.31013344438656998</v>
      </c>
      <c r="T11" s="14">
        <v>0.205699983100113</v>
      </c>
      <c r="U11" s="14">
        <v>0.22644102230004601</v>
      </c>
      <c r="V11" s="14">
        <v>0.23800118898818601</v>
      </c>
      <c r="W11" s="14">
        <v>0.242591042836414</v>
      </c>
      <c r="X11" s="14">
        <v>0.241858068359592</v>
      </c>
      <c r="Y11" s="14">
        <v>0.185720983845622</v>
      </c>
      <c r="Z11" s="14">
        <v>0.231237820725122</v>
      </c>
      <c r="AA11" s="14">
        <v>0.21116444810524701</v>
      </c>
      <c r="AB11" s="14">
        <v>0.25637229081229501</v>
      </c>
      <c r="AC11" s="14">
        <v>0.21092858434216899</v>
      </c>
      <c r="AD11" s="14">
        <v>0.30371617192763001</v>
      </c>
      <c r="AE11" s="14"/>
      <c r="AF11" s="14">
        <v>0.19539291742724699</v>
      </c>
      <c r="AG11" s="14">
        <v>0.33650895683049098</v>
      </c>
      <c r="AH11" s="14">
        <v>0.26226674666484101</v>
      </c>
      <c r="AI11" s="14">
        <v>0.17040003384427699</v>
      </c>
      <c r="AJ11" s="14"/>
      <c r="AK11" s="14">
        <v>0.21312838130797301</v>
      </c>
      <c r="AL11" s="14">
        <v>0.40042551192021097</v>
      </c>
      <c r="AM11" s="14">
        <v>0.30804537542909899</v>
      </c>
      <c r="AN11" s="14">
        <v>0.166742304753798</v>
      </c>
      <c r="AO11" s="14">
        <v>0.15621983250095201</v>
      </c>
      <c r="AP11" s="14"/>
      <c r="AQ11" s="14">
        <v>0.33039575858102299</v>
      </c>
      <c r="AR11" s="14"/>
      <c r="AS11" s="14">
        <v>0.44710039636642301</v>
      </c>
      <c r="AT11" s="14">
        <v>0.174105719540118</v>
      </c>
    </row>
    <row r="12" spans="2:46" x14ac:dyDescent="0.35">
      <c r="B12" s="15" t="s">
        <v>131</v>
      </c>
      <c r="C12" s="23">
        <v>0.24140666855257301</v>
      </c>
      <c r="D12" s="23">
        <v>0.216579486375122</v>
      </c>
      <c r="E12" s="23">
        <v>0.26470393001060299</v>
      </c>
      <c r="F12" s="23"/>
      <c r="G12" s="23">
        <v>0.22534744102853799</v>
      </c>
      <c r="H12" s="23">
        <v>0.22428832285145101</v>
      </c>
      <c r="I12" s="23">
        <v>0.25032315289061802</v>
      </c>
      <c r="J12" s="23">
        <v>0.24725324684999</v>
      </c>
      <c r="K12" s="23">
        <v>0.25501938879816199</v>
      </c>
      <c r="L12" s="23">
        <v>0.24486422927948001</v>
      </c>
      <c r="M12" s="23"/>
      <c r="N12" s="23">
        <v>0.214010726355471</v>
      </c>
      <c r="O12" s="23">
        <v>0.24320845084558801</v>
      </c>
      <c r="P12" s="23">
        <v>0.23427067188946499</v>
      </c>
      <c r="Q12" s="23">
        <v>0.26884263934068098</v>
      </c>
      <c r="R12" s="23"/>
      <c r="S12" s="23">
        <v>0.21649482585490201</v>
      </c>
      <c r="T12" s="23">
        <v>0.24543842223300699</v>
      </c>
      <c r="U12" s="23">
        <v>0.233992544014125</v>
      </c>
      <c r="V12" s="23">
        <v>0.33471406153587901</v>
      </c>
      <c r="W12" s="23">
        <v>0.23590749118813001</v>
      </c>
      <c r="X12" s="23">
        <v>0.22052510003755399</v>
      </c>
      <c r="Y12" s="23">
        <v>0.25796211772903299</v>
      </c>
      <c r="Z12" s="23">
        <v>0.219865440260262</v>
      </c>
      <c r="AA12" s="23">
        <v>0.23805514924002499</v>
      </c>
      <c r="AB12" s="23">
        <v>0.206468175584682</v>
      </c>
      <c r="AC12" s="23">
        <v>0.236197011761866</v>
      </c>
      <c r="AD12" s="23">
        <v>0.265599336065032</v>
      </c>
      <c r="AE12" s="23"/>
      <c r="AF12" s="23">
        <v>0.28306935379419701</v>
      </c>
      <c r="AG12" s="23">
        <v>0.16532449255585099</v>
      </c>
      <c r="AH12" s="23">
        <v>0.16822139022036001</v>
      </c>
      <c r="AI12" s="23">
        <v>0.28849399707879197</v>
      </c>
      <c r="AJ12" s="23"/>
      <c r="AK12" s="23">
        <v>0.25381847182353101</v>
      </c>
      <c r="AL12" s="23">
        <v>0.15584821381293601</v>
      </c>
      <c r="AM12" s="23">
        <v>0.13519301675932699</v>
      </c>
      <c r="AN12" s="23">
        <v>0.27121445940873601</v>
      </c>
      <c r="AO12" s="23">
        <v>0.16638991812738299</v>
      </c>
      <c r="AP12" s="23"/>
      <c r="AQ12" s="23">
        <v>0.13567599220322099</v>
      </c>
      <c r="AR12" s="23"/>
      <c r="AS12" s="23">
        <v>0.13839968870973701</v>
      </c>
      <c r="AT12" s="23">
        <v>0.190177589197178</v>
      </c>
    </row>
    <row r="13" spans="2:46" x14ac:dyDescent="0.35">
      <c r="B13" s="16"/>
    </row>
    <row r="14" spans="2:46" x14ac:dyDescent="0.35">
      <c r="B14" t="s">
        <v>76</v>
      </c>
    </row>
    <row r="15" spans="2:46" x14ac:dyDescent="0.35">
      <c r="B15" t="s">
        <v>77</v>
      </c>
    </row>
    <row r="17" spans="2:2" x14ac:dyDescent="0.35">
      <c r="B17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G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7" width="20.7265625" customWidth="1"/>
  </cols>
  <sheetData>
    <row r="2" spans="2:7" ht="40" customHeight="1" x14ac:dyDescent="0.35">
      <c r="D2" s="29" t="s">
        <v>236</v>
      </c>
      <c r="E2" s="26"/>
      <c r="F2" s="26"/>
      <c r="G2" s="26"/>
    </row>
    <row r="6" spans="2:7" ht="50" customHeight="1" x14ac:dyDescent="0.35">
      <c r="B6" s="17" t="s">
        <v>15</v>
      </c>
      <c r="C6" s="17" t="s">
        <v>225</v>
      </c>
      <c r="D6" s="17" t="s">
        <v>226</v>
      </c>
      <c r="E6" s="17" t="s">
        <v>227</v>
      </c>
      <c r="F6" s="17" t="s">
        <v>228</v>
      </c>
    </row>
    <row r="7" spans="2:7" x14ac:dyDescent="0.35">
      <c r="B7" s="15" t="s">
        <v>229</v>
      </c>
      <c r="C7" s="14">
        <v>6.2674631021004998E-2</v>
      </c>
      <c r="D7" s="14">
        <v>7.1781644132041494E-2</v>
      </c>
      <c r="E7" s="14">
        <v>4.6324893143568503E-2</v>
      </c>
      <c r="F7" s="14">
        <v>2.0087782281820898E-2</v>
      </c>
    </row>
    <row r="8" spans="2:7" x14ac:dyDescent="0.35">
      <c r="B8" s="15" t="s">
        <v>230</v>
      </c>
      <c r="C8" s="14">
        <v>0.27833330098933201</v>
      </c>
      <c r="D8" s="14">
        <v>0.21717360391319801</v>
      </c>
      <c r="E8" s="14">
        <v>0.149200192429149</v>
      </c>
      <c r="F8" s="14">
        <v>0.139386421715572</v>
      </c>
    </row>
    <row r="9" spans="2:7" x14ac:dyDescent="0.35">
      <c r="B9" s="15" t="s">
        <v>231</v>
      </c>
      <c r="C9" s="14">
        <v>0.25801332555953899</v>
      </c>
      <c r="D9" s="14">
        <v>0.223580002762332</v>
      </c>
      <c r="E9" s="14">
        <v>0.16801164205928701</v>
      </c>
      <c r="F9" s="14">
        <v>0.20929891836584</v>
      </c>
    </row>
    <row r="10" spans="2:7" x14ac:dyDescent="0.35">
      <c r="B10" s="15" t="s">
        <v>232</v>
      </c>
      <c r="C10" s="14">
        <v>0.16437357516083301</v>
      </c>
      <c r="D10" s="14">
        <v>0.15615245232171701</v>
      </c>
      <c r="E10" s="14">
        <v>0.18073104701551601</v>
      </c>
      <c r="F10" s="14">
        <v>0.228009293870365</v>
      </c>
    </row>
    <row r="11" spans="2:7" x14ac:dyDescent="0.35">
      <c r="B11" s="15" t="s">
        <v>233</v>
      </c>
      <c r="C11" s="14">
        <v>0.17415709899964099</v>
      </c>
      <c r="D11" s="14">
        <v>0.28807348255172799</v>
      </c>
      <c r="E11" s="14">
        <v>0.41060465355397102</v>
      </c>
      <c r="F11" s="14">
        <v>0.37300213246502401</v>
      </c>
    </row>
    <row r="12" spans="2:7" x14ac:dyDescent="0.35">
      <c r="B12" s="15" t="s">
        <v>131</v>
      </c>
      <c r="C12" s="14">
        <v>6.2448068269648702E-2</v>
      </c>
      <c r="D12" s="14">
        <v>4.32388143189847E-2</v>
      </c>
      <c r="E12" s="14">
        <v>4.5127571798508702E-2</v>
      </c>
      <c r="F12" s="14">
        <v>3.0215451301377899E-2</v>
      </c>
    </row>
    <row r="13" spans="2:7" x14ac:dyDescent="0.35">
      <c r="B13" s="20" t="s">
        <v>234</v>
      </c>
      <c r="C13" s="18">
        <v>0.34100793201033702</v>
      </c>
      <c r="D13" s="18">
        <v>0.28895524804523898</v>
      </c>
      <c r="E13" s="18">
        <v>0.195525085572717</v>
      </c>
      <c r="F13" s="18">
        <v>0.15947420399739301</v>
      </c>
    </row>
    <row r="14" spans="2:7" x14ac:dyDescent="0.35">
      <c r="B14" s="20" t="s">
        <v>235</v>
      </c>
      <c r="C14" s="18">
        <v>0.338530674160474</v>
      </c>
      <c r="D14" s="18">
        <v>0.44422593487344503</v>
      </c>
      <c r="E14" s="18">
        <v>0.59133570056948703</v>
      </c>
      <c r="F14" s="18">
        <v>0.60101142633538895</v>
      </c>
    </row>
    <row r="15" spans="2:7" x14ac:dyDescent="0.35">
      <c r="B15" s="20" t="s">
        <v>74</v>
      </c>
      <c r="C15" s="19">
        <v>2.47725784986297E-3</v>
      </c>
      <c r="D15" s="19">
        <v>-0.15527068682820599</v>
      </c>
      <c r="E15" s="19">
        <v>-0.39581061499677</v>
      </c>
      <c r="F15" s="19">
        <v>-0.44153722233799603</v>
      </c>
    </row>
    <row r="16" spans="2:7" x14ac:dyDescent="0.35">
      <c r="B16" s="16"/>
      <c r="C16" s="16"/>
      <c r="D16" s="16"/>
      <c r="E16" s="16"/>
      <c r="F16" s="16"/>
    </row>
    <row r="17" spans="2:2" x14ac:dyDescent="0.35">
      <c r="B17" t="s">
        <v>76</v>
      </c>
    </row>
    <row r="18" spans="2:2" x14ac:dyDescent="0.35">
      <c r="B18" t="s">
        <v>77</v>
      </c>
    </row>
    <row r="22" spans="2:2" x14ac:dyDescent="0.35">
      <c r="B22" s="8" t="str">
        <f>HYPERLINK("#'Contents'!A1", "Return to Contents")</f>
        <v>Return to Contents</v>
      </c>
    </row>
  </sheetData>
  <mergeCells count="1">
    <mergeCell ref="D2:G2"/>
  </mergeCells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237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229</v>
      </c>
      <c r="C9" s="14">
        <v>2.0087782281820898E-2</v>
      </c>
      <c r="D9" s="14">
        <v>2.2243397189101899E-2</v>
      </c>
      <c r="E9" s="14">
        <v>1.80614042135489E-2</v>
      </c>
      <c r="F9" s="14"/>
      <c r="G9" s="14">
        <v>1.69917520326851E-2</v>
      </c>
      <c r="H9" s="14">
        <v>2.95759995391708E-2</v>
      </c>
      <c r="I9" s="14">
        <v>3.3001140192114101E-2</v>
      </c>
      <c r="J9" s="14">
        <v>2.4734937161239201E-2</v>
      </c>
      <c r="K9" s="14">
        <v>1.0210885271096299E-2</v>
      </c>
      <c r="L9" s="14">
        <v>6.8022458889956403E-3</v>
      </c>
      <c r="M9" s="14"/>
      <c r="N9" s="14">
        <v>3.0259926094013099E-2</v>
      </c>
      <c r="O9" s="14">
        <v>1.8332237896349302E-2</v>
      </c>
      <c r="P9" s="14">
        <v>2.3644734371984701E-2</v>
      </c>
      <c r="Q9" s="14">
        <v>8.0420001354442293E-3</v>
      </c>
      <c r="R9" s="14"/>
      <c r="S9" s="14">
        <v>2.3481388373848399E-2</v>
      </c>
      <c r="T9" s="14">
        <v>1.99051907368335E-2</v>
      </c>
      <c r="U9" s="14">
        <v>2.4065882341528101E-2</v>
      </c>
      <c r="V9" s="14">
        <v>1.71365467279961E-2</v>
      </c>
      <c r="W9" s="14">
        <v>3.3094765197127902E-2</v>
      </c>
      <c r="X9" s="14">
        <v>1.03306170985249E-2</v>
      </c>
      <c r="Y9" s="14">
        <v>1.1469609644724699E-2</v>
      </c>
      <c r="Z9" s="14">
        <v>5.0244945080012399E-2</v>
      </c>
      <c r="AA9" s="14">
        <v>1.32962047492469E-2</v>
      </c>
      <c r="AB9" s="14">
        <v>2.88424124751861E-2</v>
      </c>
      <c r="AC9" s="14">
        <v>1.0337811768308299E-2</v>
      </c>
      <c r="AD9" s="14">
        <v>0</v>
      </c>
      <c r="AE9" s="14"/>
      <c r="AF9" s="14">
        <v>5.6441831455719604E-3</v>
      </c>
      <c r="AG9" s="14">
        <v>3.2036144002259501E-2</v>
      </c>
      <c r="AH9" s="14">
        <v>2.4840659910642601E-2</v>
      </c>
      <c r="AI9" s="14">
        <v>2.4758912109826801E-2</v>
      </c>
      <c r="AJ9" s="14"/>
      <c r="AK9" s="14">
        <v>1.33189528780719E-2</v>
      </c>
      <c r="AL9" s="14">
        <v>3.8657887877140501E-2</v>
      </c>
      <c r="AM9" s="14">
        <v>9.8319413464067595E-3</v>
      </c>
      <c r="AN9" s="14">
        <v>2.44760696716433E-2</v>
      </c>
      <c r="AO9" s="14">
        <v>0</v>
      </c>
      <c r="AP9" s="14"/>
      <c r="AQ9" s="14">
        <v>5.29203862508466E-2</v>
      </c>
      <c r="AR9" s="14"/>
      <c r="AS9" s="14">
        <v>4.6392263892058E-2</v>
      </c>
      <c r="AT9" s="14">
        <v>1.18005431781468E-2</v>
      </c>
    </row>
    <row r="10" spans="2:46" x14ac:dyDescent="0.35">
      <c r="B10" s="15" t="s">
        <v>230</v>
      </c>
      <c r="C10" s="14">
        <v>0.139386421715572</v>
      </c>
      <c r="D10" s="14">
        <v>0.15315196390500199</v>
      </c>
      <c r="E10" s="14">
        <v>0.12554400974344099</v>
      </c>
      <c r="F10" s="14"/>
      <c r="G10" s="14">
        <v>0.207796173331181</v>
      </c>
      <c r="H10" s="14">
        <v>0.157131105660029</v>
      </c>
      <c r="I10" s="14">
        <v>0.16180873107581301</v>
      </c>
      <c r="J10" s="14">
        <v>0.13151201368236401</v>
      </c>
      <c r="K10" s="14">
        <v>9.2245468490933097E-2</v>
      </c>
      <c r="L10" s="14">
        <v>9.9262193635988094E-2</v>
      </c>
      <c r="M10" s="14"/>
      <c r="N10" s="14">
        <v>0.151337370098894</v>
      </c>
      <c r="O10" s="14">
        <v>0.15738518870992299</v>
      </c>
      <c r="P10" s="14">
        <v>0.13459855986138899</v>
      </c>
      <c r="Q10" s="14">
        <v>0.11384389085963199</v>
      </c>
      <c r="R10" s="14"/>
      <c r="S10" s="14">
        <v>0.20016257124754799</v>
      </c>
      <c r="T10" s="14">
        <v>0.10506412646336501</v>
      </c>
      <c r="U10" s="14">
        <v>0.15192628236587</v>
      </c>
      <c r="V10" s="14">
        <v>0.14468873106010799</v>
      </c>
      <c r="W10" s="14">
        <v>0.100264096441512</v>
      </c>
      <c r="X10" s="14">
        <v>0.15579014946601599</v>
      </c>
      <c r="Y10" s="14">
        <v>8.4836366672018201E-2</v>
      </c>
      <c r="Z10" s="14">
        <v>0.138187340064342</v>
      </c>
      <c r="AA10" s="14">
        <v>0.134653551195097</v>
      </c>
      <c r="AB10" s="14">
        <v>0.16861863158636001</v>
      </c>
      <c r="AC10" s="14">
        <v>8.5318746636670495E-2</v>
      </c>
      <c r="AD10" s="14">
        <v>0.16375802799495401</v>
      </c>
      <c r="AE10" s="14"/>
      <c r="AF10" s="14">
        <v>9.8977025760400406E-2</v>
      </c>
      <c r="AG10" s="14">
        <v>0.179203429605824</v>
      </c>
      <c r="AH10" s="14">
        <v>0.19493918806196101</v>
      </c>
      <c r="AI10" s="14">
        <v>8.3576021517650798E-2</v>
      </c>
      <c r="AJ10" s="14"/>
      <c r="AK10" s="14">
        <v>0.11840103466105301</v>
      </c>
      <c r="AL10" s="14">
        <v>0.20825086564902701</v>
      </c>
      <c r="AM10" s="14">
        <v>0.18720557039288699</v>
      </c>
      <c r="AN10" s="14">
        <v>9.2494139136377704E-2</v>
      </c>
      <c r="AO10" s="14">
        <v>0.18141738224664</v>
      </c>
      <c r="AP10" s="14"/>
      <c r="AQ10" s="14">
        <v>0.17185521396214701</v>
      </c>
      <c r="AR10" s="14"/>
      <c r="AS10" s="14">
        <v>0.21691127795564999</v>
      </c>
      <c r="AT10" s="14">
        <v>0.12400447650178401</v>
      </c>
    </row>
    <row r="11" spans="2:46" x14ac:dyDescent="0.35">
      <c r="B11" s="15" t="s">
        <v>231</v>
      </c>
      <c r="C11" s="14">
        <v>0.20929891836584</v>
      </c>
      <c r="D11" s="14">
        <v>0.193255333681006</v>
      </c>
      <c r="E11" s="14">
        <v>0.22470799080707499</v>
      </c>
      <c r="F11" s="14"/>
      <c r="G11" s="14">
        <v>0.25445125023965498</v>
      </c>
      <c r="H11" s="14">
        <v>0.20098442683700601</v>
      </c>
      <c r="I11" s="14">
        <v>0.21063899814727</v>
      </c>
      <c r="J11" s="14">
        <v>0.22844356375481001</v>
      </c>
      <c r="K11" s="14">
        <v>0.208842325189983</v>
      </c>
      <c r="L11" s="14">
        <v>0.16960129958786099</v>
      </c>
      <c r="M11" s="14"/>
      <c r="N11" s="14">
        <v>0.194064215529691</v>
      </c>
      <c r="O11" s="14">
        <v>0.224642500858343</v>
      </c>
      <c r="P11" s="14">
        <v>0.20332527693591099</v>
      </c>
      <c r="Q11" s="14">
        <v>0.211966995688257</v>
      </c>
      <c r="R11" s="14"/>
      <c r="S11" s="14">
        <v>0.24547863654781299</v>
      </c>
      <c r="T11" s="14">
        <v>0.203268673529724</v>
      </c>
      <c r="U11" s="14">
        <v>0.20058333002253401</v>
      </c>
      <c r="V11" s="14">
        <v>0.18823106078353499</v>
      </c>
      <c r="W11" s="14">
        <v>0.176820542546478</v>
      </c>
      <c r="X11" s="14">
        <v>0.21895094614528601</v>
      </c>
      <c r="Y11" s="14">
        <v>0.24034543559042601</v>
      </c>
      <c r="Z11" s="14">
        <v>0.17912562196717599</v>
      </c>
      <c r="AA11" s="14">
        <v>0.19962140606996001</v>
      </c>
      <c r="AB11" s="14">
        <v>0.165861507530181</v>
      </c>
      <c r="AC11" s="14">
        <v>0.275455835384318</v>
      </c>
      <c r="AD11" s="14">
        <v>0.21264800359818001</v>
      </c>
      <c r="AE11" s="14"/>
      <c r="AF11" s="14">
        <v>0.196312059900521</v>
      </c>
      <c r="AG11" s="14">
        <v>0.25866413993105403</v>
      </c>
      <c r="AH11" s="14">
        <v>0.24438768022914401</v>
      </c>
      <c r="AI11" s="14">
        <v>8.6277223109798407E-2</v>
      </c>
      <c r="AJ11" s="14"/>
      <c r="AK11" s="14">
        <v>0.17690007672387201</v>
      </c>
      <c r="AL11" s="14">
        <v>0.29262418500847298</v>
      </c>
      <c r="AM11" s="14">
        <v>0.272713119163008</v>
      </c>
      <c r="AN11" s="14">
        <v>0.11560628915195501</v>
      </c>
      <c r="AO11" s="14">
        <v>0.22881200459432</v>
      </c>
      <c r="AP11" s="14"/>
      <c r="AQ11" s="14">
        <v>0.176361313362741</v>
      </c>
      <c r="AR11" s="14"/>
      <c r="AS11" s="14">
        <v>0.30322395603540397</v>
      </c>
      <c r="AT11" s="14">
        <v>0.18655465954765099</v>
      </c>
    </row>
    <row r="12" spans="2:46" x14ac:dyDescent="0.35">
      <c r="B12" s="15" t="s">
        <v>232</v>
      </c>
      <c r="C12" s="14">
        <v>0.228009293870365</v>
      </c>
      <c r="D12" s="14">
        <v>0.23112870534584501</v>
      </c>
      <c r="E12" s="14">
        <v>0.22585618532689</v>
      </c>
      <c r="F12" s="14"/>
      <c r="G12" s="14">
        <v>0.22290768890301699</v>
      </c>
      <c r="H12" s="14">
        <v>0.26583415956134399</v>
      </c>
      <c r="I12" s="14">
        <v>0.23483691600529799</v>
      </c>
      <c r="J12" s="14">
        <v>0.228951957686265</v>
      </c>
      <c r="K12" s="14">
        <v>0.18538307284441899</v>
      </c>
      <c r="L12" s="14">
        <v>0.22303348701935899</v>
      </c>
      <c r="M12" s="14"/>
      <c r="N12" s="14">
        <v>0.25736809443175801</v>
      </c>
      <c r="O12" s="14">
        <v>0.23248970322159701</v>
      </c>
      <c r="P12" s="14">
        <v>0.21542825636402299</v>
      </c>
      <c r="Q12" s="14">
        <v>0.20578500732244701</v>
      </c>
      <c r="R12" s="14"/>
      <c r="S12" s="14">
        <v>0.21960206681942199</v>
      </c>
      <c r="T12" s="14">
        <v>0.26075762626947602</v>
      </c>
      <c r="U12" s="14">
        <v>0.20507512178262799</v>
      </c>
      <c r="V12" s="14">
        <v>0.23868976991294399</v>
      </c>
      <c r="W12" s="14">
        <v>0.24663084082089001</v>
      </c>
      <c r="X12" s="14">
        <v>0.21150388821267499</v>
      </c>
      <c r="Y12" s="14">
        <v>0.154984854037373</v>
      </c>
      <c r="Z12" s="14">
        <v>0.255876306204249</v>
      </c>
      <c r="AA12" s="14">
        <v>0.245554087621808</v>
      </c>
      <c r="AB12" s="14">
        <v>0.22046958447604501</v>
      </c>
      <c r="AC12" s="14">
        <v>0.205797721105339</v>
      </c>
      <c r="AD12" s="14">
        <v>0.31340726335219399</v>
      </c>
      <c r="AE12" s="14"/>
      <c r="AF12" s="14">
        <v>0.195395535698553</v>
      </c>
      <c r="AG12" s="14">
        <v>0.26890372215972802</v>
      </c>
      <c r="AH12" s="14">
        <v>0.26527764505024398</v>
      </c>
      <c r="AI12" s="14">
        <v>0.13909480491616</v>
      </c>
      <c r="AJ12" s="14"/>
      <c r="AK12" s="14">
        <v>0.241414746198717</v>
      </c>
      <c r="AL12" s="14">
        <v>0.27499799772397199</v>
      </c>
      <c r="AM12" s="14">
        <v>0.238772375694316</v>
      </c>
      <c r="AN12" s="14">
        <v>0.14673868240961399</v>
      </c>
      <c r="AO12" s="14">
        <v>0.26124314417380501</v>
      </c>
      <c r="AP12" s="14"/>
      <c r="AQ12" s="14">
        <v>0.264617526553518</v>
      </c>
      <c r="AR12" s="14"/>
      <c r="AS12" s="14">
        <v>0.27720218307223199</v>
      </c>
      <c r="AT12" s="14">
        <v>0.25924814145970798</v>
      </c>
    </row>
    <row r="13" spans="2:46" x14ac:dyDescent="0.35">
      <c r="B13" s="15" t="s">
        <v>233</v>
      </c>
      <c r="C13" s="14">
        <v>0.37300213246502401</v>
      </c>
      <c r="D13" s="14">
        <v>0.37886659193670902</v>
      </c>
      <c r="E13" s="14">
        <v>0.368736310005643</v>
      </c>
      <c r="F13" s="14"/>
      <c r="G13" s="14">
        <v>0.22271647028563199</v>
      </c>
      <c r="H13" s="14">
        <v>0.299802868701187</v>
      </c>
      <c r="I13" s="14">
        <v>0.32391704393883303</v>
      </c>
      <c r="J13" s="14">
        <v>0.37175519342806701</v>
      </c>
      <c r="K13" s="14">
        <v>0.50008562271855905</v>
      </c>
      <c r="L13" s="14">
        <v>0.48808867183041299</v>
      </c>
      <c r="M13" s="14"/>
      <c r="N13" s="14">
        <v>0.34597309806124898</v>
      </c>
      <c r="O13" s="14">
        <v>0.34195517957016203</v>
      </c>
      <c r="P13" s="14">
        <v>0.39220118992080599</v>
      </c>
      <c r="Q13" s="14">
        <v>0.41693351642339099</v>
      </c>
      <c r="R13" s="14"/>
      <c r="S13" s="14">
        <v>0.28196337362421298</v>
      </c>
      <c r="T13" s="14">
        <v>0.380175426702554</v>
      </c>
      <c r="U13" s="14">
        <v>0.376955097986235</v>
      </c>
      <c r="V13" s="14">
        <v>0.386595555236249</v>
      </c>
      <c r="W13" s="14">
        <v>0.40325855063634097</v>
      </c>
      <c r="X13" s="14">
        <v>0.38065664676210298</v>
      </c>
      <c r="Y13" s="14">
        <v>0.46178327555073301</v>
      </c>
      <c r="Z13" s="14">
        <v>0.33596897871527798</v>
      </c>
      <c r="AA13" s="14">
        <v>0.38535422200302</v>
      </c>
      <c r="AB13" s="14">
        <v>0.38606138388544903</v>
      </c>
      <c r="AC13" s="14">
        <v>0.41184319369428601</v>
      </c>
      <c r="AD13" s="14">
        <v>0.28575910125714099</v>
      </c>
      <c r="AE13" s="14"/>
      <c r="AF13" s="14">
        <v>0.49878020491010899</v>
      </c>
      <c r="AG13" s="14">
        <v>0.24404804630202501</v>
      </c>
      <c r="AH13" s="14">
        <v>0.25237030569865698</v>
      </c>
      <c r="AI13" s="14">
        <v>0.65919984976253698</v>
      </c>
      <c r="AJ13" s="14"/>
      <c r="AK13" s="14">
        <v>0.43743436793504697</v>
      </c>
      <c r="AL13" s="14">
        <v>0.162260502725949</v>
      </c>
      <c r="AM13" s="14">
        <v>0.27113463491039402</v>
      </c>
      <c r="AN13" s="14">
        <v>0.61453065527450201</v>
      </c>
      <c r="AO13" s="14">
        <v>0.30539093669373701</v>
      </c>
      <c r="AP13" s="14"/>
      <c r="AQ13" s="14">
        <v>0.32364534915503501</v>
      </c>
      <c r="AR13" s="14"/>
      <c r="AS13" s="14">
        <v>0.14685721499929899</v>
      </c>
      <c r="AT13" s="14">
        <v>0.40304672691155702</v>
      </c>
    </row>
    <row r="14" spans="2:46" x14ac:dyDescent="0.35">
      <c r="B14" s="15" t="s">
        <v>131</v>
      </c>
      <c r="C14" s="14">
        <v>3.0215451301377899E-2</v>
      </c>
      <c r="D14" s="14">
        <v>2.1354007942336699E-2</v>
      </c>
      <c r="E14" s="14">
        <v>3.7094099903401602E-2</v>
      </c>
      <c r="F14" s="14"/>
      <c r="G14" s="14">
        <v>7.51366652078303E-2</v>
      </c>
      <c r="H14" s="14">
        <v>4.6671439701262397E-2</v>
      </c>
      <c r="I14" s="14">
        <v>3.5797170640672497E-2</v>
      </c>
      <c r="J14" s="14">
        <v>1.4602334287255599E-2</v>
      </c>
      <c r="K14" s="14">
        <v>3.2326254850103498E-3</v>
      </c>
      <c r="L14" s="14">
        <v>1.32121020373837E-2</v>
      </c>
      <c r="M14" s="14"/>
      <c r="N14" s="14">
        <v>2.0997295784394999E-2</v>
      </c>
      <c r="O14" s="14">
        <v>2.5195189743625699E-2</v>
      </c>
      <c r="P14" s="14">
        <v>3.08019825458851E-2</v>
      </c>
      <c r="Q14" s="14">
        <v>4.3428589570828798E-2</v>
      </c>
      <c r="R14" s="14"/>
      <c r="S14" s="14">
        <v>2.9311963387155301E-2</v>
      </c>
      <c r="T14" s="14">
        <v>3.0828956298048101E-2</v>
      </c>
      <c r="U14" s="14">
        <v>4.1394285501205899E-2</v>
      </c>
      <c r="V14" s="14">
        <v>2.4658336279168601E-2</v>
      </c>
      <c r="W14" s="14">
        <v>3.9931204357650199E-2</v>
      </c>
      <c r="X14" s="14">
        <v>2.2767752315395299E-2</v>
      </c>
      <c r="Y14" s="14">
        <v>4.6580458504725003E-2</v>
      </c>
      <c r="Z14" s="14">
        <v>4.0596807968943202E-2</v>
      </c>
      <c r="AA14" s="14">
        <v>2.1520528360868301E-2</v>
      </c>
      <c r="AB14" s="14">
        <v>3.0146480046779101E-2</v>
      </c>
      <c r="AC14" s="14">
        <v>1.12466914110776E-2</v>
      </c>
      <c r="AD14" s="14">
        <v>2.4427603797531498E-2</v>
      </c>
      <c r="AE14" s="14"/>
      <c r="AF14" s="14">
        <v>4.8909905848446497E-3</v>
      </c>
      <c r="AG14" s="14">
        <v>1.7144517999108801E-2</v>
      </c>
      <c r="AH14" s="14">
        <v>1.81845210493509E-2</v>
      </c>
      <c r="AI14" s="14">
        <v>7.0931885840266103E-3</v>
      </c>
      <c r="AJ14" s="14"/>
      <c r="AK14" s="14">
        <v>1.2530821603238099E-2</v>
      </c>
      <c r="AL14" s="14">
        <v>2.3208561015438101E-2</v>
      </c>
      <c r="AM14" s="14">
        <v>2.0342358492989199E-2</v>
      </c>
      <c r="AN14" s="14">
        <v>6.1541643559074504E-3</v>
      </c>
      <c r="AO14" s="14">
        <v>2.3136532291497799E-2</v>
      </c>
      <c r="AP14" s="14"/>
      <c r="AQ14" s="14">
        <v>1.0600210715712001E-2</v>
      </c>
      <c r="AR14" s="14"/>
      <c r="AS14" s="14">
        <v>9.4131040453565504E-3</v>
      </c>
      <c r="AT14" s="14">
        <v>1.5345452401152501E-2</v>
      </c>
    </row>
    <row r="15" spans="2:46" x14ac:dyDescent="0.35">
      <c r="B15" s="15" t="s">
        <v>234</v>
      </c>
      <c r="C15" s="18">
        <v>0.15947420399739301</v>
      </c>
      <c r="D15" s="18">
        <v>0.175395361094104</v>
      </c>
      <c r="E15" s="18">
        <v>0.14360541395699</v>
      </c>
      <c r="F15" s="18"/>
      <c r="G15" s="18">
        <v>0.22478792536386599</v>
      </c>
      <c r="H15" s="18">
        <v>0.1867071051992</v>
      </c>
      <c r="I15" s="18">
        <v>0.19480987126792701</v>
      </c>
      <c r="J15" s="18">
        <v>0.15624695084360299</v>
      </c>
      <c r="K15" s="18">
        <v>0.102456353762029</v>
      </c>
      <c r="L15" s="18">
        <v>0.106064439524984</v>
      </c>
      <c r="M15" s="18"/>
      <c r="N15" s="18">
        <v>0.18159729619290699</v>
      </c>
      <c r="O15" s="18">
        <v>0.17571742660627199</v>
      </c>
      <c r="P15" s="18">
        <v>0.15824329423337399</v>
      </c>
      <c r="Q15" s="18">
        <v>0.121885890995076</v>
      </c>
      <c r="R15" s="18"/>
      <c r="S15" s="18">
        <v>0.22364395962139599</v>
      </c>
      <c r="T15" s="18">
        <v>0.12496931720019799</v>
      </c>
      <c r="U15" s="18">
        <v>0.17599216470739801</v>
      </c>
      <c r="V15" s="18">
        <v>0.16182527778810399</v>
      </c>
      <c r="W15" s="18">
        <v>0.13335886163864</v>
      </c>
      <c r="X15" s="18">
        <v>0.166120766564541</v>
      </c>
      <c r="Y15" s="18">
        <v>9.6305976316742994E-2</v>
      </c>
      <c r="Z15" s="18">
        <v>0.18843228514435401</v>
      </c>
      <c r="AA15" s="18">
        <v>0.14794975594434401</v>
      </c>
      <c r="AB15" s="18">
        <v>0.19746104406154599</v>
      </c>
      <c r="AC15" s="18">
        <v>9.5656558404978803E-2</v>
      </c>
      <c r="AD15" s="18">
        <v>0.16375802799495401</v>
      </c>
      <c r="AE15" s="18"/>
      <c r="AF15" s="18">
        <v>0.104621208905972</v>
      </c>
      <c r="AG15" s="18">
        <v>0.21123957360808401</v>
      </c>
      <c r="AH15" s="18">
        <v>0.219779847972604</v>
      </c>
      <c r="AI15" s="18">
        <v>0.10833493362747799</v>
      </c>
      <c r="AJ15" s="18"/>
      <c r="AK15" s="18">
        <v>0.13171998753912501</v>
      </c>
      <c r="AL15" s="18">
        <v>0.24690875352616701</v>
      </c>
      <c r="AM15" s="18">
        <v>0.19703751173929401</v>
      </c>
      <c r="AN15" s="18">
        <v>0.116970208808021</v>
      </c>
      <c r="AO15" s="18">
        <v>0.18141738224664</v>
      </c>
      <c r="AP15" s="18"/>
      <c r="AQ15" s="18">
        <v>0.224775600212994</v>
      </c>
      <c r="AR15" s="18"/>
      <c r="AS15" s="18">
        <v>0.26330354184770799</v>
      </c>
      <c r="AT15" s="18">
        <v>0.135805019679931</v>
      </c>
    </row>
    <row r="16" spans="2:46" x14ac:dyDescent="0.35">
      <c r="B16" s="15" t="s">
        <v>235</v>
      </c>
      <c r="C16" s="18">
        <v>0.60101142633538895</v>
      </c>
      <c r="D16" s="18">
        <v>0.60999529728255297</v>
      </c>
      <c r="E16" s="18">
        <v>0.594592495332533</v>
      </c>
      <c r="F16" s="18"/>
      <c r="G16" s="18">
        <v>0.445624159188649</v>
      </c>
      <c r="H16" s="18">
        <v>0.56563702826253104</v>
      </c>
      <c r="I16" s="18">
        <v>0.55875395994413102</v>
      </c>
      <c r="J16" s="18">
        <v>0.60070715111433204</v>
      </c>
      <c r="K16" s="18">
        <v>0.68546869556297696</v>
      </c>
      <c r="L16" s="18">
        <v>0.71112215884977203</v>
      </c>
      <c r="M16" s="18"/>
      <c r="N16" s="18">
        <v>0.60334119249300699</v>
      </c>
      <c r="O16" s="18">
        <v>0.57444488279175898</v>
      </c>
      <c r="P16" s="18">
        <v>0.60762944628482995</v>
      </c>
      <c r="Q16" s="18">
        <v>0.62271852374583803</v>
      </c>
      <c r="R16" s="18"/>
      <c r="S16" s="18">
        <v>0.50156544044363505</v>
      </c>
      <c r="T16" s="18">
        <v>0.64093305297202996</v>
      </c>
      <c r="U16" s="18">
        <v>0.58203021976886204</v>
      </c>
      <c r="V16" s="18">
        <v>0.625285325149192</v>
      </c>
      <c r="W16" s="18">
        <v>0.64988939145723101</v>
      </c>
      <c r="X16" s="18">
        <v>0.59216053497477805</v>
      </c>
      <c r="Y16" s="18">
        <v>0.61676812958810601</v>
      </c>
      <c r="Z16" s="18">
        <v>0.59184528491952704</v>
      </c>
      <c r="AA16" s="18">
        <v>0.63090830962482802</v>
      </c>
      <c r="AB16" s="18">
        <v>0.60653096836149401</v>
      </c>
      <c r="AC16" s="18">
        <v>0.61764091479962502</v>
      </c>
      <c r="AD16" s="18">
        <v>0.59916636460933403</v>
      </c>
      <c r="AE16" s="18"/>
      <c r="AF16" s="18">
        <v>0.69417574060866205</v>
      </c>
      <c r="AG16" s="18">
        <v>0.51295176846175405</v>
      </c>
      <c r="AH16" s="18">
        <v>0.51764795074890102</v>
      </c>
      <c r="AI16" s="18">
        <v>0.79829465467869698</v>
      </c>
      <c r="AJ16" s="18"/>
      <c r="AK16" s="18">
        <v>0.67884911413376503</v>
      </c>
      <c r="AL16" s="18">
        <v>0.43725850044992098</v>
      </c>
      <c r="AM16" s="18">
        <v>0.50990701060471</v>
      </c>
      <c r="AN16" s="18">
        <v>0.76126933768411698</v>
      </c>
      <c r="AO16" s="18">
        <v>0.56663408086754197</v>
      </c>
      <c r="AP16" s="18"/>
      <c r="AQ16" s="18">
        <v>0.58826287570855296</v>
      </c>
      <c r="AR16" s="18"/>
      <c r="AS16" s="18">
        <v>0.42405939807153098</v>
      </c>
      <c r="AT16" s="18">
        <v>0.66229486837126605</v>
      </c>
    </row>
    <row r="17" spans="2:46" x14ac:dyDescent="0.35">
      <c r="B17" s="15" t="s">
        <v>74</v>
      </c>
      <c r="C17" s="19">
        <v>-0.44153722233799603</v>
      </c>
      <c r="D17" s="19">
        <v>-0.434599936188449</v>
      </c>
      <c r="E17" s="19">
        <v>-0.450987081375543</v>
      </c>
      <c r="F17" s="19"/>
      <c r="G17" s="19">
        <v>-0.22083623382478201</v>
      </c>
      <c r="H17" s="19">
        <v>-0.37892992306333101</v>
      </c>
      <c r="I17" s="19">
        <v>-0.36394408867620398</v>
      </c>
      <c r="J17" s="19">
        <v>-0.44446020027072902</v>
      </c>
      <c r="K17" s="19">
        <v>-0.58301234180094796</v>
      </c>
      <c r="L17" s="19">
        <v>-0.60505771932478802</v>
      </c>
      <c r="M17" s="19"/>
      <c r="N17" s="19">
        <v>-0.42174389630010001</v>
      </c>
      <c r="O17" s="19">
        <v>-0.39872745618548699</v>
      </c>
      <c r="P17" s="19">
        <v>-0.44938615205145599</v>
      </c>
      <c r="Q17" s="19">
        <v>-0.50083263275076195</v>
      </c>
      <c r="R17" s="19"/>
      <c r="S17" s="19">
        <v>-0.277921480822238</v>
      </c>
      <c r="T17" s="19">
        <v>-0.51596373577183197</v>
      </c>
      <c r="U17" s="19">
        <v>-0.40603805506146501</v>
      </c>
      <c r="V17" s="19">
        <v>-0.46346004736108798</v>
      </c>
      <c r="W17" s="19">
        <v>-0.51653052981859104</v>
      </c>
      <c r="X17" s="19">
        <v>-0.426039768410238</v>
      </c>
      <c r="Y17" s="19">
        <v>-0.52046215327136303</v>
      </c>
      <c r="Z17" s="19">
        <v>-0.40341299977517298</v>
      </c>
      <c r="AA17" s="19">
        <v>-0.48295855368048402</v>
      </c>
      <c r="AB17" s="19">
        <v>-0.40906992429994798</v>
      </c>
      <c r="AC17" s="19">
        <v>-0.52198435639464602</v>
      </c>
      <c r="AD17" s="19">
        <v>-0.43540833661438</v>
      </c>
      <c r="AE17" s="19"/>
      <c r="AF17" s="19">
        <v>-0.58955453170269001</v>
      </c>
      <c r="AG17" s="19">
        <v>-0.30171219485367001</v>
      </c>
      <c r="AH17" s="19">
        <v>-0.29786810277629799</v>
      </c>
      <c r="AI17" s="19">
        <v>-0.68995972105122005</v>
      </c>
      <c r="AJ17" s="19"/>
      <c r="AK17" s="19">
        <v>-0.54712912659463897</v>
      </c>
      <c r="AL17" s="19">
        <v>-0.190349746923754</v>
      </c>
      <c r="AM17" s="19">
        <v>-0.31286949886541598</v>
      </c>
      <c r="AN17" s="19">
        <v>-0.64429912887609597</v>
      </c>
      <c r="AO17" s="19">
        <v>-0.38521669862090202</v>
      </c>
      <c r="AP17" s="19"/>
      <c r="AQ17" s="19">
        <v>-0.36348727549555898</v>
      </c>
      <c r="AR17" s="19"/>
      <c r="AS17" s="19">
        <v>-0.16075585622382299</v>
      </c>
      <c r="AT17" s="19">
        <v>-0.52648984869133497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238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229</v>
      </c>
      <c r="C9" s="14">
        <v>7.1781644132041494E-2</v>
      </c>
      <c r="D9" s="14">
        <v>7.9217060443026496E-2</v>
      </c>
      <c r="E9" s="14">
        <v>6.4801770667421099E-2</v>
      </c>
      <c r="F9" s="14"/>
      <c r="G9" s="14">
        <v>6.3278891132419399E-2</v>
      </c>
      <c r="H9" s="14">
        <v>0.122718940373958</v>
      </c>
      <c r="I9" s="14">
        <v>5.6950271213353103E-2</v>
      </c>
      <c r="J9" s="14">
        <v>7.4040664275166701E-2</v>
      </c>
      <c r="K9" s="14">
        <v>7.6014356349769399E-2</v>
      </c>
      <c r="L9" s="14">
        <v>4.3372582941213399E-2</v>
      </c>
      <c r="M9" s="14"/>
      <c r="N9" s="14">
        <v>0.105591375791805</v>
      </c>
      <c r="O9" s="14">
        <v>8.1042053955446003E-2</v>
      </c>
      <c r="P9" s="14">
        <v>5.3611698823648399E-2</v>
      </c>
      <c r="Q9" s="14">
        <v>4.2503311683746402E-2</v>
      </c>
      <c r="R9" s="14"/>
      <c r="S9" s="14">
        <v>9.2788482548161799E-2</v>
      </c>
      <c r="T9" s="14">
        <v>7.6959124366180395E-2</v>
      </c>
      <c r="U9" s="14">
        <v>6.2641681309003105E-2</v>
      </c>
      <c r="V9" s="14">
        <v>5.1751200375107199E-2</v>
      </c>
      <c r="W9" s="14">
        <v>6.5784978782319606E-2</v>
      </c>
      <c r="X9" s="14">
        <v>5.8476330903686403E-2</v>
      </c>
      <c r="Y9" s="14">
        <v>6.5099693908871506E-2</v>
      </c>
      <c r="Z9" s="14">
        <v>7.6182841106760699E-2</v>
      </c>
      <c r="AA9" s="14">
        <v>6.5294552260746694E-2</v>
      </c>
      <c r="AB9" s="14">
        <v>0.100902523360133</v>
      </c>
      <c r="AC9" s="14">
        <v>6.2643103742421199E-2</v>
      </c>
      <c r="AD9" s="14">
        <v>5.3356136172418897E-2</v>
      </c>
      <c r="AE9" s="14"/>
      <c r="AF9" s="14">
        <v>2.3385068083270701E-2</v>
      </c>
      <c r="AG9" s="14">
        <v>0.158075062124169</v>
      </c>
      <c r="AH9" s="14">
        <v>7.2373714479337603E-2</v>
      </c>
      <c r="AI9" s="14">
        <v>1.39008589570237E-2</v>
      </c>
      <c r="AJ9" s="14"/>
      <c r="AK9" s="14">
        <v>2.1032049978690601E-2</v>
      </c>
      <c r="AL9" s="14">
        <v>0.22144740059314999</v>
      </c>
      <c r="AM9" s="14">
        <v>7.4529374986428698E-2</v>
      </c>
      <c r="AN9" s="14">
        <v>1.5636056954772801E-2</v>
      </c>
      <c r="AO9" s="14">
        <v>1.1923274677987299E-2</v>
      </c>
      <c r="AP9" s="14"/>
      <c r="AQ9" s="14">
        <v>0.14645268312984699</v>
      </c>
      <c r="AR9" s="14"/>
      <c r="AS9" s="14">
        <v>0.25472812226236902</v>
      </c>
      <c r="AT9" s="14">
        <v>1.85972551992616E-2</v>
      </c>
    </row>
    <row r="10" spans="2:46" x14ac:dyDescent="0.35">
      <c r="B10" s="15" t="s">
        <v>230</v>
      </c>
      <c r="C10" s="14">
        <v>0.21717360391319801</v>
      </c>
      <c r="D10" s="14">
        <v>0.22293669106009001</v>
      </c>
      <c r="E10" s="14">
        <v>0.21239636898429901</v>
      </c>
      <c r="F10" s="14"/>
      <c r="G10" s="14">
        <v>0.22894092908621699</v>
      </c>
      <c r="H10" s="14">
        <v>0.23660324036771899</v>
      </c>
      <c r="I10" s="14">
        <v>0.26666745568650402</v>
      </c>
      <c r="J10" s="14">
        <v>0.245643890794564</v>
      </c>
      <c r="K10" s="14">
        <v>0.182665983704041</v>
      </c>
      <c r="L10" s="14">
        <v>0.153350228555588</v>
      </c>
      <c r="M10" s="14"/>
      <c r="N10" s="14">
        <v>0.25002455832540599</v>
      </c>
      <c r="O10" s="14">
        <v>0.26060977787601702</v>
      </c>
      <c r="P10" s="14">
        <v>0.17555592158877101</v>
      </c>
      <c r="Q10" s="14">
        <v>0.174012482120565</v>
      </c>
      <c r="R10" s="14"/>
      <c r="S10" s="14">
        <v>0.277697652493895</v>
      </c>
      <c r="T10" s="14">
        <v>0.21764796404874401</v>
      </c>
      <c r="U10" s="14">
        <v>0.230818618060117</v>
      </c>
      <c r="V10" s="14">
        <v>0.239497596177114</v>
      </c>
      <c r="W10" s="14">
        <v>0.18451210079706701</v>
      </c>
      <c r="X10" s="14">
        <v>0.218666024742488</v>
      </c>
      <c r="Y10" s="14">
        <v>0.11031358814978399</v>
      </c>
      <c r="Z10" s="14">
        <v>0.22019842292553499</v>
      </c>
      <c r="AA10" s="14">
        <v>0.25481551933012198</v>
      </c>
      <c r="AB10" s="14">
        <v>0.18146357160878099</v>
      </c>
      <c r="AC10" s="14">
        <v>0.19471127732584601</v>
      </c>
      <c r="AD10" s="14">
        <v>0.18907963785770601</v>
      </c>
      <c r="AE10" s="14"/>
      <c r="AF10" s="14">
        <v>0.12566795108798801</v>
      </c>
      <c r="AG10" s="14">
        <v>0.38249536758309099</v>
      </c>
      <c r="AH10" s="14">
        <v>0.26759219260585798</v>
      </c>
      <c r="AI10" s="14">
        <v>3.5014049314211801E-2</v>
      </c>
      <c r="AJ10" s="14"/>
      <c r="AK10" s="14">
        <v>0.173419368901609</v>
      </c>
      <c r="AL10" s="14">
        <v>0.48241967284075599</v>
      </c>
      <c r="AM10" s="14">
        <v>0.275915337961815</v>
      </c>
      <c r="AN10" s="14">
        <v>5.8317179798953803E-2</v>
      </c>
      <c r="AO10" s="14">
        <v>0.15460713405084001</v>
      </c>
      <c r="AP10" s="14"/>
      <c r="AQ10" s="14">
        <v>0.33661658860032101</v>
      </c>
      <c r="AR10" s="14"/>
      <c r="AS10" s="14">
        <v>0.55410599267827898</v>
      </c>
      <c r="AT10" s="14">
        <v>0.117961647352383</v>
      </c>
    </row>
    <row r="11" spans="2:46" x14ac:dyDescent="0.35">
      <c r="B11" s="15" t="s">
        <v>231</v>
      </c>
      <c r="C11" s="14">
        <v>0.223580002762332</v>
      </c>
      <c r="D11" s="14">
        <v>0.21638164843707899</v>
      </c>
      <c r="E11" s="14">
        <v>0.22946153354861201</v>
      </c>
      <c r="F11" s="14"/>
      <c r="G11" s="14">
        <v>0.26366610400089502</v>
      </c>
      <c r="H11" s="14">
        <v>0.23754974126706499</v>
      </c>
      <c r="I11" s="14">
        <v>0.221213622250134</v>
      </c>
      <c r="J11" s="14">
        <v>0.20441651307457601</v>
      </c>
      <c r="K11" s="14">
        <v>0.214263841400362</v>
      </c>
      <c r="L11" s="14">
        <v>0.20927210686077</v>
      </c>
      <c r="M11" s="14"/>
      <c r="N11" s="14">
        <v>0.20851847621040001</v>
      </c>
      <c r="O11" s="14">
        <v>0.227611755941003</v>
      </c>
      <c r="P11" s="14">
        <v>0.240658417444443</v>
      </c>
      <c r="Q11" s="14">
        <v>0.21991848352401699</v>
      </c>
      <c r="R11" s="14"/>
      <c r="S11" s="14">
        <v>0.22837122860317599</v>
      </c>
      <c r="T11" s="14">
        <v>0.21467387747718</v>
      </c>
      <c r="U11" s="14">
        <v>0.238954519086339</v>
      </c>
      <c r="V11" s="14">
        <v>0.20770620891347899</v>
      </c>
      <c r="W11" s="14">
        <v>0.20261432926769099</v>
      </c>
      <c r="X11" s="14">
        <v>0.21668015116608799</v>
      </c>
      <c r="Y11" s="14">
        <v>0.28176313259153202</v>
      </c>
      <c r="Z11" s="14">
        <v>0.23973184286395199</v>
      </c>
      <c r="AA11" s="14">
        <v>0.20004811727374899</v>
      </c>
      <c r="AB11" s="14">
        <v>0.206974836311448</v>
      </c>
      <c r="AC11" s="14">
        <v>0.202137693387241</v>
      </c>
      <c r="AD11" s="14">
        <v>0.31004351971670702</v>
      </c>
      <c r="AE11" s="14"/>
      <c r="AF11" s="14">
        <v>0.21476316047743299</v>
      </c>
      <c r="AG11" s="14">
        <v>0.21891172507298301</v>
      </c>
      <c r="AH11" s="14">
        <v>0.25309518576877899</v>
      </c>
      <c r="AI11" s="14">
        <v>0.13721022630912899</v>
      </c>
      <c r="AJ11" s="14"/>
      <c r="AK11" s="14">
        <v>0.23617571236745299</v>
      </c>
      <c r="AL11" s="14">
        <v>0.180915605784501</v>
      </c>
      <c r="AM11" s="14">
        <v>0.25676066716965201</v>
      </c>
      <c r="AN11" s="14">
        <v>0.161822221062353</v>
      </c>
      <c r="AO11" s="14">
        <v>0.36351635458716702</v>
      </c>
      <c r="AP11" s="14"/>
      <c r="AQ11" s="14">
        <v>0.18890744714337401</v>
      </c>
      <c r="AR11" s="14"/>
      <c r="AS11" s="14">
        <v>0.16137643306902499</v>
      </c>
      <c r="AT11" s="14">
        <v>0.30468796941162302</v>
      </c>
    </row>
    <row r="12" spans="2:46" x14ac:dyDescent="0.35">
      <c r="B12" s="15" t="s">
        <v>232</v>
      </c>
      <c r="C12" s="14">
        <v>0.15615245232171701</v>
      </c>
      <c r="D12" s="14">
        <v>0.14860690710198399</v>
      </c>
      <c r="E12" s="14">
        <v>0.164132729874466</v>
      </c>
      <c r="F12" s="14"/>
      <c r="G12" s="14">
        <v>0.203716950420715</v>
      </c>
      <c r="H12" s="14">
        <v>0.14915300926098499</v>
      </c>
      <c r="I12" s="14">
        <v>0.125633984585905</v>
      </c>
      <c r="J12" s="14">
        <v>0.15259360219005499</v>
      </c>
      <c r="K12" s="14">
        <v>0.111119762697669</v>
      </c>
      <c r="L12" s="14">
        <v>0.188198055852111</v>
      </c>
      <c r="M12" s="14"/>
      <c r="N12" s="14">
        <v>0.15884761126142</v>
      </c>
      <c r="O12" s="14">
        <v>0.14385970512478</v>
      </c>
      <c r="P12" s="14">
        <v>0.15980813535814101</v>
      </c>
      <c r="Q12" s="14">
        <v>0.16090378747044101</v>
      </c>
      <c r="R12" s="14"/>
      <c r="S12" s="14">
        <v>0.16183644136452999</v>
      </c>
      <c r="T12" s="14">
        <v>0.14060503600552099</v>
      </c>
      <c r="U12" s="14">
        <v>0.137832777963182</v>
      </c>
      <c r="V12" s="14">
        <v>0.20614205554925799</v>
      </c>
      <c r="W12" s="14">
        <v>0.20068689217681601</v>
      </c>
      <c r="X12" s="14">
        <v>0.13669541456510101</v>
      </c>
      <c r="Y12" s="14">
        <v>0.138771977665333</v>
      </c>
      <c r="Z12" s="14">
        <v>0.12755717637636399</v>
      </c>
      <c r="AA12" s="14">
        <v>0.11956918847640299</v>
      </c>
      <c r="AB12" s="14">
        <v>0.18012092701971699</v>
      </c>
      <c r="AC12" s="14">
        <v>0.15373895248335001</v>
      </c>
      <c r="AD12" s="14">
        <v>0.20116519873135899</v>
      </c>
      <c r="AE12" s="14"/>
      <c r="AF12" s="14">
        <v>0.20917530212202101</v>
      </c>
      <c r="AG12" s="14">
        <v>8.3101368422703797E-2</v>
      </c>
      <c r="AH12" s="14">
        <v>0.166984950456253</v>
      </c>
      <c r="AI12" s="14">
        <v>0.17206683122765001</v>
      </c>
      <c r="AJ12" s="14"/>
      <c r="AK12" s="14">
        <v>0.187896740821103</v>
      </c>
      <c r="AL12" s="14">
        <v>4.7097482598967101E-2</v>
      </c>
      <c r="AM12" s="14">
        <v>0.145160836593932</v>
      </c>
      <c r="AN12" s="14">
        <v>0.196022226892718</v>
      </c>
      <c r="AO12" s="14">
        <v>0.18540376411524401</v>
      </c>
      <c r="AP12" s="14"/>
      <c r="AQ12" s="14">
        <v>0.109067774941231</v>
      </c>
      <c r="AR12" s="14"/>
      <c r="AS12" s="14">
        <v>1.8319110689051201E-2</v>
      </c>
      <c r="AT12" s="14">
        <v>0.183073040560606</v>
      </c>
    </row>
    <row r="13" spans="2:46" x14ac:dyDescent="0.35">
      <c r="B13" s="15" t="s">
        <v>233</v>
      </c>
      <c r="C13" s="14">
        <v>0.28807348255172799</v>
      </c>
      <c r="D13" s="14">
        <v>0.30407128564050001</v>
      </c>
      <c r="E13" s="14">
        <v>0.27357926448068998</v>
      </c>
      <c r="F13" s="14"/>
      <c r="G13" s="14">
        <v>0.161230969122168</v>
      </c>
      <c r="H13" s="14">
        <v>0.20136185587108099</v>
      </c>
      <c r="I13" s="14">
        <v>0.26962492306756702</v>
      </c>
      <c r="J13" s="14">
        <v>0.29322620374909297</v>
      </c>
      <c r="K13" s="14">
        <v>0.389846205042222</v>
      </c>
      <c r="L13" s="14">
        <v>0.38545410611265002</v>
      </c>
      <c r="M13" s="14"/>
      <c r="N13" s="14">
        <v>0.248352559484253</v>
      </c>
      <c r="O13" s="14">
        <v>0.24909302860261701</v>
      </c>
      <c r="P13" s="14">
        <v>0.32534032552530101</v>
      </c>
      <c r="Q13" s="14">
        <v>0.33892180668073502</v>
      </c>
      <c r="R13" s="14"/>
      <c r="S13" s="14">
        <v>0.189387214452782</v>
      </c>
      <c r="T13" s="14">
        <v>0.31179636388840298</v>
      </c>
      <c r="U13" s="14">
        <v>0.28239252430335499</v>
      </c>
      <c r="V13" s="14">
        <v>0.26064102665095101</v>
      </c>
      <c r="W13" s="14">
        <v>0.298015434733996</v>
      </c>
      <c r="X13" s="14">
        <v>0.31881997176462101</v>
      </c>
      <c r="Y13" s="14">
        <v>0.352184401920076</v>
      </c>
      <c r="Z13" s="14">
        <v>0.29573290875844499</v>
      </c>
      <c r="AA13" s="14">
        <v>0.32524169462696101</v>
      </c>
      <c r="AB13" s="14">
        <v>0.28434772928284102</v>
      </c>
      <c r="AC13" s="14">
        <v>0.37565863196174998</v>
      </c>
      <c r="AD13" s="14">
        <v>0.17624732566411699</v>
      </c>
      <c r="AE13" s="14"/>
      <c r="AF13" s="14">
        <v>0.41014400652907801</v>
      </c>
      <c r="AG13" s="14">
        <v>0.124087740382331</v>
      </c>
      <c r="AH13" s="14">
        <v>0.19809279557102399</v>
      </c>
      <c r="AI13" s="14">
        <v>0.63191473303319101</v>
      </c>
      <c r="AJ13" s="14"/>
      <c r="AK13" s="14">
        <v>0.36181582955288899</v>
      </c>
      <c r="AL13" s="14">
        <v>3.89645531864517E-2</v>
      </c>
      <c r="AM13" s="14">
        <v>0.223769991407679</v>
      </c>
      <c r="AN13" s="14">
        <v>0.56066330699259204</v>
      </c>
      <c r="AO13" s="14">
        <v>0.24945355865368299</v>
      </c>
      <c r="AP13" s="14"/>
      <c r="AQ13" s="14">
        <v>0.213711774255675</v>
      </c>
      <c r="AR13" s="14"/>
      <c r="AS13" s="14">
        <v>4.9776857178459397E-3</v>
      </c>
      <c r="AT13" s="14">
        <v>0.31391264728285101</v>
      </c>
    </row>
    <row r="14" spans="2:46" x14ac:dyDescent="0.35">
      <c r="B14" s="15" t="s">
        <v>131</v>
      </c>
      <c r="C14" s="14">
        <v>4.32388143189847E-2</v>
      </c>
      <c r="D14" s="14">
        <v>2.8786407317319799E-2</v>
      </c>
      <c r="E14" s="14">
        <v>5.5628332444512103E-2</v>
      </c>
      <c r="F14" s="14"/>
      <c r="G14" s="14">
        <v>7.9166156237585397E-2</v>
      </c>
      <c r="H14" s="14">
        <v>5.2613212859192099E-2</v>
      </c>
      <c r="I14" s="14">
        <v>5.99097431965376E-2</v>
      </c>
      <c r="J14" s="14">
        <v>3.0079125916545799E-2</v>
      </c>
      <c r="K14" s="14">
        <v>2.6089850805935799E-2</v>
      </c>
      <c r="L14" s="14">
        <v>2.0352919677667902E-2</v>
      </c>
      <c r="M14" s="14"/>
      <c r="N14" s="14">
        <v>2.8665418926716799E-2</v>
      </c>
      <c r="O14" s="14">
        <v>3.7783678500136898E-2</v>
      </c>
      <c r="P14" s="14">
        <v>4.5025501259695497E-2</v>
      </c>
      <c r="Q14" s="14">
        <v>6.3740128520496001E-2</v>
      </c>
      <c r="R14" s="14"/>
      <c r="S14" s="14">
        <v>4.9918980537456602E-2</v>
      </c>
      <c r="T14" s="14">
        <v>3.8317634213970997E-2</v>
      </c>
      <c r="U14" s="14">
        <v>4.7359879278004599E-2</v>
      </c>
      <c r="V14" s="14">
        <v>3.4261912334090101E-2</v>
      </c>
      <c r="W14" s="14">
        <v>4.8386264242110802E-2</v>
      </c>
      <c r="X14" s="14">
        <v>5.0662106858016101E-2</v>
      </c>
      <c r="Y14" s="14">
        <v>5.1867205764402902E-2</v>
      </c>
      <c r="Z14" s="14">
        <v>4.0596807968943202E-2</v>
      </c>
      <c r="AA14" s="14">
        <v>3.5030928032018099E-2</v>
      </c>
      <c r="AB14" s="14">
        <v>4.6190412417080301E-2</v>
      </c>
      <c r="AC14" s="14">
        <v>1.1110341099392001E-2</v>
      </c>
      <c r="AD14" s="14">
        <v>7.0108181857692395E-2</v>
      </c>
      <c r="AE14" s="14"/>
      <c r="AF14" s="14">
        <v>1.68645117002095E-2</v>
      </c>
      <c r="AG14" s="14">
        <v>3.33287364147219E-2</v>
      </c>
      <c r="AH14" s="14">
        <v>4.1861161118748498E-2</v>
      </c>
      <c r="AI14" s="14">
        <v>9.8933011587940701E-3</v>
      </c>
      <c r="AJ14" s="14"/>
      <c r="AK14" s="14">
        <v>1.9660298378255E-2</v>
      </c>
      <c r="AL14" s="14">
        <v>2.9155284996174501E-2</v>
      </c>
      <c r="AM14" s="14">
        <v>2.3863791880493701E-2</v>
      </c>
      <c r="AN14" s="14">
        <v>7.5390082986101998E-3</v>
      </c>
      <c r="AO14" s="14">
        <v>3.5095913915079803E-2</v>
      </c>
      <c r="AP14" s="14"/>
      <c r="AQ14" s="14">
        <v>5.2437319295515396E-3</v>
      </c>
      <c r="AR14" s="14"/>
      <c r="AS14" s="14">
        <v>6.4926555834292103E-3</v>
      </c>
      <c r="AT14" s="14">
        <v>6.1767440193275402E-2</v>
      </c>
    </row>
    <row r="15" spans="2:46" x14ac:dyDescent="0.35">
      <c r="B15" s="15" t="s">
        <v>234</v>
      </c>
      <c r="C15" s="18">
        <v>0.28895524804523898</v>
      </c>
      <c r="D15" s="18">
        <v>0.30215375150311702</v>
      </c>
      <c r="E15" s="18">
        <v>0.27719813965172002</v>
      </c>
      <c r="F15" s="18"/>
      <c r="G15" s="18">
        <v>0.29221982021863602</v>
      </c>
      <c r="H15" s="18">
        <v>0.35932218074167699</v>
      </c>
      <c r="I15" s="18">
        <v>0.32361772689985702</v>
      </c>
      <c r="J15" s="18">
        <v>0.31968455506973098</v>
      </c>
      <c r="K15" s="18">
        <v>0.25868034005381102</v>
      </c>
      <c r="L15" s="18">
        <v>0.19672281149680201</v>
      </c>
      <c r="M15" s="18"/>
      <c r="N15" s="18">
        <v>0.35561593411720999</v>
      </c>
      <c r="O15" s="18">
        <v>0.34165183183146303</v>
      </c>
      <c r="P15" s="18">
        <v>0.229167620412419</v>
      </c>
      <c r="Q15" s="18">
        <v>0.21651579380431099</v>
      </c>
      <c r="R15" s="18"/>
      <c r="S15" s="18">
        <v>0.37048613504205702</v>
      </c>
      <c r="T15" s="18">
        <v>0.294607088414925</v>
      </c>
      <c r="U15" s="18">
        <v>0.29346029936911999</v>
      </c>
      <c r="V15" s="18">
        <v>0.29124879655222202</v>
      </c>
      <c r="W15" s="18">
        <v>0.25029707957938602</v>
      </c>
      <c r="X15" s="18">
        <v>0.27714235564617401</v>
      </c>
      <c r="Y15" s="18">
        <v>0.175413282058656</v>
      </c>
      <c r="Z15" s="18">
        <v>0.29638126403229598</v>
      </c>
      <c r="AA15" s="18">
        <v>0.32011007159086902</v>
      </c>
      <c r="AB15" s="18">
        <v>0.28236609496891402</v>
      </c>
      <c r="AC15" s="18">
        <v>0.25735438106826702</v>
      </c>
      <c r="AD15" s="18">
        <v>0.24243577403012501</v>
      </c>
      <c r="AE15" s="18"/>
      <c r="AF15" s="18">
        <v>0.14905301917125899</v>
      </c>
      <c r="AG15" s="18">
        <v>0.54057042970725999</v>
      </c>
      <c r="AH15" s="18">
        <v>0.33996590708519597</v>
      </c>
      <c r="AI15" s="18">
        <v>4.8914908271235499E-2</v>
      </c>
      <c r="AJ15" s="18"/>
      <c r="AK15" s="18">
        <v>0.19445141888029999</v>
      </c>
      <c r="AL15" s="18">
        <v>0.70386707343390598</v>
      </c>
      <c r="AM15" s="18">
        <v>0.35044471294824298</v>
      </c>
      <c r="AN15" s="18">
        <v>7.3953236753726601E-2</v>
      </c>
      <c r="AO15" s="18">
        <v>0.16653040872882699</v>
      </c>
      <c r="AP15" s="18"/>
      <c r="AQ15" s="18">
        <v>0.483069271730168</v>
      </c>
      <c r="AR15" s="18"/>
      <c r="AS15" s="18">
        <v>0.80883411494064905</v>
      </c>
      <c r="AT15" s="18">
        <v>0.13655890255164399</v>
      </c>
    </row>
    <row r="16" spans="2:46" x14ac:dyDescent="0.35">
      <c r="B16" s="15" t="s">
        <v>235</v>
      </c>
      <c r="C16" s="18">
        <v>0.44422593487344503</v>
      </c>
      <c r="D16" s="18">
        <v>0.452678192742484</v>
      </c>
      <c r="E16" s="18">
        <v>0.43771199435515601</v>
      </c>
      <c r="F16" s="18"/>
      <c r="G16" s="18">
        <v>0.36494791954288303</v>
      </c>
      <c r="H16" s="18">
        <v>0.35051486513206598</v>
      </c>
      <c r="I16" s="18">
        <v>0.39525890765347199</v>
      </c>
      <c r="J16" s="18">
        <v>0.445819805939148</v>
      </c>
      <c r="K16" s="18">
        <v>0.50096596773989199</v>
      </c>
      <c r="L16" s="18">
        <v>0.57365216196476099</v>
      </c>
      <c r="M16" s="18"/>
      <c r="N16" s="18">
        <v>0.407200170745672</v>
      </c>
      <c r="O16" s="18">
        <v>0.39295273372739697</v>
      </c>
      <c r="P16" s="18">
        <v>0.48514846088344199</v>
      </c>
      <c r="Q16" s="18">
        <v>0.499825594151176</v>
      </c>
      <c r="R16" s="18"/>
      <c r="S16" s="18">
        <v>0.35122365581731102</v>
      </c>
      <c r="T16" s="18">
        <v>0.45240139989392403</v>
      </c>
      <c r="U16" s="18">
        <v>0.42022530226653698</v>
      </c>
      <c r="V16" s="18">
        <v>0.46678308220020898</v>
      </c>
      <c r="W16" s="18">
        <v>0.49870232691081201</v>
      </c>
      <c r="X16" s="18">
        <v>0.45551538632972199</v>
      </c>
      <c r="Y16" s="18">
        <v>0.490956379585409</v>
      </c>
      <c r="Z16" s="18">
        <v>0.42329008513480898</v>
      </c>
      <c r="AA16" s="18">
        <v>0.44481088310336397</v>
      </c>
      <c r="AB16" s="18">
        <v>0.46446865630255801</v>
      </c>
      <c r="AC16" s="18">
        <v>0.52939758444509999</v>
      </c>
      <c r="AD16" s="18">
        <v>0.37741252439547601</v>
      </c>
      <c r="AE16" s="18"/>
      <c r="AF16" s="18">
        <v>0.61931930865109897</v>
      </c>
      <c r="AG16" s="18">
        <v>0.20718910880503499</v>
      </c>
      <c r="AH16" s="18">
        <v>0.36507774602727699</v>
      </c>
      <c r="AI16" s="18">
        <v>0.803981564260841</v>
      </c>
      <c r="AJ16" s="18"/>
      <c r="AK16" s="18">
        <v>0.54971257037399202</v>
      </c>
      <c r="AL16" s="18">
        <v>8.6062035785418795E-2</v>
      </c>
      <c r="AM16" s="18">
        <v>0.36893082800161098</v>
      </c>
      <c r="AN16" s="18">
        <v>0.75668553388531001</v>
      </c>
      <c r="AO16" s="18">
        <v>0.43485732276892602</v>
      </c>
      <c r="AP16" s="18"/>
      <c r="AQ16" s="18">
        <v>0.32277954919690699</v>
      </c>
      <c r="AR16" s="18"/>
      <c r="AS16" s="18">
        <v>2.3296796406897101E-2</v>
      </c>
      <c r="AT16" s="18">
        <v>0.49698568784345698</v>
      </c>
    </row>
    <row r="17" spans="2:46" x14ac:dyDescent="0.35">
      <c r="B17" s="15" t="s">
        <v>74</v>
      </c>
      <c r="C17" s="19">
        <v>-0.15527068682820599</v>
      </c>
      <c r="D17" s="19">
        <v>-0.15052444123936701</v>
      </c>
      <c r="E17" s="19">
        <v>-0.16051385470343599</v>
      </c>
      <c r="F17" s="19"/>
      <c r="G17" s="19">
        <v>-7.27280993242473E-2</v>
      </c>
      <c r="H17" s="19">
        <v>8.8073156096102907E-3</v>
      </c>
      <c r="I17" s="19">
        <v>-7.1641180753614697E-2</v>
      </c>
      <c r="J17" s="19">
        <v>-0.12613525086941699</v>
      </c>
      <c r="K17" s="19">
        <v>-0.242285627686081</v>
      </c>
      <c r="L17" s="19">
        <v>-0.376929350467959</v>
      </c>
      <c r="M17" s="19"/>
      <c r="N17" s="19">
        <v>-5.1584236628462198E-2</v>
      </c>
      <c r="O17" s="19">
        <v>-5.1300901895934697E-2</v>
      </c>
      <c r="P17" s="19">
        <v>-0.25598084047102199</v>
      </c>
      <c r="Q17" s="19">
        <v>-0.28330980034686498</v>
      </c>
      <c r="R17" s="19"/>
      <c r="S17" s="19">
        <v>1.9262479224745201E-2</v>
      </c>
      <c r="T17" s="19">
        <v>-0.157794311478999</v>
      </c>
      <c r="U17" s="19">
        <v>-0.12676500289741699</v>
      </c>
      <c r="V17" s="19">
        <v>-0.17553428564798801</v>
      </c>
      <c r="W17" s="19">
        <v>-0.24840524733142599</v>
      </c>
      <c r="X17" s="19">
        <v>-0.17837303068354701</v>
      </c>
      <c r="Y17" s="19">
        <v>-0.31554309752675402</v>
      </c>
      <c r="Z17" s="19">
        <v>-0.126908821102513</v>
      </c>
      <c r="AA17" s="19">
        <v>-0.124700811512495</v>
      </c>
      <c r="AB17" s="19">
        <v>-0.182102561333643</v>
      </c>
      <c r="AC17" s="19">
        <v>-0.27204320337683302</v>
      </c>
      <c r="AD17" s="19">
        <v>-0.13497675036535101</v>
      </c>
      <c r="AE17" s="19"/>
      <c r="AF17" s="19">
        <v>-0.47026628947984001</v>
      </c>
      <c r="AG17" s="19">
        <v>0.333381320902224</v>
      </c>
      <c r="AH17" s="19">
        <v>-2.51118389420809E-2</v>
      </c>
      <c r="AI17" s="19">
        <v>-0.75506665598960598</v>
      </c>
      <c r="AJ17" s="19"/>
      <c r="AK17" s="19">
        <v>-0.35526115149369297</v>
      </c>
      <c r="AL17" s="19">
        <v>0.61780503764848704</v>
      </c>
      <c r="AM17" s="19">
        <v>-1.84861150533677E-2</v>
      </c>
      <c r="AN17" s="19">
        <v>-0.68273229713158301</v>
      </c>
      <c r="AO17" s="19">
        <v>-0.26832691404009901</v>
      </c>
      <c r="AP17" s="19"/>
      <c r="AQ17" s="19">
        <v>0.16028972253326201</v>
      </c>
      <c r="AR17" s="19"/>
      <c r="AS17" s="19">
        <v>0.78553731853375197</v>
      </c>
      <c r="AT17" s="19">
        <v>-0.36042678529181199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239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229</v>
      </c>
      <c r="C9" s="14">
        <v>4.6324893143568503E-2</v>
      </c>
      <c r="D9" s="14">
        <v>5.5079545733539598E-2</v>
      </c>
      <c r="E9" s="14">
        <v>3.7957001136709301E-2</v>
      </c>
      <c r="F9" s="14"/>
      <c r="G9" s="14">
        <v>5.9392476038736902E-2</v>
      </c>
      <c r="H9" s="14">
        <v>8.9194468770858001E-2</v>
      </c>
      <c r="I9" s="14">
        <v>4.0650088991901402E-2</v>
      </c>
      <c r="J9" s="14">
        <v>3.79334157859222E-2</v>
      </c>
      <c r="K9" s="14">
        <v>4.1752566102489098E-2</v>
      </c>
      <c r="L9" s="14">
        <v>1.72466387054972E-2</v>
      </c>
      <c r="M9" s="14"/>
      <c r="N9" s="14">
        <v>6.9165884084112603E-2</v>
      </c>
      <c r="O9" s="14">
        <v>4.5674415346138898E-2</v>
      </c>
      <c r="P9" s="14">
        <v>3.7869918706613298E-2</v>
      </c>
      <c r="Q9" s="14">
        <v>2.8436941154613801E-2</v>
      </c>
      <c r="R9" s="14"/>
      <c r="S9" s="14">
        <v>8.3268585140849199E-2</v>
      </c>
      <c r="T9" s="14">
        <v>4.2530537422997498E-2</v>
      </c>
      <c r="U9" s="14">
        <v>5.0670230753736403E-2</v>
      </c>
      <c r="V9" s="14">
        <v>2.2868935022960502E-2</v>
      </c>
      <c r="W9" s="14">
        <v>2.5871605029911499E-2</v>
      </c>
      <c r="X9" s="14">
        <v>4.3474649785921499E-2</v>
      </c>
      <c r="Y9" s="14">
        <v>6.1085018404580402E-2</v>
      </c>
      <c r="Z9" s="14">
        <v>3.8382154952323201E-2</v>
      </c>
      <c r="AA9" s="14">
        <v>4.3739111152866099E-2</v>
      </c>
      <c r="AB9" s="14">
        <v>4.54730653068985E-2</v>
      </c>
      <c r="AC9" s="14">
        <v>1.0337811768308299E-2</v>
      </c>
      <c r="AD9" s="14">
        <v>4.8409693970873101E-2</v>
      </c>
      <c r="AE9" s="14"/>
      <c r="AF9" s="14">
        <v>2.2727682725509801E-2</v>
      </c>
      <c r="AG9" s="14">
        <v>9.7201809481331905E-2</v>
      </c>
      <c r="AH9" s="14">
        <v>4.67763542808236E-2</v>
      </c>
      <c r="AI9" s="14">
        <v>3.2420333338193498E-3</v>
      </c>
      <c r="AJ9" s="14"/>
      <c r="AK9" s="14">
        <v>2.8258870231802999E-2</v>
      </c>
      <c r="AL9" s="14">
        <v>0.128487180082306</v>
      </c>
      <c r="AM9" s="14">
        <v>3.8907946519566299E-2</v>
      </c>
      <c r="AN9" s="14">
        <v>1.6870695574179501E-2</v>
      </c>
      <c r="AO9" s="14">
        <v>5.8897195431014699E-3</v>
      </c>
      <c r="AP9" s="14"/>
      <c r="AQ9" s="14">
        <v>0.15470365454569401</v>
      </c>
      <c r="AR9" s="14"/>
      <c r="AS9" s="14">
        <v>0.15167733025065999</v>
      </c>
      <c r="AT9" s="14">
        <v>1.5361489094976701E-2</v>
      </c>
    </row>
    <row r="10" spans="2:46" x14ac:dyDescent="0.35">
      <c r="B10" s="15" t="s">
        <v>230</v>
      </c>
      <c r="C10" s="14">
        <v>0.149200192429149</v>
      </c>
      <c r="D10" s="14">
        <v>0.16687891178743899</v>
      </c>
      <c r="E10" s="14">
        <v>0.13252048485491</v>
      </c>
      <c r="F10" s="14"/>
      <c r="G10" s="14">
        <v>0.139858458736102</v>
      </c>
      <c r="H10" s="14">
        <v>0.204454739496884</v>
      </c>
      <c r="I10" s="14">
        <v>0.15559618844510201</v>
      </c>
      <c r="J10" s="14">
        <v>0.18016817294188001</v>
      </c>
      <c r="K10" s="14">
        <v>0.11012142875160499</v>
      </c>
      <c r="L10" s="14">
        <v>0.10640414308270001</v>
      </c>
      <c r="M10" s="14"/>
      <c r="N10" s="14">
        <v>0.20007985857996499</v>
      </c>
      <c r="O10" s="14">
        <v>0.15166211519498099</v>
      </c>
      <c r="P10" s="14">
        <v>0.154912195364758</v>
      </c>
      <c r="Q10" s="14">
        <v>8.8553111842745003E-2</v>
      </c>
      <c r="R10" s="14"/>
      <c r="S10" s="14">
        <v>0.21037920726513101</v>
      </c>
      <c r="T10" s="14">
        <v>0.14878448399162</v>
      </c>
      <c r="U10" s="14">
        <v>0.11438524503016401</v>
      </c>
      <c r="V10" s="14">
        <v>0.15513133337027399</v>
      </c>
      <c r="W10" s="14">
        <v>0.17124691532526801</v>
      </c>
      <c r="X10" s="14">
        <v>0.153116665298965</v>
      </c>
      <c r="Y10" s="14">
        <v>7.0276591571393293E-2</v>
      </c>
      <c r="Z10" s="14">
        <v>0.142922539541985</v>
      </c>
      <c r="AA10" s="14">
        <v>0.173460245760646</v>
      </c>
      <c r="AB10" s="14">
        <v>0.13581600898565699</v>
      </c>
      <c r="AC10" s="14">
        <v>0.10342225230049901</v>
      </c>
      <c r="AD10" s="14">
        <v>0.124674460175456</v>
      </c>
      <c r="AE10" s="14"/>
      <c r="AF10" s="14">
        <v>7.9614713898285103E-2</v>
      </c>
      <c r="AG10" s="14">
        <v>0.277215361473648</v>
      </c>
      <c r="AH10" s="14">
        <v>0.146444272973075</v>
      </c>
      <c r="AI10" s="14">
        <v>5.23218067243824E-2</v>
      </c>
      <c r="AJ10" s="14"/>
      <c r="AK10" s="14">
        <v>0.116396178757874</v>
      </c>
      <c r="AL10" s="14">
        <v>0.35466177436523599</v>
      </c>
      <c r="AM10" s="14">
        <v>0.16508814113906101</v>
      </c>
      <c r="AN10" s="14">
        <v>5.1940507618664498E-2</v>
      </c>
      <c r="AO10" s="14">
        <v>8.7616444927251902E-2</v>
      </c>
      <c r="AP10" s="14"/>
      <c r="AQ10" s="14">
        <v>0.27163513535168898</v>
      </c>
      <c r="AR10" s="14"/>
      <c r="AS10" s="14">
        <v>0.43945890996930598</v>
      </c>
      <c r="AT10" s="14">
        <v>3.5858219259100099E-2</v>
      </c>
    </row>
    <row r="11" spans="2:46" x14ac:dyDescent="0.35">
      <c r="B11" s="15" t="s">
        <v>231</v>
      </c>
      <c r="C11" s="14">
        <v>0.16801164205928701</v>
      </c>
      <c r="D11" s="14">
        <v>0.16250221420991701</v>
      </c>
      <c r="E11" s="14">
        <v>0.17310432927255201</v>
      </c>
      <c r="F11" s="14"/>
      <c r="G11" s="14">
        <v>0.15362621694782799</v>
      </c>
      <c r="H11" s="14">
        <v>0.18687236675802199</v>
      </c>
      <c r="I11" s="14">
        <v>0.19300714285288101</v>
      </c>
      <c r="J11" s="14">
        <v>0.17743762308772701</v>
      </c>
      <c r="K11" s="14">
        <v>0.18677219766544301</v>
      </c>
      <c r="L11" s="14">
        <v>0.121613023792269</v>
      </c>
      <c r="M11" s="14"/>
      <c r="N11" s="14">
        <v>0.146644620794459</v>
      </c>
      <c r="O11" s="14">
        <v>0.19157189525662899</v>
      </c>
      <c r="P11" s="14">
        <v>0.152769689926088</v>
      </c>
      <c r="Q11" s="14">
        <v>0.178345715901255</v>
      </c>
      <c r="R11" s="14"/>
      <c r="S11" s="14">
        <v>0.17878614960723399</v>
      </c>
      <c r="T11" s="14">
        <v>0.146847973757296</v>
      </c>
      <c r="U11" s="14">
        <v>0.187539097050616</v>
      </c>
      <c r="V11" s="14">
        <v>0.18396509439429201</v>
      </c>
      <c r="W11" s="14">
        <v>0.156790269655186</v>
      </c>
      <c r="X11" s="14">
        <v>0.160019764734736</v>
      </c>
      <c r="Y11" s="14">
        <v>0.152326048118613</v>
      </c>
      <c r="Z11" s="14">
        <v>0.20149547272998</v>
      </c>
      <c r="AA11" s="14">
        <v>0.164685708995855</v>
      </c>
      <c r="AB11" s="14">
        <v>0.14605235115429799</v>
      </c>
      <c r="AC11" s="14">
        <v>0.20587241953098501</v>
      </c>
      <c r="AD11" s="14">
        <v>0.17172928572474999</v>
      </c>
      <c r="AE11" s="14"/>
      <c r="AF11" s="14">
        <v>0.115248347217405</v>
      </c>
      <c r="AG11" s="14">
        <v>0.218576411746328</v>
      </c>
      <c r="AH11" s="14">
        <v>0.229401591228098</v>
      </c>
      <c r="AI11" s="14">
        <v>9.3146840535672598E-2</v>
      </c>
      <c r="AJ11" s="14"/>
      <c r="AK11" s="14">
        <v>0.119466326111621</v>
      </c>
      <c r="AL11" s="14">
        <v>0.26545488617581198</v>
      </c>
      <c r="AM11" s="14">
        <v>0.20007687937334701</v>
      </c>
      <c r="AN11" s="14">
        <v>9.8258483682891196E-2</v>
      </c>
      <c r="AO11" s="14">
        <v>0.17067783454366001</v>
      </c>
      <c r="AP11" s="14"/>
      <c r="AQ11" s="14">
        <v>0.14044533854156899</v>
      </c>
      <c r="AR11" s="14"/>
      <c r="AS11" s="14">
        <v>0.25593818273362101</v>
      </c>
      <c r="AT11" s="14">
        <v>0.155023692618838</v>
      </c>
    </row>
    <row r="12" spans="2:46" x14ac:dyDescent="0.35">
      <c r="B12" s="15" t="s">
        <v>232</v>
      </c>
      <c r="C12" s="14">
        <v>0.18073104701551601</v>
      </c>
      <c r="D12" s="14">
        <v>0.16452285205740599</v>
      </c>
      <c r="E12" s="14">
        <v>0.19618896424700599</v>
      </c>
      <c r="F12" s="14"/>
      <c r="G12" s="14">
        <v>0.23824397946959899</v>
      </c>
      <c r="H12" s="14">
        <v>0.17133912507423099</v>
      </c>
      <c r="I12" s="14">
        <v>0.181373146241253</v>
      </c>
      <c r="J12" s="14">
        <v>0.149473208493971</v>
      </c>
      <c r="K12" s="14">
        <v>0.156942285563379</v>
      </c>
      <c r="L12" s="14">
        <v>0.19095815860361401</v>
      </c>
      <c r="M12" s="14"/>
      <c r="N12" s="14">
        <v>0.180918037176898</v>
      </c>
      <c r="O12" s="14">
        <v>0.18677028484574501</v>
      </c>
      <c r="P12" s="14">
        <v>0.179106469546675</v>
      </c>
      <c r="Q12" s="14">
        <v>0.17618794228658699</v>
      </c>
      <c r="R12" s="14"/>
      <c r="S12" s="14">
        <v>0.18242479508289999</v>
      </c>
      <c r="T12" s="14">
        <v>0.168382905195372</v>
      </c>
      <c r="U12" s="14">
        <v>0.222046001723778</v>
      </c>
      <c r="V12" s="14">
        <v>0.190994518294512</v>
      </c>
      <c r="W12" s="14">
        <v>0.20920533536038699</v>
      </c>
      <c r="X12" s="14">
        <v>0.187123390810576</v>
      </c>
      <c r="Y12" s="14">
        <v>0.18430780983089601</v>
      </c>
      <c r="Z12" s="14">
        <v>0.155014927709583</v>
      </c>
      <c r="AA12" s="14">
        <v>0.148968710715189</v>
      </c>
      <c r="AB12" s="14">
        <v>0.19870556228001199</v>
      </c>
      <c r="AC12" s="14">
        <v>0.131095934069662</v>
      </c>
      <c r="AD12" s="14">
        <v>0.169663575425816</v>
      </c>
      <c r="AE12" s="14"/>
      <c r="AF12" s="14">
        <v>0.189959563804351</v>
      </c>
      <c r="AG12" s="14">
        <v>0.15726486845190801</v>
      </c>
      <c r="AH12" s="14">
        <v>0.20358270626004499</v>
      </c>
      <c r="AI12" s="14">
        <v>0.132462488346138</v>
      </c>
      <c r="AJ12" s="14"/>
      <c r="AK12" s="14">
        <v>0.196553722227959</v>
      </c>
      <c r="AL12" s="14">
        <v>0.116538281552048</v>
      </c>
      <c r="AM12" s="14">
        <v>0.19909687945806001</v>
      </c>
      <c r="AN12" s="14">
        <v>0.159506601534528</v>
      </c>
      <c r="AO12" s="14">
        <v>0.27664674610678303</v>
      </c>
      <c r="AP12" s="14"/>
      <c r="AQ12" s="14">
        <v>0.131429580689089</v>
      </c>
      <c r="AR12" s="14"/>
      <c r="AS12" s="14">
        <v>8.4812793634939307E-2</v>
      </c>
      <c r="AT12" s="14">
        <v>0.27733225859003102</v>
      </c>
    </row>
    <row r="13" spans="2:46" x14ac:dyDescent="0.35">
      <c r="B13" s="15" t="s">
        <v>233</v>
      </c>
      <c r="C13" s="14">
        <v>0.41060465355397102</v>
      </c>
      <c r="D13" s="14">
        <v>0.41209529154786201</v>
      </c>
      <c r="E13" s="14">
        <v>0.40979847571399702</v>
      </c>
      <c r="F13" s="14"/>
      <c r="G13" s="14">
        <v>0.30847407115818098</v>
      </c>
      <c r="H13" s="14">
        <v>0.30531245815782498</v>
      </c>
      <c r="I13" s="14">
        <v>0.38521421180149801</v>
      </c>
      <c r="J13" s="14">
        <v>0.400680421119185</v>
      </c>
      <c r="K13" s="14">
        <v>0.48964233081546599</v>
      </c>
      <c r="L13" s="14">
        <v>0.53985956970840898</v>
      </c>
      <c r="M13" s="14"/>
      <c r="N13" s="14">
        <v>0.365782670350637</v>
      </c>
      <c r="O13" s="14">
        <v>0.37714592742234898</v>
      </c>
      <c r="P13" s="14">
        <v>0.42833392750125299</v>
      </c>
      <c r="Q13" s="14">
        <v>0.48013996311705598</v>
      </c>
      <c r="R13" s="14"/>
      <c r="S13" s="14">
        <v>0.28926295729747198</v>
      </c>
      <c r="T13" s="14">
        <v>0.46377703828860101</v>
      </c>
      <c r="U13" s="14">
        <v>0.386048802678578</v>
      </c>
      <c r="V13" s="14">
        <v>0.41374715542558799</v>
      </c>
      <c r="W13" s="14">
        <v>0.39670746027033499</v>
      </c>
      <c r="X13" s="14">
        <v>0.40135074273406701</v>
      </c>
      <c r="Y13" s="14">
        <v>0.47159907231083398</v>
      </c>
      <c r="Z13" s="14">
        <v>0.42158809709718498</v>
      </c>
      <c r="AA13" s="14">
        <v>0.43076766745378298</v>
      </c>
      <c r="AB13" s="14">
        <v>0.41670298539688</v>
      </c>
      <c r="AC13" s="14">
        <v>0.51723850583728104</v>
      </c>
      <c r="AD13" s="14">
        <v>0.41514767266185099</v>
      </c>
      <c r="AE13" s="14"/>
      <c r="AF13" s="14">
        <v>0.58152009381042502</v>
      </c>
      <c r="AG13" s="14">
        <v>0.20797984633723199</v>
      </c>
      <c r="AH13" s="14">
        <v>0.32859393930160302</v>
      </c>
      <c r="AI13" s="14">
        <v>0.71209286449360099</v>
      </c>
      <c r="AJ13" s="14"/>
      <c r="AK13" s="14">
        <v>0.51769587366248304</v>
      </c>
      <c r="AL13" s="14">
        <v>7.5188319279929694E-2</v>
      </c>
      <c r="AM13" s="14">
        <v>0.37460408849943799</v>
      </c>
      <c r="AN13" s="14">
        <v>0.66290380400498805</v>
      </c>
      <c r="AO13" s="14">
        <v>0.42428081527221501</v>
      </c>
      <c r="AP13" s="14"/>
      <c r="AQ13" s="14">
        <v>0.272916262731694</v>
      </c>
      <c r="AR13" s="14"/>
      <c r="AS13" s="14">
        <v>2.90471424610813E-2</v>
      </c>
      <c r="AT13" s="14">
        <v>0.48628049988211403</v>
      </c>
    </row>
    <row r="14" spans="2:46" x14ac:dyDescent="0.35">
      <c r="B14" s="15" t="s">
        <v>131</v>
      </c>
      <c r="C14" s="14">
        <v>4.5127571798508702E-2</v>
      </c>
      <c r="D14" s="14">
        <v>3.89211846638359E-2</v>
      </c>
      <c r="E14" s="14">
        <v>5.0430744774825502E-2</v>
      </c>
      <c r="F14" s="14"/>
      <c r="G14" s="14">
        <v>0.100404797649554</v>
      </c>
      <c r="H14" s="14">
        <v>4.2826841742179503E-2</v>
      </c>
      <c r="I14" s="14">
        <v>4.4159221667364801E-2</v>
      </c>
      <c r="J14" s="14">
        <v>5.4307158571314899E-2</v>
      </c>
      <c r="K14" s="14">
        <v>1.4769191101618E-2</v>
      </c>
      <c r="L14" s="14">
        <v>2.391846610751E-2</v>
      </c>
      <c r="M14" s="14"/>
      <c r="N14" s="14">
        <v>3.7408929013929101E-2</v>
      </c>
      <c r="O14" s="14">
        <v>4.7175361934156598E-2</v>
      </c>
      <c r="P14" s="14">
        <v>4.7007798954613399E-2</v>
      </c>
      <c r="Q14" s="14">
        <v>4.83363256977428E-2</v>
      </c>
      <c r="R14" s="14"/>
      <c r="S14" s="14">
        <v>5.5878305606414498E-2</v>
      </c>
      <c r="T14" s="14">
        <v>2.9677061344113499E-2</v>
      </c>
      <c r="U14" s="14">
        <v>3.9310622763127599E-2</v>
      </c>
      <c r="V14" s="14">
        <v>3.3292963492373498E-2</v>
      </c>
      <c r="W14" s="14">
        <v>4.0178414358912701E-2</v>
      </c>
      <c r="X14" s="14">
        <v>5.4914786635734902E-2</v>
      </c>
      <c r="Y14" s="14">
        <v>6.0405459763682903E-2</v>
      </c>
      <c r="Z14" s="14">
        <v>4.0596807968943202E-2</v>
      </c>
      <c r="AA14" s="14">
        <v>3.8378555921661103E-2</v>
      </c>
      <c r="AB14" s="14">
        <v>5.72500268762541E-2</v>
      </c>
      <c r="AC14" s="14">
        <v>3.2033076493263299E-2</v>
      </c>
      <c r="AD14" s="14">
        <v>7.0375312041253094E-2</v>
      </c>
      <c r="AE14" s="14"/>
      <c r="AF14" s="14">
        <v>1.0929598544024E-2</v>
      </c>
      <c r="AG14" s="14">
        <v>4.1761702509552003E-2</v>
      </c>
      <c r="AH14" s="14">
        <v>4.5201135956356102E-2</v>
      </c>
      <c r="AI14" s="14">
        <v>6.7339665663871699E-3</v>
      </c>
      <c r="AJ14" s="14"/>
      <c r="AK14" s="14">
        <v>2.16290290082592E-2</v>
      </c>
      <c r="AL14" s="14">
        <v>5.9669558544667399E-2</v>
      </c>
      <c r="AM14" s="14">
        <v>2.22260650105277E-2</v>
      </c>
      <c r="AN14" s="14">
        <v>1.05199075847493E-2</v>
      </c>
      <c r="AO14" s="14">
        <v>3.4888439606987599E-2</v>
      </c>
      <c r="AP14" s="14"/>
      <c r="AQ14" s="14">
        <v>2.8870028140264899E-2</v>
      </c>
      <c r="AR14" s="14"/>
      <c r="AS14" s="14">
        <v>3.9065640950393402E-2</v>
      </c>
      <c r="AT14" s="14">
        <v>3.0143840554940699E-2</v>
      </c>
    </row>
    <row r="15" spans="2:46" x14ac:dyDescent="0.35">
      <c r="B15" s="15" t="s">
        <v>234</v>
      </c>
      <c r="C15" s="18">
        <v>0.195525085572717</v>
      </c>
      <c r="D15" s="18">
        <v>0.22195845752097801</v>
      </c>
      <c r="E15" s="18">
        <v>0.17047748599161899</v>
      </c>
      <c r="F15" s="18"/>
      <c r="G15" s="18">
        <v>0.19925093477483899</v>
      </c>
      <c r="H15" s="18">
        <v>0.29364920826774199</v>
      </c>
      <c r="I15" s="18">
        <v>0.19624627743700301</v>
      </c>
      <c r="J15" s="18">
        <v>0.218101588727802</v>
      </c>
      <c r="K15" s="18">
        <v>0.151873994854094</v>
      </c>
      <c r="L15" s="18">
        <v>0.123650781788197</v>
      </c>
      <c r="M15" s="18"/>
      <c r="N15" s="18">
        <v>0.26924574266407703</v>
      </c>
      <c r="O15" s="18">
        <v>0.19733653054111999</v>
      </c>
      <c r="P15" s="18">
        <v>0.192782114071371</v>
      </c>
      <c r="Q15" s="18">
        <v>0.116990052997359</v>
      </c>
      <c r="R15" s="18"/>
      <c r="S15" s="18">
        <v>0.29364779240597999</v>
      </c>
      <c r="T15" s="18">
        <v>0.19131502141461701</v>
      </c>
      <c r="U15" s="18">
        <v>0.16505547578390001</v>
      </c>
      <c r="V15" s="18">
        <v>0.17800026839323499</v>
      </c>
      <c r="W15" s="18">
        <v>0.19711852035517999</v>
      </c>
      <c r="X15" s="18">
        <v>0.196591315084886</v>
      </c>
      <c r="Y15" s="18">
        <v>0.13136160997597399</v>
      </c>
      <c r="Z15" s="18">
        <v>0.181304694494309</v>
      </c>
      <c r="AA15" s="18">
        <v>0.217199356913512</v>
      </c>
      <c r="AB15" s="18">
        <v>0.181289074292556</v>
      </c>
      <c r="AC15" s="18">
        <v>0.113760064068808</v>
      </c>
      <c r="AD15" s="18">
        <v>0.17308415414632899</v>
      </c>
      <c r="AE15" s="18"/>
      <c r="AF15" s="18">
        <v>0.102342396623795</v>
      </c>
      <c r="AG15" s="18">
        <v>0.37441717095498001</v>
      </c>
      <c r="AH15" s="18">
        <v>0.19322062725389799</v>
      </c>
      <c r="AI15" s="18">
        <v>5.5563840058201697E-2</v>
      </c>
      <c r="AJ15" s="18"/>
      <c r="AK15" s="18">
        <v>0.14465504898967699</v>
      </c>
      <c r="AL15" s="18">
        <v>0.48314895444754302</v>
      </c>
      <c r="AM15" s="18">
        <v>0.20399608765862801</v>
      </c>
      <c r="AN15" s="18">
        <v>6.8811203192844006E-2</v>
      </c>
      <c r="AO15" s="18">
        <v>9.3506164470353398E-2</v>
      </c>
      <c r="AP15" s="18"/>
      <c r="AQ15" s="18">
        <v>0.426338789897383</v>
      </c>
      <c r="AR15" s="18"/>
      <c r="AS15" s="18">
        <v>0.59113624021996503</v>
      </c>
      <c r="AT15" s="18">
        <v>5.1219708354076798E-2</v>
      </c>
    </row>
    <row r="16" spans="2:46" x14ac:dyDescent="0.35">
      <c r="B16" s="15" t="s">
        <v>235</v>
      </c>
      <c r="C16" s="18">
        <v>0.59133570056948703</v>
      </c>
      <c r="D16" s="18">
        <v>0.57661814360526897</v>
      </c>
      <c r="E16" s="18">
        <v>0.60598743996100302</v>
      </c>
      <c r="F16" s="18"/>
      <c r="G16" s="18">
        <v>0.54671805062778001</v>
      </c>
      <c r="H16" s="18">
        <v>0.47665158323205598</v>
      </c>
      <c r="I16" s="18">
        <v>0.56658735804274996</v>
      </c>
      <c r="J16" s="18">
        <v>0.55015362961315595</v>
      </c>
      <c r="K16" s="18">
        <v>0.64658461637884501</v>
      </c>
      <c r="L16" s="18">
        <v>0.73081772831202396</v>
      </c>
      <c r="M16" s="18"/>
      <c r="N16" s="18">
        <v>0.54670070752753497</v>
      </c>
      <c r="O16" s="18">
        <v>0.56391621226809496</v>
      </c>
      <c r="P16" s="18">
        <v>0.60744039704792796</v>
      </c>
      <c r="Q16" s="18">
        <v>0.65632790540364305</v>
      </c>
      <c r="R16" s="18"/>
      <c r="S16" s="18">
        <v>0.47168775238037203</v>
      </c>
      <c r="T16" s="18">
        <v>0.63215994348397297</v>
      </c>
      <c r="U16" s="18">
        <v>0.60809480440235597</v>
      </c>
      <c r="V16" s="18">
        <v>0.60474167372010001</v>
      </c>
      <c r="W16" s="18">
        <v>0.60591279563072198</v>
      </c>
      <c r="X16" s="18">
        <v>0.58847413354464295</v>
      </c>
      <c r="Y16" s="18">
        <v>0.65590688214173098</v>
      </c>
      <c r="Z16" s="18">
        <v>0.57660302480676795</v>
      </c>
      <c r="AA16" s="18">
        <v>0.57973637816897206</v>
      </c>
      <c r="AB16" s="18">
        <v>0.61540854767689201</v>
      </c>
      <c r="AC16" s="18">
        <v>0.64833443990694395</v>
      </c>
      <c r="AD16" s="18">
        <v>0.58481124808766705</v>
      </c>
      <c r="AE16" s="18"/>
      <c r="AF16" s="18">
        <v>0.77147965761477599</v>
      </c>
      <c r="AG16" s="18">
        <v>0.36524471478914</v>
      </c>
      <c r="AH16" s="18">
        <v>0.53217664556164801</v>
      </c>
      <c r="AI16" s="18">
        <v>0.84455535283973904</v>
      </c>
      <c r="AJ16" s="18"/>
      <c r="AK16" s="18">
        <v>0.71424959589044301</v>
      </c>
      <c r="AL16" s="18">
        <v>0.19172660083197801</v>
      </c>
      <c r="AM16" s="18">
        <v>0.57370096795749803</v>
      </c>
      <c r="AN16" s="18">
        <v>0.82241040553951605</v>
      </c>
      <c r="AO16" s="18">
        <v>0.70092756137899903</v>
      </c>
      <c r="AP16" s="18"/>
      <c r="AQ16" s="18">
        <v>0.404345843420783</v>
      </c>
      <c r="AR16" s="18"/>
      <c r="AS16" s="18">
        <v>0.11385993609602101</v>
      </c>
      <c r="AT16" s="18">
        <v>0.76361275847214505</v>
      </c>
    </row>
    <row r="17" spans="2:46" x14ac:dyDescent="0.35">
      <c r="B17" s="15" t="s">
        <v>74</v>
      </c>
      <c r="C17" s="19">
        <v>-0.39581061499677</v>
      </c>
      <c r="D17" s="19">
        <v>-0.35465968608428999</v>
      </c>
      <c r="E17" s="19">
        <v>-0.43550995396938402</v>
      </c>
      <c r="F17" s="19"/>
      <c r="G17" s="19">
        <v>-0.34746711585293999</v>
      </c>
      <c r="H17" s="19">
        <v>-0.18300237496431301</v>
      </c>
      <c r="I17" s="19">
        <v>-0.370341080605747</v>
      </c>
      <c r="J17" s="19">
        <v>-0.33205204088535401</v>
      </c>
      <c r="K17" s="19">
        <v>-0.49471062152475098</v>
      </c>
      <c r="L17" s="19">
        <v>-0.60716694652382597</v>
      </c>
      <c r="M17" s="19"/>
      <c r="N17" s="19">
        <v>-0.277454964863458</v>
      </c>
      <c r="O17" s="19">
        <v>-0.36657968172697503</v>
      </c>
      <c r="P17" s="19">
        <v>-0.41465828297655699</v>
      </c>
      <c r="Q17" s="19">
        <v>-0.53933785240628396</v>
      </c>
      <c r="R17" s="19"/>
      <c r="S17" s="19">
        <v>-0.17803995997439201</v>
      </c>
      <c r="T17" s="19">
        <v>-0.44084492206935499</v>
      </c>
      <c r="U17" s="19">
        <v>-0.44303932861845602</v>
      </c>
      <c r="V17" s="19">
        <v>-0.426741405326865</v>
      </c>
      <c r="W17" s="19">
        <v>-0.40879427527554202</v>
      </c>
      <c r="X17" s="19">
        <v>-0.39188281845975598</v>
      </c>
      <c r="Y17" s="19">
        <v>-0.52454527216575697</v>
      </c>
      <c r="Z17" s="19">
        <v>-0.39529833031245898</v>
      </c>
      <c r="AA17" s="19">
        <v>-0.36253702125546</v>
      </c>
      <c r="AB17" s="19">
        <v>-0.43411947338433599</v>
      </c>
      <c r="AC17" s="19">
        <v>-0.53457437583813605</v>
      </c>
      <c r="AD17" s="19">
        <v>-0.411727093941338</v>
      </c>
      <c r="AE17" s="19"/>
      <c r="AF17" s="19">
        <v>-0.66913726099098103</v>
      </c>
      <c r="AG17" s="19">
        <v>9.1724561658398894E-3</v>
      </c>
      <c r="AH17" s="19">
        <v>-0.33895601830774902</v>
      </c>
      <c r="AI17" s="19">
        <v>-0.78899151278153701</v>
      </c>
      <c r="AJ17" s="19"/>
      <c r="AK17" s="19">
        <v>-0.56959454690076505</v>
      </c>
      <c r="AL17" s="19">
        <v>0.29142235361556501</v>
      </c>
      <c r="AM17" s="19">
        <v>-0.36970488029887</v>
      </c>
      <c r="AN17" s="19">
        <v>-0.75359920234667199</v>
      </c>
      <c r="AO17" s="19">
        <v>-0.60742139690864505</v>
      </c>
      <c r="AP17" s="19"/>
      <c r="AQ17" s="19">
        <v>2.1992946476600599E-2</v>
      </c>
      <c r="AR17" s="19"/>
      <c r="AS17" s="19">
        <v>0.47727630412394501</v>
      </c>
      <c r="AT17" s="19">
        <v>-0.71239305011806797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240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229</v>
      </c>
      <c r="C9" s="14">
        <v>6.2674631021004998E-2</v>
      </c>
      <c r="D9" s="14">
        <v>7.9501658878461307E-2</v>
      </c>
      <c r="E9" s="14">
        <v>4.6487706902028102E-2</v>
      </c>
      <c r="F9" s="14"/>
      <c r="G9" s="14">
        <v>8.3278017259909201E-2</v>
      </c>
      <c r="H9" s="14">
        <v>0.108652146452358</v>
      </c>
      <c r="I9" s="14">
        <v>4.9611416454853202E-2</v>
      </c>
      <c r="J9" s="14">
        <v>5.2621691377443401E-2</v>
      </c>
      <c r="K9" s="14">
        <v>4.7063342749696799E-2</v>
      </c>
      <c r="L9" s="14">
        <v>4.0842524764350401E-2</v>
      </c>
      <c r="M9" s="14"/>
      <c r="N9" s="14">
        <v>8.6851151623084405E-2</v>
      </c>
      <c r="O9" s="14">
        <v>6.4432577315763295E-2</v>
      </c>
      <c r="P9" s="14">
        <v>4.5308690659096602E-2</v>
      </c>
      <c r="Q9" s="14">
        <v>4.6913042317172297E-2</v>
      </c>
      <c r="R9" s="14"/>
      <c r="S9" s="14">
        <v>9.0870529764605704E-2</v>
      </c>
      <c r="T9" s="14">
        <v>7.2425620770517604E-2</v>
      </c>
      <c r="U9" s="14">
        <v>3.3949234499457498E-2</v>
      </c>
      <c r="V9" s="14">
        <v>4.6395668141179902E-2</v>
      </c>
      <c r="W9" s="14">
        <v>5.7865031768102197E-2</v>
      </c>
      <c r="X9" s="14">
        <v>6.7182140144747604E-2</v>
      </c>
      <c r="Y9" s="14">
        <v>5.36870149567788E-2</v>
      </c>
      <c r="Z9" s="14">
        <v>7.5110278064005997E-2</v>
      </c>
      <c r="AA9" s="14">
        <v>6.3089537665204906E-2</v>
      </c>
      <c r="AB9" s="14">
        <v>7.0410257276065605E-2</v>
      </c>
      <c r="AC9" s="14">
        <v>3.07064404241068E-2</v>
      </c>
      <c r="AD9" s="14">
        <v>4.8051560128929402E-2</v>
      </c>
      <c r="AE9" s="14"/>
      <c r="AF9" s="14">
        <v>4.0367663721792103E-2</v>
      </c>
      <c r="AG9" s="14">
        <v>0.119103424340674</v>
      </c>
      <c r="AH9" s="14">
        <v>4.32630505801051E-2</v>
      </c>
      <c r="AI9" s="14">
        <v>2.0655450864937301E-2</v>
      </c>
      <c r="AJ9" s="14"/>
      <c r="AK9" s="14">
        <v>3.7652766292411002E-2</v>
      </c>
      <c r="AL9" s="14">
        <v>0.16950086525445901</v>
      </c>
      <c r="AM9" s="14">
        <v>5.2244358332090499E-2</v>
      </c>
      <c r="AN9" s="14">
        <v>2.6152297715868002E-2</v>
      </c>
      <c r="AO9" s="14">
        <v>1.91309008794961E-2</v>
      </c>
      <c r="AP9" s="14"/>
      <c r="AQ9" s="14">
        <v>0.166269143961153</v>
      </c>
      <c r="AR9" s="14"/>
      <c r="AS9" s="14">
        <v>0.18878001765504801</v>
      </c>
      <c r="AT9" s="14">
        <v>1.51602881956813E-2</v>
      </c>
    </row>
    <row r="10" spans="2:46" x14ac:dyDescent="0.35">
      <c r="B10" s="15" t="s">
        <v>230</v>
      </c>
      <c r="C10" s="14">
        <v>0.27833330098933201</v>
      </c>
      <c r="D10" s="14">
        <v>0.28196070233494402</v>
      </c>
      <c r="E10" s="14">
        <v>0.274935568211362</v>
      </c>
      <c r="F10" s="14"/>
      <c r="G10" s="14">
        <v>0.25553484587965702</v>
      </c>
      <c r="H10" s="14">
        <v>0.314386442430104</v>
      </c>
      <c r="I10" s="14">
        <v>0.31258687151754899</v>
      </c>
      <c r="J10" s="14">
        <v>0.31991846963700898</v>
      </c>
      <c r="K10" s="14">
        <v>0.22946352392647301</v>
      </c>
      <c r="L10" s="14">
        <v>0.23543813980787401</v>
      </c>
      <c r="M10" s="14"/>
      <c r="N10" s="14">
        <v>0.33565161553700801</v>
      </c>
      <c r="O10" s="14">
        <v>0.31500525994067502</v>
      </c>
      <c r="P10" s="14">
        <v>0.24926708933327499</v>
      </c>
      <c r="Q10" s="14">
        <v>0.20749846391492199</v>
      </c>
      <c r="R10" s="14"/>
      <c r="S10" s="14">
        <v>0.32836244330138298</v>
      </c>
      <c r="T10" s="14">
        <v>0.245000431727595</v>
      </c>
      <c r="U10" s="14">
        <v>0.28278675149490401</v>
      </c>
      <c r="V10" s="14">
        <v>0.27783091947758398</v>
      </c>
      <c r="W10" s="14">
        <v>0.29962480611506298</v>
      </c>
      <c r="X10" s="14">
        <v>0.30862983129405103</v>
      </c>
      <c r="Y10" s="14">
        <v>0.20915901015657301</v>
      </c>
      <c r="Z10" s="14">
        <v>0.24733308138587801</v>
      </c>
      <c r="AA10" s="14">
        <v>0.32251377983137602</v>
      </c>
      <c r="AB10" s="14">
        <v>0.24598752602153001</v>
      </c>
      <c r="AC10" s="14">
        <v>0.224971910797159</v>
      </c>
      <c r="AD10" s="14">
        <v>0.28897132613955501</v>
      </c>
      <c r="AE10" s="14"/>
      <c r="AF10" s="14">
        <v>0.231905171377499</v>
      </c>
      <c r="AG10" s="14">
        <v>0.39817812277970699</v>
      </c>
      <c r="AH10" s="14">
        <v>0.347636061152158</v>
      </c>
      <c r="AI10" s="14">
        <v>0.110599518597272</v>
      </c>
      <c r="AJ10" s="14"/>
      <c r="AK10" s="14">
        <v>0.26794581706072002</v>
      </c>
      <c r="AL10" s="14">
        <v>0.47364588637699201</v>
      </c>
      <c r="AM10" s="14">
        <v>0.35063992026728102</v>
      </c>
      <c r="AN10" s="14">
        <v>0.13557635148621</v>
      </c>
      <c r="AO10" s="14">
        <v>0.241818140445408</v>
      </c>
      <c r="AP10" s="14"/>
      <c r="AQ10" s="14">
        <v>0.34797155158545301</v>
      </c>
      <c r="AR10" s="14"/>
      <c r="AS10" s="14">
        <v>0.54858357792618295</v>
      </c>
      <c r="AT10" s="14">
        <v>0.17504481801014399</v>
      </c>
    </row>
    <row r="11" spans="2:46" x14ac:dyDescent="0.35">
      <c r="B11" s="15" t="s">
        <v>231</v>
      </c>
      <c r="C11" s="14">
        <v>0.25801332555953899</v>
      </c>
      <c r="D11" s="14">
        <v>0.24299348770422499</v>
      </c>
      <c r="E11" s="14">
        <v>0.27261348103558097</v>
      </c>
      <c r="F11" s="14"/>
      <c r="G11" s="14">
        <v>0.24817044711988301</v>
      </c>
      <c r="H11" s="14">
        <v>0.21174032015950101</v>
      </c>
      <c r="I11" s="14">
        <v>0.242489872794832</v>
      </c>
      <c r="J11" s="14">
        <v>0.21737663523877301</v>
      </c>
      <c r="K11" s="14">
        <v>0.30968868985312797</v>
      </c>
      <c r="L11" s="14">
        <v>0.31309367813926497</v>
      </c>
      <c r="M11" s="14"/>
      <c r="N11" s="14">
        <v>0.218207297020274</v>
      </c>
      <c r="O11" s="14">
        <v>0.26797286726505198</v>
      </c>
      <c r="P11" s="14">
        <v>0.25991792272120101</v>
      </c>
      <c r="Q11" s="14">
        <v>0.28665079039097502</v>
      </c>
      <c r="R11" s="14"/>
      <c r="S11" s="14">
        <v>0.26633545865935898</v>
      </c>
      <c r="T11" s="14">
        <v>0.27126491439452199</v>
      </c>
      <c r="U11" s="14">
        <v>0.24929901167204199</v>
      </c>
      <c r="V11" s="14">
        <v>0.28538675170565803</v>
      </c>
      <c r="W11" s="14">
        <v>0.275708081542137</v>
      </c>
      <c r="X11" s="14">
        <v>0.23356161565855199</v>
      </c>
      <c r="Y11" s="14">
        <v>0.215935498398593</v>
      </c>
      <c r="Z11" s="14">
        <v>0.26898717654047799</v>
      </c>
      <c r="AA11" s="14">
        <v>0.209008201545343</v>
      </c>
      <c r="AB11" s="14">
        <v>0.28193674681968101</v>
      </c>
      <c r="AC11" s="14">
        <v>0.30055786923656203</v>
      </c>
      <c r="AD11" s="14">
        <v>0.26948765154559301</v>
      </c>
      <c r="AE11" s="14"/>
      <c r="AF11" s="14">
        <v>0.29531559470175001</v>
      </c>
      <c r="AG11" s="14">
        <v>0.25246449346080002</v>
      </c>
      <c r="AH11" s="14">
        <v>0.28141194387419</v>
      </c>
      <c r="AI11" s="14">
        <v>0.17197412789738101</v>
      </c>
      <c r="AJ11" s="14"/>
      <c r="AK11" s="14">
        <v>0.29005831050016501</v>
      </c>
      <c r="AL11" s="14">
        <v>0.22092067255511599</v>
      </c>
      <c r="AM11" s="14">
        <v>0.24238080557647201</v>
      </c>
      <c r="AN11" s="14">
        <v>0.224294888185989</v>
      </c>
      <c r="AO11" s="14">
        <v>0.26190417661130599</v>
      </c>
      <c r="AP11" s="14"/>
      <c r="AQ11" s="14">
        <v>0.20368826063953199</v>
      </c>
      <c r="AR11" s="14"/>
      <c r="AS11" s="14">
        <v>0.219109667880482</v>
      </c>
      <c r="AT11" s="14">
        <v>0.294577247200209</v>
      </c>
    </row>
    <row r="12" spans="2:46" x14ac:dyDescent="0.35">
      <c r="B12" s="15" t="s">
        <v>232</v>
      </c>
      <c r="C12" s="14">
        <v>0.16437357516083301</v>
      </c>
      <c r="D12" s="14">
        <v>0.15838447369307199</v>
      </c>
      <c r="E12" s="14">
        <v>0.17086611136963301</v>
      </c>
      <c r="F12" s="14"/>
      <c r="G12" s="14">
        <v>0.18191558684565701</v>
      </c>
      <c r="H12" s="14">
        <v>0.152545585161355</v>
      </c>
      <c r="I12" s="14">
        <v>0.13416342219265701</v>
      </c>
      <c r="J12" s="14">
        <v>0.169363358755519</v>
      </c>
      <c r="K12" s="14">
        <v>0.16387317684424599</v>
      </c>
      <c r="L12" s="14">
        <v>0.18315417504013501</v>
      </c>
      <c r="M12" s="14"/>
      <c r="N12" s="14">
        <v>0.178708501315853</v>
      </c>
      <c r="O12" s="14">
        <v>0.15632944390679701</v>
      </c>
      <c r="P12" s="14">
        <v>0.16156569280326799</v>
      </c>
      <c r="Q12" s="14">
        <v>0.15799751171822901</v>
      </c>
      <c r="R12" s="14"/>
      <c r="S12" s="14">
        <v>0.13349687822815801</v>
      </c>
      <c r="T12" s="14">
        <v>0.17928027366369401</v>
      </c>
      <c r="U12" s="14">
        <v>0.15031098673395499</v>
      </c>
      <c r="V12" s="14">
        <v>0.153555128284282</v>
      </c>
      <c r="W12" s="14">
        <v>0.14603158883552</v>
      </c>
      <c r="X12" s="14">
        <v>0.13035356915005</v>
      </c>
      <c r="Y12" s="14">
        <v>0.183401994820168</v>
      </c>
      <c r="Z12" s="14">
        <v>0.257363497622701</v>
      </c>
      <c r="AA12" s="14">
        <v>0.15319325479600401</v>
      </c>
      <c r="AB12" s="14">
        <v>0.20078746309845799</v>
      </c>
      <c r="AC12" s="14">
        <v>0.20652194498335499</v>
      </c>
      <c r="AD12" s="14">
        <v>0.14510858149707101</v>
      </c>
      <c r="AE12" s="14"/>
      <c r="AF12" s="14">
        <v>0.20315546902252599</v>
      </c>
      <c r="AG12" s="14">
        <v>0.10498788649034101</v>
      </c>
      <c r="AH12" s="14">
        <v>0.19547927771551499</v>
      </c>
      <c r="AI12" s="14">
        <v>0.22738419781388</v>
      </c>
      <c r="AJ12" s="14"/>
      <c r="AK12" s="14">
        <v>0.19000749800622499</v>
      </c>
      <c r="AL12" s="14">
        <v>6.3104749389907094E-2</v>
      </c>
      <c r="AM12" s="14">
        <v>0.16677807803672701</v>
      </c>
      <c r="AN12" s="14">
        <v>0.23646957221149001</v>
      </c>
      <c r="AO12" s="14">
        <v>0.172562084962295</v>
      </c>
      <c r="AP12" s="14"/>
      <c r="AQ12" s="14">
        <v>0.14657069943291101</v>
      </c>
      <c r="AR12" s="14"/>
      <c r="AS12" s="14">
        <v>2.7227688865774698E-2</v>
      </c>
      <c r="AT12" s="14">
        <v>0.23026273799354999</v>
      </c>
    </row>
    <row r="13" spans="2:46" x14ac:dyDescent="0.35">
      <c r="B13" s="15" t="s">
        <v>233</v>
      </c>
      <c r="C13" s="14">
        <v>0.17415709899964099</v>
      </c>
      <c r="D13" s="14">
        <v>0.187768076676573</v>
      </c>
      <c r="E13" s="14">
        <v>0.16154750454102801</v>
      </c>
      <c r="F13" s="14"/>
      <c r="G13" s="14">
        <v>0.1328099398857</v>
      </c>
      <c r="H13" s="14">
        <v>0.16006694717320899</v>
      </c>
      <c r="I13" s="14">
        <v>0.178561690913035</v>
      </c>
      <c r="J13" s="14">
        <v>0.18096286872810399</v>
      </c>
      <c r="K13" s="14">
        <v>0.21408428137383401</v>
      </c>
      <c r="L13" s="14">
        <v>0.17716983777985601</v>
      </c>
      <c r="M13" s="14"/>
      <c r="N13" s="14">
        <v>0.131743606086166</v>
      </c>
      <c r="O13" s="14">
        <v>0.14331478691720201</v>
      </c>
      <c r="P13" s="14">
        <v>0.20935967960194901</v>
      </c>
      <c r="Q13" s="14">
        <v>0.22366223151498199</v>
      </c>
      <c r="R13" s="14"/>
      <c r="S13" s="14">
        <v>0.12467458338246799</v>
      </c>
      <c r="T13" s="14">
        <v>0.17303199883457801</v>
      </c>
      <c r="U13" s="14">
        <v>0.202903011768887</v>
      </c>
      <c r="V13" s="14">
        <v>0.165294470054591</v>
      </c>
      <c r="W13" s="14">
        <v>0.16649422933008901</v>
      </c>
      <c r="X13" s="14">
        <v>0.19968892416082501</v>
      </c>
      <c r="Y13" s="14">
        <v>0.23672585550710501</v>
      </c>
      <c r="Z13" s="14">
        <v>0.123739738506769</v>
      </c>
      <c r="AA13" s="14">
        <v>0.19953835862475999</v>
      </c>
      <c r="AB13" s="14">
        <v>0.15003045669799001</v>
      </c>
      <c r="AC13" s="14">
        <v>0.174841046802649</v>
      </c>
      <c r="AD13" s="14">
        <v>0.179469967199851</v>
      </c>
      <c r="AE13" s="14"/>
      <c r="AF13" s="14">
        <v>0.18696061723298699</v>
      </c>
      <c r="AG13" s="14">
        <v>9.0237557015720796E-2</v>
      </c>
      <c r="AH13" s="14">
        <v>0.10807941526018</v>
      </c>
      <c r="AI13" s="14">
        <v>0.40641558418513202</v>
      </c>
      <c r="AJ13" s="14"/>
      <c r="AK13" s="14">
        <v>0.163200352777368</v>
      </c>
      <c r="AL13" s="14">
        <v>3.25243810086061E-2</v>
      </c>
      <c r="AM13" s="14">
        <v>0.15410151960833501</v>
      </c>
      <c r="AN13" s="14">
        <v>0.34007668941045099</v>
      </c>
      <c r="AO13" s="14">
        <v>0.23572048422396699</v>
      </c>
      <c r="AP13" s="14"/>
      <c r="AQ13" s="14">
        <v>0.123643344687834</v>
      </c>
      <c r="AR13" s="14"/>
      <c r="AS13" s="14">
        <v>4.3673450148566098E-3</v>
      </c>
      <c r="AT13" s="14">
        <v>0.22713215801244299</v>
      </c>
    </row>
    <row r="14" spans="2:46" x14ac:dyDescent="0.35">
      <c r="B14" s="15" t="s">
        <v>131</v>
      </c>
      <c r="C14" s="14">
        <v>6.2448068269648702E-2</v>
      </c>
      <c r="D14" s="14">
        <v>4.9391600712724498E-2</v>
      </c>
      <c r="E14" s="14">
        <v>7.3549627940368206E-2</v>
      </c>
      <c r="F14" s="14"/>
      <c r="G14" s="14">
        <v>9.8291163009193494E-2</v>
      </c>
      <c r="H14" s="14">
        <v>5.26085586234733E-2</v>
      </c>
      <c r="I14" s="14">
        <v>8.2586726127073906E-2</v>
      </c>
      <c r="J14" s="14">
        <v>5.9756976263150699E-2</v>
      </c>
      <c r="K14" s="14">
        <v>3.5826985252622602E-2</v>
      </c>
      <c r="L14" s="14">
        <v>5.0301644468520097E-2</v>
      </c>
      <c r="M14" s="14"/>
      <c r="N14" s="14">
        <v>4.8837828417614998E-2</v>
      </c>
      <c r="O14" s="14">
        <v>5.2945064654509703E-2</v>
      </c>
      <c r="P14" s="14">
        <v>7.4580924881209598E-2</v>
      </c>
      <c r="Q14" s="14">
        <v>7.7277960143718905E-2</v>
      </c>
      <c r="R14" s="14"/>
      <c r="S14" s="14">
        <v>5.6260106664026199E-2</v>
      </c>
      <c r="T14" s="14">
        <v>5.8996760609093403E-2</v>
      </c>
      <c r="U14" s="14">
        <v>8.0751003830754606E-2</v>
      </c>
      <c r="V14" s="14">
        <v>7.1537062336704593E-2</v>
      </c>
      <c r="W14" s="14">
        <v>5.42762624090882E-2</v>
      </c>
      <c r="X14" s="14">
        <v>6.0583919591773998E-2</v>
      </c>
      <c r="Y14" s="14">
        <v>0.101090626160783</v>
      </c>
      <c r="Z14" s="14">
        <v>2.7466227880168299E-2</v>
      </c>
      <c r="AA14" s="14">
        <v>5.2656867537311899E-2</v>
      </c>
      <c r="AB14" s="14">
        <v>5.0847550086275298E-2</v>
      </c>
      <c r="AC14" s="14">
        <v>6.2400787756168398E-2</v>
      </c>
      <c r="AD14" s="14">
        <v>6.8910913489000802E-2</v>
      </c>
      <c r="AE14" s="14"/>
      <c r="AF14" s="14">
        <v>4.2295483943444401E-2</v>
      </c>
      <c r="AG14" s="14">
        <v>3.5028515912757102E-2</v>
      </c>
      <c r="AH14" s="14">
        <v>2.4130251417850902E-2</v>
      </c>
      <c r="AI14" s="14">
        <v>6.2971120641397704E-2</v>
      </c>
      <c r="AJ14" s="14"/>
      <c r="AK14" s="14">
        <v>5.1135255363110803E-2</v>
      </c>
      <c r="AL14" s="14">
        <v>4.03034454149198E-2</v>
      </c>
      <c r="AM14" s="14">
        <v>3.3855318179094498E-2</v>
      </c>
      <c r="AN14" s="14">
        <v>3.7430200989991697E-2</v>
      </c>
      <c r="AO14" s="14">
        <v>6.8864212877528794E-2</v>
      </c>
      <c r="AP14" s="14"/>
      <c r="AQ14" s="14">
        <v>1.1856999693116699E-2</v>
      </c>
      <c r="AR14" s="14"/>
      <c r="AS14" s="14">
        <v>1.19317026576557E-2</v>
      </c>
      <c r="AT14" s="14">
        <v>5.7822750587974002E-2</v>
      </c>
    </row>
    <row r="15" spans="2:46" x14ac:dyDescent="0.35">
      <c r="B15" s="15" t="s">
        <v>234</v>
      </c>
      <c r="C15" s="18">
        <v>0.34100793201033702</v>
      </c>
      <c r="D15" s="18">
        <v>0.36146236121340503</v>
      </c>
      <c r="E15" s="18">
        <v>0.32142327511338997</v>
      </c>
      <c r="F15" s="18"/>
      <c r="G15" s="18">
        <v>0.33881286313956599</v>
      </c>
      <c r="H15" s="18">
        <v>0.42303858888246199</v>
      </c>
      <c r="I15" s="18">
        <v>0.362198287972403</v>
      </c>
      <c r="J15" s="18">
        <v>0.37254016101445198</v>
      </c>
      <c r="K15" s="18">
        <v>0.27652686667616999</v>
      </c>
      <c r="L15" s="18">
        <v>0.276280664572224</v>
      </c>
      <c r="M15" s="18"/>
      <c r="N15" s="18">
        <v>0.422502767160092</v>
      </c>
      <c r="O15" s="18">
        <v>0.37943783725643898</v>
      </c>
      <c r="P15" s="18">
        <v>0.294575779992372</v>
      </c>
      <c r="Q15" s="18">
        <v>0.25441150623209502</v>
      </c>
      <c r="R15" s="18"/>
      <c r="S15" s="18">
        <v>0.419232973065989</v>
      </c>
      <c r="T15" s="18">
        <v>0.31742605249811201</v>
      </c>
      <c r="U15" s="18">
        <v>0.31673598599436098</v>
      </c>
      <c r="V15" s="18">
        <v>0.324226587618764</v>
      </c>
      <c r="W15" s="18">
        <v>0.35748983788316602</v>
      </c>
      <c r="X15" s="18">
        <v>0.37581197143879902</v>
      </c>
      <c r="Y15" s="18">
        <v>0.26284602511335198</v>
      </c>
      <c r="Z15" s="18">
        <v>0.322443359449884</v>
      </c>
      <c r="AA15" s="18">
        <v>0.385603317496581</v>
      </c>
      <c r="AB15" s="18">
        <v>0.31639778329759599</v>
      </c>
      <c r="AC15" s="18">
        <v>0.25567835122126598</v>
      </c>
      <c r="AD15" s="18">
        <v>0.33702288626848498</v>
      </c>
      <c r="AE15" s="18"/>
      <c r="AF15" s="18">
        <v>0.27227283509929201</v>
      </c>
      <c r="AG15" s="18">
        <v>0.51728154712038099</v>
      </c>
      <c r="AH15" s="18">
        <v>0.39089911173226299</v>
      </c>
      <c r="AI15" s="18">
        <v>0.13125496946220899</v>
      </c>
      <c r="AJ15" s="18"/>
      <c r="AK15" s="18">
        <v>0.305598583353131</v>
      </c>
      <c r="AL15" s="18">
        <v>0.64314675163145096</v>
      </c>
      <c r="AM15" s="18">
        <v>0.40288427859937198</v>
      </c>
      <c r="AN15" s="18">
        <v>0.161728649202078</v>
      </c>
      <c r="AO15" s="18">
        <v>0.26094904132490399</v>
      </c>
      <c r="AP15" s="18"/>
      <c r="AQ15" s="18">
        <v>0.51424069554660701</v>
      </c>
      <c r="AR15" s="18"/>
      <c r="AS15" s="18">
        <v>0.73736359558123099</v>
      </c>
      <c r="AT15" s="18">
        <v>0.19020510620582501</v>
      </c>
    </row>
    <row r="16" spans="2:46" x14ac:dyDescent="0.35">
      <c r="B16" s="15" t="s">
        <v>235</v>
      </c>
      <c r="C16" s="18">
        <v>0.338530674160474</v>
      </c>
      <c r="D16" s="18">
        <v>0.34615255036964498</v>
      </c>
      <c r="E16" s="18">
        <v>0.33241361591066099</v>
      </c>
      <c r="F16" s="18"/>
      <c r="G16" s="18">
        <v>0.31472552673135701</v>
      </c>
      <c r="H16" s="18">
        <v>0.31261253233456399</v>
      </c>
      <c r="I16" s="18">
        <v>0.31272511310569201</v>
      </c>
      <c r="J16" s="18">
        <v>0.35032622748362402</v>
      </c>
      <c r="K16" s="18">
        <v>0.37795745821808002</v>
      </c>
      <c r="L16" s="18">
        <v>0.36032401281999099</v>
      </c>
      <c r="M16" s="18"/>
      <c r="N16" s="18">
        <v>0.31045210740201901</v>
      </c>
      <c r="O16" s="18">
        <v>0.29964423082399899</v>
      </c>
      <c r="P16" s="18">
        <v>0.370925372405217</v>
      </c>
      <c r="Q16" s="18">
        <v>0.381659743233211</v>
      </c>
      <c r="R16" s="18"/>
      <c r="S16" s="18">
        <v>0.25817146161062599</v>
      </c>
      <c r="T16" s="18">
        <v>0.35231227249827202</v>
      </c>
      <c r="U16" s="18">
        <v>0.35321399850284302</v>
      </c>
      <c r="V16" s="18">
        <v>0.318849598338874</v>
      </c>
      <c r="W16" s="18">
        <v>0.31252581816560898</v>
      </c>
      <c r="X16" s="18">
        <v>0.33004249331087498</v>
      </c>
      <c r="Y16" s="18">
        <v>0.42012785032727301</v>
      </c>
      <c r="Z16" s="18">
        <v>0.38110323612947</v>
      </c>
      <c r="AA16" s="18">
        <v>0.35273161342076398</v>
      </c>
      <c r="AB16" s="18">
        <v>0.350817919796448</v>
      </c>
      <c r="AC16" s="18">
        <v>0.38136299178600402</v>
      </c>
      <c r="AD16" s="18">
        <v>0.32457854869692199</v>
      </c>
      <c r="AE16" s="18"/>
      <c r="AF16" s="18">
        <v>0.39011608625551403</v>
      </c>
      <c r="AG16" s="18">
        <v>0.195225443506062</v>
      </c>
      <c r="AH16" s="18">
        <v>0.30355869297569499</v>
      </c>
      <c r="AI16" s="18">
        <v>0.63379978199901199</v>
      </c>
      <c r="AJ16" s="18"/>
      <c r="AK16" s="18">
        <v>0.35320785078359301</v>
      </c>
      <c r="AL16" s="18">
        <v>9.5629130398513201E-2</v>
      </c>
      <c r="AM16" s="18">
        <v>0.32087959764506202</v>
      </c>
      <c r="AN16" s="18">
        <v>0.576546261621941</v>
      </c>
      <c r="AO16" s="18">
        <v>0.40828256918626199</v>
      </c>
      <c r="AP16" s="18"/>
      <c r="AQ16" s="18">
        <v>0.27021404412074501</v>
      </c>
      <c r="AR16" s="18"/>
      <c r="AS16" s="18">
        <v>3.1595033880631299E-2</v>
      </c>
      <c r="AT16" s="18">
        <v>0.45739489600599298</v>
      </c>
    </row>
    <row r="17" spans="2:46" x14ac:dyDescent="0.35">
      <c r="B17" s="15" t="s">
        <v>74</v>
      </c>
      <c r="C17" s="19">
        <v>2.47725784986297E-3</v>
      </c>
      <c r="D17" s="19">
        <v>1.53098108437603E-2</v>
      </c>
      <c r="E17" s="19">
        <v>-1.0990340797270501E-2</v>
      </c>
      <c r="F17" s="19"/>
      <c r="G17" s="19">
        <v>2.4087336408208801E-2</v>
      </c>
      <c r="H17" s="19">
        <v>0.110426056547898</v>
      </c>
      <c r="I17" s="19">
        <v>4.9473174866710698E-2</v>
      </c>
      <c r="J17" s="19">
        <v>2.22139335308284E-2</v>
      </c>
      <c r="K17" s="19">
        <v>-0.10143059154191</v>
      </c>
      <c r="L17" s="19">
        <v>-8.4043348247767297E-2</v>
      </c>
      <c r="M17" s="19"/>
      <c r="N17" s="19">
        <v>0.112050659758074</v>
      </c>
      <c r="O17" s="19">
        <v>7.9793606432439199E-2</v>
      </c>
      <c r="P17" s="19">
        <v>-7.6349592412845002E-2</v>
      </c>
      <c r="Q17" s="19">
        <v>-0.12724823700111701</v>
      </c>
      <c r="R17" s="19"/>
      <c r="S17" s="19">
        <v>0.16106151145536199</v>
      </c>
      <c r="T17" s="19">
        <v>-3.4886220000159597E-2</v>
      </c>
      <c r="U17" s="19">
        <v>-3.64780125084814E-2</v>
      </c>
      <c r="V17" s="19">
        <v>5.3769892798898296E-3</v>
      </c>
      <c r="W17" s="19">
        <v>4.4964019717556702E-2</v>
      </c>
      <c r="X17" s="19">
        <v>4.5769478127924E-2</v>
      </c>
      <c r="Y17" s="19">
        <v>-0.15728182521392101</v>
      </c>
      <c r="Z17" s="19">
        <v>-5.8659876679585603E-2</v>
      </c>
      <c r="AA17" s="19">
        <v>3.2871704075817201E-2</v>
      </c>
      <c r="AB17" s="19">
        <v>-3.44201364988522E-2</v>
      </c>
      <c r="AC17" s="19">
        <v>-0.12568464056473799</v>
      </c>
      <c r="AD17" s="19">
        <v>1.24443375715631E-2</v>
      </c>
      <c r="AE17" s="19"/>
      <c r="AF17" s="19">
        <v>-0.117843251156222</v>
      </c>
      <c r="AG17" s="19">
        <v>0.32205610361431902</v>
      </c>
      <c r="AH17" s="19">
        <v>8.7340418756568103E-2</v>
      </c>
      <c r="AI17" s="19">
        <v>-0.50254481253680305</v>
      </c>
      <c r="AJ17" s="19"/>
      <c r="AK17" s="19">
        <v>-4.7609267430462503E-2</v>
      </c>
      <c r="AL17" s="19">
        <v>0.54751762123293801</v>
      </c>
      <c r="AM17" s="19">
        <v>8.2004680954310002E-2</v>
      </c>
      <c r="AN17" s="19">
        <v>-0.41481761241986298</v>
      </c>
      <c r="AO17" s="19">
        <v>-0.147333527861358</v>
      </c>
      <c r="AP17" s="19"/>
      <c r="AQ17" s="19">
        <v>0.244026651425862</v>
      </c>
      <c r="AR17" s="19"/>
      <c r="AS17" s="19">
        <v>0.70576856170059998</v>
      </c>
      <c r="AT17" s="19">
        <v>-0.267189789800168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AT19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244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241</v>
      </c>
      <c r="C9" s="14">
        <v>0.209624595916515</v>
      </c>
      <c r="D9" s="14">
        <v>0.204412220309728</v>
      </c>
      <c r="E9" s="14">
        <v>0.214457728442042</v>
      </c>
      <c r="F9" s="14"/>
      <c r="G9" s="14">
        <v>0.25535523973969099</v>
      </c>
      <c r="H9" s="14">
        <v>0.25752346634843598</v>
      </c>
      <c r="I9" s="14">
        <v>0.24190295026531</v>
      </c>
      <c r="J9" s="14">
        <v>0.19800911229524801</v>
      </c>
      <c r="K9" s="14">
        <v>0.174025062173467</v>
      </c>
      <c r="L9" s="14">
        <v>0.147331846599072</v>
      </c>
      <c r="M9" s="14"/>
      <c r="N9" s="14">
        <v>0.21027040733118901</v>
      </c>
      <c r="O9" s="14">
        <v>0.19961718499924899</v>
      </c>
      <c r="P9" s="14">
        <v>0.20140561296491</v>
      </c>
      <c r="Q9" s="14">
        <v>0.22759739837645299</v>
      </c>
      <c r="R9" s="14"/>
      <c r="S9" s="14">
        <v>0.25299149257918901</v>
      </c>
      <c r="T9" s="14">
        <v>0.17200283557879001</v>
      </c>
      <c r="U9" s="14">
        <v>0.18974213202231699</v>
      </c>
      <c r="V9" s="14">
        <v>0.17701833925000099</v>
      </c>
      <c r="W9" s="14">
        <v>0.182772118227365</v>
      </c>
      <c r="X9" s="14">
        <v>0.22184738436777299</v>
      </c>
      <c r="Y9" s="14">
        <v>0.31425209382326202</v>
      </c>
      <c r="Z9" s="14">
        <v>0.24856709229661</v>
      </c>
      <c r="AA9" s="14">
        <v>0.202367003492951</v>
      </c>
      <c r="AB9" s="14">
        <v>0.21245055382356301</v>
      </c>
      <c r="AC9" s="14">
        <v>0.17273874813082299</v>
      </c>
      <c r="AD9" s="14">
        <v>9.5820462239130294E-2</v>
      </c>
      <c r="AE9" s="14"/>
      <c r="AF9" s="14">
        <v>0.17978757131956</v>
      </c>
      <c r="AG9" s="14">
        <v>0.22165053357879599</v>
      </c>
      <c r="AH9" s="14">
        <v>0.22937067436056599</v>
      </c>
      <c r="AI9" s="14">
        <v>0.19131356254370099</v>
      </c>
      <c r="AJ9" s="14"/>
      <c r="AK9" s="14">
        <v>0.18847072174715401</v>
      </c>
      <c r="AL9" s="14">
        <v>0.16085165231801599</v>
      </c>
      <c r="AM9" s="14">
        <v>0.30097259483324001</v>
      </c>
      <c r="AN9" s="14">
        <v>0.20826176471185801</v>
      </c>
      <c r="AO9" s="14">
        <v>0.37665782671459203</v>
      </c>
      <c r="AP9" s="14"/>
      <c r="AQ9" s="14">
        <v>0.27123209637439799</v>
      </c>
      <c r="AR9" s="14"/>
      <c r="AS9" s="14">
        <v>0.12065654394419</v>
      </c>
      <c r="AT9" s="14">
        <v>0.38549548454660798</v>
      </c>
    </row>
    <row r="10" spans="2:46" x14ac:dyDescent="0.35">
      <c r="B10" s="15" t="s">
        <v>49</v>
      </c>
      <c r="C10" s="14">
        <v>6.8996851484154298E-2</v>
      </c>
      <c r="D10" s="14">
        <v>8.5015976203760807E-2</v>
      </c>
      <c r="E10" s="14">
        <v>5.2677975562829098E-2</v>
      </c>
      <c r="F10" s="14"/>
      <c r="G10" s="14">
        <v>9.6100218909245694E-2</v>
      </c>
      <c r="H10" s="14">
        <v>8.7323562694703094E-2</v>
      </c>
      <c r="I10" s="14">
        <v>7.2031718034838002E-2</v>
      </c>
      <c r="J10" s="14">
        <v>6.09538068740463E-2</v>
      </c>
      <c r="K10" s="14">
        <v>6.8806040806160901E-2</v>
      </c>
      <c r="L10" s="14">
        <v>4.0211619301250397E-2</v>
      </c>
      <c r="M10" s="14"/>
      <c r="N10" s="14">
        <v>7.8386988582964098E-2</v>
      </c>
      <c r="O10" s="14">
        <v>6.9277290488663601E-2</v>
      </c>
      <c r="P10" s="14">
        <v>7.6543839727399601E-2</v>
      </c>
      <c r="Q10" s="14">
        <v>5.2843943753373201E-2</v>
      </c>
      <c r="R10" s="14"/>
      <c r="S10" s="14">
        <v>8.2615107619543104E-2</v>
      </c>
      <c r="T10" s="14">
        <v>4.2087637011324799E-2</v>
      </c>
      <c r="U10" s="14">
        <v>5.0709106736816598E-2</v>
      </c>
      <c r="V10" s="14">
        <v>5.31099511193363E-2</v>
      </c>
      <c r="W10" s="14">
        <v>0.100191663793482</v>
      </c>
      <c r="X10" s="14">
        <v>8.72040842925835E-2</v>
      </c>
      <c r="Y10" s="14">
        <v>5.78032616304473E-2</v>
      </c>
      <c r="Z10" s="14">
        <v>7.8979018262675102E-2</v>
      </c>
      <c r="AA10" s="14">
        <v>8.4946003650954199E-2</v>
      </c>
      <c r="AB10" s="14">
        <v>5.2621882295359398E-2</v>
      </c>
      <c r="AC10" s="14">
        <v>4.0476848484873797E-2</v>
      </c>
      <c r="AD10" s="14">
        <v>0.145880308835517</v>
      </c>
      <c r="AE10" s="14"/>
      <c r="AF10" s="14">
        <v>6.2427680589464199E-2</v>
      </c>
      <c r="AG10" s="14">
        <v>7.3992476274771998E-2</v>
      </c>
      <c r="AH10" s="14">
        <v>4.9419422737912798E-2</v>
      </c>
      <c r="AI10" s="14">
        <v>9.4423318450665095E-2</v>
      </c>
      <c r="AJ10" s="14"/>
      <c r="AK10" s="14">
        <v>4.1160210933471802E-2</v>
      </c>
      <c r="AL10" s="14">
        <v>0.10079180689099999</v>
      </c>
      <c r="AM10" s="14">
        <v>4.0905691825144003E-2</v>
      </c>
      <c r="AN10" s="14">
        <v>7.4105774701256205E-2</v>
      </c>
      <c r="AO10" s="14">
        <v>0.107668848693493</v>
      </c>
      <c r="AP10" s="14"/>
      <c r="AQ10" s="14">
        <v>7.60374817833087E-2</v>
      </c>
      <c r="AR10" s="14"/>
      <c r="AS10" s="14">
        <v>9.6910535797383901E-2</v>
      </c>
      <c r="AT10" s="14">
        <v>3.5289625326784001E-2</v>
      </c>
    </row>
    <row r="11" spans="2:46" x14ac:dyDescent="0.35">
      <c r="B11" s="15" t="s">
        <v>242</v>
      </c>
      <c r="C11" s="14">
        <v>0.27540587049152798</v>
      </c>
      <c r="D11" s="14">
        <v>0.308181258062313</v>
      </c>
      <c r="E11" s="14">
        <v>0.244477883480167</v>
      </c>
      <c r="F11" s="14"/>
      <c r="G11" s="14">
        <v>0.22043070112235999</v>
      </c>
      <c r="H11" s="14">
        <v>0.25307976655599301</v>
      </c>
      <c r="I11" s="14">
        <v>0.25409991637291102</v>
      </c>
      <c r="J11" s="14">
        <v>0.27145707228065602</v>
      </c>
      <c r="K11" s="14">
        <v>0.32795411763281201</v>
      </c>
      <c r="L11" s="14">
        <v>0.31536545510207598</v>
      </c>
      <c r="M11" s="14"/>
      <c r="N11" s="14">
        <v>0.316237312801463</v>
      </c>
      <c r="O11" s="14">
        <v>0.28094105812724401</v>
      </c>
      <c r="P11" s="14">
        <v>0.269814198905305</v>
      </c>
      <c r="Q11" s="14">
        <v>0.232162947585903</v>
      </c>
      <c r="R11" s="14"/>
      <c r="S11" s="14">
        <v>0.26479256591908501</v>
      </c>
      <c r="T11" s="14">
        <v>0.35810855100157302</v>
      </c>
      <c r="U11" s="14">
        <v>0.35197388651987299</v>
      </c>
      <c r="V11" s="14">
        <v>0.25802211346401999</v>
      </c>
      <c r="W11" s="14">
        <v>0.29293806003084699</v>
      </c>
      <c r="X11" s="14">
        <v>0.24700631589604399</v>
      </c>
      <c r="Y11" s="14">
        <v>0.211397114400488</v>
      </c>
      <c r="Z11" s="14">
        <v>0.241908095329986</v>
      </c>
      <c r="AA11" s="14">
        <v>0.227736756304879</v>
      </c>
      <c r="AB11" s="14">
        <v>0.27245826623487601</v>
      </c>
      <c r="AC11" s="14">
        <v>0.221753338812852</v>
      </c>
      <c r="AD11" s="14">
        <v>0.34638162751625101</v>
      </c>
      <c r="AE11" s="14"/>
      <c r="AF11" s="14">
        <v>0.29419931049505499</v>
      </c>
      <c r="AG11" s="14">
        <v>0.30590716974457399</v>
      </c>
      <c r="AH11" s="14">
        <v>0.37412855786001498</v>
      </c>
      <c r="AI11" s="14">
        <v>0.24870328488601301</v>
      </c>
      <c r="AJ11" s="14"/>
      <c r="AK11" s="14">
        <v>0.30512931520177999</v>
      </c>
      <c r="AL11" s="14">
        <v>0.34239788048665498</v>
      </c>
      <c r="AM11" s="14">
        <v>0.36624695177134498</v>
      </c>
      <c r="AN11" s="14">
        <v>0.26035192287480602</v>
      </c>
      <c r="AO11" s="14">
        <v>0.186387596320508</v>
      </c>
      <c r="AP11" s="14"/>
      <c r="AQ11" s="14">
        <v>0.193700007453004</v>
      </c>
      <c r="AR11" s="14"/>
      <c r="AS11" s="14">
        <v>0.37881866984972601</v>
      </c>
      <c r="AT11" s="14">
        <v>0.19987475941552801</v>
      </c>
    </row>
    <row r="12" spans="2:46" ht="29" x14ac:dyDescent="0.35">
      <c r="B12" s="15" t="s">
        <v>243</v>
      </c>
      <c r="C12" s="14">
        <v>4.0593607753355902E-2</v>
      </c>
      <c r="D12" s="14">
        <v>4.4978493359107703E-2</v>
      </c>
      <c r="E12" s="14">
        <v>3.647056061291E-2</v>
      </c>
      <c r="F12" s="14"/>
      <c r="G12" s="14">
        <v>4.5598328286229499E-2</v>
      </c>
      <c r="H12" s="14">
        <v>3.3217565833986197E-2</v>
      </c>
      <c r="I12" s="14">
        <v>2.51879168131393E-2</v>
      </c>
      <c r="J12" s="14">
        <v>5.4316134115451303E-2</v>
      </c>
      <c r="K12" s="14">
        <v>4.7031642381673899E-2</v>
      </c>
      <c r="L12" s="14">
        <v>4.0289631594525997E-2</v>
      </c>
      <c r="M12" s="14"/>
      <c r="N12" s="14">
        <v>3.0735667559604499E-2</v>
      </c>
      <c r="O12" s="14">
        <v>3.5862846263163398E-2</v>
      </c>
      <c r="P12" s="14">
        <v>4.9810686716940097E-2</v>
      </c>
      <c r="Q12" s="14">
        <v>4.65573977234559E-2</v>
      </c>
      <c r="R12" s="14"/>
      <c r="S12" s="14">
        <v>2.9484517015591301E-2</v>
      </c>
      <c r="T12" s="14">
        <v>4.9109506705806001E-2</v>
      </c>
      <c r="U12" s="14">
        <v>3.8618132598223297E-2</v>
      </c>
      <c r="V12" s="14">
        <v>5.3980080950044702E-2</v>
      </c>
      <c r="W12" s="14">
        <v>2.54657253617942E-2</v>
      </c>
      <c r="X12" s="14">
        <v>4.50907054298329E-2</v>
      </c>
      <c r="Y12" s="14">
        <v>5.6494514508184802E-2</v>
      </c>
      <c r="Z12" s="14">
        <v>3.6299031259314198E-2</v>
      </c>
      <c r="AA12" s="14">
        <v>1.3575446551259401E-2</v>
      </c>
      <c r="AB12" s="14">
        <v>7.8489452419993194E-2</v>
      </c>
      <c r="AC12" s="14">
        <v>1.94160161365984E-2</v>
      </c>
      <c r="AD12" s="14">
        <v>2.6055569463674801E-2</v>
      </c>
      <c r="AE12" s="14"/>
      <c r="AF12" s="14">
        <v>7.0669357706182295E-2</v>
      </c>
      <c r="AG12" s="14">
        <v>2.69873727719393E-2</v>
      </c>
      <c r="AH12" s="14">
        <v>2.8901594248177301E-2</v>
      </c>
      <c r="AI12" s="14">
        <v>7.0018263345559301E-2</v>
      </c>
      <c r="AJ12" s="14"/>
      <c r="AK12" s="14">
        <v>6.5883872994126597E-2</v>
      </c>
      <c r="AL12" s="14">
        <v>3.2431431364443999E-2</v>
      </c>
      <c r="AM12" s="14">
        <v>1.95884561114252E-2</v>
      </c>
      <c r="AN12" s="14">
        <v>7.1648582531577604E-2</v>
      </c>
      <c r="AO12" s="14">
        <v>1.31037210663406E-2</v>
      </c>
      <c r="AP12" s="14"/>
      <c r="AQ12" s="14">
        <v>5.5554261802273297E-2</v>
      </c>
      <c r="AR12" s="14"/>
      <c r="AS12" s="14">
        <v>2.94770605009455E-2</v>
      </c>
      <c r="AT12" s="14">
        <v>2.4683725422340999E-2</v>
      </c>
    </row>
    <row r="13" spans="2:46" x14ac:dyDescent="0.35">
      <c r="B13" s="15" t="s">
        <v>46</v>
      </c>
      <c r="C13" s="14">
        <v>8.0766026401835098E-2</v>
      </c>
      <c r="D13" s="14">
        <v>9.6774443835711293E-2</v>
      </c>
      <c r="E13" s="14">
        <v>6.54493833327177E-2</v>
      </c>
      <c r="F13" s="14"/>
      <c r="G13" s="14">
        <v>0.114345997157969</v>
      </c>
      <c r="H13" s="14">
        <v>0.14115914830838</v>
      </c>
      <c r="I13" s="14">
        <v>7.4834530474967006E-2</v>
      </c>
      <c r="J13" s="14">
        <v>7.6618088049141206E-2</v>
      </c>
      <c r="K13" s="14">
        <v>6.6206054279226101E-2</v>
      </c>
      <c r="L13" s="14">
        <v>2.72362381475597E-2</v>
      </c>
      <c r="M13" s="14"/>
      <c r="N13" s="14">
        <v>8.28551377988095E-2</v>
      </c>
      <c r="O13" s="14">
        <v>7.0859372971039003E-2</v>
      </c>
      <c r="P13" s="14">
        <v>8.3469222548177693E-2</v>
      </c>
      <c r="Q13" s="14">
        <v>8.7565960752469696E-2</v>
      </c>
      <c r="R13" s="14"/>
      <c r="S13" s="14">
        <v>7.5514933657865699E-2</v>
      </c>
      <c r="T13" s="14">
        <v>5.8032645915795399E-2</v>
      </c>
      <c r="U13" s="14">
        <v>8.7254074124658104E-2</v>
      </c>
      <c r="V13" s="14">
        <v>8.6605231172927996E-2</v>
      </c>
      <c r="W13" s="14">
        <v>8.2385731903068901E-2</v>
      </c>
      <c r="X13" s="14">
        <v>8.2173550865480505E-2</v>
      </c>
      <c r="Y13" s="14">
        <v>8.3819281321395295E-2</v>
      </c>
      <c r="Z13" s="14">
        <v>6.63696072454701E-2</v>
      </c>
      <c r="AA13" s="14">
        <v>8.9001860179258596E-2</v>
      </c>
      <c r="AB13" s="14">
        <v>7.5892371970956607E-2</v>
      </c>
      <c r="AC13" s="14">
        <v>0.11060222964487</v>
      </c>
      <c r="AD13" s="14">
        <v>0.10672091221335001</v>
      </c>
      <c r="AE13" s="14"/>
      <c r="AF13" s="14">
        <v>5.4573883342024898E-2</v>
      </c>
      <c r="AG13" s="14">
        <v>8.7409461712455006E-2</v>
      </c>
      <c r="AH13" s="14">
        <v>2.4126246119558901E-2</v>
      </c>
      <c r="AI13" s="14">
        <v>0.13178126612983901</v>
      </c>
      <c r="AJ13" s="14"/>
      <c r="AK13" s="14">
        <v>8.5725659254325806E-2</v>
      </c>
      <c r="AL13" s="14">
        <v>8.6631251682610697E-2</v>
      </c>
      <c r="AM13" s="14">
        <v>3.9796865448459902E-2</v>
      </c>
      <c r="AN13" s="14">
        <v>0.10881391081583</v>
      </c>
      <c r="AO13" s="14">
        <v>8.0206435034850795E-2</v>
      </c>
      <c r="AP13" s="14"/>
      <c r="AQ13" s="14">
        <v>0.186530308922286</v>
      </c>
      <c r="AR13" s="14"/>
      <c r="AS13" s="14">
        <v>8.3483621391086504E-2</v>
      </c>
      <c r="AT13" s="14">
        <v>9.8353376254871699E-2</v>
      </c>
    </row>
    <row r="14" spans="2:46" x14ac:dyDescent="0.35">
      <c r="B14" s="15" t="s">
        <v>71</v>
      </c>
      <c r="C14" s="23">
        <v>0.32461304795261198</v>
      </c>
      <c r="D14" s="23">
        <v>0.26063760822937898</v>
      </c>
      <c r="E14" s="23">
        <v>0.38646646856933398</v>
      </c>
      <c r="F14" s="23"/>
      <c r="G14" s="23">
        <v>0.26816951478450501</v>
      </c>
      <c r="H14" s="23">
        <v>0.227696490258502</v>
      </c>
      <c r="I14" s="23">
        <v>0.331942968038835</v>
      </c>
      <c r="J14" s="23">
        <v>0.338645786385457</v>
      </c>
      <c r="K14" s="23">
        <v>0.31597708272665997</v>
      </c>
      <c r="L14" s="23">
        <v>0.429565209255516</v>
      </c>
      <c r="M14" s="23"/>
      <c r="N14" s="23">
        <v>0.281514485925969</v>
      </c>
      <c r="O14" s="23">
        <v>0.34344224715064098</v>
      </c>
      <c r="P14" s="23">
        <v>0.31895643913726701</v>
      </c>
      <c r="Q14" s="23">
        <v>0.35327235180834499</v>
      </c>
      <c r="R14" s="23"/>
      <c r="S14" s="23">
        <v>0.29460138320872598</v>
      </c>
      <c r="T14" s="23">
        <v>0.32065882378671101</v>
      </c>
      <c r="U14" s="23">
        <v>0.281702667998112</v>
      </c>
      <c r="V14" s="23">
        <v>0.37126428404367001</v>
      </c>
      <c r="W14" s="23">
        <v>0.31624670068344202</v>
      </c>
      <c r="X14" s="23">
        <v>0.316677959148286</v>
      </c>
      <c r="Y14" s="23">
        <v>0.276233734316223</v>
      </c>
      <c r="Z14" s="23">
        <v>0.32787715560594399</v>
      </c>
      <c r="AA14" s="23">
        <v>0.38237292982069798</v>
      </c>
      <c r="AB14" s="23">
        <v>0.30808747325525199</v>
      </c>
      <c r="AC14" s="23">
        <v>0.43501281878998199</v>
      </c>
      <c r="AD14" s="23">
        <v>0.279141119732076</v>
      </c>
      <c r="AE14" s="23"/>
      <c r="AF14" s="23">
        <v>0.33834219654771402</v>
      </c>
      <c r="AG14" s="23">
        <v>0.28405298591746297</v>
      </c>
      <c r="AH14" s="23">
        <v>0.29405350467377001</v>
      </c>
      <c r="AI14" s="23">
        <v>0.26376030464422301</v>
      </c>
      <c r="AJ14" s="23"/>
      <c r="AK14" s="23">
        <v>0.31363021986914102</v>
      </c>
      <c r="AL14" s="23">
        <v>0.276895977257274</v>
      </c>
      <c r="AM14" s="23">
        <v>0.23248944001038499</v>
      </c>
      <c r="AN14" s="23">
        <v>0.276818044364672</v>
      </c>
      <c r="AO14" s="23">
        <v>0.235975572170216</v>
      </c>
      <c r="AP14" s="23"/>
      <c r="AQ14" s="23">
        <v>0.21694584366472999</v>
      </c>
      <c r="AR14" s="23"/>
      <c r="AS14" s="23">
        <v>0.29065356851666801</v>
      </c>
      <c r="AT14" s="23">
        <v>0.25630302903386798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AT30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261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245</v>
      </c>
      <c r="C9" s="14">
        <v>0.24043981445746701</v>
      </c>
      <c r="D9" s="14">
        <v>0.27930065667492199</v>
      </c>
      <c r="E9" s="14">
        <v>0.20343210943842499</v>
      </c>
      <c r="F9" s="14"/>
      <c r="G9" s="14">
        <v>0.24617891682269599</v>
      </c>
      <c r="H9" s="14">
        <v>0.27451734524962301</v>
      </c>
      <c r="I9" s="14">
        <v>0.196065084368931</v>
      </c>
      <c r="J9" s="14">
        <v>0.25302453220978799</v>
      </c>
      <c r="K9" s="14">
        <v>0.24103225663908801</v>
      </c>
      <c r="L9" s="14">
        <v>0.23433997935776399</v>
      </c>
      <c r="M9" s="14"/>
      <c r="N9" s="14">
        <v>0.27941993294310302</v>
      </c>
      <c r="O9" s="14">
        <v>0.25929004355931301</v>
      </c>
      <c r="P9" s="14">
        <v>0.21723010836394999</v>
      </c>
      <c r="Q9" s="14">
        <v>0.20044640649586801</v>
      </c>
      <c r="R9" s="14"/>
      <c r="S9" s="14">
        <v>0.26026716457730398</v>
      </c>
      <c r="T9" s="14">
        <v>0.23434312537504701</v>
      </c>
      <c r="U9" s="14">
        <v>0.25523208755913601</v>
      </c>
      <c r="V9" s="14">
        <v>0.22177564347279499</v>
      </c>
      <c r="W9" s="14">
        <v>0.25039052896673097</v>
      </c>
      <c r="X9" s="14">
        <v>0.28701170009842197</v>
      </c>
      <c r="Y9" s="14">
        <v>0.208966791864691</v>
      </c>
      <c r="Z9" s="14">
        <v>0.28777848632909298</v>
      </c>
      <c r="AA9" s="14">
        <v>0.231785695424752</v>
      </c>
      <c r="AB9" s="14">
        <v>0.211858455493634</v>
      </c>
      <c r="AC9" s="14">
        <v>0.18411841022959399</v>
      </c>
      <c r="AD9" s="14">
        <v>0.25993564915828798</v>
      </c>
      <c r="AE9" s="14"/>
      <c r="AF9" s="14">
        <v>0.17005386648818199</v>
      </c>
      <c r="AG9" s="14">
        <v>0.376174188852617</v>
      </c>
      <c r="AH9" s="14">
        <v>0.23494495263149401</v>
      </c>
      <c r="AI9" s="14">
        <v>0.11538948270942399</v>
      </c>
      <c r="AJ9" s="14"/>
      <c r="AK9" s="14">
        <v>0.172471840973734</v>
      </c>
      <c r="AL9" s="14">
        <v>0.43740041306822702</v>
      </c>
      <c r="AM9" s="14">
        <v>0.285116225145433</v>
      </c>
      <c r="AN9" s="14">
        <v>0.14444274401100901</v>
      </c>
      <c r="AO9" s="14">
        <v>0.25750092361861499</v>
      </c>
      <c r="AP9" s="14"/>
      <c r="AQ9" s="14">
        <v>0.26980724490547398</v>
      </c>
      <c r="AR9" s="14"/>
      <c r="AS9" s="14">
        <v>0.47299138468045399</v>
      </c>
      <c r="AT9" s="14">
        <v>0.236808076121785</v>
      </c>
    </row>
    <row r="10" spans="2:46" ht="29" x14ac:dyDescent="0.35">
      <c r="B10" s="15" t="s">
        <v>246</v>
      </c>
      <c r="C10" s="14">
        <v>0.181101558195573</v>
      </c>
      <c r="D10" s="14">
        <v>0.22649177032562401</v>
      </c>
      <c r="E10" s="14">
        <v>0.136407011291103</v>
      </c>
      <c r="F10" s="14"/>
      <c r="G10" s="14">
        <v>0.171077852824009</v>
      </c>
      <c r="H10" s="14">
        <v>0.14633066618756199</v>
      </c>
      <c r="I10" s="14">
        <v>0.14778793885067401</v>
      </c>
      <c r="J10" s="14">
        <v>0.16672130148867501</v>
      </c>
      <c r="K10" s="14">
        <v>0.20238478260145501</v>
      </c>
      <c r="L10" s="14">
        <v>0.24053594367824499</v>
      </c>
      <c r="M10" s="14"/>
      <c r="N10" s="14">
        <v>0.201553346495952</v>
      </c>
      <c r="O10" s="14">
        <v>0.196453749195382</v>
      </c>
      <c r="P10" s="14">
        <v>0.14832697890171301</v>
      </c>
      <c r="Q10" s="14">
        <v>0.17034607671215701</v>
      </c>
      <c r="R10" s="14"/>
      <c r="S10" s="14">
        <v>0.16152819904625801</v>
      </c>
      <c r="T10" s="14">
        <v>0.19959215534181499</v>
      </c>
      <c r="U10" s="14">
        <v>0.18565533145268601</v>
      </c>
      <c r="V10" s="14">
        <v>0.18303479068255701</v>
      </c>
      <c r="W10" s="14">
        <v>0.17565344249829601</v>
      </c>
      <c r="X10" s="14">
        <v>0.17228149580639801</v>
      </c>
      <c r="Y10" s="14">
        <v>0.156452374396228</v>
      </c>
      <c r="Z10" s="14">
        <v>0.26953139893967798</v>
      </c>
      <c r="AA10" s="14">
        <v>0.16960538551410401</v>
      </c>
      <c r="AB10" s="14">
        <v>0.221089726763911</v>
      </c>
      <c r="AC10" s="14">
        <v>0.14195557633306699</v>
      </c>
      <c r="AD10" s="14">
        <v>0.14859892779169501</v>
      </c>
      <c r="AE10" s="14"/>
      <c r="AF10" s="14">
        <v>0.15034977611769301</v>
      </c>
      <c r="AG10" s="14">
        <v>0.26020839459371198</v>
      </c>
      <c r="AH10" s="14">
        <v>0.217930477746655</v>
      </c>
      <c r="AI10" s="14">
        <v>9.2886544633128704E-2</v>
      </c>
      <c r="AJ10" s="14"/>
      <c r="AK10" s="14">
        <v>0.14356338330233701</v>
      </c>
      <c r="AL10" s="14">
        <v>0.286502672724953</v>
      </c>
      <c r="AM10" s="14">
        <v>0.22680873395814</v>
      </c>
      <c r="AN10" s="14">
        <v>0.111709131876724</v>
      </c>
      <c r="AO10" s="14">
        <v>0.17255689207987501</v>
      </c>
      <c r="AP10" s="14"/>
      <c r="AQ10" s="14">
        <v>0.218751623514822</v>
      </c>
      <c r="AR10" s="14"/>
      <c r="AS10" s="14">
        <v>0.33142700565489602</v>
      </c>
      <c r="AT10" s="14">
        <v>0.15810300275848099</v>
      </c>
    </row>
    <row r="11" spans="2:46" ht="29" x14ac:dyDescent="0.35">
      <c r="B11" s="15" t="s">
        <v>247</v>
      </c>
      <c r="C11" s="14">
        <v>0.14143095064215999</v>
      </c>
      <c r="D11" s="14">
        <v>0.16593740805496901</v>
      </c>
      <c r="E11" s="14">
        <v>0.11805318298388801</v>
      </c>
      <c r="F11" s="14"/>
      <c r="G11" s="14">
        <v>0.13319335133095001</v>
      </c>
      <c r="H11" s="14">
        <v>9.5200097297020295E-2</v>
      </c>
      <c r="I11" s="14">
        <v>0.14886049162468201</v>
      </c>
      <c r="J11" s="14">
        <v>0.14530492670461501</v>
      </c>
      <c r="K11" s="14">
        <v>0.179824702494536</v>
      </c>
      <c r="L11" s="14">
        <v>0.14947945373826399</v>
      </c>
      <c r="M11" s="14"/>
      <c r="N11" s="14">
        <v>0.17032959296849901</v>
      </c>
      <c r="O11" s="14">
        <v>0.18311165688888401</v>
      </c>
      <c r="P11" s="14">
        <v>0.11619172869570001</v>
      </c>
      <c r="Q11" s="14">
        <v>9.0895248526132399E-2</v>
      </c>
      <c r="R11" s="14"/>
      <c r="S11" s="14">
        <v>0.177401062499042</v>
      </c>
      <c r="T11" s="14">
        <v>0.15209776020389701</v>
      </c>
      <c r="U11" s="14">
        <v>0.14813276535247799</v>
      </c>
      <c r="V11" s="14">
        <v>0.17251091425335099</v>
      </c>
      <c r="W11" s="14">
        <v>0.13710146931216699</v>
      </c>
      <c r="X11" s="14">
        <v>0.115671121850356</v>
      </c>
      <c r="Y11" s="14">
        <v>8.9617888898441606E-2</v>
      </c>
      <c r="Z11" s="14">
        <v>0.11739120501406999</v>
      </c>
      <c r="AA11" s="14">
        <v>0.103323007884898</v>
      </c>
      <c r="AB11" s="14">
        <v>0.19599610032370601</v>
      </c>
      <c r="AC11" s="14">
        <v>0.104033673590018</v>
      </c>
      <c r="AD11" s="14">
        <v>0.11222147241972701</v>
      </c>
      <c r="AE11" s="14"/>
      <c r="AF11" s="14">
        <v>5.0887896348396203E-2</v>
      </c>
      <c r="AG11" s="14">
        <v>0.23903298729019201</v>
      </c>
      <c r="AH11" s="14">
        <v>0.210110613787719</v>
      </c>
      <c r="AI11" s="14">
        <v>4.3863151292914099E-2</v>
      </c>
      <c r="AJ11" s="14"/>
      <c r="AK11" s="14">
        <v>5.5316686835888002E-2</v>
      </c>
      <c r="AL11" s="14">
        <v>0.28877707613606701</v>
      </c>
      <c r="AM11" s="14">
        <v>0.22670237607027699</v>
      </c>
      <c r="AN11" s="14">
        <v>4.8950984530443498E-2</v>
      </c>
      <c r="AO11" s="14">
        <v>0.12803017090794599</v>
      </c>
      <c r="AP11" s="14"/>
      <c r="AQ11" s="14">
        <v>0.110906329047765</v>
      </c>
      <c r="AR11" s="14"/>
      <c r="AS11" s="14">
        <v>0.325434412274341</v>
      </c>
      <c r="AT11" s="14">
        <v>0.10908716444633999</v>
      </c>
    </row>
    <row r="12" spans="2:46" x14ac:dyDescent="0.35">
      <c r="B12" s="15" t="s">
        <v>248</v>
      </c>
      <c r="C12" s="14">
        <v>0.137957513886132</v>
      </c>
      <c r="D12" s="14">
        <v>0.142033655849225</v>
      </c>
      <c r="E12" s="14">
        <v>0.13451736175297699</v>
      </c>
      <c r="F12" s="14"/>
      <c r="G12" s="14">
        <v>0.16437976820465799</v>
      </c>
      <c r="H12" s="14">
        <v>0.20391105674922599</v>
      </c>
      <c r="I12" s="14">
        <v>0.164083043312166</v>
      </c>
      <c r="J12" s="14">
        <v>0.15625777622432399</v>
      </c>
      <c r="K12" s="14">
        <v>0.105651383012307</v>
      </c>
      <c r="L12" s="14">
        <v>5.22979373589205E-2</v>
      </c>
      <c r="M12" s="14"/>
      <c r="N12" s="14">
        <v>0.181290390246761</v>
      </c>
      <c r="O12" s="14">
        <v>0.13454298846836099</v>
      </c>
      <c r="P12" s="14">
        <v>0.122727366167152</v>
      </c>
      <c r="Q12" s="14">
        <v>0.109896781757068</v>
      </c>
      <c r="R12" s="14"/>
      <c r="S12" s="14">
        <v>0.20576016486516799</v>
      </c>
      <c r="T12" s="14">
        <v>0.10966313605952301</v>
      </c>
      <c r="U12" s="14">
        <v>9.3752514643958895E-2</v>
      </c>
      <c r="V12" s="14">
        <v>0.135808712624335</v>
      </c>
      <c r="W12" s="14">
        <v>0.122257430737577</v>
      </c>
      <c r="X12" s="14">
        <v>0.152327953337447</v>
      </c>
      <c r="Y12" s="14">
        <v>0.120567772563739</v>
      </c>
      <c r="Z12" s="14">
        <v>0.18623960809637699</v>
      </c>
      <c r="AA12" s="14">
        <v>0.13614011397970299</v>
      </c>
      <c r="AB12" s="14">
        <v>0.124380609518462</v>
      </c>
      <c r="AC12" s="14">
        <v>7.5745332561777706E-2</v>
      </c>
      <c r="AD12" s="14">
        <v>0.194814935517272</v>
      </c>
      <c r="AE12" s="14"/>
      <c r="AF12" s="14">
        <v>6.5413852684140503E-2</v>
      </c>
      <c r="AG12" s="14">
        <v>0.24353437447634901</v>
      </c>
      <c r="AH12" s="14">
        <v>0.12927870216308099</v>
      </c>
      <c r="AI12" s="14">
        <v>6.07525221365341E-2</v>
      </c>
      <c r="AJ12" s="14"/>
      <c r="AK12" s="14">
        <v>0.100392263269228</v>
      </c>
      <c r="AL12" s="14">
        <v>0.27670088530393</v>
      </c>
      <c r="AM12" s="14">
        <v>0.140502756177735</v>
      </c>
      <c r="AN12" s="14">
        <v>6.9587868794724603E-2</v>
      </c>
      <c r="AO12" s="14">
        <v>0.15209134845135899</v>
      </c>
      <c r="AP12" s="14"/>
      <c r="AQ12" s="14">
        <v>0.28569653565321002</v>
      </c>
      <c r="AR12" s="14"/>
      <c r="AS12" s="14">
        <v>0.32349974479306398</v>
      </c>
      <c r="AT12" s="14">
        <v>0.13055430836382301</v>
      </c>
    </row>
    <row r="13" spans="2:46" x14ac:dyDescent="0.35">
      <c r="B13" s="15" t="s">
        <v>249</v>
      </c>
      <c r="C13" s="14">
        <v>0.13041839318597001</v>
      </c>
      <c r="D13" s="14">
        <v>0.15569376932975901</v>
      </c>
      <c r="E13" s="14">
        <v>0.106246599939169</v>
      </c>
      <c r="F13" s="14"/>
      <c r="G13" s="14">
        <v>0.15499595890183801</v>
      </c>
      <c r="H13" s="14">
        <v>0.164086779414538</v>
      </c>
      <c r="I13" s="14">
        <v>0.12765358856162501</v>
      </c>
      <c r="J13" s="14">
        <v>0.13816845639881301</v>
      </c>
      <c r="K13" s="14">
        <v>0.11847123678029001</v>
      </c>
      <c r="L13" s="14">
        <v>9.0625588736404902E-2</v>
      </c>
      <c r="M13" s="14"/>
      <c r="N13" s="14">
        <v>0.17044878389193899</v>
      </c>
      <c r="O13" s="14">
        <v>0.13587274216411599</v>
      </c>
      <c r="P13" s="14">
        <v>0.12947810097679099</v>
      </c>
      <c r="Q13" s="14">
        <v>8.40065371256635E-2</v>
      </c>
      <c r="R13" s="14"/>
      <c r="S13" s="14">
        <v>0.18215866960315499</v>
      </c>
      <c r="T13" s="14">
        <v>0.118880251932516</v>
      </c>
      <c r="U13" s="14">
        <v>0.109562454647836</v>
      </c>
      <c r="V13" s="14">
        <v>8.7619765922316198E-2</v>
      </c>
      <c r="W13" s="14">
        <v>0.12267980463900301</v>
      </c>
      <c r="X13" s="14">
        <v>0.13212589278650599</v>
      </c>
      <c r="Y13" s="14">
        <v>8.3717669738286898E-2</v>
      </c>
      <c r="Z13" s="14">
        <v>0.155317157586808</v>
      </c>
      <c r="AA13" s="14">
        <v>0.151108498283334</v>
      </c>
      <c r="AB13" s="14">
        <v>0.16828953406955299</v>
      </c>
      <c r="AC13" s="14">
        <v>5.2125690965355603E-2</v>
      </c>
      <c r="AD13" s="14">
        <v>0.16830647535453899</v>
      </c>
      <c r="AE13" s="14"/>
      <c r="AF13" s="14">
        <v>5.9559462364246203E-2</v>
      </c>
      <c r="AG13" s="14">
        <v>0.23435547265269299</v>
      </c>
      <c r="AH13" s="14">
        <v>0.15743192836627601</v>
      </c>
      <c r="AI13" s="14">
        <v>5.8245685368863501E-2</v>
      </c>
      <c r="AJ13" s="14"/>
      <c r="AK13" s="14">
        <v>7.5613630453832598E-2</v>
      </c>
      <c r="AL13" s="14">
        <v>0.29819908468795098</v>
      </c>
      <c r="AM13" s="14">
        <v>0.133230919425227</v>
      </c>
      <c r="AN13" s="14">
        <v>6.0532191555391697E-2</v>
      </c>
      <c r="AO13" s="14">
        <v>0.119841378851737</v>
      </c>
      <c r="AP13" s="14"/>
      <c r="AQ13" s="14">
        <v>0.209473025801727</v>
      </c>
      <c r="AR13" s="14"/>
      <c r="AS13" s="14">
        <v>0.332417749891804</v>
      </c>
      <c r="AT13" s="14">
        <v>9.35317264541254E-2</v>
      </c>
    </row>
    <row r="14" spans="2:46" x14ac:dyDescent="0.35">
      <c r="B14" s="15" t="s">
        <v>250</v>
      </c>
      <c r="C14" s="14">
        <v>0.117675299223823</v>
      </c>
      <c r="D14" s="14">
        <v>0.137122341235277</v>
      </c>
      <c r="E14" s="14">
        <v>9.8067099580939496E-2</v>
      </c>
      <c r="F14" s="14"/>
      <c r="G14" s="14">
        <v>0.17072640112169099</v>
      </c>
      <c r="H14" s="14">
        <v>0.20175372996524299</v>
      </c>
      <c r="I14" s="14">
        <v>0.12610291816001201</v>
      </c>
      <c r="J14" s="14">
        <v>9.3935917891039805E-2</v>
      </c>
      <c r="K14" s="14">
        <v>9.5772335322135999E-2</v>
      </c>
      <c r="L14" s="14">
        <v>4.1090885495298497E-2</v>
      </c>
      <c r="M14" s="14"/>
      <c r="N14" s="14">
        <v>0.14002173040917701</v>
      </c>
      <c r="O14" s="14">
        <v>0.10363790283077901</v>
      </c>
      <c r="P14" s="14">
        <v>0.11434460446677799</v>
      </c>
      <c r="Q14" s="14">
        <v>0.110664261725288</v>
      </c>
      <c r="R14" s="14"/>
      <c r="S14" s="14">
        <v>0.176585397684901</v>
      </c>
      <c r="T14" s="14">
        <v>0.10465002415555399</v>
      </c>
      <c r="U14" s="14">
        <v>0.103537423185784</v>
      </c>
      <c r="V14" s="14">
        <v>6.5285149533437101E-2</v>
      </c>
      <c r="W14" s="14">
        <v>0.10114938569911</v>
      </c>
      <c r="X14" s="14">
        <v>0.15432819631685599</v>
      </c>
      <c r="Y14" s="14">
        <v>7.6637207120099304E-2</v>
      </c>
      <c r="Z14" s="14">
        <v>0.15635179488314599</v>
      </c>
      <c r="AA14" s="14">
        <v>0.12687582553215401</v>
      </c>
      <c r="AB14" s="14">
        <v>0.12961277671372101</v>
      </c>
      <c r="AC14" s="14">
        <v>6.5493557538236699E-2</v>
      </c>
      <c r="AD14" s="14">
        <v>9.8168029058092202E-2</v>
      </c>
      <c r="AE14" s="14"/>
      <c r="AF14" s="14">
        <v>7.2769443517486404E-2</v>
      </c>
      <c r="AG14" s="14">
        <v>0.183608271357174</v>
      </c>
      <c r="AH14" s="14">
        <v>8.9589638646939099E-2</v>
      </c>
      <c r="AI14" s="14">
        <v>5.3570863460275599E-2</v>
      </c>
      <c r="AJ14" s="14"/>
      <c r="AK14" s="14">
        <v>9.9253318105566105E-2</v>
      </c>
      <c r="AL14" s="14">
        <v>0.21428983685401601</v>
      </c>
      <c r="AM14" s="14">
        <v>7.8152843198793107E-2</v>
      </c>
      <c r="AN14" s="14">
        <v>8.7766055977431603E-2</v>
      </c>
      <c r="AO14" s="14">
        <v>0.125279341452224</v>
      </c>
      <c r="AP14" s="14"/>
      <c r="AQ14" s="14">
        <v>0.22230332040647399</v>
      </c>
      <c r="AR14" s="14"/>
      <c r="AS14" s="14">
        <v>0.221790510380871</v>
      </c>
      <c r="AT14" s="14">
        <v>0.119957188080253</v>
      </c>
    </row>
    <row r="15" spans="2:46" ht="29" x14ac:dyDescent="0.35">
      <c r="B15" s="15" t="s">
        <v>251</v>
      </c>
      <c r="C15" s="14">
        <v>0.11662008447491801</v>
      </c>
      <c r="D15" s="14">
        <v>0.12602075981799099</v>
      </c>
      <c r="E15" s="14">
        <v>0.107896677600459</v>
      </c>
      <c r="F15" s="14"/>
      <c r="G15" s="14">
        <v>0.15406058302707501</v>
      </c>
      <c r="H15" s="14">
        <v>0.15969976834326</v>
      </c>
      <c r="I15" s="14">
        <v>0.12119447325714799</v>
      </c>
      <c r="J15" s="14">
        <v>0.11269443015017599</v>
      </c>
      <c r="K15" s="14">
        <v>0.10467906194142899</v>
      </c>
      <c r="L15" s="14">
        <v>6.4114328443680604E-2</v>
      </c>
      <c r="M15" s="14"/>
      <c r="N15" s="14">
        <v>0.13797347969405399</v>
      </c>
      <c r="O15" s="14">
        <v>0.10207461632796599</v>
      </c>
      <c r="P15" s="14">
        <v>0.12732647011155401</v>
      </c>
      <c r="Q15" s="14">
        <v>9.8835034978702802E-2</v>
      </c>
      <c r="R15" s="14"/>
      <c r="S15" s="14">
        <v>0.12408606567847499</v>
      </c>
      <c r="T15" s="14">
        <v>0.112887317311331</v>
      </c>
      <c r="U15" s="14">
        <v>0.104585252332361</v>
      </c>
      <c r="V15" s="14">
        <v>0.10466681765890801</v>
      </c>
      <c r="W15" s="14">
        <v>0.15363419755215099</v>
      </c>
      <c r="X15" s="14">
        <v>0.123989734245609</v>
      </c>
      <c r="Y15" s="14">
        <v>0.101711215201854</v>
      </c>
      <c r="Z15" s="14">
        <v>0.19595315494620599</v>
      </c>
      <c r="AA15" s="14">
        <v>7.6438184908451196E-2</v>
      </c>
      <c r="AB15" s="14">
        <v>0.11615614692526099</v>
      </c>
      <c r="AC15" s="14">
        <v>8.6205395239865104E-2</v>
      </c>
      <c r="AD15" s="14">
        <v>0.190370728913274</v>
      </c>
      <c r="AE15" s="14"/>
      <c r="AF15" s="14">
        <v>7.1380291338249094E-2</v>
      </c>
      <c r="AG15" s="14">
        <v>0.18721618484062999</v>
      </c>
      <c r="AH15" s="14">
        <v>7.0521525085540604E-2</v>
      </c>
      <c r="AI15" s="14">
        <v>6.2419166345867597E-2</v>
      </c>
      <c r="AJ15" s="14"/>
      <c r="AK15" s="14">
        <v>7.5525202015553905E-2</v>
      </c>
      <c r="AL15" s="14">
        <v>0.21359466847064701</v>
      </c>
      <c r="AM15" s="14">
        <v>8.9077966237402897E-2</v>
      </c>
      <c r="AN15" s="14">
        <v>7.4740269301138404E-2</v>
      </c>
      <c r="AO15" s="14">
        <v>0.13827729702613001</v>
      </c>
      <c r="AP15" s="14"/>
      <c r="AQ15" s="14">
        <v>0.20792754434334601</v>
      </c>
      <c r="AR15" s="14"/>
      <c r="AS15" s="14">
        <v>0.24306989795131001</v>
      </c>
      <c r="AT15" s="14">
        <v>0.10834937968671</v>
      </c>
    </row>
    <row r="16" spans="2:46" x14ac:dyDescent="0.35">
      <c r="B16" s="15" t="s">
        <v>252</v>
      </c>
      <c r="C16" s="14">
        <v>0.114793892237862</v>
      </c>
      <c r="D16" s="14">
        <v>0.14087684524556199</v>
      </c>
      <c r="E16" s="14">
        <v>8.9772256019211197E-2</v>
      </c>
      <c r="F16" s="14"/>
      <c r="G16" s="14">
        <v>0.13461061897734899</v>
      </c>
      <c r="H16" s="14">
        <v>0.167545735527558</v>
      </c>
      <c r="I16" s="14">
        <v>9.8678470843264796E-2</v>
      </c>
      <c r="J16" s="14">
        <v>0.10498122224309001</v>
      </c>
      <c r="K16" s="14">
        <v>0.11598456431454</v>
      </c>
      <c r="L16" s="14">
        <v>7.8938048463375099E-2</v>
      </c>
      <c r="M16" s="14"/>
      <c r="N16" s="14">
        <v>0.14310672932552401</v>
      </c>
      <c r="O16" s="14">
        <v>0.12878079144100901</v>
      </c>
      <c r="P16" s="14">
        <v>9.3503126110336898E-2</v>
      </c>
      <c r="Q16" s="14">
        <v>8.9894757535938896E-2</v>
      </c>
      <c r="R16" s="14"/>
      <c r="S16" s="14">
        <v>0.17518894442156399</v>
      </c>
      <c r="T16" s="14">
        <v>0.101820682258474</v>
      </c>
      <c r="U16" s="14">
        <v>0.10215370501266299</v>
      </c>
      <c r="V16" s="14">
        <v>0.103973549935074</v>
      </c>
      <c r="W16" s="14">
        <v>0.103403456367111</v>
      </c>
      <c r="X16" s="14">
        <v>0.107851354323097</v>
      </c>
      <c r="Y16" s="14">
        <v>5.5020095406283498E-2</v>
      </c>
      <c r="Z16" s="14">
        <v>0.14081486314213301</v>
      </c>
      <c r="AA16" s="14">
        <v>0.108487937773542</v>
      </c>
      <c r="AB16" s="14">
        <v>0.11727063840473401</v>
      </c>
      <c r="AC16" s="14">
        <v>8.2962495297141101E-2</v>
      </c>
      <c r="AD16" s="14">
        <v>0.19588948441603601</v>
      </c>
      <c r="AE16" s="14"/>
      <c r="AF16" s="14">
        <v>5.1213454571111698E-2</v>
      </c>
      <c r="AG16" s="14">
        <v>0.206220842656195</v>
      </c>
      <c r="AH16" s="14">
        <v>0.148117177393361</v>
      </c>
      <c r="AI16" s="14">
        <v>4.2596250592594899E-2</v>
      </c>
      <c r="AJ16" s="14"/>
      <c r="AK16" s="14">
        <v>5.99405180178985E-2</v>
      </c>
      <c r="AL16" s="14">
        <v>0.26161766731527702</v>
      </c>
      <c r="AM16" s="14">
        <v>0.149806076958239</v>
      </c>
      <c r="AN16" s="14">
        <v>4.2422397261887901E-2</v>
      </c>
      <c r="AO16" s="14">
        <v>8.1081994574515703E-2</v>
      </c>
      <c r="AP16" s="14"/>
      <c r="AQ16" s="14">
        <v>0.16551227572075999</v>
      </c>
      <c r="AR16" s="14"/>
      <c r="AS16" s="14">
        <v>0.287676445981489</v>
      </c>
      <c r="AT16" s="14">
        <v>8.8837602200427204E-2</v>
      </c>
    </row>
    <row r="17" spans="2:46" x14ac:dyDescent="0.35">
      <c r="B17" s="15" t="s">
        <v>253</v>
      </c>
      <c r="C17" s="14">
        <v>0.10867090807751199</v>
      </c>
      <c r="D17" s="14">
        <v>0.12302198307046699</v>
      </c>
      <c r="E17" s="14">
        <v>9.5082050829996295E-2</v>
      </c>
      <c r="F17" s="14"/>
      <c r="G17" s="14">
        <v>0.106827581009924</v>
      </c>
      <c r="H17" s="14">
        <v>0.14341512587129099</v>
      </c>
      <c r="I17" s="14">
        <v>9.7621283704631898E-2</v>
      </c>
      <c r="J17" s="14">
        <v>0.15898441762558299</v>
      </c>
      <c r="K17" s="14">
        <v>7.9491237571275505E-2</v>
      </c>
      <c r="L17" s="14">
        <v>6.9349881264037003E-2</v>
      </c>
      <c r="M17" s="14"/>
      <c r="N17" s="14">
        <v>0.12848701537900001</v>
      </c>
      <c r="O17" s="14">
        <v>0.112080888830698</v>
      </c>
      <c r="P17" s="14">
        <v>0.11343338878154</v>
      </c>
      <c r="Q17" s="14">
        <v>8.0965757005298705E-2</v>
      </c>
      <c r="R17" s="14"/>
      <c r="S17" s="14">
        <v>0.14335341654807901</v>
      </c>
      <c r="T17" s="14">
        <v>0.119311102531742</v>
      </c>
      <c r="U17" s="14">
        <v>8.9761073934047197E-2</v>
      </c>
      <c r="V17" s="14">
        <v>0.109759012785954</v>
      </c>
      <c r="W17" s="14">
        <v>9.6491896397512503E-2</v>
      </c>
      <c r="X17" s="14">
        <v>7.2366633316504295E-2</v>
      </c>
      <c r="Y17" s="14">
        <v>0.12658693473659099</v>
      </c>
      <c r="Z17" s="14">
        <v>0.11813183189835599</v>
      </c>
      <c r="AA17" s="14">
        <v>8.9337974808915005E-2</v>
      </c>
      <c r="AB17" s="14">
        <v>0.12769285762146801</v>
      </c>
      <c r="AC17" s="14">
        <v>7.4024054289587707E-2</v>
      </c>
      <c r="AD17" s="14">
        <v>9.6167250594195702E-2</v>
      </c>
      <c r="AE17" s="14"/>
      <c r="AF17" s="14">
        <v>4.5772027002320699E-2</v>
      </c>
      <c r="AG17" s="14">
        <v>0.19659479369560201</v>
      </c>
      <c r="AH17" s="14">
        <v>0.113368977081584</v>
      </c>
      <c r="AI17" s="14">
        <v>3.5856387661097E-2</v>
      </c>
      <c r="AJ17" s="14"/>
      <c r="AK17" s="14">
        <v>6.3085050835229806E-2</v>
      </c>
      <c r="AL17" s="14">
        <v>0.25917496301188803</v>
      </c>
      <c r="AM17" s="14">
        <v>0.10304840360237801</v>
      </c>
      <c r="AN17" s="14">
        <v>4.6659833170488302E-2</v>
      </c>
      <c r="AO17" s="14">
        <v>9.1146264658596904E-2</v>
      </c>
      <c r="AP17" s="14"/>
      <c r="AQ17" s="14">
        <v>0.216353154243942</v>
      </c>
      <c r="AR17" s="14"/>
      <c r="AS17" s="14">
        <v>0.27748195608710402</v>
      </c>
      <c r="AT17" s="14">
        <v>7.9801930710974397E-2</v>
      </c>
    </row>
    <row r="18" spans="2:46" ht="29" x14ac:dyDescent="0.35">
      <c r="B18" s="15" t="s">
        <v>254</v>
      </c>
      <c r="C18" s="14">
        <v>0.103017372096694</v>
      </c>
      <c r="D18" s="14">
        <v>0.118429969659163</v>
      </c>
      <c r="E18" s="14">
        <v>8.8369739248975704E-2</v>
      </c>
      <c r="F18" s="14"/>
      <c r="G18" s="14">
        <v>0.119317337056627</v>
      </c>
      <c r="H18" s="14">
        <v>0.14312894312073701</v>
      </c>
      <c r="I18" s="14">
        <v>7.9526806331023103E-2</v>
      </c>
      <c r="J18" s="14">
        <v>0.12881219799409499</v>
      </c>
      <c r="K18" s="14">
        <v>8.0285115800253395E-2</v>
      </c>
      <c r="L18" s="14">
        <v>7.2949424164011303E-2</v>
      </c>
      <c r="M18" s="14"/>
      <c r="N18" s="14">
        <v>0.13766473698009801</v>
      </c>
      <c r="O18" s="14">
        <v>9.3059201109776099E-2</v>
      </c>
      <c r="P18" s="14">
        <v>0.10042148555668901</v>
      </c>
      <c r="Q18" s="14">
        <v>7.9570785769835395E-2</v>
      </c>
      <c r="R18" s="14"/>
      <c r="S18" s="14">
        <v>0.16946609647737901</v>
      </c>
      <c r="T18" s="14">
        <v>9.15245072784346E-2</v>
      </c>
      <c r="U18" s="14">
        <v>6.3515975205838904E-2</v>
      </c>
      <c r="V18" s="14">
        <v>9.0502328908224003E-2</v>
      </c>
      <c r="W18" s="14">
        <v>6.5202724210641994E-2</v>
      </c>
      <c r="X18" s="14">
        <v>9.3865830110486298E-2</v>
      </c>
      <c r="Y18" s="14">
        <v>9.2294077137511699E-2</v>
      </c>
      <c r="Z18" s="14">
        <v>0.102537647296905</v>
      </c>
      <c r="AA18" s="14">
        <v>0.103809580856996</v>
      </c>
      <c r="AB18" s="14">
        <v>0.117190646690103</v>
      </c>
      <c r="AC18" s="14">
        <v>6.67943116421824E-2</v>
      </c>
      <c r="AD18" s="14">
        <v>0.14517741263835501</v>
      </c>
      <c r="AE18" s="14"/>
      <c r="AF18" s="14">
        <v>5.1982223023150601E-2</v>
      </c>
      <c r="AG18" s="14">
        <v>0.19167196362471101</v>
      </c>
      <c r="AH18" s="14">
        <v>9.3178617441804598E-2</v>
      </c>
      <c r="AI18" s="14">
        <v>4.2477506161977902E-2</v>
      </c>
      <c r="AJ18" s="14"/>
      <c r="AK18" s="14">
        <v>8.1534114532733196E-2</v>
      </c>
      <c r="AL18" s="14">
        <v>0.25057710000928701</v>
      </c>
      <c r="AM18" s="14">
        <v>7.8016722329922503E-2</v>
      </c>
      <c r="AN18" s="14">
        <v>4.0152595582149501E-2</v>
      </c>
      <c r="AO18" s="14">
        <v>8.6674501092474293E-2</v>
      </c>
      <c r="AP18" s="14"/>
      <c r="AQ18" s="14">
        <v>0.21498015385372099</v>
      </c>
      <c r="AR18" s="14"/>
      <c r="AS18" s="14">
        <v>0.27857702148195002</v>
      </c>
      <c r="AT18" s="14">
        <v>6.5104866757890401E-2</v>
      </c>
    </row>
    <row r="19" spans="2:46" ht="29" x14ac:dyDescent="0.35">
      <c r="B19" s="15" t="s">
        <v>255</v>
      </c>
      <c r="C19" s="14">
        <v>8.4741707107105199E-2</v>
      </c>
      <c r="D19" s="14">
        <v>9.1229655832932396E-2</v>
      </c>
      <c r="E19" s="14">
        <v>7.87378498083314E-2</v>
      </c>
      <c r="F19" s="14"/>
      <c r="G19" s="14">
        <v>0.128052061233488</v>
      </c>
      <c r="H19" s="14">
        <v>0.128814273110678</v>
      </c>
      <c r="I19" s="14">
        <v>8.1585921688261301E-2</v>
      </c>
      <c r="J19" s="14">
        <v>6.6465440492131003E-2</v>
      </c>
      <c r="K19" s="14">
        <v>6.5690970469316406E-2</v>
      </c>
      <c r="L19" s="14">
        <v>5.0266220530660002E-2</v>
      </c>
      <c r="M19" s="14"/>
      <c r="N19" s="14">
        <v>0.111781038490339</v>
      </c>
      <c r="O19" s="14">
        <v>6.8564925728096096E-2</v>
      </c>
      <c r="P19" s="14">
        <v>7.7316340237498393E-2</v>
      </c>
      <c r="Q19" s="14">
        <v>8.0015717667192995E-2</v>
      </c>
      <c r="R19" s="14"/>
      <c r="S19" s="14">
        <v>0.14449359982850499</v>
      </c>
      <c r="T19" s="14">
        <v>6.2032109168221501E-2</v>
      </c>
      <c r="U19" s="14">
        <v>8.8644854735884196E-2</v>
      </c>
      <c r="V19" s="14">
        <v>4.4917294352639602E-2</v>
      </c>
      <c r="W19" s="14">
        <v>4.66598407732675E-2</v>
      </c>
      <c r="X19" s="14">
        <v>0.100635803882553</v>
      </c>
      <c r="Y19" s="14">
        <v>2.8383045677458901E-2</v>
      </c>
      <c r="Z19" s="14">
        <v>0.129325506221145</v>
      </c>
      <c r="AA19" s="14">
        <v>8.4128139982869499E-2</v>
      </c>
      <c r="AB19" s="14">
        <v>9.5162408517805094E-2</v>
      </c>
      <c r="AC19" s="14">
        <v>6.63318713583574E-2</v>
      </c>
      <c r="AD19" s="14">
        <v>0.14660347332097701</v>
      </c>
      <c r="AE19" s="14"/>
      <c r="AF19" s="14">
        <v>5.2981829536145997E-2</v>
      </c>
      <c r="AG19" s="14">
        <v>0.12426804308304901</v>
      </c>
      <c r="AH19" s="14">
        <v>6.5532566749401097E-2</v>
      </c>
      <c r="AI19" s="14">
        <v>5.81467340997519E-2</v>
      </c>
      <c r="AJ19" s="14"/>
      <c r="AK19" s="14">
        <v>6.7252827946897298E-2</v>
      </c>
      <c r="AL19" s="14">
        <v>0.154088801501963</v>
      </c>
      <c r="AM19" s="14">
        <v>6.95752998944726E-2</v>
      </c>
      <c r="AN19" s="14">
        <v>5.6565494894997202E-2</v>
      </c>
      <c r="AO19" s="14">
        <v>7.5111562166435095E-2</v>
      </c>
      <c r="AP19" s="14"/>
      <c r="AQ19" s="14">
        <v>0.13237489435479699</v>
      </c>
      <c r="AR19" s="14"/>
      <c r="AS19" s="14">
        <v>0.168972364030541</v>
      </c>
      <c r="AT19" s="14">
        <v>5.5364844753168801E-2</v>
      </c>
    </row>
    <row r="20" spans="2:46" ht="29" x14ac:dyDescent="0.35">
      <c r="B20" s="15" t="s">
        <v>256</v>
      </c>
      <c r="C20" s="14">
        <v>7.8944202831885801E-2</v>
      </c>
      <c r="D20" s="14">
        <v>8.7913100183540302E-2</v>
      </c>
      <c r="E20" s="14">
        <v>7.0494865674839396E-2</v>
      </c>
      <c r="F20" s="14"/>
      <c r="G20" s="14">
        <v>8.9469761954780597E-2</v>
      </c>
      <c r="H20" s="14">
        <v>0.12607854223030601</v>
      </c>
      <c r="I20" s="14">
        <v>7.8686476994071303E-2</v>
      </c>
      <c r="J20" s="14">
        <v>8.3032504156857506E-2</v>
      </c>
      <c r="K20" s="14">
        <v>6.5730994880426594E-2</v>
      </c>
      <c r="L20" s="14">
        <v>3.9355333504597599E-2</v>
      </c>
      <c r="M20" s="14"/>
      <c r="N20" s="14">
        <v>0.10599111702397</v>
      </c>
      <c r="O20" s="14">
        <v>6.5329957810677894E-2</v>
      </c>
      <c r="P20" s="14">
        <v>8.2875281955840499E-2</v>
      </c>
      <c r="Q20" s="14">
        <v>5.9464819286560403E-2</v>
      </c>
      <c r="R20" s="14"/>
      <c r="S20" s="14">
        <v>0.11186722690647601</v>
      </c>
      <c r="T20" s="14">
        <v>7.2945304033987607E-2</v>
      </c>
      <c r="U20" s="14">
        <v>5.0626584978338302E-2</v>
      </c>
      <c r="V20" s="14">
        <v>0.110264740550162</v>
      </c>
      <c r="W20" s="14">
        <v>5.1891267376971299E-2</v>
      </c>
      <c r="X20" s="14">
        <v>9.1205237561662905E-2</v>
      </c>
      <c r="Y20" s="14">
        <v>3.1699372663041299E-2</v>
      </c>
      <c r="Z20" s="14">
        <v>0.142013247817</v>
      </c>
      <c r="AA20" s="14">
        <v>5.8272843346561097E-2</v>
      </c>
      <c r="AB20" s="14">
        <v>0.11347103490539499</v>
      </c>
      <c r="AC20" s="14">
        <v>3.39530506382974E-2</v>
      </c>
      <c r="AD20" s="14">
        <v>4.8189932095481197E-2</v>
      </c>
      <c r="AE20" s="14"/>
      <c r="AF20" s="14">
        <v>5.1358284490343499E-2</v>
      </c>
      <c r="AG20" s="14">
        <v>0.128453342238044</v>
      </c>
      <c r="AH20" s="14">
        <v>8.9613294405080701E-2</v>
      </c>
      <c r="AI20" s="14">
        <v>3.5392152954798098E-2</v>
      </c>
      <c r="AJ20" s="14"/>
      <c r="AK20" s="14">
        <v>6.4798852671532903E-2</v>
      </c>
      <c r="AL20" s="14">
        <v>0.15467914347970299</v>
      </c>
      <c r="AM20" s="14">
        <v>6.7817979153081603E-2</v>
      </c>
      <c r="AN20" s="14">
        <v>4.7971872429966603E-2</v>
      </c>
      <c r="AO20" s="14">
        <v>7.3780988890429305E-2</v>
      </c>
      <c r="AP20" s="14"/>
      <c r="AQ20" s="14">
        <v>0.15151304387015399</v>
      </c>
      <c r="AR20" s="14"/>
      <c r="AS20" s="14">
        <v>0.18556062283958</v>
      </c>
      <c r="AT20" s="14">
        <v>4.8015236678788202E-2</v>
      </c>
    </row>
    <row r="21" spans="2:46" ht="29" x14ac:dyDescent="0.35">
      <c r="B21" s="15" t="s">
        <v>257</v>
      </c>
      <c r="C21" s="14">
        <v>7.8412244274496404E-2</v>
      </c>
      <c r="D21" s="14">
        <v>8.9461958208292905E-2</v>
      </c>
      <c r="E21" s="14">
        <v>6.7928802211754694E-2</v>
      </c>
      <c r="F21" s="14"/>
      <c r="G21" s="14">
        <v>0.14001641129990899</v>
      </c>
      <c r="H21" s="14">
        <v>0.10078896013699599</v>
      </c>
      <c r="I21" s="14">
        <v>8.3333244475409796E-2</v>
      </c>
      <c r="J21" s="14">
        <v>6.4374446907402197E-2</v>
      </c>
      <c r="K21" s="14">
        <v>5.2044318309380999E-2</v>
      </c>
      <c r="L21" s="14">
        <v>4.4307593310690299E-2</v>
      </c>
      <c r="M21" s="14"/>
      <c r="N21" s="14">
        <v>0.11987849484153899</v>
      </c>
      <c r="O21" s="14">
        <v>6.6863684047714894E-2</v>
      </c>
      <c r="P21" s="14">
        <v>7.1668916873872099E-2</v>
      </c>
      <c r="Q21" s="14">
        <v>5.2544488306689598E-2</v>
      </c>
      <c r="R21" s="14"/>
      <c r="S21" s="14">
        <v>0.10926587686889901</v>
      </c>
      <c r="T21" s="14">
        <v>4.5466985962011201E-2</v>
      </c>
      <c r="U21" s="14">
        <v>7.6760455868313496E-2</v>
      </c>
      <c r="V21" s="14">
        <v>7.4672580557899507E-2</v>
      </c>
      <c r="W21" s="14">
        <v>7.5754167501372593E-2</v>
      </c>
      <c r="X21" s="14">
        <v>7.02983884508315E-2</v>
      </c>
      <c r="Y21" s="14">
        <v>8.2459915713967102E-2</v>
      </c>
      <c r="Z21" s="14">
        <v>8.9338868678839695E-2</v>
      </c>
      <c r="AA21" s="14">
        <v>6.0341007140475203E-2</v>
      </c>
      <c r="AB21" s="14">
        <v>8.4923959023769799E-2</v>
      </c>
      <c r="AC21" s="14">
        <v>7.8394785171428102E-2</v>
      </c>
      <c r="AD21" s="14">
        <v>0.14431863668528799</v>
      </c>
      <c r="AE21" s="14"/>
      <c r="AF21" s="14">
        <v>6.1998582250202897E-2</v>
      </c>
      <c r="AG21" s="14">
        <v>0.12004061185633499</v>
      </c>
      <c r="AH21" s="14">
        <v>6.6377812321500307E-2</v>
      </c>
      <c r="AI21" s="14">
        <v>4.4772592279337303E-2</v>
      </c>
      <c r="AJ21" s="14"/>
      <c r="AK21" s="14">
        <v>6.9592735436557404E-2</v>
      </c>
      <c r="AL21" s="14">
        <v>0.139712561952438</v>
      </c>
      <c r="AM21" s="14">
        <v>8.1691943124892197E-2</v>
      </c>
      <c r="AN21" s="14">
        <v>3.9841637031983901E-2</v>
      </c>
      <c r="AO21" s="14">
        <v>7.8811230608901703E-2</v>
      </c>
      <c r="AP21" s="14"/>
      <c r="AQ21" s="14">
        <v>0.118956077376783</v>
      </c>
      <c r="AR21" s="14"/>
      <c r="AS21" s="14">
        <v>0.16259273976012001</v>
      </c>
      <c r="AT21" s="14">
        <v>5.7545638618375798E-2</v>
      </c>
    </row>
    <row r="22" spans="2:46" x14ac:dyDescent="0.35">
      <c r="B22" s="15" t="s">
        <v>258</v>
      </c>
      <c r="C22" s="14">
        <v>7.5792708388888505E-2</v>
      </c>
      <c r="D22" s="14">
        <v>8.5754598445298494E-2</v>
      </c>
      <c r="E22" s="14">
        <v>6.6361319395387697E-2</v>
      </c>
      <c r="F22" s="14"/>
      <c r="G22" s="14">
        <v>0.103973657471959</v>
      </c>
      <c r="H22" s="14">
        <v>0.123305239566098</v>
      </c>
      <c r="I22" s="14">
        <v>6.1430112445772601E-2</v>
      </c>
      <c r="J22" s="14">
        <v>6.7780629145159102E-2</v>
      </c>
      <c r="K22" s="14">
        <v>5.6233962728454698E-2</v>
      </c>
      <c r="L22" s="14">
        <v>4.97154686289559E-2</v>
      </c>
      <c r="M22" s="14"/>
      <c r="N22" s="14">
        <v>8.6210618040503603E-2</v>
      </c>
      <c r="O22" s="14">
        <v>7.7899989571072303E-2</v>
      </c>
      <c r="P22" s="14">
        <v>8.6488770217308095E-2</v>
      </c>
      <c r="Q22" s="14">
        <v>5.3944234172462899E-2</v>
      </c>
      <c r="R22" s="14"/>
      <c r="S22" s="14">
        <v>0.10722285124467899</v>
      </c>
      <c r="T22" s="14">
        <v>6.8833482216797706E-2</v>
      </c>
      <c r="U22" s="14">
        <v>6.8367703610914099E-2</v>
      </c>
      <c r="V22" s="14">
        <v>5.1839739647048001E-2</v>
      </c>
      <c r="W22" s="14">
        <v>9.6317297346366099E-2</v>
      </c>
      <c r="X22" s="14">
        <v>9.3869262223118796E-2</v>
      </c>
      <c r="Y22" s="14">
        <v>3.5721269588598503E-2</v>
      </c>
      <c r="Z22" s="14">
        <v>0.14238350059187899</v>
      </c>
      <c r="AA22" s="14">
        <v>8.4453870381115306E-2</v>
      </c>
      <c r="AB22" s="14">
        <v>6.2784702012312399E-2</v>
      </c>
      <c r="AC22" s="14">
        <v>0</v>
      </c>
      <c r="AD22" s="14">
        <v>0.100572222236342</v>
      </c>
      <c r="AE22" s="14"/>
      <c r="AF22" s="14">
        <v>4.7161164159606299E-2</v>
      </c>
      <c r="AG22" s="14">
        <v>0.13180464576814199</v>
      </c>
      <c r="AH22" s="14">
        <v>6.5275113010964197E-2</v>
      </c>
      <c r="AI22" s="14">
        <v>4.3551309711982102E-2</v>
      </c>
      <c r="AJ22" s="14"/>
      <c r="AK22" s="14">
        <v>5.2976620596354003E-2</v>
      </c>
      <c r="AL22" s="14">
        <v>0.16388549660534299</v>
      </c>
      <c r="AM22" s="14">
        <v>6.4106908424475903E-2</v>
      </c>
      <c r="AN22" s="14">
        <v>6.1400360947230698E-2</v>
      </c>
      <c r="AO22" s="14">
        <v>7.9470597597276899E-2</v>
      </c>
      <c r="AP22" s="14"/>
      <c r="AQ22" s="14">
        <v>0.14818178397974399</v>
      </c>
      <c r="AR22" s="14"/>
      <c r="AS22" s="14">
        <v>0.176321706876687</v>
      </c>
      <c r="AT22" s="14">
        <v>7.0882133908750797E-2</v>
      </c>
    </row>
    <row r="23" spans="2:46" x14ac:dyDescent="0.35">
      <c r="B23" s="15" t="s">
        <v>259</v>
      </c>
      <c r="C23" s="14">
        <v>6.94013646872359E-2</v>
      </c>
      <c r="D23" s="14">
        <v>7.7767477626904405E-2</v>
      </c>
      <c r="E23" s="14">
        <v>6.1503295594221803E-2</v>
      </c>
      <c r="F23" s="14"/>
      <c r="G23" s="14">
        <v>0.11398631145566</v>
      </c>
      <c r="H23" s="14">
        <v>9.5539615412929602E-2</v>
      </c>
      <c r="I23" s="14">
        <v>0.104751628661609</v>
      </c>
      <c r="J23" s="14">
        <v>6.7971854838285398E-2</v>
      </c>
      <c r="K23" s="14">
        <v>3.5135935683101999E-2</v>
      </c>
      <c r="L23" s="14">
        <v>1.38981335998583E-2</v>
      </c>
      <c r="M23" s="14"/>
      <c r="N23" s="14">
        <v>7.68080299353186E-2</v>
      </c>
      <c r="O23" s="14">
        <v>4.3987176324311601E-2</v>
      </c>
      <c r="P23" s="14">
        <v>8.5522224869126001E-2</v>
      </c>
      <c r="Q23" s="14">
        <v>7.4619397757217307E-2</v>
      </c>
      <c r="R23" s="14"/>
      <c r="S23" s="14">
        <v>9.9896407193787895E-2</v>
      </c>
      <c r="T23" s="14">
        <v>6.2163084246729498E-2</v>
      </c>
      <c r="U23" s="14">
        <v>7.6964132438597205E-2</v>
      </c>
      <c r="V23" s="14">
        <v>3.5991595923274E-2</v>
      </c>
      <c r="W23" s="14">
        <v>7.2546531713161805E-2</v>
      </c>
      <c r="X23" s="14">
        <v>7.9045992639862298E-2</v>
      </c>
      <c r="Y23" s="14">
        <v>3.5271955483492698E-2</v>
      </c>
      <c r="Z23" s="14">
        <v>0.10217186953462</v>
      </c>
      <c r="AA23" s="14">
        <v>7.6863356513718201E-2</v>
      </c>
      <c r="AB23" s="14">
        <v>6.6796424343165295E-2</v>
      </c>
      <c r="AC23" s="14">
        <v>4.6428116664711402E-2</v>
      </c>
      <c r="AD23" s="14">
        <v>6.8469781092037205E-2</v>
      </c>
      <c r="AE23" s="14"/>
      <c r="AF23" s="14">
        <v>3.7424965331052898E-2</v>
      </c>
      <c r="AG23" s="14">
        <v>0.120677380284776</v>
      </c>
      <c r="AH23" s="14">
        <v>5.5163097625553797E-2</v>
      </c>
      <c r="AI23" s="14">
        <v>3.2110227026433499E-2</v>
      </c>
      <c r="AJ23" s="14"/>
      <c r="AK23" s="14">
        <v>3.9470792616762701E-2</v>
      </c>
      <c r="AL23" s="14">
        <v>0.14887703502664401</v>
      </c>
      <c r="AM23" s="14">
        <v>6.1848041132782902E-2</v>
      </c>
      <c r="AN23" s="14">
        <v>3.63712407674305E-2</v>
      </c>
      <c r="AO23" s="14">
        <v>8.39808777989762E-2</v>
      </c>
      <c r="AP23" s="14"/>
      <c r="AQ23" s="14">
        <v>0.15463353065206101</v>
      </c>
      <c r="AR23" s="14"/>
      <c r="AS23" s="14">
        <v>0.16829864240838899</v>
      </c>
      <c r="AT23" s="14">
        <v>5.07047983246499E-2</v>
      </c>
    </row>
    <row r="24" spans="2:46" x14ac:dyDescent="0.35">
      <c r="B24" s="15" t="s">
        <v>260</v>
      </c>
      <c r="C24" s="14">
        <v>0.391552672900149</v>
      </c>
      <c r="D24" s="14">
        <v>0.36196402080758799</v>
      </c>
      <c r="E24" s="14">
        <v>0.421981247099387</v>
      </c>
      <c r="F24" s="14"/>
      <c r="G24" s="14">
        <v>0.20567822809654199</v>
      </c>
      <c r="H24" s="14">
        <v>0.27011665353126502</v>
      </c>
      <c r="I24" s="14">
        <v>0.35849012712682499</v>
      </c>
      <c r="J24" s="14">
        <v>0.42267002143098797</v>
      </c>
      <c r="K24" s="14">
        <v>0.51449889489673895</v>
      </c>
      <c r="L24" s="14">
        <v>0.53305471262669302</v>
      </c>
      <c r="M24" s="14"/>
      <c r="N24" s="14">
        <v>0.374148068676114</v>
      </c>
      <c r="O24" s="14">
        <v>0.37155326377703002</v>
      </c>
      <c r="P24" s="14">
        <v>0.428489186896159</v>
      </c>
      <c r="Q24" s="14">
        <v>0.40031103698129999</v>
      </c>
      <c r="R24" s="14"/>
      <c r="S24" s="14">
        <v>0.28557017050386801</v>
      </c>
      <c r="T24" s="14">
        <v>0.44377520828488398</v>
      </c>
      <c r="U24" s="14">
        <v>0.35794581964708699</v>
      </c>
      <c r="V24" s="14">
        <v>0.37607655825671699</v>
      </c>
      <c r="W24" s="14">
        <v>0.394940510037388</v>
      </c>
      <c r="X24" s="14">
        <v>0.36572195511694</v>
      </c>
      <c r="Y24" s="14">
        <v>0.42195043841956897</v>
      </c>
      <c r="Z24" s="14">
        <v>0.43312139327702398</v>
      </c>
      <c r="AA24" s="14">
        <v>0.427712851452903</v>
      </c>
      <c r="AB24" s="14">
        <v>0.42394972215702198</v>
      </c>
      <c r="AC24" s="14">
        <v>0.48130940414878898</v>
      </c>
      <c r="AD24" s="14">
        <v>0.34993753395911298</v>
      </c>
      <c r="AE24" s="14"/>
      <c r="AF24" s="14">
        <v>0.56297271864947995</v>
      </c>
      <c r="AG24" s="14">
        <v>0.191493339841558</v>
      </c>
      <c r="AH24" s="14">
        <v>0.35954166986108699</v>
      </c>
      <c r="AI24" s="14">
        <v>0.63192610673467298</v>
      </c>
      <c r="AJ24" s="14"/>
      <c r="AK24" s="14">
        <v>0.52031207612135799</v>
      </c>
      <c r="AL24" s="14">
        <v>5.6604688037999097E-2</v>
      </c>
      <c r="AM24" s="14">
        <v>0.363944557179957</v>
      </c>
      <c r="AN24" s="14">
        <v>0.61659742311585997</v>
      </c>
      <c r="AO24" s="14">
        <v>0.37406957269747798</v>
      </c>
      <c r="AP24" s="14"/>
      <c r="AQ24" s="14">
        <v>0.29539831029013502</v>
      </c>
      <c r="AR24" s="14"/>
      <c r="AS24" s="14">
        <v>3.1702789219070202E-2</v>
      </c>
      <c r="AT24" s="14">
        <v>0.43618148537298101</v>
      </c>
    </row>
    <row r="25" spans="2:46" x14ac:dyDescent="0.35">
      <c r="B25" s="15" t="s">
        <v>71</v>
      </c>
      <c r="C25" s="23">
        <v>8.1268432442860694E-2</v>
      </c>
      <c r="D25" s="23">
        <v>6.1619791370301803E-2</v>
      </c>
      <c r="E25" s="23">
        <v>9.79356261229931E-2</v>
      </c>
      <c r="F25" s="23"/>
      <c r="G25" s="23">
        <v>0.14502058634704601</v>
      </c>
      <c r="H25" s="23">
        <v>9.3100357792650495E-2</v>
      </c>
      <c r="I25" s="23">
        <v>9.1027123730450202E-2</v>
      </c>
      <c r="J25" s="23">
        <v>6.2338581941867498E-2</v>
      </c>
      <c r="K25" s="23">
        <v>6.0221830560560401E-2</v>
      </c>
      <c r="L25" s="23">
        <v>5.0771184801787002E-2</v>
      </c>
      <c r="M25" s="23"/>
      <c r="N25" s="23">
        <v>5.2861187687022103E-2</v>
      </c>
      <c r="O25" s="23">
        <v>6.18535414487855E-2</v>
      </c>
      <c r="P25" s="23">
        <v>7.82897714601304E-2</v>
      </c>
      <c r="Q25" s="23">
        <v>0.13186003238225899</v>
      </c>
      <c r="R25" s="23"/>
      <c r="S25" s="23">
        <v>7.5067987115145701E-2</v>
      </c>
      <c r="T25" s="23">
        <v>6.8362576480418893E-2</v>
      </c>
      <c r="U25" s="23">
        <v>9.2774590474038798E-2</v>
      </c>
      <c r="V25" s="23">
        <v>8.9450967716035196E-2</v>
      </c>
      <c r="W25" s="23">
        <v>0.12685830748829599</v>
      </c>
      <c r="X25" s="23">
        <v>7.6878630560538105E-2</v>
      </c>
      <c r="Y25" s="23">
        <v>9.0625207400081301E-2</v>
      </c>
      <c r="Z25" s="23">
        <v>3.9926381117806699E-2</v>
      </c>
      <c r="AA25" s="23">
        <v>6.7302518313533302E-2</v>
      </c>
      <c r="AB25" s="23">
        <v>6.3914284324291304E-2</v>
      </c>
      <c r="AC25" s="23">
        <v>0.114874186779614</v>
      </c>
      <c r="AD25" s="23">
        <v>9.54389131473799E-2</v>
      </c>
      <c r="AE25" s="23"/>
      <c r="AF25" s="23">
        <v>5.3342779438386598E-2</v>
      </c>
      <c r="AG25" s="23">
        <v>5.7305672766884003E-2</v>
      </c>
      <c r="AH25" s="23">
        <v>8.71594471341572E-2</v>
      </c>
      <c r="AI25" s="23">
        <v>5.0457784780005802E-2</v>
      </c>
      <c r="AJ25" s="23"/>
      <c r="AK25" s="23">
        <v>4.75549452517397E-2</v>
      </c>
      <c r="AL25" s="23">
        <v>7.5477244623703296E-2</v>
      </c>
      <c r="AM25" s="23">
        <v>6.6363287080957997E-2</v>
      </c>
      <c r="AN25" s="23">
        <v>4.7830635633733201E-2</v>
      </c>
      <c r="AO25" s="23">
        <v>6.4620865603545394E-2</v>
      </c>
      <c r="AP25" s="23"/>
      <c r="AQ25" s="23">
        <v>3.0542078204108598E-2</v>
      </c>
      <c r="AR25" s="23"/>
      <c r="AS25" s="23">
        <v>5.0666237594823499E-2</v>
      </c>
      <c r="AT25" s="23">
        <v>5.6302767129983299E-2</v>
      </c>
    </row>
    <row r="26" spans="2:46" x14ac:dyDescent="0.35">
      <c r="B26" s="16"/>
    </row>
    <row r="27" spans="2:46" x14ac:dyDescent="0.35">
      <c r="B27" t="s">
        <v>76</v>
      </c>
    </row>
    <row r="28" spans="2:46" x14ac:dyDescent="0.35">
      <c r="B28" t="s">
        <v>77</v>
      </c>
    </row>
    <row r="30" spans="2:46" x14ac:dyDescent="0.35">
      <c r="B30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AT24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272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262</v>
      </c>
      <c r="C9" s="14">
        <v>0.33534675063848202</v>
      </c>
      <c r="D9" s="14">
        <v>0.30967414942455601</v>
      </c>
      <c r="E9" s="14">
        <v>0.361730937493978</v>
      </c>
      <c r="F9" s="14"/>
      <c r="G9" s="14">
        <v>0.213327626194492</v>
      </c>
      <c r="H9" s="14">
        <v>0.26435415074748603</v>
      </c>
      <c r="I9" s="14">
        <v>0.30656237190556102</v>
      </c>
      <c r="J9" s="14">
        <v>0.35959987700618601</v>
      </c>
      <c r="K9" s="14">
        <v>0.40285689201179797</v>
      </c>
      <c r="L9" s="14">
        <v>0.43267830185175399</v>
      </c>
      <c r="M9" s="14"/>
      <c r="N9" s="14">
        <v>0.28193419088430099</v>
      </c>
      <c r="O9" s="14">
        <v>0.33433147309294198</v>
      </c>
      <c r="P9" s="14">
        <v>0.37920992365787498</v>
      </c>
      <c r="Q9" s="14">
        <v>0.356460381944461</v>
      </c>
      <c r="R9" s="14"/>
      <c r="S9" s="14">
        <v>0.26117694517628098</v>
      </c>
      <c r="T9" s="14">
        <v>0.32654787759954601</v>
      </c>
      <c r="U9" s="14">
        <v>0.33585059785229698</v>
      </c>
      <c r="V9" s="14">
        <v>0.380696227036039</v>
      </c>
      <c r="W9" s="14">
        <v>0.33115345350570302</v>
      </c>
      <c r="X9" s="14">
        <v>0.33528086327009199</v>
      </c>
      <c r="Y9" s="14">
        <v>0.36201702362969201</v>
      </c>
      <c r="Z9" s="14">
        <v>0.32792937868254501</v>
      </c>
      <c r="AA9" s="14">
        <v>0.36428236356997501</v>
      </c>
      <c r="AB9" s="14">
        <v>0.33049316561826703</v>
      </c>
      <c r="AC9" s="14">
        <v>0.345472003330421</v>
      </c>
      <c r="AD9" s="14">
        <v>0.42203053098777099</v>
      </c>
      <c r="AE9" s="14"/>
      <c r="AF9" s="14">
        <v>0.43380911952038997</v>
      </c>
      <c r="AG9" s="14">
        <v>0.175640874719621</v>
      </c>
      <c r="AH9" s="14">
        <v>0.26074032753679199</v>
      </c>
      <c r="AI9" s="14">
        <v>0.61133708774402495</v>
      </c>
      <c r="AJ9" s="14"/>
      <c r="AK9" s="14">
        <v>0.39804310634881301</v>
      </c>
      <c r="AL9" s="14">
        <v>6.8185468479496095E-2</v>
      </c>
      <c r="AM9" s="14">
        <v>0.247662490511591</v>
      </c>
      <c r="AN9" s="14">
        <v>0.56062189069661394</v>
      </c>
      <c r="AO9" s="14">
        <v>0.315458625275638</v>
      </c>
      <c r="AP9" s="14"/>
      <c r="AQ9" s="14">
        <v>0.26192970564575302</v>
      </c>
      <c r="AR9" s="14"/>
      <c r="AS9" s="14">
        <v>4.1657819960666101E-2</v>
      </c>
      <c r="AT9" s="14">
        <v>0.38343914839625498</v>
      </c>
    </row>
    <row r="10" spans="2:46" ht="29" x14ac:dyDescent="0.35">
      <c r="B10" s="15" t="s">
        <v>263</v>
      </c>
      <c r="C10" s="14">
        <v>0.27282493457621398</v>
      </c>
      <c r="D10" s="14">
        <v>0.32323242184200701</v>
      </c>
      <c r="E10" s="14">
        <v>0.22372253845443199</v>
      </c>
      <c r="F10" s="14"/>
      <c r="G10" s="14">
        <v>0.18594976123929</v>
      </c>
      <c r="H10" s="14">
        <v>0.223971634403034</v>
      </c>
      <c r="I10" s="14">
        <v>0.26259774427820898</v>
      </c>
      <c r="J10" s="14">
        <v>0.25190475190651301</v>
      </c>
      <c r="K10" s="14">
        <v>0.31213272181832402</v>
      </c>
      <c r="L10" s="14">
        <v>0.36936022406196101</v>
      </c>
      <c r="M10" s="14"/>
      <c r="N10" s="14">
        <v>0.33693685774577098</v>
      </c>
      <c r="O10" s="14">
        <v>0.296539046769625</v>
      </c>
      <c r="P10" s="14">
        <v>0.22733027879853901</v>
      </c>
      <c r="Q10" s="14">
        <v>0.21861662341924801</v>
      </c>
      <c r="R10" s="14"/>
      <c r="S10" s="14">
        <v>0.30123544165051702</v>
      </c>
      <c r="T10" s="14">
        <v>0.31333477344233401</v>
      </c>
      <c r="U10" s="14">
        <v>0.25154487081535498</v>
      </c>
      <c r="V10" s="14">
        <v>0.267724592971054</v>
      </c>
      <c r="W10" s="14">
        <v>0.274062304819289</v>
      </c>
      <c r="X10" s="14">
        <v>0.19510467054646899</v>
      </c>
      <c r="Y10" s="14">
        <v>0.20667758341875</v>
      </c>
      <c r="Z10" s="14">
        <v>0.30901735848950501</v>
      </c>
      <c r="AA10" s="14">
        <v>0.268775434313342</v>
      </c>
      <c r="AB10" s="14">
        <v>0.28714039795822899</v>
      </c>
      <c r="AC10" s="14">
        <v>0.30433110679890801</v>
      </c>
      <c r="AD10" s="14">
        <v>0.31460424074432802</v>
      </c>
      <c r="AE10" s="14"/>
      <c r="AF10" s="14">
        <v>0.27179966959148399</v>
      </c>
      <c r="AG10" s="14">
        <v>0.342892925236291</v>
      </c>
      <c r="AH10" s="14">
        <v>0.40587439437898698</v>
      </c>
      <c r="AI10" s="14">
        <v>0.157026914114029</v>
      </c>
      <c r="AJ10" s="14"/>
      <c r="AK10" s="14">
        <v>0.26531884573426701</v>
      </c>
      <c r="AL10" s="14">
        <v>0.39096361181449801</v>
      </c>
      <c r="AM10" s="14">
        <v>0.41641727186712801</v>
      </c>
      <c r="AN10" s="14">
        <v>0.166500649416292</v>
      </c>
      <c r="AO10" s="14">
        <v>0.208596806850911</v>
      </c>
      <c r="AP10" s="14"/>
      <c r="AQ10" s="14">
        <v>0.225537410649647</v>
      </c>
      <c r="AR10" s="14"/>
      <c r="AS10" s="14">
        <v>0.43277923344917402</v>
      </c>
      <c r="AT10" s="14">
        <v>0.206040997720947</v>
      </c>
    </row>
    <row r="11" spans="2:46" ht="29" x14ac:dyDescent="0.35">
      <c r="B11" s="15" t="s">
        <v>264</v>
      </c>
      <c r="C11" s="14">
        <v>0.18404424463223601</v>
      </c>
      <c r="D11" s="14">
        <v>0.21024665047157801</v>
      </c>
      <c r="E11" s="14">
        <v>0.15917722250944599</v>
      </c>
      <c r="F11" s="14"/>
      <c r="G11" s="14">
        <v>0.19251398679172399</v>
      </c>
      <c r="H11" s="14">
        <v>0.17147965212114899</v>
      </c>
      <c r="I11" s="14">
        <v>0.19542188882653699</v>
      </c>
      <c r="J11" s="14">
        <v>0.187395714856707</v>
      </c>
      <c r="K11" s="14">
        <v>0.183445003392503</v>
      </c>
      <c r="L11" s="14">
        <v>0.17704425485633099</v>
      </c>
      <c r="M11" s="14"/>
      <c r="N11" s="14">
        <v>0.218859940419733</v>
      </c>
      <c r="O11" s="14">
        <v>0.19566626907384499</v>
      </c>
      <c r="P11" s="14">
        <v>0.16268291805576601</v>
      </c>
      <c r="Q11" s="14">
        <v>0.15368023726232699</v>
      </c>
      <c r="R11" s="14"/>
      <c r="S11" s="14">
        <v>0.189774683083754</v>
      </c>
      <c r="T11" s="14">
        <v>0.17618609303095001</v>
      </c>
      <c r="U11" s="14">
        <v>0.25420496999391501</v>
      </c>
      <c r="V11" s="14">
        <v>0.19048926078284301</v>
      </c>
      <c r="W11" s="14">
        <v>0.204143534236775</v>
      </c>
      <c r="X11" s="14">
        <v>0.196732930847553</v>
      </c>
      <c r="Y11" s="14">
        <v>0.166997584178953</v>
      </c>
      <c r="Z11" s="14">
        <v>0.141565595127672</v>
      </c>
      <c r="AA11" s="14">
        <v>0.16791775797882</v>
      </c>
      <c r="AB11" s="14">
        <v>0.17052443118548499</v>
      </c>
      <c r="AC11" s="14">
        <v>0.17240054415793299</v>
      </c>
      <c r="AD11" s="14">
        <v>0.12145441543227301</v>
      </c>
      <c r="AE11" s="14"/>
      <c r="AF11" s="14">
        <v>0.13376376190213099</v>
      </c>
      <c r="AG11" s="14">
        <v>0.26676534819382403</v>
      </c>
      <c r="AH11" s="14">
        <v>0.20610330503145199</v>
      </c>
      <c r="AI11" s="14">
        <v>0.10033594293031201</v>
      </c>
      <c r="AJ11" s="14"/>
      <c r="AK11" s="14">
        <v>0.14276123755206899</v>
      </c>
      <c r="AL11" s="14">
        <v>0.33916667658363497</v>
      </c>
      <c r="AM11" s="14">
        <v>0.222336958457202</v>
      </c>
      <c r="AN11" s="14">
        <v>0.112359879659563</v>
      </c>
      <c r="AO11" s="14">
        <v>0.17810535698782601</v>
      </c>
      <c r="AP11" s="14"/>
      <c r="AQ11" s="14">
        <v>0.21536497296269599</v>
      </c>
      <c r="AR11" s="14"/>
      <c r="AS11" s="14">
        <v>0.34148645245588299</v>
      </c>
      <c r="AT11" s="14">
        <v>0.16359557960894799</v>
      </c>
    </row>
    <row r="12" spans="2:46" ht="29" x14ac:dyDescent="0.35">
      <c r="B12" s="15" t="s">
        <v>265</v>
      </c>
      <c r="C12" s="14">
        <v>0.14884050656746101</v>
      </c>
      <c r="D12" s="14">
        <v>0.16132693499202599</v>
      </c>
      <c r="E12" s="14">
        <v>0.13722992099780101</v>
      </c>
      <c r="F12" s="14"/>
      <c r="G12" s="14">
        <v>0.143390305929501</v>
      </c>
      <c r="H12" s="14">
        <v>0.171707790231552</v>
      </c>
      <c r="I12" s="14">
        <v>0.14061645384016899</v>
      </c>
      <c r="J12" s="14">
        <v>0.143622471135054</v>
      </c>
      <c r="K12" s="14">
        <v>0.16175657450009601</v>
      </c>
      <c r="L12" s="14">
        <v>0.13609550988347899</v>
      </c>
      <c r="M12" s="14"/>
      <c r="N12" s="14">
        <v>0.17318159132045299</v>
      </c>
      <c r="O12" s="14">
        <v>0.14599246280175601</v>
      </c>
      <c r="P12" s="14">
        <v>0.141138552453281</v>
      </c>
      <c r="Q12" s="14">
        <v>0.13428848462194001</v>
      </c>
      <c r="R12" s="14"/>
      <c r="S12" s="14">
        <v>0.14417139875891699</v>
      </c>
      <c r="T12" s="14">
        <v>0.14361927760328799</v>
      </c>
      <c r="U12" s="14">
        <v>9.9365934786367405E-2</v>
      </c>
      <c r="V12" s="14">
        <v>0.171517870937902</v>
      </c>
      <c r="W12" s="14">
        <v>0.15730871688981801</v>
      </c>
      <c r="X12" s="14">
        <v>0.16508423096436201</v>
      </c>
      <c r="Y12" s="14">
        <v>0.16389228757513599</v>
      </c>
      <c r="Z12" s="14">
        <v>0.25028968580004402</v>
      </c>
      <c r="AA12" s="14">
        <v>0.15062320884163</v>
      </c>
      <c r="AB12" s="14">
        <v>0.121987089424046</v>
      </c>
      <c r="AC12" s="14">
        <v>9.5803884634606706E-2</v>
      </c>
      <c r="AD12" s="14">
        <v>0.17545488798680001</v>
      </c>
      <c r="AE12" s="14"/>
      <c r="AF12" s="14">
        <v>0.15004125418181399</v>
      </c>
      <c r="AG12" s="14">
        <v>0.19916646703719201</v>
      </c>
      <c r="AH12" s="14">
        <v>0.14790801206089499</v>
      </c>
      <c r="AI12" s="14">
        <v>7.8151163087661804E-2</v>
      </c>
      <c r="AJ12" s="14"/>
      <c r="AK12" s="14">
        <v>0.154611793868067</v>
      </c>
      <c r="AL12" s="14">
        <v>0.202937840275113</v>
      </c>
      <c r="AM12" s="14">
        <v>0.16270267071555999</v>
      </c>
      <c r="AN12" s="14">
        <v>0.12021214335512399</v>
      </c>
      <c r="AO12" s="14">
        <v>0.122214411472271</v>
      </c>
      <c r="AP12" s="14"/>
      <c r="AQ12" s="14">
        <v>0.24217298660624301</v>
      </c>
      <c r="AR12" s="14"/>
      <c r="AS12" s="14">
        <v>0.25060620665870398</v>
      </c>
      <c r="AT12" s="14">
        <v>0.123844625539292</v>
      </c>
    </row>
    <row r="13" spans="2:46" ht="29" x14ac:dyDescent="0.35">
      <c r="B13" s="15" t="s">
        <v>266</v>
      </c>
      <c r="C13" s="14">
        <v>0.142550194138583</v>
      </c>
      <c r="D13" s="14">
        <v>0.15439424737573601</v>
      </c>
      <c r="E13" s="14">
        <v>0.131542279710995</v>
      </c>
      <c r="F13" s="14"/>
      <c r="G13" s="14">
        <v>0.13548999517788199</v>
      </c>
      <c r="H13" s="14">
        <v>0.16559394125797799</v>
      </c>
      <c r="I13" s="14">
        <v>0.13420209394634899</v>
      </c>
      <c r="J13" s="14">
        <v>0.147837977187779</v>
      </c>
      <c r="K13" s="14">
        <v>0.160540404960023</v>
      </c>
      <c r="L13" s="14">
        <v>0.11887085874542801</v>
      </c>
      <c r="M13" s="14"/>
      <c r="N13" s="14">
        <v>0.164952562929121</v>
      </c>
      <c r="O13" s="14">
        <v>0.15332458286322601</v>
      </c>
      <c r="P13" s="14">
        <v>0.14095603086957501</v>
      </c>
      <c r="Q13" s="14">
        <v>0.110440840270959</v>
      </c>
      <c r="R13" s="14"/>
      <c r="S13" s="14">
        <v>0.153038989018981</v>
      </c>
      <c r="T13" s="14">
        <v>0.15429569433995199</v>
      </c>
      <c r="U13" s="14">
        <v>0.16157397322947301</v>
      </c>
      <c r="V13" s="14">
        <v>0.10255242586955</v>
      </c>
      <c r="W13" s="14">
        <v>0.14778993247804401</v>
      </c>
      <c r="X13" s="14">
        <v>0.162137515919662</v>
      </c>
      <c r="Y13" s="14">
        <v>0.125653540488708</v>
      </c>
      <c r="Z13" s="14">
        <v>0.19095244561843</v>
      </c>
      <c r="AA13" s="14">
        <v>0.133362455779093</v>
      </c>
      <c r="AB13" s="14">
        <v>0.15110467552002399</v>
      </c>
      <c r="AC13" s="14">
        <v>0.11791753737016</v>
      </c>
      <c r="AD13" s="14">
        <v>7.0817681891914397E-2</v>
      </c>
      <c r="AE13" s="14"/>
      <c r="AF13" s="14">
        <v>9.9033466544156401E-2</v>
      </c>
      <c r="AG13" s="14">
        <v>0.231133886275249</v>
      </c>
      <c r="AH13" s="14">
        <v>0.17486551286264301</v>
      </c>
      <c r="AI13" s="14">
        <v>3.83496212417547E-2</v>
      </c>
      <c r="AJ13" s="14"/>
      <c r="AK13" s="14">
        <v>0.120769590660181</v>
      </c>
      <c r="AL13" s="14">
        <v>0.26384884752870802</v>
      </c>
      <c r="AM13" s="14">
        <v>0.21234928730366501</v>
      </c>
      <c r="AN13" s="14">
        <v>6.2594434547406805E-2</v>
      </c>
      <c r="AO13" s="14">
        <v>0.113526523531224</v>
      </c>
      <c r="AP13" s="14"/>
      <c r="AQ13" s="14">
        <v>0.23807139802582999</v>
      </c>
      <c r="AR13" s="14"/>
      <c r="AS13" s="14">
        <v>0.331772380372858</v>
      </c>
      <c r="AT13" s="14">
        <v>8.2647069911579399E-2</v>
      </c>
    </row>
    <row r="14" spans="2:46" x14ac:dyDescent="0.35">
      <c r="B14" s="15" t="s">
        <v>248</v>
      </c>
      <c r="C14" s="14">
        <v>0.112287900082777</v>
      </c>
      <c r="D14" s="14">
        <v>0.117725530729588</v>
      </c>
      <c r="E14" s="14">
        <v>0.106339485688161</v>
      </c>
      <c r="F14" s="14"/>
      <c r="G14" s="14">
        <v>0.17340354118343701</v>
      </c>
      <c r="H14" s="14">
        <v>0.19858080889655699</v>
      </c>
      <c r="I14" s="14">
        <v>0.138722621887195</v>
      </c>
      <c r="J14" s="14">
        <v>0.103933858812778</v>
      </c>
      <c r="K14" s="14">
        <v>5.7573463507303801E-2</v>
      </c>
      <c r="L14" s="14">
        <v>2.3472272925136199E-2</v>
      </c>
      <c r="M14" s="14"/>
      <c r="N14" s="14">
        <v>0.13822712229595499</v>
      </c>
      <c r="O14" s="14">
        <v>0.113714451386732</v>
      </c>
      <c r="P14" s="14">
        <v>0.11050831224395199</v>
      </c>
      <c r="Q14" s="14">
        <v>8.3833459279770997E-2</v>
      </c>
      <c r="R14" s="14"/>
      <c r="S14" s="14">
        <v>0.15196295480989999</v>
      </c>
      <c r="T14" s="14">
        <v>0.10133951256884</v>
      </c>
      <c r="U14" s="14">
        <v>9.2189814971908798E-2</v>
      </c>
      <c r="V14" s="14">
        <v>9.3175911191277702E-2</v>
      </c>
      <c r="W14" s="14">
        <v>7.9176639550594993E-2</v>
      </c>
      <c r="X14" s="14">
        <v>0.113008592203585</v>
      </c>
      <c r="Y14" s="14">
        <v>9.9651071850875905E-2</v>
      </c>
      <c r="Z14" s="14">
        <v>0.10312455097764101</v>
      </c>
      <c r="AA14" s="14">
        <v>0.132107902149394</v>
      </c>
      <c r="AB14" s="14">
        <v>0.11479271414867399</v>
      </c>
      <c r="AC14" s="14">
        <v>8.7972936047597206E-2</v>
      </c>
      <c r="AD14" s="14">
        <v>0.16659862922816401</v>
      </c>
      <c r="AE14" s="14"/>
      <c r="AF14" s="14">
        <v>7.2201388310647693E-2</v>
      </c>
      <c r="AG14" s="14">
        <v>0.17571125442222801</v>
      </c>
      <c r="AH14" s="14">
        <v>8.8229892757434397E-2</v>
      </c>
      <c r="AI14" s="14">
        <v>5.6672313047495801E-2</v>
      </c>
      <c r="AJ14" s="14"/>
      <c r="AK14" s="14">
        <v>0.11387575309136801</v>
      </c>
      <c r="AL14" s="14">
        <v>0.21463095822692699</v>
      </c>
      <c r="AM14" s="14">
        <v>0.10731913354131201</v>
      </c>
      <c r="AN14" s="14">
        <v>4.7602752773481E-2</v>
      </c>
      <c r="AO14" s="14">
        <v>0.124442775683203</v>
      </c>
      <c r="AP14" s="14"/>
      <c r="AQ14" s="14">
        <v>0.19695812305337701</v>
      </c>
      <c r="AR14" s="14"/>
      <c r="AS14" s="14">
        <v>0.23125641737553301</v>
      </c>
      <c r="AT14" s="14">
        <v>9.6670864336927495E-2</v>
      </c>
    </row>
    <row r="15" spans="2:46" x14ac:dyDescent="0.35">
      <c r="B15" s="15" t="s">
        <v>267</v>
      </c>
      <c r="C15" s="14">
        <v>0.110298124215698</v>
      </c>
      <c r="D15" s="14">
        <v>0.12055657189233999</v>
      </c>
      <c r="E15" s="14">
        <v>0.10071229566955001</v>
      </c>
      <c r="F15" s="14"/>
      <c r="G15" s="14">
        <v>0.17939050970468501</v>
      </c>
      <c r="H15" s="14">
        <v>0.21598793834616201</v>
      </c>
      <c r="I15" s="14">
        <v>0.132788682800867</v>
      </c>
      <c r="J15" s="14">
        <v>9.5255371301818298E-2</v>
      </c>
      <c r="K15" s="14">
        <v>4.9519685574475003E-2</v>
      </c>
      <c r="L15" s="14">
        <v>1.31136114780709E-2</v>
      </c>
      <c r="M15" s="14"/>
      <c r="N15" s="14">
        <v>0.109934031871671</v>
      </c>
      <c r="O15" s="14">
        <v>8.5769641962976706E-2</v>
      </c>
      <c r="P15" s="14">
        <v>0.13533350499855001</v>
      </c>
      <c r="Q15" s="14">
        <v>0.11573106300421999</v>
      </c>
      <c r="R15" s="14"/>
      <c r="S15" s="14">
        <v>0.173017029241401</v>
      </c>
      <c r="T15" s="14">
        <v>9.0954111150139197E-2</v>
      </c>
      <c r="U15" s="14">
        <v>7.9439211857643396E-2</v>
      </c>
      <c r="V15" s="14">
        <v>9.9823265373109801E-2</v>
      </c>
      <c r="W15" s="14">
        <v>5.6067106039865901E-2</v>
      </c>
      <c r="X15" s="14">
        <v>0.159167254729563</v>
      </c>
      <c r="Y15" s="14">
        <v>9.1632460054285894E-2</v>
      </c>
      <c r="Z15" s="14">
        <v>0.104406327697144</v>
      </c>
      <c r="AA15" s="14">
        <v>0.12813133367003501</v>
      </c>
      <c r="AB15" s="14">
        <v>9.9108700980364797E-2</v>
      </c>
      <c r="AC15" s="14">
        <v>9.30145383198097E-2</v>
      </c>
      <c r="AD15" s="14">
        <v>4.99904792643837E-2</v>
      </c>
      <c r="AE15" s="14"/>
      <c r="AF15" s="14">
        <v>7.1481725979990807E-2</v>
      </c>
      <c r="AG15" s="14">
        <v>0.15654824203513401</v>
      </c>
      <c r="AH15" s="14">
        <v>8.2966832716082406E-2</v>
      </c>
      <c r="AI15" s="14">
        <v>9.3116247063339097E-2</v>
      </c>
      <c r="AJ15" s="14"/>
      <c r="AK15" s="14">
        <v>0.112777080375825</v>
      </c>
      <c r="AL15" s="14">
        <v>0.18345264568705699</v>
      </c>
      <c r="AM15" s="14">
        <v>9.4792878777429299E-2</v>
      </c>
      <c r="AN15" s="14">
        <v>8.8555396649131493E-2</v>
      </c>
      <c r="AO15" s="14">
        <v>0.105656242438883</v>
      </c>
      <c r="AP15" s="14"/>
      <c r="AQ15" s="14">
        <v>0.24345000872116501</v>
      </c>
      <c r="AR15" s="14"/>
      <c r="AS15" s="14">
        <v>0.16609948955259801</v>
      </c>
      <c r="AT15" s="14">
        <v>0.14272683085239199</v>
      </c>
    </row>
    <row r="16" spans="2:46" ht="29" x14ac:dyDescent="0.35">
      <c r="B16" s="15" t="s">
        <v>268</v>
      </c>
      <c r="C16" s="14">
        <v>0.107549051642526</v>
      </c>
      <c r="D16" s="14">
        <v>0.12641130259609901</v>
      </c>
      <c r="E16" s="14">
        <v>8.9550411658192594E-2</v>
      </c>
      <c r="F16" s="14"/>
      <c r="G16" s="14">
        <v>0.123319609444174</v>
      </c>
      <c r="H16" s="14">
        <v>0.12560211651334299</v>
      </c>
      <c r="I16" s="14">
        <v>0.102618044840557</v>
      </c>
      <c r="J16" s="14">
        <v>0.119647341495965</v>
      </c>
      <c r="K16" s="14">
        <v>9.2095383061080602E-2</v>
      </c>
      <c r="L16" s="14">
        <v>8.6924933639040303E-2</v>
      </c>
      <c r="M16" s="14"/>
      <c r="N16" s="14">
        <v>0.12929099363621699</v>
      </c>
      <c r="O16" s="14">
        <v>0.119357380812704</v>
      </c>
      <c r="P16" s="14">
        <v>0.10041438611337</v>
      </c>
      <c r="Q16" s="14">
        <v>7.9470676531551002E-2</v>
      </c>
      <c r="R16" s="14"/>
      <c r="S16" s="14">
        <v>9.4590807538805804E-2</v>
      </c>
      <c r="T16" s="14">
        <v>9.6199135671037606E-2</v>
      </c>
      <c r="U16" s="14">
        <v>8.7100269189553395E-2</v>
      </c>
      <c r="V16" s="14">
        <v>0.15591191165684201</v>
      </c>
      <c r="W16" s="14">
        <v>8.54960651439194E-2</v>
      </c>
      <c r="X16" s="14">
        <v>0.110659262121018</v>
      </c>
      <c r="Y16" s="14">
        <v>0.12113688587718401</v>
      </c>
      <c r="Z16" s="14">
        <v>0.102065087111907</v>
      </c>
      <c r="AA16" s="14">
        <v>0.119531445127397</v>
      </c>
      <c r="AB16" s="14">
        <v>0.10146076676719</v>
      </c>
      <c r="AC16" s="14">
        <v>0.119123057577062</v>
      </c>
      <c r="AD16" s="14">
        <v>9.4889792033695505E-2</v>
      </c>
      <c r="AE16" s="14"/>
      <c r="AF16" s="14">
        <v>4.4423928212517699E-2</v>
      </c>
      <c r="AG16" s="14">
        <v>0.20332353320615201</v>
      </c>
      <c r="AH16" s="14">
        <v>0.109823247851875</v>
      </c>
      <c r="AI16" s="14">
        <v>1.41069876407628E-2</v>
      </c>
      <c r="AJ16" s="14"/>
      <c r="AK16" s="14">
        <v>4.7479163218636301E-2</v>
      </c>
      <c r="AL16" s="14">
        <v>0.24842090762215199</v>
      </c>
      <c r="AM16" s="14">
        <v>0.13554317860526699</v>
      </c>
      <c r="AN16" s="14">
        <v>3.6108628996279098E-2</v>
      </c>
      <c r="AO16" s="14">
        <v>9.47467110183495E-2</v>
      </c>
      <c r="AP16" s="14"/>
      <c r="AQ16" s="14">
        <v>0.13955957310710301</v>
      </c>
      <c r="AR16" s="14"/>
      <c r="AS16" s="14">
        <v>0.26607998229371299</v>
      </c>
      <c r="AT16" s="14">
        <v>0.107665845516648</v>
      </c>
    </row>
    <row r="17" spans="2:46" x14ac:dyDescent="0.35">
      <c r="B17" s="15" t="s">
        <v>269</v>
      </c>
      <c r="C17" s="14">
        <v>7.4780513178653696E-2</v>
      </c>
      <c r="D17" s="14">
        <v>7.6838491377060406E-2</v>
      </c>
      <c r="E17" s="14">
        <v>7.3063723216164E-2</v>
      </c>
      <c r="F17" s="14"/>
      <c r="G17" s="14">
        <v>0.10450293227948</v>
      </c>
      <c r="H17" s="14">
        <v>0.103644143149492</v>
      </c>
      <c r="I17" s="14">
        <v>0.107719091470503</v>
      </c>
      <c r="J17" s="14">
        <v>7.8446642504215403E-2</v>
      </c>
      <c r="K17" s="14">
        <v>3.6459940791342897E-2</v>
      </c>
      <c r="L17" s="14">
        <v>2.7519507389650599E-2</v>
      </c>
      <c r="M17" s="14"/>
      <c r="N17" s="14">
        <v>7.1378645306417507E-2</v>
      </c>
      <c r="O17" s="14">
        <v>7.0957360444100198E-2</v>
      </c>
      <c r="P17" s="14">
        <v>7.2998472097541595E-2</v>
      </c>
      <c r="Q17" s="14">
        <v>8.3066179911896701E-2</v>
      </c>
      <c r="R17" s="14"/>
      <c r="S17" s="14">
        <v>9.9943694082677503E-2</v>
      </c>
      <c r="T17" s="14">
        <v>6.8032482454742499E-2</v>
      </c>
      <c r="U17" s="14">
        <v>6.5385732202128996E-2</v>
      </c>
      <c r="V17" s="14">
        <v>4.5752243331824698E-2</v>
      </c>
      <c r="W17" s="14">
        <v>7.2544842245621896E-2</v>
      </c>
      <c r="X17" s="14">
        <v>0.101444650163052</v>
      </c>
      <c r="Y17" s="14">
        <v>6.8857461885006702E-2</v>
      </c>
      <c r="Z17" s="14">
        <v>3.7051703708800697E-2</v>
      </c>
      <c r="AA17" s="14">
        <v>6.5938275251860606E-2</v>
      </c>
      <c r="AB17" s="14">
        <v>9.0098254761983396E-2</v>
      </c>
      <c r="AC17" s="14">
        <v>9.2034834015478503E-2</v>
      </c>
      <c r="AD17" s="14">
        <v>4.8051560128929402E-2</v>
      </c>
      <c r="AE17" s="14"/>
      <c r="AF17" s="14">
        <v>4.7525942450888002E-2</v>
      </c>
      <c r="AG17" s="14">
        <v>0.106016933985993</v>
      </c>
      <c r="AH17" s="14">
        <v>6.6301455889441793E-2</v>
      </c>
      <c r="AI17" s="14">
        <v>3.5711333795250502E-2</v>
      </c>
      <c r="AJ17" s="14"/>
      <c r="AK17" s="14">
        <v>7.8092824651200501E-2</v>
      </c>
      <c r="AL17" s="14">
        <v>9.8821108726949894E-2</v>
      </c>
      <c r="AM17" s="14">
        <v>7.4732132731223297E-2</v>
      </c>
      <c r="AN17" s="14">
        <v>5.8602551150857399E-2</v>
      </c>
      <c r="AO17" s="14">
        <v>0.111804395134297</v>
      </c>
      <c r="AP17" s="14"/>
      <c r="AQ17" s="14">
        <v>0.10825815191855501</v>
      </c>
      <c r="AR17" s="14"/>
      <c r="AS17" s="14">
        <v>0.103471626731897</v>
      </c>
      <c r="AT17" s="14">
        <v>0.107679087955786</v>
      </c>
    </row>
    <row r="18" spans="2:46" ht="29" x14ac:dyDescent="0.35">
      <c r="B18" s="15" t="s">
        <v>270</v>
      </c>
      <c r="C18" s="14">
        <v>6.9945584350050105E-2</v>
      </c>
      <c r="D18" s="14">
        <v>7.2191828961506402E-2</v>
      </c>
      <c r="E18" s="14">
        <v>6.8026003587464801E-2</v>
      </c>
      <c r="F18" s="14"/>
      <c r="G18" s="14">
        <v>0.132752683098733</v>
      </c>
      <c r="H18" s="14">
        <v>0.14306832392000901</v>
      </c>
      <c r="I18" s="14">
        <v>8.2319165780315506E-2</v>
      </c>
      <c r="J18" s="14">
        <v>4.9153260599655198E-2</v>
      </c>
      <c r="K18" s="14">
        <v>1.6788449427095099E-2</v>
      </c>
      <c r="L18" s="14">
        <v>1.12262097636573E-2</v>
      </c>
      <c r="M18" s="14"/>
      <c r="N18" s="14">
        <v>9.6181152705430706E-2</v>
      </c>
      <c r="O18" s="14">
        <v>5.4649162941237901E-2</v>
      </c>
      <c r="P18" s="14">
        <v>6.2207914708912203E-2</v>
      </c>
      <c r="Q18" s="14">
        <v>6.32493206490021E-2</v>
      </c>
      <c r="R18" s="14"/>
      <c r="S18" s="14">
        <v>0.135823466190748</v>
      </c>
      <c r="T18" s="14">
        <v>6.6409028537622594E-2</v>
      </c>
      <c r="U18" s="14">
        <v>5.7025041833893599E-2</v>
      </c>
      <c r="V18" s="14">
        <v>2.2629293810608901E-2</v>
      </c>
      <c r="W18" s="14">
        <v>7.3001849977371802E-2</v>
      </c>
      <c r="X18" s="14">
        <v>8.1114505750504606E-2</v>
      </c>
      <c r="Y18" s="14">
        <v>4.0476884667514403E-2</v>
      </c>
      <c r="Z18" s="14">
        <v>7.66390089781291E-2</v>
      </c>
      <c r="AA18" s="14">
        <v>7.1333010904467004E-2</v>
      </c>
      <c r="AB18" s="14">
        <v>5.7521093774940003E-2</v>
      </c>
      <c r="AC18" s="14">
        <v>6.4136791358324202E-2</v>
      </c>
      <c r="AD18" s="14">
        <v>2.5701924523362701E-2</v>
      </c>
      <c r="AE18" s="14"/>
      <c r="AF18" s="14">
        <v>4.9701856040536799E-2</v>
      </c>
      <c r="AG18" s="14">
        <v>0.106742244332592</v>
      </c>
      <c r="AH18" s="14">
        <v>4.2810659765551901E-2</v>
      </c>
      <c r="AI18" s="14">
        <v>3.2638266204017899E-2</v>
      </c>
      <c r="AJ18" s="14"/>
      <c r="AK18" s="14">
        <v>7.02449584654882E-2</v>
      </c>
      <c r="AL18" s="14">
        <v>0.12573188485926501</v>
      </c>
      <c r="AM18" s="14">
        <v>6.1095860979729903E-2</v>
      </c>
      <c r="AN18" s="14">
        <v>4.0170684755647897E-2</v>
      </c>
      <c r="AO18" s="14">
        <v>0.11538809613473799</v>
      </c>
      <c r="AP18" s="14"/>
      <c r="AQ18" s="14">
        <v>0.174302090554322</v>
      </c>
      <c r="AR18" s="14"/>
      <c r="AS18" s="14">
        <v>0.134065593948753</v>
      </c>
      <c r="AT18" s="14">
        <v>6.6521260525533907E-2</v>
      </c>
    </row>
    <row r="19" spans="2:46" x14ac:dyDescent="0.35">
      <c r="B19" s="15" t="s">
        <v>271</v>
      </c>
      <c r="C19" s="23">
        <v>9.65077927441957E-2</v>
      </c>
      <c r="D19" s="23">
        <v>6.9727167456062902E-2</v>
      </c>
      <c r="E19" s="23">
        <v>0.121145094550844</v>
      </c>
      <c r="F19" s="23"/>
      <c r="G19" s="23">
        <v>0.15706800124309001</v>
      </c>
      <c r="H19" s="23">
        <v>8.8199149728297996E-2</v>
      </c>
      <c r="I19" s="23">
        <v>0.106846776982506</v>
      </c>
      <c r="J19" s="23">
        <v>9.6422162530987093E-2</v>
      </c>
      <c r="K19" s="23">
        <v>6.3449881019687196E-2</v>
      </c>
      <c r="L19" s="23">
        <v>7.6823248054104898E-2</v>
      </c>
      <c r="M19" s="23"/>
      <c r="N19" s="23">
        <v>7.3778264059362594E-2</v>
      </c>
      <c r="O19" s="23">
        <v>7.6912542629182901E-2</v>
      </c>
      <c r="P19" s="23">
        <v>8.4684443309340496E-2</v>
      </c>
      <c r="Q19" s="23">
        <v>0.149137216594278</v>
      </c>
      <c r="R19" s="23"/>
      <c r="S19" s="23">
        <v>8.1820591437370804E-2</v>
      </c>
      <c r="T19" s="23">
        <v>8.69301655758946E-2</v>
      </c>
      <c r="U19" s="23">
        <v>0.11871036795046799</v>
      </c>
      <c r="V19" s="23">
        <v>8.7329594581288195E-2</v>
      </c>
      <c r="W19" s="23">
        <v>0.135136294162258</v>
      </c>
      <c r="X19" s="23">
        <v>8.2786958382874698E-2</v>
      </c>
      <c r="Y19" s="23">
        <v>0.12257244616742401</v>
      </c>
      <c r="Z19" s="23">
        <v>6.36869435397871E-2</v>
      </c>
      <c r="AA19" s="23">
        <v>7.9215209761856295E-2</v>
      </c>
      <c r="AB19" s="23">
        <v>0.119023803219407</v>
      </c>
      <c r="AC19" s="23">
        <v>0.112058779700897</v>
      </c>
      <c r="AD19" s="23">
        <v>7.0375312041253094E-2</v>
      </c>
      <c r="AE19" s="23"/>
      <c r="AF19" s="23">
        <v>5.5159910729951897E-2</v>
      </c>
      <c r="AG19" s="23">
        <v>7.3045487038357906E-2</v>
      </c>
      <c r="AH19" s="23">
        <v>9.8038706244857193E-2</v>
      </c>
      <c r="AI19" s="23">
        <v>4.94334374955364E-2</v>
      </c>
      <c r="AJ19" s="23"/>
      <c r="AK19" s="23">
        <v>5.0318851087494697E-2</v>
      </c>
      <c r="AL19" s="23">
        <v>8.3057759262250494E-2</v>
      </c>
      <c r="AM19" s="23">
        <v>6.8745977664497401E-2</v>
      </c>
      <c r="AN19" s="23">
        <v>4.8361734938950802E-2</v>
      </c>
      <c r="AO19" s="23">
        <v>0.12813684619978299</v>
      </c>
      <c r="AP19" s="23"/>
      <c r="AQ19" s="23">
        <v>2.9486882520356601E-2</v>
      </c>
      <c r="AR19" s="23"/>
      <c r="AS19" s="23">
        <v>4.9489770140693501E-2</v>
      </c>
      <c r="AT19" s="23">
        <v>9.8145032962749706E-2</v>
      </c>
    </row>
    <row r="20" spans="2:46" x14ac:dyDescent="0.35">
      <c r="B20" s="16"/>
    </row>
    <row r="21" spans="2:46" x14ac:dyDescent="0.35">
      <c r="B21" t="s">
        <v>76</v>
      </c>
    </row>
    <row r="22" spans="2:46" x14ac:dyDescent="0.35">
      <c r="B22" t="s">
        <v>77</v>
      </c>
    </row>
    <row r="24" spans="2:46" x14ac:dyDescent="0.35">
      <c r="B24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T22"/>
  <sheetViews>
    <sheetView showGridLines="0" topLeftCell="A2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81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0.14949017490765401</v>
      </c>
      <c r="D9" s="14">
        <v>0.18812938368166701</v>
      </c>
      <c r="E9" s="14">
        <v>0.111383734591102</v>
      </c>
      <c r="F9" s="14"/>
      <c r="G9" s="14">
        <v>6.1187356253429297E-2</v>
      </c>
      <c r="H9" s="14">
        <v>0.12526892697285999</v>
      </c>
      <c r="I9" s="14">
        <v>0.11920080811982001</v>
      </c>
      <c r="J9" s="14">
        <v>0.1720840301672</v>
      </c>
      <c r="K9" s="14">
        <v>0.20744571151288099</v>
      </c>
      <c r="L9" s="14">
        <v>0.19528847260195201</v>
      </c>
      <c r="M9" s="14"/>
      <c r="N9" s="14">
        <v>0.12925078181112501</v>
      </c>
      <c r="O9" s="14">
        <v>0.116509773154364</v>
      </c>
      <c r="P9" s="14">
        <v>0.17618577844620301</v>
      </c>
      <c r="Q9" s="14">
        <v>0.18052744466491999</v>
      </c>
      <c r="R9" s="14"/>
      <c r="S9" s="14">
        <v>0.110098150581997</v>
      </c>
      <c r="T9" s="14">
        <v>0.15643786125280101</v>
      </c>
      <c r="U9" s="14">
        <v>0.155893146126625</v>
      </c>
      <c r="V9" s="14">
        <v>0.15686700100133599</v>
      </c>
      <c r="W9" s="14">
        <v>0.193328401909407</v>
      </c>
      <c r="X9" s="14">
        <v>0.133506263476247</v>
      </c>
      <c r="Y9" s="14">
        <v>0.21020383810321</v>
      </c>
      <c r="Z9" s="14">
        <v>0.15746137025933801</v>
      </c>
      <c r="AA9" s="14">
        <v>0.118079576530527</v>
      </c>
      <c r="AB9" s="14">
        <v>0.13064070573394199</v>
      </c>
      <c r="AC9" s="14">
        <v>0.19972481528070299</v>
      </c>
      <c r="AD9" s="14">
        <v>0.12518499397553601</v>
      </c>
      <c r="AE9" s="14"/>
      <c r="AF9" s="14">
        <v>0.192929664242631</v>
      </c>
      <c r="AG9" s="14">
        <v>7.4220155518615397E-2</v>
      </c>
      <c r="AH9" s="14">
        <v>1.12027117393403E-2</v>
      </c>
      <c r="AI9" s="14">
        <v>0.37878113796263402</v>
      </c>
      <c r="AJ9" s="14"/>
      <c r="AK9" s="14">
        <v>0.15820865303873699</v>
      </c>
      <c r="AL9" s="14">
        <v>7.4060883612795905E-2</v>
      </c>
      <c r="AM9" s="14">
        <v>5.7016069239279703E-3</v>
      </c>
      <c r="AN9" s="14">
        <v>0.32877707817891799</v>
      </c>
      <c r="AO9" s="14">
        <v>7.4873329379429795E-2</v>
      </c>
      <c r="AP9" s="14"/>
      <c r="AQ9" s="14">
        <v>8.0360499783216494E-2</v>
      </c>
      <c r="AR9" s="14"/>
      <c r="AS9" s="14">
        <v>7.2049622897364704E-2</v>
      </c>
      <c r="AT9" s="14">
        <v>7.7784157002180401E-2</v>
      </c>
    </row>
    <row r="10" spans="2:46" x14ac:dyDescent="0.35">
      <c r="B10" s="15" t="s">
        <v>67</v>
      </c>
      <c r="C10" s="14">
        <v>0.158181075994065</v>
      </c>
      <c r="D10" s="14">
        <v>0.164596745675545</v>
      </c>
      <c r="E10" s="14">
        <v>0.15253547763699599</v>
      </c>
      <c r="F10" s="14"/>
      <c r="G10" s="14">
        <v>0.14767343566788699</v>
      </c>
      <c r="H10" s="14">
        <v>0.14394928825221701</v>
      </c>
      <c r="I10" s="14">
        <v>0.16309108606641101</v>
      </c>
      <c r="J10" s="14">
        <v>0.165577215234222</v>
      </c>
      <c r="K10" s="14">
        <v>0.18770346446119099</v>
      </c>
      <c r="L10" s="14">
        <v>0.14686481827419001</v>
      </c>
      <c r="M10" s="14"/>
      <c r="N10" s="14">
        <v>0.153300035480364</v>
      </c>
      <c r="O10" s="14">
        <v>0.16049971430353499</v>
      </c>
      <c r="P10" s="14">
        <v>0.17719562919548701</v>
      </c>
      <c r="Q10" s="14">
        <v>0.14650914969095</v>
      </c>
      <c r="R10" s="14"/>
      <c r="S10" s="14">
        <v>0.170303168146235</v>
      </c>
      <c r="T10" s="14">
        <v>0.12708690923068899</v>
      </c>
      <c r="U10" s="14">
        <v>0.14580769887578099</v>
      </c>
      <c r="V10" s="14">
        <v>0.14169340044044801</v>
      </c>
      <c r="W10" s="14">
        <v>0.106799321099007</v>
      </c>
      <c r="X10" s="14">
        <v>0.15260954343566199</v>
      </c>
      <c r="Y10" s="14">
        <v>0.17577112085553601</v>
      </c>
      <c r="Z10" s="14">
        <v>0.19324123364801801</v>
      </c>
      <c r="AA10" s="14">
        <v>0.186377355284323</v>
      </c>
      <c r="AB10" s="14">
        <v>0.16216010173579901</v>
      </c>
      <c r="AC10" s="14">
        <v>0.20343032409470899</v>
      </c>
      <c r="AD10" s="14">
        <v>0.17077666118536799</v>
      </c>
      <c r="AE10" s="14"/>
      <c r="AF10" s="14">
        <v>0.22099779431729699</v>
      </c>
      <c r="AG10" s="14">
        <v>0.14002289510674901</v>
      </c>
      <c r="AH10" s="14">
        <v>3.25668722224427E-2</v>
      </c>
      <c r="AI10" s="14">
        <v>0.22053290668026701</v>
      </c>
      <c r="AJ10" s="14"/>
      <c r="AK10" s="14">
        <v>0.19810872774781499</v>
      </c>
      <c r="AL10" s="14">
        <v>0.132978411775342</v>
      </c>
      <c r="AM10" s="14">
        <v>1.4490670856856999E-2</v>
      </c>
      <c r="AN10" s="14">
        <v>0.21173187532434001</v>
      </c>
      <c r="AO10" s="14">
        <v>0.15692998175525399</v>
      </c>
      <c r="AP10" s="14"/>
      <c r="AQ10" s="14">
        <v>0.1479025515539</v>
      </c>
      <c r="AR10" s="14"/>
      <c r="AS10" s="14">
        <v>0.121614204731281</v>
      </c>
      <c r="AT10" s="14">
        <v>0.17215887746182401</v>
      </c>
    </row>
    <row r="11" spans="2:46" ht="29" x14ac:dyDescent="0.35">
      <c r="B11" s="15" t="s">
        <v>68</v>
      </c>
      <c r="C11" s="14">
        <v>0.34711511857265998</v>
      </c>
      <c r="D11" s="14">
        <v>0.33054828701864802</v>
      </c>
      <c r="E11" s="14">
        <v>0.36262934308884098</v>
      </c>
      <c r="F11" s="14"/>
      <c r="G11" s="14">
        <v>0.32944173637315499</v>
      </c>
      <c r="H11" s="14">
        <v>0.35488633861937102</v>
      </c>
      <c r="I11" s="14">
        <v>0.35160555663725801</v>
      </c>
      <c r="J11" s="14">
        <v>0.32923677566135701</v>
      </c>
      <c r="K11" s="14">
        <v>0.35046298645941598</v>
      </c>
      <c r="L11" s="14">
        <v>0.36121002493765397</v>
      </c>
      <c r="M11" s="14"/>
      <c r="N11" s="14">
        <v>0.34174462226068802</v>
      </c>
      <c r="O11" s="14">
        <v>0.399081495578469</v>
      </c>
      <c r="P11" s="14">
        <v>0.31866994336434401</v>
      </c>
      <c r="Q11" s="14">
        <v>0.32459293462814398</v>
      </c>
      <c r="R11" s="14"/>
      <c r="S11" s="14">
        <v>0.32454574896702598</v>
      </c>
      <c r="T11" s="14">
        <v>0.342338597987217</v>
      </c>
      <c r="U11" s="14">
        <v>0.34009961268247901</v>
      </c>
      <c r="V11" s="14">
        <v>0.362102159390853</v>
      </c>
      <c r="W11" s="14">
        <v>0.37573413333549799</v>
      </c>
      <c r="X11" s="14">
        <v>0.33159669272725301</v>
      </c>
      <c r="Y11" s="14">
        <v>0.35611054583351998</v>
      </c>
      <c r="Z11" s="14">
        <v>0.314650272248436</v>
      </c>
      <c r="AA11" s="14">
        <v>0.33876771750131501</v>
      </c>
      <c r="AB11" s="14">
        <v>0.39592829248313599</v>
      </c>
      <c r="AC11" s="14">
        <v>0.31397564300882702</v>
      </c>
      <c r="AD11" s="14">
        <v>0.38528983896486702</v>
      </c>
      <c r="AE11" s="14"/>
      <c r="AF11" s="14">
        <v>0.37480874551514298</v>
      </c>
      <c r="AG11" s="14">
        <v>0.38942012960893702</v>
      </c>
      <c r="AH11" s="14">
        <v>0.15383786816290501</v>
      </c>
      <c r="AI11" s="14">
        <v>0.25242042800349201</v>
      </c>
      <c r="AJ11" s="14"/>
      <c r="AK11" s="14">
        <v>0.41808153772196399</v>
      </c>
      <c r="AL11" s="14">
        <v>0.39590130623924402</v>
      </c>
      <c r="AM11" s="14">
        <v>6.03324259660711E-2</v>
      </c>
      <c r="AN11" s="14">
        <v>0.27323891285852903</v>
      </c>
      <c r="AO11" s="14">
        <v>0.46757163593017098</v>
      </c>
      <c r="AP11" s="14"/>
      <c r="AQ11" s="14">
        <v>0.37931178815818101</v>
      </c>
      <c r="AR11" s="14"/>
      <c r="AS11" s="14">
        <v>0.390395731762187</v>
      </c>
      <c r="AT11" s="14">
        <v>0.38006301265223802</v>
      </c>
    </row>
    <row r="12" spans="2:46" x14ac:dyDescent="0.35">
      <c r="B12" s="15" t="s">
        <v>69</v>
      </c>
      <c r="C12" s="14">
        <v>0.221169900494396</v>
      </c>
      <c r="D12" s="14">
        <v>0.209501146870786</v>
      </c>
      <c r="E12" s="14">
        <v>0.23343138133007499</v>
      </c>
      <c r="F12" s="14"/>
      <c r="G12" s="14">
        <v>0.24055772150819299</v>
      </c>
      <c r="H12" s="14">
        <v>0.20124828041467499</v>
      </c>
      <c r="I12" s="14">
        <v>0.23569204879609101</v>
      </c>
      <c r="J12" s="14">
        <v>0.231174511464911</v>
      </c>
      <c r="K12" s="14">
        <v>0.17462926482289101</v>
      </c>
      <c r="L12" s="14">
        <v>0.235866194685457</v>
      </c>
      <c r="M12" s="14"/>
      <c r="N12" s="14">
        <v>0.26404401164052799</v>
      </c>
      <c r="O12" s="14">
        <v>0.22113643756298099</v>
      </c>
      <c r="P12" s="14">
        <v>0.19091298217824201</v>
      </c>
      <c r="Q12" s="14">
        <v>0.202483182147082</v>
      </c>
      <c r="R12" s="14"/>
      <c r="S12" s="14">
        <v>0.259203743967649</v>
      </c>
      <c r="T12" s="14">
        <v>0.24879351150208701</v>
      </c>
      <c r="U12" s="14">
        <v>0.246155578564135</v>
      </c>
      <c r="V12" s="14">
        <v>0.25359755729917999</v>
      </c>
      <c r="W12" s="14">
        <v>0.19718843929069399</v>
      </c>
      <c r="X12" s="14">
        <v>0.200568180250395</v>
      </c>
      <c r="Y12" s="14">
        <v>0.15483438230482799</v>
      </c>
      <c r="Z12" s="14">
        <v>0.21242784534950199</v>
      </c>
      <c r="AA12" s="14">
        <v>0.19211638835865699</v>
      </c>
      <c r="AB12" s="14">
        <v>0.19080525534229001</v>
      </c>
      <c r="AC12" s="14">
        <v>0.215923367285106</v>
      </c>
      <c r="AD12" s="14">
        <v>0.27221425074585198</v>
      </c>
      <c r="AE12" s="14"/>
      <c r="AF12" s="14">
        <v>0.15716048955600101</v>
      </c>
      <c r="AG12" s="14">
        <v>0.28442321877816401</v>
      </c>
      <c r="AH12" s="14">
        <v>0.460363790017283</v>
      </c>
      <c r="AI12" s="14">
        <v>0.10211338867421101</v>
      </c>
      <c r="AJ12" s="14"/>
      <c r="AK12" s="14">
        <v>0.17107020899174399</v>
      </c>
      <c r="AL12" s="14">
        <v>0.29426242787478701</v>
      </c>
      <c r="AM12" s="14">
        <v>0.47717617487474701</v>
      </c>
      <c r="AN12" s="14">
        <v>0.142280038752435</v>
      </c>
      <c r="AO12" s="14">
        <v>0.23093156573168</v>
      </c>
      <c r="AP12" s="14"/>
      <c r="AQ12" s="14">
        <v>0.28288111644861003</v>
      </c>
      <c r="AR12" s="14"/>
      <c r="AS12" s="14">
        <v>0.30233750315406799</v>
      </c>
      <c r="AT12" s="14">
        <v>0.26931161739623899</v>
      </c>
    </row>
    <row r="13" spans="2:46" x14ac:dyDescent="0.35">
      <c r="B13" s="15" t="s">
        <v>70</v>
      </c>
      <c r="C13" s="14">
        <v>7.6079367831416597E-2</v>
      </c>
      <c r="D13" s="14">
        <v>7.2863974365430198E-2</v>
      </c>
      <c r="E13" s="14">
        <v>7.9517376042511106E-2</v>
      </c>
      <c r="F13" s="14"/>
      <c r="G13" s="14">
        <v>0.10959283792499799</v>
      </c>
      <c r="H13" s="14">
        <v>9.7289611147566804E-2</v>
      </c>
      <c r="I13" s="14">
        <v>7.6712852244364693E-2</v>
      </c>
      <c r="J13" s="14">
        <v>6.5055284786364201E-2</v>
      </c>
      <c r="K13" s="14">
        <v>6.8737122009238996E-2</v>
      </c>
      <c r="L13" s="14">
        <v>4.9870578748717198E-2</v>
      </c>
      <c r="M13" s="14"/>
      <c r="N13" s="14">
        <v>8.7052791552674993E-2</v>
      </c>
      <c r="O13" s="14">
        <v>7.3366967486035398E-2</v>
      </c>
      <c r="P13" s="14">
        <v>7.5460546273290005E-2</v>
      </c>
      <c r="Q13" s="14">
        <v>6.8619080312457906E-2</v>
      </c>
      <c r="R13" s="14"/>
      <c r="S13" s="14">
        <v>8.4318263393430196E-2</v>
      </c>
      <c r="T13" s="14">
        <v>9.5981820383597496E-2</v>
      </c>
      <c r="U13" s="14">
        <v>8.3288032448914806E-2</v>
      </c>
      <c r="V13" s="14">
        <v>4.55183080168216E-2</v>
      </c>
      <c r="W13" s="14">
        <v>5.9098225870859902E-2</v>
      </c>
      <c r="X13" s="14">
        <v>0.112744810953188</v>
      </c>
      <c r="Y13" s="14">
        <v>5.5786127206916301E-2</v>
      </c>
      <c r="Z13" s="14">
        <v>9.89435488719064E-2</v>
      </c>
      <c r="AA13" s="14">
        <v>0.10577970665176301</v>
      </c>
      <c r="AB13" s="14">
        <v>6.2626025969867993E-2</v>
      </c>
      <c r="AC13" s="14">
        <v>2.1441749251041101E-2</v>
      </c>
      <c r="AD13" s="14">
        <v>0</v>
      </c>
      <c r="AE13" s="14"/>
      <c r="AF13" s="14">
        <v>4.2571001581204401E-2</v>
      </c>
      <c r="AG13" s="14">
        <v>8.5679706334033504E-2</v>
      </c>
      <c r="AH13" s="14">
        <v>0.33499789558586601</v>
      </c>
      <c r="AI13" s="14">
        <v>2.0426634843220999E-2</v>
      </c>
      <c r="AJ13" s="14"/>
      <c r="AK13" s="14">
        <v>3.5756638847609601E-2</v>
      </c>
      <c r="AL13" s="14">
        <v>7.2511740666255306E-2</v>
      </c>
      <c r="AM13" s="14">
        <v>0.442299121378397</v>
      </c>
      <c r="AN13" s="14">
        <v>1.8208990052013999E-2</v>
      </c>
      <c r="AO13" s="14">
        <v>4.0724358972309901E-2</v>
      </c>
      <c r="AP13" s="14"/>
      <c r="AQ13" s="14">
        <v>9.7818467606231405E-2</v>
      </c>
      <c r="AR13" s="14"/>
      <c r="AS13" s="14">
        <v>9.3776545787604706E-2</v>
      </c>
      <c r="AT13" s="14">
        <v>7.0628442673258296E-2</v>
      </c>
    </row>
    <row r="14" spans="2:46" x14ac:dyDescent="0.35">
      <c r="B14" s="15" t="s">
        <v>71</v>
      </c>
      <c r="C14" s="14">
        <v>4.79643621998075E-2</v>
      </c>
      <c r="D14" s="14">
        <v>3.4360462387923701E-2</v>
      </c>
      <c r="E14" s="14">
        <v>6.0502687310475298E-2</v>
      </c>
      <c r="F14" s="14"/>
      <c r="G14" s="14">
        <v>0.111546912272337</v>
      </c>
      <c r="H14" s="14">
        <v>7.7357554593310202E-2</v>
      </c>
      <c r="I14" s="14">
        <v>5.3697648136054703E-2</v>
      </c>
      <c r="J14" s="14">
        <v>3.6872182685946199E-2</v>
      </c>
      <c r="K14" s="14">
        <v>1.1021450734381899E-2</v>
      </c>
      <c r="L14" s="14">
        <v>1.08999107520303E-2</v>
      </c>
      <c r="M14" s="14"/>
      <c r="N14" s="14">
        <v>2.46077572546201E-2</v>
      </c>
      <c r="O14" s="14">
        <v>2.94056119146156E-2</v>
      </c>
      <c r="P14" s="14">
        <v>6.1575120542433401E-2</v>
      </c>
      <c r="Q14" s="14">
        <v>7.7268208556446102E-2</v>
      </c>
      <c r="R14" s="14"/>
      <c r="S14" s="14">
        <v>5.1530924943662397E-2</v>
      </c>
      <c r="T14" s="14">
        <v>2.9361299643608701E-2</v>
      </c>
      <c r="U14" s="14">
        <v>2.8755931302065E-2</v>
      </c>
      <c r="V14" s="14">
        <v>4.0221573851360999E-2</v>
      </c>
      <c r="W14" s="14">
        <v>6.7851478494534601E-2</v>
      </c>
      <c r="X14" s="14">
        <v>6.8974509157255004E-2</v>
      </c>
      <c r="Y14" s="14">
        <v>4.7293985695989797E-2</v>
      </c>
      <c r="Z14" s="14">
        <v>2.3275729622798901E-2</v>
      </c>
      <c r="AA14" s="14">
        <v>5.8879255673415697E-2</v>
      </c>
      <c r="AB14" s="14">
        <v>5.7839618734965799E-2</v>
      </c>
      <c r="AC14" s="14">
        <v>4.5504101079613397E-2</v>
      </c>
      <c r="AD14" s="14">
        <v>4.65342551283765E-2</v>
      </c>
      <c r="AE14" s="14"/>
      <c r="AF14" s="14">
        <v>1.1532304787724001E-2</v>
      </c>
      <c r="AG14" s="14">
        <v>2.62338946535021E-2</v>
      </c>
      <c r="AH14" s="14">
        <v>7.0308622721636698E-3</v>
      </c>
      <c r="AI14" s="14">
        <v>2.5725503836174599E-2</v>
      </c>
      <c r="AJ14" s="14"/>
      <c r="AK14" s="14">
        <v>1.8774233652130701E-2</v>
      </c>
      <c r="AL14" s="14">
        <v>3.02852298315766E-2</v>
      </c>
      <c r="AM14" s="14">
        <v>0</v>
      </c>
      <c r="AN14" s="14">
        <v>2.5763104833764299E-2</v>
      </c>
      <c r="AO14" s="14">
        <v>2.89691282311547E-2</v>
      </c>
      <c r="AP14" s="14"/>
      <c r="AQ14" s="14">
        <v>1.17255764498614E-2</v>
      </c>
      <c r="AR14" s="14"/>
      <c r="AS14" s="14">
        <v>1.9826391667495499E-2</v>
      </c>
      <c r="AT14" s="14">
        <v>3.0053892814259402E-2</v>
      </c>
    </row>
    <row r="15" spans="2:46" x14ac:dyDescent="0.35">
      <c r="B15" s="15" t="s">
        <v>72</v>
      </c>
      <c r="C15" s="18">
        <v>0.30767125090171998</v>
      </c>
      <c r="D15" s="18">
        <v>0.35272612935721198</v>
      </c>
      <c r="E15" s="18">
        <v>0.263919212228097</v>
      </c>
      <c r="F15" s="18"/>
      <c r="G15" s="18">
        <v>0.20886079192131701</v>
      </c>
      <c r="H15" s="18">
        <v>0.269218215225077</v>
      </c>
      <c r="I15" s="18">
        <v>0.28229189418623202</v>
      </c>
      <c r="J15" s="18">
        <v>0.33766124540142201</v>
      </c>
      <c r="K15" s="18">
        <v>0.39514917597407301</v>
      </c>
      <c r="L15" s="18">
        <v>0.34215329087614199</v>
      </c>
      <c r="M15" s="18"/>
      <c r="N15" s="18">
        <v>0.28255081729149001</v>
      </c>
      <c r="O15" s="18">
        <v>0.277009487457899</v>
      </c>
      <c r="P15" s="18">
        <v>0.35338140764169002</v>
      </c>
      <c r="Q15" s="18">
        <v>0.32703659435587001</v>
      </c>
      <c r="R15" s="18"/>
      <c r="S15" s="18">
        <v>0.28040131872823199</v>
      </c>
      <c r="T15" s="18">
        <v>0.28352477048349001</v>
      </c>
      <c r="U15" s="18">
        <v>0.30170084500240602</v>
      </c>
      <c r="V15" s="18">
        <v>0.29856040144178397</v>
      </c>
      <c r="W15" s="18">
        <v>0.300127723008414</v>
      </c>
      <c r="X15" s="18">
        <v>0.28611580691190902</v>
      </c>
      <c r="Y15" s="18">
        <v>0.38597495895874601</v>
      </c>
      <c r="Z15" s="18">
        <v>0.35070260390735702</v>
      </c>
      <c r="AA15" s="18">
        <v>0.30445693181485001</v>
      </c>
      <c r="AB15" s="18">
        <v>0.29280080746974002</v>
      </c>
      <c r="AC15" s="18">
        <v>0.40315513937541297</v>
      </c>
      <c r="AD15" s="18">
        <v>0.295961655160904</v>
      </c>
      <c r="AE15" s="18"/>
      <c r="AF15" s="18">
        <v>0.41392745855992802</v>
      </c>
      <c r="AG15" s="18">
        <v>0.214243050625364</v>
      </c>
      <c r="AH15" s="18">
        <v>4.3769583961783001E-2</v>
      </c>
      <c r="AI15" s="18">
        <v>0.59931404464290094</v>
      </c>
      <c r="AJ15" s="18"/>
      <c r="AK15" s="18">
        <v>0.35631738078655201</v>
      </c>
      <c r="AL15" s="18">
        <v>0.20703929538813801</v>
      </c>
      <c r="AM15" s="18">
        <v>2.0192277780785001E-2</v>
      </c>
      <c r="AN15" s="18">
        <v>0.54050895350325801</v>
      </c>
      <c r="AO15" s="18">
        <v>0.231803311134684</v>
      </c>
      <c r="AP15" s="18"/>
      <c r="AQ15" s="18">
        <v>0.228263051337117</v>
      </c>
      <c r="AR15" s="18"/>
      <c r="AS15" s="18">
        <v>0.19366382762864501</v>
      </c>
      <c r="AT15" s="18">
        <v>0.24994303446400501</v>
      </c>
    </row>
    <row r="16" spans="2:46" x14ac:dyDescent="0.35">
      <c r="B16" s="15" t="s">
        <v>73</v>
      </c>
      <c r="C16" s="18">
        <v>0.297249268325813</v>
      </c>
      <c r="D16" s="18">
        <v>0.28236512123621599</v>
      </c>
      <c r="E16" s="18">
        <v>0.31294875737258598</v>
      </c>
      <c r="F16" s="18"/>
      <c r="G16" s="18">
        <v>0.35015055943319201</v>
      </c>
      <c r="H16" s="18">
        <v>0.29853789156224197</v>
      </c>
      <c r="I16" s="18">
        <v>0.31240490104045499</v>
      </c>
      <c r="J16" s="18">
        <v>0.29622979625127499</v>
      </c>
      <c r="K16" s="18">
        <v>0.24336638683212999</v>
      </c>
      <c r="L16" s="18">
        <v>0.28573677343417397</v>
      </c>
      <c r="M16" s="18"/>
      <c r="N16" s="18">
        <v>0.35109680319320302</v>
      </c>
      <c r="O16" s="18">
        <v>0.29450340504901601</v>
      </c>
      <c r="P16" s="18">
        <v>0.266373528451532</v>
      </c>
      <c r="Q16" s="18">
        <v>0.27110226245954</v>
      </c>
      <c r="R16" s="18"/>
      <c r="S16" s="18">
        <v>0.34352200736107902</v>
      </c>
      <c r="T16" s="18">
        <v>0.34477533188568499</v>
      </c>
      <c r="U16" s="18">
        <v>0.32944361101304998</v>
      </c>
      <c r="V16" s="18">
        <v>0.29911586531600198</v>
      </c>
      <c r="W16" s="18">
        <v>0.25628666516155302</v>
      </c>
      <c r="X16" s="18">
        <v>0.31331299120358302</v>
      </c>
      <c r="Y16" s="18">
        <v>0.21062050951174399</v>
      </c>
      <c r="Z16" s="18">
        <v>0.31137139422140903</v>
      </c>
      <c r="AA16" s="18">
        <v>0.29789609501041903</v>
      </c>
      <c r="AB16" s="18">
        <v>0.25343128131215797</v>
      </c>
      <c r="AC16" s="18">
        <v>0.237365116536147</v>
      </c>
      <c r="AD16" s="18">
        <v>0.27221425074585198</v>
      </c>
      <c r="AE16" s="18"/>
      <c r="AF16" s="18">
        <v>0.19973149113720501</v>
      </c>
      <c r="AG16" s="18">
        <v>0.370102925112197</v>
      </c>
      <c r="AH16" s="18">
        <v>0.79536168560314902</v>
      </c>
      <c r="AI16" s="18">
        <v>0.122540023517432</v>
      </c>
      <c r="AJ16" s="18"/>
      <c r="AK16" s="18">
        <v>0.20682684783935301</v>
      </c>
      <c r="AL16" s="18">
        <v>0.366774168541042</v>
      </c>
      <c r="AM16" s="18">
        <v>0.91947529625314395</v>
      </c>
      <c r="AN16" s="18">
        <v>0.16048902880444901</v>
      </c>
      <c r="AO16" s="18">
        <v>0.27165592470399003</v>
      </c>
      <c r="AP16" s="18"/>
      <c r="AQ16" s="18">
        <v>0.380699584054841</v>
      </c>
      <c r="AR16" s="18"/>
      <c r="AS16" s="18">
        <v>0.39611404894167201</v>
      </c>
      <c r="AT16" s="18">
        <v>0.33994006006949801</v>
      </c>
    </row>
    <row r="17" spans="2:46" x14ac:dyDescent="0.35">
      <c r="B17" s="15" t="s">
        <v>74</v>
      </c>
      <c r="C17" s="19">
        <v>1.0421982575906701E-2</v>
      </c>
      <c r="D17" s="19">
        <v>7.0361008120996105E-2</v>
      </c>
      <c r="E17" s="19">
        <v>-4.90295451444887E-2</v>
      </c>
      <c r="F17" s="19"/>
      <c r="G17" s="19">
        <v>-0.141289767511875</v>
      </c>
      <c r="H17" s="19">
        <v>-2.9319676337164102E-2</v>
      </c>
      <c r="I17" s="19">
        <v>-3.0113006854223901E-2</v>
      </c>
      <c r="J17" s="19">
        <v>4.14314491501468E-2</v>
      </c>
      <c r="K17" s="19">
        <v>0.15178278914194299</v>
      </c>
      <c r="L17" s="19">
        <v>5.6416517441967698E-2</v>
      </c>
      <c r="M17" s="19"/>
      <c r="N17" s="19">
        <v>-6.8545985901713097E-2</v>
      </c>
      <c r="O17" s="19">
        <v>-1.7493917591116601E-2</v>
      </c>
      <c r="P17" s="19">
        <v>8.7007879190158496E-2</v>
      </c>
      <c r="Q17" s="19">
        <v>5.5934331896329799E-2</v>
      </c>
      <c r="R17" s="19"/>
      <c r="S17" s="19">
        <v>-6.3120688632847102E-2</v>
      </c>
      <c r="T17" s="19">
        <v>-6.1250561402194398E-2</v>
      </c>
      <c r="U17" s="19">
        <v>-2.7742766010643499E-2</v>
      </c>
      <c r="V17" s="19">
        <v>-5.55463874217621E-4</v>
      </c>
      <c r="W17" s="19">
        <v>4.3841057846860501E-2</v>
      </c>
      <c r="X17" s="19">
        <v>-2.7197184291674399E-2</v>
      </c>
      <c r="Y17" s="19">
        <v>0.17535444944700199</v>
      </c>
      <c r="Z17" s="19">
        <v>3.9331209685947902E-2</v>
      </c>
      <c r="AA17" s="19">
        <v>6.56083680443054E-3</v>
      </c>
      <c r="AB17" s="19">
        <v>3.9369526157582303E-2</v>
      </c>
      <c r="AC17" s="19">
        <v>0.165790022839266</v>
      </c>
      <c r="AD17" s="19">
        <v>2.3747404415051899E-2</v>
      </c>
      <c r="AE17" s="19"/>
      <c r="AF17" s="19">
        <v>0.21419596742272201</v>
      </c>
      <c r="AG17" s="19">
        <v>-0.155859874486833</v>
      </c>
      <c r="AH17" s="19">
        <v>-0.75159210164136603</v>
      </c>
      <c r="AI17" s="19">
        <v>0.47677402112546902</v>
      </c>
      <c r="AJ17" s="19"/>
      <c r="AK17" s="19">
        <v>0.149490532947199</v>
      </c>
      <c r="AL17" s="19">
        <v>-0.15973487315290399</v>
      </c>
      <c r="AM17" s="19">
        <v>-0.89928301847235903</v>
      </c>
      <c r="AN17" s="19">
        <v>0.38001992469880902</v>
      </c>
      <c r="AO17" s="19">
        <v>-3.9852613569306201E-2</v>
      </c>
      <c r="AP17" s="19"/>
      <c r="AQ17" s="19">
        <v>-0.152436532717725</v>
      </c>
      <c r="AR17" s="19"/>
      <c r="AS17" s="19">
        <v>-0.20245022131302701</v>
      </c>
      <c r="AT17" s="19">
        <v>-8.9997025605492997E-2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2:AT23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273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267</v>
      </c>
      <c r="C9" s="14">
        <v>0.47748500805720701</v>
      </c>
      <c r="D9" s="14">
        <v>0.50034540204287403</v>
      </c>
      <c r="E9" s="14">
        <v>0.45703108591361802</v>
      </c>
      <c r="F9" s="14"/>
      <c r="G9" s="14">
        <v>0.23357314832804299</v>
      </c>
      <c r="H9" s="14">
        <v>0.29254595703257502</v>
      </c>
      <c r="I9" s="14">
        <v>0.39429328632128602</v>
      </c>
      <c r="J9" s="14">
        <v>0.51044479012503197</v>
      </c>
      <c r="K9" s="14">
        <v>0.60689458434825705</v>
      </c>
      <c r="L9" s="14">
        <v>0.74428978654747502</v>
      </c>
      <c r="M9" s="14"/>
      <c r="N9" s="14">
        <v>0.51852642173912</v>
      </c>
      <c r="O9" s="14">
        <v>0.48871518258733199</v>
      </c>
      <c r="P9" s="14">
        <v>0.43142009198376102</v>
      </c>
      <c r="Q9" s="14">
        <v>0.46271904876464398</v>
      </c>
      <c r="R9" s="14"/>
      <c r="S9" s="14">
        <v>0.35018726375870701</v>
      </c>
      <c r="T9" s="14">
        <v>0.54825762071492601</v>
      </c>
      <c r="U9" s="14">
        <v>0.50086886451202794</v>
      </c>
      <c r="V9" s="14">
        <v>0.53436241322994604</v>
      </c>
      <c r="W9" s="14">
        <v>0.48001111943434099</v>
      </c>
      <c r="X9" s="14">
        <v>0.44970742650613499</v>
      </c>
      <c r="Y9" s="14">
        <v>0.48052029713587902</v>
      </c>
      <c r="Z9" s="14">
        <v>0.53738715178354901</v>
      </c>
      <c r="AA9" s="14">
        <v>0.47973705486324297</v>
      </c>
      <c r="AB9" s="14">
        <v>0.46197429338978802</v>
      </c>
      <c r="AC9" s="14">
        <v>0.52279547990390096</v>
      </c>
      <c r="AD9" s="14">
        <v>0.483590285551736</v>
      </c>
      <c r="AE9" s="14"/>
      <c r="AF9" s="14">
        <v>0.66204453737582403</v>
      </c>
      <c r="AG9" s="14">
        <v>0.40870826952602701</v>
      </c>
      <c r="AH9" s="14">
        <v>0.47677623094279298</v>
      </c>
      <c r="AI9" s="14">
        <v>0.65133304847502105</v>
      </c>
      <c r="AJ9" s="14"/>
      <c r="AK9" s="14">
        <v>0.57014151876001495</v>
      </c>
      <c r="AL9" s="14">
        <v>0.36420686458497098</v>
      </c>
      <c r="AM9" s="14">
        <v>0.48541243102790499</v>
      </c>
      <c r="AN9" s="14">
        <v>0.66175873805459495</v>
      </c>
      <c r="AO9" s="14">
        <v>0.23487050184686001</v>
      </c>
      <c r="AP9" s="14"/>
      <c r="AQ9" s="14">
        <v>0.46518952413562498</v>
      </c>
      <c r="AR9" s="14"/>
      <c r="AS9" s="14">
        <v>0.42823847508178697</v>
      </c>
      <c r="AT9" s="14">
        <v>0.39047823717223801</v>
      </c>
    </row>
    <row r="10" spans="2:46" x14ac:dyDescent="0.35">
      <c r="B10" s="15" t="s">
        <v>248</v>
      </c>
      <c r="C10" s="14">
        <v>0.325079499233208</v>
      </c>
      <c r="D10" s="14">
        <v>0.34854830045028101</v>
      </c>
      <c r="E10" s="14">
        <v>0.30248876332705799</v>
      </c>
      <c r="F10" s="14"/>
      <c r="G10" s="14">
        <v>0.24075029503117601</v>
      </c>
      <c r="H10" s="14">
        <v>0.26563267404882301</v>
      </c>
      <c r="I10" s="14">
        <v>0.302706101829055</v>
      </c>
      <c r="J10" s="14">
        <v>0.35500862559330099</v>
      </c>
      <c r="K10" s="14">
        <v>0.345532007031841</v>
      </c>
      <c r="L10" s="14">
        <v>0.40976190417019298</v>
      </c>
      <c r="M10" s="14"/>
      <c r="N10" s="14">
        <v>0.37964416786649302</v>
      </c>
      <c r="O10" s="14">
        <v>0.33723203540483998</v>
      </c>
      <c r="P10" s="14">
        <v>0.30722502076538499</v>
      </c>
      <c r="Q10" s="14">
        <v>0.26972897273538898</v>
      </c>
      <c r="R10" s="14"/>
      <c r="S10" s="14">
        <v>0.33648830937539498</v>
      </c>
      <c r="T10" s="14">
        <v>0.33823369713568102</v>
      </c>
      <c r="U10" s="14">
        <v>0.35205868338478802</v>
      </c>
      <c r="V10" s="14">
        <v>0.32872028833261702</v>
      </c>
      <c r="W10" s="14">
        <v>0.36019406361300399</v>
      </c>
      <c r="X10" s="14">
        <v>0.34401271180606002</v>
      </c>
      <c r="Y10" s="14">
        <v>0.28312646201875702</v>
      </c>
      <c r="Z10" s="14">
        <v>0.26710693013563802</v>
      </c>
      <c r="AA10" s="14">
        <v>0.315832496933169</v>
      </c>
      <c r="AB10" s="14">
        <v>0.33121062887588298</v>
      </c>
      <c r="AC10" s="14">
        <v>0.31604844396744403</v>
      </c>
      <c r="AD10" s="14">
        <v>0.21398806671147599</v>
      </c>
      <c r="AE10" s="14"/>
      <c r="AF10" s="14">
        <v>0.431876759782028</v>
      </c>
      <c r="AG10" s="14">
        <v>0.29887793767672699</v>
      </c>
      <c r="AH10" s="14">
        <v>0.35148829052410702</v>
      </c>
      <c r="AI10" s="14">
        <v>0.33182221390827299</v>
      </c>
      <c r="AJ10" s="14"/>
      <c r="AK10" s="14">
        <v>0.44263418022728201</v>
      </c>
      <c r="AL10" s="14">
        <v>0.28799751188564499</v>
      </c>
      <c r="AM10" s="14">
        <v>0.38889362231632602</v>
      </c>
      <c r="AN10" s="14">
        <v>0.31103567916513802</v>
      </c>
      <c r="AO10" s="14">
        <v>0.30007414298785201</v>
      </c>
      <c r="AP10" s="14"/>
      <c r="AQ10" s="14">
        <v>0.297412950625422</v>
      </c>
      <c r="AR10" s="14"/>
      <c r="AS10" s="14">
        <v>0.30036627588083897</v>
      </c>
      <c r="AT10" s="14">
        <v>0.29447195562799899</v>
      </c>
    </row>
    <row r="11" spans="2:46" ht="29" x14ac:dyDescent="0.35">
      <c r="B11" s="15" t="s">
        <v>264</v>
      </c>
      <c r="C11" s="14">
        <v>0.30834859237046702</v>
      </c>
      <c r="D11" s="14">
        <v>0.26135048066345001</v>
      </c>
      <c r="E11" s="14">
        <v>0.35545244689232702</v>
      </c>
      <c r="F11" s="14"/>
      <c r="G11" s="14">
        <v>0.29273200243995601</v>
      </c>
      <c r="H11" s="14">
        <v>0.32006347020549403</v>
      </c>
      <c r="I11" s="14">
        <v>0.282349942103017</v>
      </c>
      <c r="J11" s="14">
        <v>0.317771288393559</v>
      </c>
      <c r="K11" s="14">
        <v>0.320554072997283</v>
      </c>
      <c r="L11" s="14">
        <v>0.31448673888320899</v>
      </c>
      <c r="M11" s="14"/>
      <c r="N11" s="14">
        <v>0.27891780299395402</v>
      </c>
      <c r="O11" s="14">
        <v>0.327926462398411</v>
      </c>
      <c r="P11" s="14">
        <v>0.31744190958243901</v>
      </c>
      <c r="Q11" s="14">
        <v>0.31213585464511101</v>
      </c>
      <c r="R11" s="14"/>
      <c r="S11" s="14">
        <v>0.25074706694203402</v>
      </c>
      <c r="T11" s="14">
        <v>0.33279832820904698</v>
      </c>
      <c r="U11" s="14">
        <v>0.27034351073540602</v>
      </c>
      <c r="V11" s="14">
        <v>0.256890091719019</v>
      </c>
      <c r="W11" s="14">
        <v>0.27557807995155598</v>
      </c>
      <c r="X11" s="14">
        <v>0.29225786745994098</v>
      </c>
      <c r="Y11" s="14">
        <v>0.32282323476407698</v>
      </c>
      <c r="Z11" s="14">
        <v>0.36322573976471001</v>
      </c>
      <c r="AA11" s="14">
        <v>0.27886536217105701</v>
      </c>
      <c r="AB11" s="14">
        <v>0.391818158595932</v>
      </c>
      <c r="AC11" s="14">
        <v>0.34406976884339702</v>
      </c>
      <c r="AD11" s="14">
        <v>0.53614545498676103</v>
      </c>
      <c r="AE11" s="14"/>
      <c r="AF11" s="14">
        <v>0.32532004170853102</v>
      </c>
      <c r="AG11" s="14">
        <v>0.30460452420998402</v>
      </c>
      <c r="AH11" s="14">
        <v>0.35606426214609299</v>
      </c>
      <c r="AI11" s="14">
        <v>0.25317840972306899</v>
      </c>
      <c r="AJ11" s="14"/>
      <c r="AK11" s="14">
        <v>0.355043619063107</v>
      </c>
      <c r="AL11" s="14">
        <v>0.230310068502694</v>
      </c>
      <c r="AM11" s="14">
        <v>0.31274405712324799</v>
      </c>
      <c r="AN11" s="14">
        <v>0.28062980744406402</v>
      </c>
      <c r="AO11" s="14">
        <v>0.42537850440959801</v>
      </c>
      <c r="AP11" s="14"/>
      <c r="AQ11" s="14">
        <v>0.32445989132744502</v>
      </c>
      <c r="AR11" s="14"/>
      <c r="AS11" s="14">
        <v>0.26466810551111902</v>
      </c>
      <c r="AT11" s="14">
        <v>0.37483720763787898</v>
      </c>
    </row>
    <row r="12" spans="2:46" ht="29" x14ac:dyDescent="0.35">
      <c r="B12" s="15" t="s">
        <v>270</v>
      </c>
      <c r="C12" s="14">
        <v>0.26036333822615798</v>
      </c>
      <c r="D12" s="14">
        <v>0.26767648573966102</v>
      </c>
      <c r="E12" s="14">
        <v>0.25424157381402002</v>
      </c>
      <c r="F12" s="14"/>
      <c r="G12" s="14">
        <v>0.245685169989077</v>
      </c>
      <c r="H12" s="14">
        <v>0.21945442932638401</v>
      </c>
      <c r="I12" s="14">
        <v>0.217488234501543</v>
      </c>
      <c r="J12" s="14">
        <v>0.27716105532207702</v>
      </c>
      <c r="K12" s="14">
        <v>0.30643135105700903</v>
      </c>
      <c r="L12" s="14">
        <v>0.29361079628780901</v>
      </c>
      <c r="M12" s="14"/>
      <c r="N12" s="14">
        <v>0.289521789018517</v>
      </c>
      <c r="O12" s="14">
        <v>0.25026870600178303</v>
      </c>
      <c r="P12" s="14">
        <v>0.23978793644687099</v>
      </c>
      <c r="Q12" s="14">
        <v>0.259122184902634</v>
      </c>
      <c r="R12" s="14"/>
      <c r="S12" s="14">
        <v>0.256916452298044</v>
      </c>
      <c r="T12" s="14">
        <v>0.233150875365434</v>
      </c>
      <c r="U12" s="14">
        <v>0.22281995871914201</v>
      </c>
      <c r="V12" s="14">
        <v>0.32524247806404599</v>
      </c>
      <c r="W12" s="14">
        <v>0.28407505981431802</v>
      </c>
      <c r="X12" s="14">
        <v>0.30821507321962899</v>
      </c>
      <c r="Y12" s="14">
        <v>0.26096957620931599</v>
      </c>
      <c r="Z12" s="14">
        <v>0.261085445839076</v>
      </c>
      <c r="AA12" s="14">
        <v>0.25884701810349398</v>
      </c>
      <c r="AB12" s="14">
        <v>0.22210243156436399</v>
      </c>
      <c r="AC12" s="14">
        <v>0.28189948913421498</v>
      </c>
      <c r="AD12" s="14">
        <v>0.183676437007285</v>
      </c>
      <c r="AE12" s="14"/>
      <c r="AF12" s="14">
        <v>0.27583366427508799</v>
      </c>
      <c r="AG12" s="14">
        <v>0.26950825176634602</v>
      </c>
      <c r="AH12" s="14">
        <v>0.270656085821605</v>
      </c>
      <c r="AI12" s="14">
        <v>0.241902524775571</v>
      </c>
      <c r="AJ12" s="14"/>
      <c r="AK12" s="14">
        <v>0.250469982072827</v>
      </c>
      <c r="AL12" s="14">
        <v>0.26981958678429402</v>
      </c>
      <c r="AM12" s="14">
        <v>0.33805831295498201</v>
      </c>
      <c r="AN12" s="14">
        <v>0.26988094506870502</v>
      </c>
      <c r="AO12" s="14">
        <v>0.23936028808181301</v>
      </c>
      <c r="AP12" s="14"/>
      <c r="AQ12" s="14">
        <v>0.31078607399400598</v>
      </c>
      <c r="AR12" s="14"/>
      <c r="AS12" s="14">
        <v>0.27590994160231402</v>
      </c>
      <c r="AT12" s="14">
        <v>0.26718381003372699</v>
      </c>
    </row>
    <row r="13" spans="2:46" x14ac:dyDescent="0.35">
      <c r="B13" s="15" t="s">
        <v>269</v>
      </c>
      <c r="C13" s="14">
        <v>0.19853090787358699</v>
      </c>
      <c r="D13" s="14">
        <v>0.234773089255675</v>
      </c>
      <c r="E13" s="14">
        <v>0.16391629119651799</v>
      </c>
      <c r="F13" s="14"/>
      <c r="G13" s="14">
        <v>9.5229247275981005E-2</v>
      </c>
      <c r="H13" s="14">
        <v>0.207880543371805</v>
      </c>
      <c r="I13" s="14">
        <v>0.213886318818412</v>
      </c>
      <c r="J13" s="14">
        <v>0.20503750918845401</v>
      </c>
      <c r="K13" s="14">
        <v>0.237154021705274</v>
      </c>
      <c r="L13" s="14">
        <v>0.215995269532541</v>
      </c>
      <c r="M13" s="14"/>
      <c r="N13" s="14">
        <v>0.16843263103751299</v>
      </c>
      <c r="O13" s="14">
        <v>0.198746905126055</v>
      </c>
      <c r="P13" s="14">
        <v>0.222978899127731</v>
      </c>
      <c r="Q13" s="14">
        <v>0.21214847158113501</v>
      </c>
      <c r="R13" s="14"/>
      <c r="S13" s="14">
        <v>0.21845461859572601</v>
      </c>
      <c r="T13" s="14">
        <v>0.17702471460915301</v>
      </c>
      <c r="U13" s="14">
        <v>0.179620566738624</v>
      </c>
      <c r="V13" s="14">
        <v>0.271591038456579</v>
      </c>
      <c r="W13" s="14">
        <v>0.20348690540945399</v>
      </c>
      <c r="X13" s="14">
        <v>0.22187438350262301</v>
      </c>
      <c r="Y13" s="14">
        <v>0.133102098683057</v>
      </c>
      <c r="Z13" s="14">
        <v>0.174287796028781</v>
      </c>
      <c r="AA13" s="14">
        <v>0.199829606637626</v>
      </c>
      <c r="AB13" s="14">
        <v>0.15577738030268501</v>
      </c>
      <c r="AC13" s="14">
        <v>0.21442255999522999</v>
      </c>
      <c r="AD13" s="14">
        <v>0.25242636571866101</v>
      </c>
      <c r="AE13" s="14"/>
      <c r="AF13" s="14">
        <v>0.21236116541153699</v>
      </c>
      <c r="AG13" s="14">
        <v>0.20931158795049701</v>
      </c>
      <c r="AH13" s="14">
        <v>0.178809850205703</v>
      </c>
      <c r="AI13" s="14">
        <v>0.298172504645068</v>
      </c>
      <c r="AJ13" s="14"/>
      <c r="AK13" s="14">
        <v>0.204597476710008</v>
      </c>
      <c r="AL13" s="14">
        <v>0.19378557053801701</v>
      </c>
      <c r="AM13" s="14">
        <v>0.145924329521221</v>
      </c>
      <c r="AN13" s="14">
        <v>0.29751839881076197</v>
      </c>
      <c r="AO13" s="14">
        <v>0.137832831782087</v>
      </c>
      <c r="AP13" s="14"/>
      <c r="AQ13" s="14">
        <v>0.32060591257393301</v>
      </c>
      <c r="AR13" s="14"/>
      <c r="AS13" s="14">
        <v>0.22559861023035799</v>
      </c>
      <c r="AT13" s="14">
        <v>0.19240085058592701</v>
      </c>
    </row>
    <row r="14" spans="2:46" ht="29" x14ac:dyDescent="0.35">
      <c r="B14" s="15" t="s">
        <v>268</v>
      </c>
      <c r="C14" s="14">
        <v>0.19520866234523301</v>
      </c>
      <c r="D14" s="14">
        <v>0.210649847267669</v>
      </c>
      <c r="E14" s="14">
        <v>0.179816093603514</v>
      </c>
      <c r="F14" s="14"/>
      <c r="G14" s="14">
        <v>0.22367222172524001</v>
      </c>
      <c r="H14" s="14">
        <v>0.23688005054598599</v>
      </c>
      <c r="I14" s="14">
        <v>0.17056830299534001</v>
      </c>
      <c r="J14" s="14">
        <v>0.17154371066864399</v>
      </c>
      <c r="K14" s="14">
        <v>0.169527514294148</v>
      </c>
      <c r="L14" s="14">
        <v>0.19891527548034199</v>
      </c>
      <c r="M14" s="14"/>
      <c r="N14" s="14">
        <v>0.23141507761445901</v>
      </c>
      <c r="O14" s="14">
        <v>0.16488090754899001</v>
      </c>
      <c r="P14" s="14">
        <v>0.18893408596986899</v>
      </c>
      <c r="Q14" s="14">
        <v>0.19191248713776099</v>
      </c>
      <c r="R14" s="14"/>
      <c r="S14" s="14">
        <v>0.210536304521037</v>
      </c>
      <c r="T14" s="14">
        <v>0.19196649365341001</v>
      </c>
      <c r="U14" s="14">
        <v>0.19450670616638299</v>
      </c>
      <c r="V14" s="14">
        <v>0.13787204284316201</v>
      </c>
      <c r="W14" s="14">
        <v>0.20911697933020601</v>
      </c>
      <c r="X14" s="14">
        <v>0.224712052541271</v>
      </c>
      <c r="Y14" s="14">
        <v>0.15719933438754</v>
      </c>
      <c r="Z14" s="14">
        <v>0.23708114825952001</v>
      </c>
      <c r="AA14" s="14">
        <v>0.20131379078991199</v>
      </c>
      <c r="AB14" s="14">
        <v>0.230830278596277</v>
      </c>
      <c r="AC14" s="14">
        <v>0.20177495078996699</v>
      </c>
      <c r="AD14" s="14">
        <v>9.6814899040114602E-2</v>
      </c>
      <c r="AE14" s="14"/>
      <c r="AF14" s="14">
        <v>0.24171911931742401</v>
      </c>
      <c r="AG14" s="14">
        <v>0.179230628425847</v>
      </c>
      <c r="AH14" s="14">
        <v>0.15197808402803001</v>
      </c>
      <c r="AI14" s="14">
        <v>0.20638323553976401</v>
      </c>
      <c r="AJ14" s="14"/>
      <c r="AK14" s="14">
        <v>0.23695681789032599</v>
      </c>
      <c r="AL14" s="14">
        <v>0.14203920343773299</v>
      </c>
      <c r="AM14" s="14">
        <v>0.18153335340069199</v>
      </c>
      <c r="AN14" s="14">
        <v>0.22300589217039801</v>
      </c>
      <c r="AO14" s="14">
        <v>0.216353679928105</v>
      </c>
      <c r="AP14" s="14"/>
      <c r="AQ14" s="14">
        <v>0.22638263472217801</v>
      </c>
      <c r="AR14" s="14"/>
      <c r="AS14" s="14">
        <v>0.14484723041646999</v>
      </c>
      <c r="AT14" s="14">
        <v>0.23843622439102599</v>
      </c>
    </row>
    <row r="15" spans="2:46" ht="29" x14ac:dyDescent="0.35">
      <c r="B15" s="15" t="s">
        <v>266</v>
      </c>
      <c r="C15" s="14">
        <v>0.13370744352935901</v>
      </c>
      <c r="D15" s="14">
        <v>0.13902534927040699</v>
      </c>
      <c r="E15" s="14">
        <v>0.12903799889037801</v>
      </c>
      <c r="F15" s="14"/>
      <c r="G15" s="14">
        <v>0.14984332463031899</v>
      </c>
      <c r="H15" s="14">
        <v>0.16713137673116699</v>
      </c>
      <c r="I15" s="14">
        <v>0.134206022710157</v>
      </c>
      <c r="J15" s="14">
        <v>0.11722244995344799</v>
      </c>
      <c r="K15" s="14">
        <v>0.131897106368841</v>
      </c>
      <c r="L15" s="14">
        <v>0.10997080008721601</v>
      </c>
      <c r="M15" s="14"/>
      <c r="N15" s="14">
        <v>0.16350103072553099</v>
      </c>
      <c r="O15" s="14">
        <v>0.110739257681708</v>
      </c>
      <c r="P15" s="14">
        <v>0.14821432419313099</v>
      </c>
      <c r="Q15" s="14">
        <v>0.110449281143294</v>
      </c>
      <c r="R15" s="14"/>
      <c r="S15" s="14">
        <v>0.14171094421720501</v>
      </c>
      <c r="T15" s="14">
        <v>0.11746128217997</v>
      </c>
      <c r="U15" s="14">
        <v>0.12485359379583801</v>
      </c>
      <c r="V15" s="14">
        <v>0.10997626266838401</v>
      </c>
      <c r="W15" s="14">
        <v>0.12505474680296599</v>
      </c>
      <c r="X15" s="14">
        <v>0.138815486954665</v>
      </c>
      <c r="Y15" s="14">
        <v>9.27101702490261E-2</v>
      </c>
      <c r="Z15" s="14">
        <v>0.126615106986468</v>
      </c>
      <c r="AA15" s="14">
        <v>0.192761859526559</v>
      </c>
      <c r="AB15" s="14">
        <v>0.16098516593727699</v>
      </c>
      <c r="AC15" s="14">
        <v>0.10844995411611601</v>
      </c>
      <c r="AD15" s="14">
        <v>0.12951529736333001</v>
      </c>
      <c r="AE15" s="14"/>
      <c r="AF15" s="14">
        <v>0.15036451005044299</v>
      </c>
      <c r="AG15" s="14">
        <v>0.13275634964241501</v>
      </c>
      <c r="AH15" s="14">
        <v>0.100901909085018</v>
      </c>
      <c r="AI15" s="14">
        <v>0.10102948744189801</v>
      </c>
      <c r="AJ15" s="14"/>
      <c r="AK15" s="14">
        <v>0.14225286489997699</v>
      </c>
      <c r="AL15" s="14">
        <v>0.135028808651972</v>
      </c>
      <c r="AM15" s="14">
        <v>0.12702583094855099</v>
      </c>
      <c r="AN15" s="14">
        <v>0.122584614346679</v>
      </c>
      <c r="AO15" s="14">
        <v>0.24946988176010401</v>
      </c>
      <c r="AP15" s="14"/>
      <c r="AQ15" s="14">
        <v>0.17091279843844301</v>
      </c>
      <c r="AR15" s="14"/>
      <c r="AS15" s="14">
        <v>0.12877185616543499</v>
      </c>
      <c r="AT15" s="14">
        <v>0.13437476013348301</v>
      </c>
    </row>
    <row r="16" spans="2:46" x14ac:dyDescent="0.35">
      <c r="B16" s="15" t="s">
        <v>131</v>
      </c>
      <c r="C16" s="14">
        <v>0.12816325685843799</v>
      </c>
      <c r="D16" s="14">
        <v>0.103327809001281</v>
      </c>
      <c r="E16" s="14">
        <v>0.15102499591648999</v>
      </c>
      <c r="F16" s="14"/>
      <c r="G16" s="14">
        <v>0.21086268332559099</v>
      </c>
      <c r="H16" s="14">
        <v>0.12589585848034501</v>
      </c>
      <c r="I16" s="14">
        <v>0.15390543607669899</v>
      </c>
      <c r="J16" s="14">
        <v>0.125916818029469</v>
      </c>
      <c r="K16" s="14">
        <v>0.107436969487334</v>
      </c>
      <c r="L16" s="14">
        <v>6.9717394878142297E-2</v>
      </c>
      <c r="M16" s="14"/>
      <c r="N16" s="14">
        <v>8.8556164791342304E-2</v>
      </c>
      <c r="O16" s="14">
        <v>0.113127210821764</v>
      </c>
      <c r="P16" s="14">
        <v>0.14059010163372701</v>
      </c>
      <c r="Q16" s="14">
        <v>0.17147065208835</v>
      </c>
      <c r="R16" s="14"/>
      <c r="S16" s="14">
        <v>0.134143228263603</v>
      </c>
      <c r="T16" s="14">
        <v>0.11402775906662301</v>
      </c>
      <c r="U16" s="14">
        <v>0.117842207751825</v>
      </c>
      <c r="V16" s="14">
        <v>0.142460071775836</v>
      </c>
      <c r="W16" s="14">
        <v>0.125148132037738</v>
      </c>
      <c r="X16" s="14">
        <v>0.10446509331395799</v>
      </c>
      <c r="Y16" s="14">
        <v>0.17877447690897599</v>
      </c>
      <c r="Z16" s="14">
        <v>9.1218216169573402E-2</v>
      </c>
      <c r="AA16" s="14">
        <v>0.154259081321343</v>
      </c>
      <c r="AB16" s="14">
        <v>0.129630028756968</v>
      </c>
      <c r="AC16" s="14">
        <v>7.8451994601164393E-2</v>
      </c>
      <c r="AD16" s="14">
        <v>0.12140796785430299</v>
      </c>
      <c r="AE16" s="14"/>
      <c r="AF16" s="14">
        <v>6.1494089405588502E-2</v>
      </c>
      <c r="AG16" s="14">
        <v>0.120917402840529</v>
      </c>
      <c r="AH16" s="14">
        <v>0.123425649518052</v>
      </c>
      <c r="AI16" s="14">
        <v>7.9852158996222694E-2</v>
      </c>
      <c r="AJ16" s="14"/>
      <c r="AK16" s="14">
        <v>7.7086102965365402E-2</v>
      </c>
      <c r="AL16" s="14">
        <v>0.14605413064122</v>
      </c>
      <c r="AM16" s="14">
        <v>0.111434522201528</v>
      </c>
      <c r="AN16" s="14">
        <v>6.55796369491954E-2</v>
      </c>
      <c r="AO16" s="14">
        <v>0.13151525822999099</v>
      </c>
      <c r="AP16" s="14"/>
      <c r="AQ16" s="14">
        <v>2.8885788687143199E-2</v>
      </c>
      <c r="AR16" s="14"/>
      <c r="AS16" s="14">
        <v>0.100674702182667</v>
      </c>
      <c r="AT16" s="14">
        <v>0.14036100774142399</v>
      </c>
    </row>
    <row r="17" spans="2:46" ht="29" x14ac:dyDescent="0.35">
      <c r="B17" s="15" t="s">
        <v>265</v>
      </c>
      <c r="C17" s="14">
        <v>8.6035612477060597E-2</v>
      </c>
      <c r="D17" s="14">
        <v>9.8260827200652406E-2</v>
      </c>
      <c r="E17" s="14">
        <v>7.4434097355288498E-2</v>
      </c>
      <c r="F17" s="14"/>
      <c r="G17" s="14">
        <v>0.12856865586156199</v>
      </c>
      <c r="H17" s="14">
        <v>0.140630643521166</v>
      </c>
      <c r="I17" s="14">
        <v>0.122061106258836</v>
      </c>
      <c r="J17" s="14">
        <v>4.55403305954801E-2</v>
      </c>
      <c r="K17" s="14">
        <v>3.6442404610336598E-2</v>
      </c>
      <c r="L17" s="14">
        <v>5.0299700157962597E-2</v>
      </c>
      <c r="M17" s="14"/>
      <c r="N17" s="14">
        <v>8.2594320922301095E-2</v>
      </c>
      <c r="O17" s="14">
        <v>8.4545249097170094E-2</v>
      </c>
      <c r="P17" s="14">
        <v>0.10276142851986</v>
      </c>
      <c r="Q17" s="14">
        <v>7.77834595720623E-2</v>
      </c>
      <c r="R17" s="14"/>
      <c r="S17" s="14">
        <v>0.147627475601254</v>
      </c>
      <c r="T17" s="14">
        <v>8.4265495480567096E-2</v>
      </c>
      <c r="U17" s="14">
        <v>8.5111711802995704E-2</v>
      </c>
      <c r="V17" s="14">
        <v>5.2505725740096001E-2</v>
      </c>
      <c r="W17" s="14">
        <v>0.118143905065517</v>
      </c>
      <c r="X17" s="14">
        <v>5.18556087550835E-2</v>
      </c>
      <c r="Y17" s="14">
        <v>8.1409041012045505E-2</v>
      </c>
      <c r="Z17" s="14">
        <v>4.8860604511804802E-2</v>
      </c>
      <c r="AA17" s="14">
        <v>8.4661592968157298E-2</v>
      </c>
      <c r="AB17" s="14">
        <v>7.9697441423531204E-2</v>
      </c>
      <c r="AC17" s="14">
        <v>0.100396483962628</v>
      </c>
      <c r="AD17" s="14">
        <v>0</v>
      </c>
      <c r="AE17" s="14"/>
      <c r="AF17" s="14">
        <v>8.3388192100195199E-2</v>
      </c>
      <c r="AG17" s="14">
        <v>0.106119631023363</v>
      </c>
      <c r="AH17" s="14">
        <v>6.1691103615263199E-2</v>
      </c>
      <c r="AI17" s="14">
        <v>6.1639556873029001E-2</v>
      </c>
      <c r="AJ17" s="14"/>
      <c r="AK17" s="14">
        <v>8.82871015484539E-2</v>
      </c>
      <c r="AL17" s="14">
        <v>0.132118842161524</v>
      </c>
      <c r="AM17" s="14">
        <v>9.8025393734982896E-2</v>
      </c>
      <c r="AN17" s="14">
        <v>5.9252750757452101E-2</v>
      </c>
      <c r="AO17" s="14">
        <v>9.1365089072933198E-2</v>
      </c>
      <c r="AP17" s="14"/>
      <c r="AQ17" s="14">
        <v>0.149109638807531</v>
      </c>
      <c r="AR17" s="14"/>
      <c r="AS17" s="14">
        <v>0.110102854268409</v>
      </c>
      <c r="AT17" s="14">
        <v>9.8632109276847804E-2</v>
      </c>
    </row>
    <row r="18" spans="2:46" ht="29" x14ac:dyDescent="0.35">
      <c r="B18" s="15" t="s">
        <v>263</v>
      </c>
      <c r="C18" s="23">
        <v>8.2618469843016004E-2</v>
      </c>
      <c r="D18" s="23">
        <v>9.2480930782769893E-2</v>
      </c>
      <c r="E18" s="23">
        <v>7.3310916040286694E-2</v>
      </c>
      <c r="F18" s="23"/>
      <c r="G18" s="23">
        <v>0.151726695985198</v>
      </c>
      <c r="H18" s="23">
        <v>0.14327116878430801</v>
      </c>
      <c r="I18" s="23">
        <v>9.9326053603983402E-2</v>
      </c>
      <c r="J18" s="23">
        <v>6.7105910678560907E-2</v>
      </c>
      <c r="K18" s="23">
        <v>3.9408418144897997E-2</v>
      </c>
      <c r="L18" s="23">
        <v>1.53222148470406E-2</v>
      </c>
      <c r="M18" s="23"/>
      <c r="N18" s="23">
        <v>9.3691399108882203E-2</v>
      </c>
      <c r="O18" s="23">
        <v>8.7067144850170294E-2</v>
      </c>
      <c r="P18" s="23">
        <v>7.3200357054658202E-2</v>
      </c>
      <c r="Q18" s="23">
        <v>7.5430996881779094E-2</v>
      </c>
      <c r="R18" s="23"/>
      <c r="S18" s="23">
        <v>9.8154206349655701E-2</v>
      </c>
      <c r="T18" s="23">
        <v>8.5986187347147705E-2</v>
      </c>
      <c r="U18" s="23">
        <v>7.6672578852413201E-2</v>
      </c>
      <c r="V18" s="23">
        <v>3.80153992730985E-2</v>
      </c>
      <c r="W18" s="23">
        <v>7.3396840998596599E-2</v>
      </c>
      <c r="X18" s="23">
        <v>9.4723738054302398E-2</v>
      </c>
      <c r="Y18" s="23">
        <v>8.6827889084979903E-2</v>
      </c>
      <c r="Z18" s="23">
        <v>0.12715801504513799</v>
      </c>
      <c r="AA18" s="23">
        <v>8.3746301517168206E-2</v>
      </c>
      <c r="AB18" s="23">
        <v>7.8294339545822503E-2</v>
      </c>
      <c r="AC18" s="23">
        <v>6.6100658649952099E-2</v>
      </c>
      <c r="AD18" s="23">
        <v>9.5920012470605498E-2</v>
      </c>
      <c r="AE18" s="23"/>
      <c r="AF18" s="23">
        <v>5.1965771822270398E-2</v>
      </c>
      <c r="AG18" s="23">
        <v>9.0828789148433897E-2</v>
      </c>
      <c r="AH18" s="23">
        <v>5.9873129349207903E-2</v>
      </c>
      <c r="AI18" s="23">
        <v>7.6804250712872293E-2</v>
      </c>
      <c r="AJ18" s="23"/>
      <c r="AK18" s="23">
        <v>6.9380215183718494E-2</v>
      </c>
      <c r="AL18" s="23">
        <v>0.106354144570319</v>
      </c>
      <c r="AM18" s="23">
        <v>5.00676513688596E-2</v>
      </c>
      <c r="AN18" s="23">
        <v>7.5253037803942505E-2</v>
      </c>
      <c r="AO18" s="23">
        <v>0.14928136443242901</v>
      </c>
      <c r="AP18" s="23"/>
      <c r="AQ18" s="23">
        <v>9.7237750976427603E-2</v>
      </c>
      <c r="AR18" s="23"/>
      <c r="AS18" s="23">
        <v>9.46493260755705E-2</v>
      </c>
      <c r="AT18" s="23">
        <v>8.1923828838774596E-2</v>
      </c>
    </row>
    <row r="19" spans="2:46" x14ac:dyDescent="0.35">
      <c r="B19" s="16"/>
    </row>
    <row r="20" spans="2:46" x14ac:dyDescent="0.35">
      <c r="B20" t="s">
        <v>76</v>
      </c>
    </row>
    <row r="21" spans="2:46" x14ac:dyDescent="0.35">
      <c r="B21" t="s">
        <v>77</v>
      </c>
    </row>
    <row r="23" spans="2:46" x14ac:dyDescent="0.35">
      <c r="B23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2:AT19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278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ht="29" x14ac:dyDescent="0.35">
      <c r="B9" s="15" t="s">
        <v>274</v>
      </c>
      <c r="C9" s="14">
        <v>0.222615043389015</v>
      </c>
      <c r="D9" s="14">
        <v>0.24610155782131701</v>
      </c>
      <c r="E9" s="14">
        <v>0.20055131318943401</v>
      </c>
      <c r="F9" s="14"/>
      <c r="G9" s="14">
        <v>0.19447229487228199</v>
      </c>
      <c r="H9" s="14">
        <v>0.28762008937255001</v>
      </c>
      <c r="I9" s="14">
        <v>0.22684153221717701</v>
      </c>
      <c r="J9" s="14">
        <v>0.247307026727035</v>
      </c>
      <c r="K9" s="14">
        <v>0.22676193259772401</v>
      </c>
      <c r="L9" s="14">
        <v>0.162161635860405</v>
      </c>
      <c r="M9" s="14"/>
      <c r="N9" s="14">
        <v>0.255330333465975</v>
      </c>
      <c r="O9" s="14">
        <v>0.26985771432269501</v>
      </c>
      <c r="P9" s="14">
        <v>0.186262307420936</v>
      </c>
      <c r="Q9" s="14">
        <v>0.171074302293098</v>
      </c>
      <c r="R9" s="14"/>
      <c r="S9" s="14">
        <v>0.29071428305366198</v>
      </c>
      <c r="T9" s="14">
        <v>0.204150809429054</v>
      </c>
      <c r="U9" s="14">
        <v>0.23923709170868501</v>
      </c>
      <c r="V9" s="14">
        <v>0.21734587754969201</v>
      </c>
      <c r="W9" s="14">
        <v>0.21199665362546699</v>
      </c>
      <c r="X9" s="14">
        <v>0.180901275463866</v>
      </c>
      <c r="Y9" s="14">
        <v>0.18003037296846</v>
      </c>
      <c r="Z9" s="14">
        <v>0.16978693397163</v>
      </c>
      <c r="AA9" s="14">
        <v>0.26435450055332999</v>
      </c>
      <c r="AB9" s="14">
        <v>0.235658146968626</v>
      </c>
      <c r="AC9" s="14">
        <v>0.16638023380422301</v>
      </c>
      <c r="AD9" s="14">
        <v>0.19242653468245299</v>
      </c>
      <c r="AE9" s="14"/>
      <c r="AF9" s="14">
        <v>4.5232731957972498E-2</v>
      </c>
      <c r="AG9" s="14">
        <v>0.47856956697582298</v>
      </c>
      <c r="AH9" s="14">
        <v>0.17439106812549099</v>
      </c>
      <c r="AI9" s="14">
        <v>2.14116870941265E-2</v>
      </c>
      <c r="AJ9" s="14"/>
      <c r="AK9" s="14">
        <v>6.0903404470553299E-2</v>
      </c>
      <c r="AL9" s="14">
        <v>0.656850313596823</v>
      </c>
      <c r="AM9" s="14">
        <v>0.15358882122334999</v>
      </c>
      <c r="AN9" s="14">
        <v>2.0695162511687799E-2</v>
      </c>
      <c r="AO9" s="14">
        <v>0.19968464181644399</v>
      </c>
      <c r="AP9" s="14"/>
      <c r="AQ9" s="14">
        <v>0.34730831357926401</v>
      </c>
      <c r="AR9" s="14"/>
      <c r="AS9" s="14">
        <v>0.72312006083999802</v>
      </c>
      <c r="AT9" s="14">
        <v>0.10822439808421901</v>
      </c>
    </row>
    <row r="10" spans="2:46" ht="29" x14ac:dyDescent="0.35">
      <c r="B10" s="15" t="s">
        <v>275</v>
      </c>
      <c r="C10" s="14">
        <v>0.254353467859326</v>
      </c>
      <c r="D10" s="14">
        <v>0.30182497702555899</v>
      </c>
      <c r="E10" s="14">
        <v>0.208991519496072</v>
      </c>
      <c r="F10" s="14"/>
      <c r="G10" s="14">
        <v>0.19359129676147499</v>
      </c>
      <c r="H10" s="14">
        <v>0.22356668046814401</v>
      </c>
      <c r="I10" s="14">
        <v>0.29176153821217199</v>
      </c>
      <c r="J10" s="14">
        <v>0.28478895294884998</v>
      </c>
      <c r="K10" s="14">
        <v>0.26148106708046698</v>
      </c>
      <c r="L10" s="14">
        <v>0.25993624206863097</v>
      </c>
      <c r="M10" s="14"/>
      <c r="N10" s="14">
        <v>0.18893701353588899</v>
      </c>
      <c r="O10" s="14">
        <v>0.19189290793466501</v>
      </c>
      <c r="P10" s="14">
        <v>0.34901260957763403</v>
      </c>
      <c r="Q10" s="14">
        <v>0.30457919464766697</v>
      </c>
      <c r="R10" s="14"/>
      <c r="S10" s="14">
        <v>0.189349474437674</v>
      </c>
      <c r="T10" s="14">
        <v>0.23218280579779699</v>
      </c>
      <c r="U10" s="14">
        <v>0.25413577862019199</v>
      </c>
      <c r="V10" s="14">
        <v>0.26414642164194901</v>
      </c>
      <c r="W10" s="14">
        <v>0.30653661269836102</v>
      </c>
      <c r="X10" s="14">
        <v>0.33342878885134702</v>
      </c>
      <c r="Y10" s="14">
        <v>0.29796400435112103</v>
      </c>
      <c r="Z10" s="14">
        <v>0.23176964944315701</v>
      </c>
      <c r="AA10" s="14">
        <v>0.27138911686987799</v>
      </c>
      <c r="AB10" s="14">
        <v>0.19817500353928899</v>
      </c>
      <c r="AC10" s="14">
        <v>0.28059637881845301</v>
      </c>
      <c r="AD10" s="14">
        <v>0.24265334631091701</v>
      </c>
      <c r="AE10" s="14"/>
      <c r="AF10" s="14">
        <v>0.24116000355779499</v>
      </c>
      <c r="AG10" s="14">
        <v>0.146000329192114</v>
      </c>
      <c r="AH10" s="14">
        <v>6.7127359363492803E-2</v>
      </c>
      <c r="AI10" s="14">
        <v>0.79226296543673602</v>
      </c>
      <c r="AJ10" s="14"/>
      <c r="AK10" s="14">
        <v>9.0305963383588594E-2</v>
      </c>
      <c r="AL10" s="14">
        <v>6.1073606708167798E-2</v>
      </c>
      <c r="AM10" s="14">
        <v>3.5620340384579501E-2</v>
      </c>
      <c r="AN10" s="14">
        <v>0.82780288008954805</v>
      </c>
      <c r="AO10" s="14">
        <v>6.2280889154226103E-2</v>
      </c>
      <c r="AP10" s="14"/>
      <c r="AQ10" s="14">
        <v>0.45998431756032698</v>
      </c>
      <c r="AR10" s="14"/>
      <c r="AS10" s="14">
        <v>7.72247238427025E-2</v>
      </c>
      <c r="AT10" s="14">
        <v>0.25610624875911497</v>
      </c>
    </row>
    <row r="11" spans="2:46" ht="29" x14ac:dyDescent="0.35">
      <c r="B11" s="15" t="s">
        <v>276</v>
      </c>
      <c r="C11" s="14">
        <v>9.4039346480157104E-2</v>
      </c>
      <c r="D11" s="14">
        <v>7.8536847636430304E-2</v>
      </c>
      <c r="E11" s="14">
        <v>0.109546678040154</v>
      </c>
      <c r="F11" s="14"/>
      <c r="G11" s="14">
        <v>0.122740128252326</v>
      </c>
      <c r="H11" s="14">
        <v>0.101133468262851</v>
      </c>
      <c r="I11" s="14">
        <v>9.0776971387569502E-2</v>
      </c>
      <c r="J11" s="14">
        <v>9.0525568135746998E-2</v>
      </c>
      <c r="K11" s="14">
        <v>7.6357766776526406E-2</v>
      </c>
      <c r="L11" s="14">
        <v>8.6555020045645997E-2</v>
      </c>
      <c r="M11" s="14"/>
      <c r="N11" s="14">
        <v>0.110487706758988</v>
      </c>
      <c r="O11" s="14">
        <v>8.4087796954605595E-2</v>
      </c>
      <c r="P11" s="14">
        <v>8.9848074975648798E-2</v>
      </c>
      <c r="Q11" s="14">
        <v>9.1584603540364906E-2</v>
      </c>
      <c r="R11" s="14"/>
      <c r="S11" s="14">
        <v>0.101557994280561</v>
      </c>
      <c r="T11" s="14">
        <v>0.105715817607287</v>
      </c>
      <c r="U11" s="14">
        <v>8.51470208862148E-2</v>
      </c>
      <c r="V11" s="14">
        <v>7.5610500169407999E-2</v>
      </c>
      <c r="W11" s="14">
        <v>8.5810638452913507E-2</v>
      </c>
      <c r="X11" s="14">
        <v>6.7218391319772697E-2</v>
      </c>
      <c r="Y11" s="14">
        <v>9.1697566947195705E-2</v>
      </c>
      <c r="Z11" s="14">
        <v>0.12650563864922301</v>
      </c>
      <c r="AA11" s="14">
        <v>9.8804986411464804E-2</v>
      </c>
      <c r="AB11" s="14">
        <v>9.28908004738003E-2</v>
      </c>
      <c r="AC11" s="14">
        <v>9.7899036714926696E-2</v>
      </c>
      <c r="AD11" s="14">
        <v>0.12926454269229801</v>
      </c>
      <c r="AE11" s="14"/>
      <c r="AF11" s="14">
        <v>3.81162573252843E-2</v>
      </c>
      <c r="AG11" s="14">
        <v>8.68601132985828E-2</v>
      </c>
      <c r="AH11" s="14">
        <v>0.38414466555204002</v>
      </c>
      <c r="AI11" s="14">
        <v>1.7277656897579999E-2</v>
      </c>
      <c r="AJ11" s="14"/>
      <c r="AK11" s="14">
        <v>4.7752614897141797E-2</v>
      </c>
      <c r="AL11" s="14">
        <v>3.5134934722647601E-2</v>
      </c>
      <c r="AM11" s="14">
        <v>0.51743051220557101</v>
      </c>
      <c r="AN11" s="14">
        <v>1.8855466897663101E-2</v>
      </c>
      <c r="AO11" s="14">
        <v>0.12914122772157499</v>
      </c>
      <c r="AP11" s="14"/>
      <c r="AQ11" s="14">
        <v>5.4341704024283802E-2</v>
      </c>
      <c r="AR11" s="14"/>
      <c r="AS11" s="14">
        <v>6.3540394102578696E-2</v>
      </c>
      <c r="AT11" s="14">
        <v>0.12391377424948</v>
      </c>
    </row>
    <row r="12" spans="2:46" ht="29" x14ac:dyDescent="0.35">
      <c r="B12" s="15" t="s">
        <v>277</v>
      </c>
      <c r="C12" s="14">
        <v>0.10216698210111699</v>
      </c>
      <c r="D12" s="14">
        <v>0.108545306869046</v>
      </c>
      <c r="E12" s="14">
        <v>9.5392761174625404E-2</v>
      </c>
      <c r="F12" s="14"/>
      <c r="G12" s="14">
        <v>0.109770388598045</v>
      </c>
      <c r="H12" s="14">
        <v>7.5996991483192194E-2</v>
      </c>
      <c r="I12" s="14">
        <v>8.92638953364676E-2</v>
      </c>
      <c r="J12" s="14">
        <v>8.6174611939835194E-2</v>
      </c>
      <c r="K12" s="14">
        <v>0.11335437691919301</v>
      </c>
      <c r="L12" s="14">
        <v>0.13435983734715501</v>
      </c>
      <c r="M12" s="14"/>
      <c r="N12" s="14">
        <v>0.13122616304838799</v>
      </c>
      <c r="O12" s="14">
        <v>9.6810759308686101E-2</v>
      </c>
      <c r="P12" s="14">
        <v>9.9086856230013606E-2</v>
      </c>
      <c r="Q12" s="14">
        <v>8.0395753000875397E-2</v>
      </c>
      <c r="R12" s="14"/>
      <c r="S12" s="14">
        <v>8.8399595646486001E-2</v>
      </c>
      <c r="T12" s="14">
        <v>0.134779002293172</v>
      </c>
      <c r="U12" s="14">
        <v>0.108822605074525</v>
      </c>
      <c r="V12" s="14">
        <v>0.149437303143692</v>
      </c>
      <c r="W12" s="14">
        <v>9.8911397892152295E-2</v>
      </c>
      <c r="X12" s="14">
        <v>9.7352186546802499E-2</v>
      </c>
      <c r="Y12" s="14">
        <v>7.7669260045028096E-2</v>
      </c>
      <c r="Z12" s="14">
        <v>0.13227563814768001</v>
      </c>
      <c r="AA12" s="14">
        <v>8.0836394684631996E-2</v>
      </c>
      <c r="AB12" s="14">
        <v>9.5060570565723396E-2</v>
      </c>
      <c r="AC12" s="14">
        <v>6.7004574212910395E-2</v>
      </c>
      <c r="AD12" s="14">
        <v>7.0729817412445106E-2</v>
      </c>
      <c r="AE12" s="14"/>
      <c r="AF12" s="14">
        <v>0.35250150758161902</v>
      </c>
      <c r="AG12" s="14">
        <v>4.4091600165208598E-2</v>
      </c>
      <c r="AH12" s="14">
        <v>5.3264020622881797E-2</v>
      </c>
      <c r="AI12" s="14">
        <v>5.3799983223287301E-2</v>
      </c>
      <c r="AJ12" s="14"/>
      <c r="AK12" s="14">
        <v>0.45076863435030001</v>
      </c>
      <c r="AL12" s="14">
        <v>4.9293186139852403E-2</v>
      </c>
      <c r="AM12" s="14">
        <v>4.0307932078160198E-2</v>
      </c>
      <c r="AN12" s="14">
        <v>4.1640307297989801E-2</v>
      </c>
      <c r="AO12" s="14">
        <v>1.8473839333831201E-2</v>
      </c>
      <c r="AP12" s="14"/>
      <c r="AQ12" s="14">
        <v>3.7466756638724098E-2</v>
      </c>
      <c r="AR12" s="14"/>
      <c r="AS12" s="14">
        <v>3.3302868468357401E-2</v>
      </c>
      <c r="AT12" s="14">
        <v>5.88513526367518E-2</v>
      </c>
    </row>
    <row r="13" spans="2:46" x14ac:dyDescent="0.35">
      <c r="B13" s="15" t="s">
        <v>260</v>
      </c>
      <c r="C13" s="14">
        <v>0.214934732445279</v>
      </c>
      <c r="D13" s="14">
        <v>0.189483155027862</v>
      </c>
      <c r="E13" s="14">
        <v>0.23955325529211999</v>
      </c>
      <c r="F13" s="14"/>
      <c r="G13" s="14">
        <v>0.19437793005392001</v>
      </c>
      <c r="H13" s="14">
        <v>0.185310495099969</v>
      </c>
      <c r="I13" s="14">
        <v>0.16396881946278399</v>
      </c>
      <c r="J13" s="14">
        <v>0.20244184612805999</v>
      </c>
      <c r="K13" s="14">
        <v>0.242671694019096</v>
      </c>
      <c r="L13" s="14">
        <v>0.285679081401499</v>
      </c>
      <c r="M13" s="14"/>
      <c r="N13" s="14">
        <v>0.23444615692728399</v>
      </c>
      <c r="O13" s="14">
        <v>0.253949761481914</v>
      </c>
      <c r="P13" s="14">
        <v>0.174100040050782</v>
      </c>
      <c r="Q13" s="14">
        <v>0.188167758327172</v>
      </c>
      <c r="R13" s="14"/>
      <c r="S13" s="14">
        <v>0.22348030336799299</v>
      </c>
      <c r="T13" s="14">
        <v>0.23893986638315901</v>
      </c>
      <c r="U13" s="14">
        <v>0.17537368110646701</v>
      </c>
      <c r="V13" s="14">
        <v>0.17294420464878499</v>
      </c>
      <c r="W13" s="14">
        <v>0.15989921468543999</v>
      </c>
      <c r="X13" s="14">
        <v>0.18519141021251501</v>
      </c>
      <c r="Y13" s="14">
        <v>0.228188903317919</v>
      </c>
      <c r="Z13" s="14">
        <v>0.237730911933943</v>
      </c>
      <c r="AA13" s="14">
        <v>0.195717387695031</v>
      </c>
      <c r="AB13" s="14">
        <v>0.27554831719665601</v>
      </c>
      <c r="AC13" s="14">
        <v>0.25864558307297197</v>
      </c>
      <c r="AD13" s="14">
        <v>0.26933541439622399</v>
      </c>
      <c r="AE13" s="14"/>
      <c r="AF13" s="14">
        <v>0.24948326573101301</v>
      </c>
      <c r="AG13" s="14">
        <v>0.16003837088070499</v>
      </c>
      <c r="AH13" s="14">
        <v>0.204151549588587</v>
      </c>
      <c r="AI13" s="14">
        <v>6.7347844305281401E-2</v>
      </c>
      <c r="AJ13" s="14"/>
      <c r="AK13" s="14">
        <v>0.25223422608145901</v>
      </c>
      <c r="AL13" s="14">
        <v>0.101381940366053</v>
      </c>
      <c r="AM13" s="14">
        <v>0.17672101685448699</v>
      </c>
      <c r="AN13" s="14">
        <v>5.7669762376206801E-2</v>
      </c>
      <c r="AO13" s="14">
        <v>0.46580382003537402</v>
      </c>
      <c r="AP13" s="14"/>
      <c r="AQ13" s="14">
        <v>6.4169463048383904E-2</v>
      </c>
      <c r="AR13" s="14"/>
      <c r="AS13" s="14">
        <v>5.170816737265E-2</v>
      </c>
      <c r="AT13" s="14">
        <v>0.33157980704419099</v>
      </c>
    </row>
    <row r="14" spans="2:46" x14ac:dyDescent="0.35">
      <c r="B14" s="15" t="s">
        <v>271</v>
      </c>
      <c r="C14" s="23">
        <v>0.111890427725105</v>
      </c>
      <c r="D14" s="23">
        <v>7.5508155619786396E-2</v>
      </c>
      <c r="E14" s="23">
        <v>0.145964472807596</v>
      </c>
      <c r="F14" s="23"/>
      <c r="G14" s="23">
        <v>0.18504796146195199</v>
      </c>
      <c r="H14" s="23">
        <v>0.12637227531329501</v>
      </c>
      <c r="I14" s="23">
        <v>0.13738724338383099</v>
      </c>
      <c r="J14" s="23">
        <v>8.8761994120472795E-2</v>
      </c>
      <c r="K14" s="23">
        <v>7.9373162606993897E-2</v>
      </c>
      <c r="L14" s="23">
        <v>7.1308183276664897E-2</v>
      </c>
      <c r="M14" s="23"/>
      <c r="N14" s="23">
        <v>7.9572626263475402E-2</v>
      </c>
      <c r="O14" s="23">
        <v>0.103401059997434</v>
      </c>
      <c r="P14" s="23">
        <v>0.101690111744986</v>
      </c>
      <c r="Q14" s="23">
        <v>0.164198388190822</v>
      </c>
      <c r="R14" s="23"/>
      <c r="S14" s="23">
        <v>0.106498349213625</v>
      </c>
      <c r="T14" s="23">
        <v>8.4231698489530493E-2</v>
      </c>
      <c r="U14" s="23">
        <v>0.137283822603917</v>
      </c>
      <c r="V14" s="23">
        <v>0.12051569284647499</v>
      </c>
      <c r="W14" s="23">
        <v>0.13684548264566501</v>
      </c>
      <c r="X14" s="23">
        <v>0.13590794760569699</v>
      </c>
      <c r="Y14" s="23">
        <v>0.124449892370277</v>
      </c>
      <c r="Z14" s="23">
        <v>0.10193122785436699</v>
      </c>
      <c r="AA14" s="23">
        <v>8.8897613785664895E-2</v>
      </c>
      <c r="AB14" s="23">
        <v>0.102667161255905</v>
      </c>
      <c r="AC14" s="23">
        <v>0.129474193376515</v>
      </c>
      <c r="AD14" s="23">
        <v>9.5590344505663102E-2</v>
      </c>
      <c r="AE14" s="23"/>
      <c r="AF14" s="23">
        <v>7.3506233846316396E-2</v>
      </c>
      <c r="AG14" s="23">
        <v>8.4440019487566395E-2</v>
      </c>
      <c r="AH14" s="23">
        <v>0.116921336747507</v>
      </c>
      <c r="AI14" s="23">
        <v>4.7899863042988697E-2</v>
      </c>
      <c r="AJ14" s="23"/>
      <c r="AK14" s="23">
        <v>9.8035156816957306E-2</v>
      </c>
      <c r="AL14" s="23">
        <v>9.6266018466456799E-2</v>
      </c>
      <c r="AM14" s="23">
        <v>7.6331377253852001E-2</v>
      </c>
      <c r="AN14" s="23">
        <v>3.3336420826904398E-2</v>
      </c>
      <c r="AO14" s="23">
        <v>0.12461558193855</v>
      </c>
      <c r="AP14" s="23"/>
      <c r="AQ14" s="23">
        <v>3.6729445149017798E-2</v>
      </c>
      <c r="AR14" s="23"/>
      <c r="AS14" s="23">
        <v>5.1103785373713101E-2</v>
      </c>
      <c r="AT14" s="23">
        <v>0.121324419226244</v>
      </c>
    </row>
    <row r="15" spans="2:46" x14ac:dyDescent="0.35">
      <c r="B15" s="16"/>
    </row>
    <row r="16" spans="2:46" x14ac:dyDescent="0.35">
      <c r="B16" t="s">
        <v>76</v>
      </c>
    </row>
    <row r="17" spans="2:2" x14ac:dyDescent="0.35">
      <c r="B17" t="s">
        <v>77</v>
      </c>
    </row>
    <row r="19" spans="2:2" x14ac:dyDescent="0.35">
      <c r="B19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2:AT16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281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279</v>
      </c>
      <c r="C9" s="14">
        <v>0.313048350793038</v>
      </c>
      <c r="D9" s="14">
        <v>0.37247302641152302</v>
      </c>
      <c r="E9" s="14">
        <v>0.25529778285126897</v>
      </c>
      <c r="F9" s="14"/>
      <c r="G9" s="14">
        <v>0.28467649935636802</v>
      </c>
      <c r="H9" s="14">
        <v>0.35200197439331798</v>
      </c>
      <c r="I9" s="14">
        <v>0.29339429830223701</v>
      </c>
      <c r="J9" s="14">
        <v>0.32557560059330498</v>
      </c>
      <c r="K9" s="14">
        <v>0.29831367278894699</v>
      </c>
      <c r="L9" s="14">
        <v>0.31599316265326299</v>
      </c>
      <c r="M9" s="14"/>
      <c r="N9" s="14">
        <v>0.395174073159549</v>
      </c>
      <c r="O9" s="14">
        <v>0.34346678663922797</v>
      </c>
      <c r="P9" s="14">
        <v>0.29315856024597398</v>
      </c>
      <c r="Q9" s="14">
        <v>0.212342105292983</v>
      </c>
      <c r="R9" s="14"/>
      <c r="S9" s="14">
        <v>0.38470996262657903</v>
      </c>
      <c r="T9" s="14">
        <v>0.31110534270721002</v>
      </c>
      <c r="U9" s="14">
        <v>0.36273467300690099</v>
      </c>
      <c r="V9" s="14">
        <v>0.253472047808809</v>
      </c>
      <c r="W9" s="14">
        <v>0.23459785202660299</v>
      </c>
      <c r="X9" s="14">
        <v>0.25844495291098302</v>
      </c>
      <c r="Y9" s="14">
        <v>0.27252519840001599</v>
      </c>
      <c r="Z9" s="14">
        <v>0.32065163830141502</v>
      </c>
      <c r="AA9" s="14">
        <v>0.31850075908013098</v>
      </c>
      <c r="AB9" s="14">
        <v>0.35260734209223199</v>
      </c>
      <c r="AC9" s="14">
        <v>0.27182068558250699</v>
      </c>
      <c r="AD9" s="14">
        <v>0.40693907054955702</v>
      </c>
      <c r="AE9" s="14"/>
      <c r="AF9" s="14">
        <v>0.26970177776353199</v>
      </c>
      <c r="AG9" s="14">
        <v>0.46319536968888603</v>
      </c>
      <c r="AH9" s="14">
        <v>0.37285931555281199</v>
      </c>
      <c r="AI9" s="14">
        <v>0.11545479006322799</v>
      </c>
      <c r="AJ9" s="14"/>
      <c r="AK9" s="14">
        <v>0.26244317377827198</v>
      </c>
      <c r="AL9" s="14">
        <v>0.61074961188896804</v>
      </c>
      <c r="AM9" s="14">
        <v>0.35398801140504599</v>
      </c>
      <c r="AN9" s="14">
        <v>0.117770245902241</v>
      </c>
      <c r="AO9" s="14">
        <v>0.24738517612382699</v>
      </c>
      <c r="AP9" s="14"/>
      <c r="AQ9" s="14">
        <v>0.38728009004555602</v>
      </c>
      <c r="AR9" s="14"/>
      <c r="AS9" s="14">
        <v>0.677001540509788</v>
      </c>
      <c r="AT9" s="14">
        <v>0.14165892775782499</v>
      </c>
    </row>
    <row r="10" spans="2:46" x14ac:dyDescent="0.35">
      <c r="B10" s="15" t="s">
        <v>280</v>
      </c>
      <c r="C10" s="14">
        <v>0.49374194457230502</v>
      </c>
      <c r="D10" s="14">
        <v>0.47072459779035702</v>
      </c>
      <c r="E10" s="14">
        <v>0.516116550694526</v>
      </c>
      <c r="F10" s="14"/>
      <c r="G10" s="14">
        <v>0.52974204963997595</v>
      </c>
      <c r="H10" s="14">
        <v>0.45860317643607801</v>
      </c>
      <c r="I10" s="14">
        <v>0.51591495917446795</v>
      </c>
      <c r="J10" s="14">
        <v>0.47299133188777498</v>
      </c>
      <c r="K10" s="14">
        <v>0.51921458873591697</v>
      </c>
      <c r="L10" s="14">
        <v>0.48000987249669502</v>
      </c>
      <c r="M10" s="14"/>
      <c r="N10" s="14">
        <v>0.42833635891337102</v>
      </c>
      <c r="O10" s="14">
        <v>0.42974817396590698</v>
      </c>
      <c r="P10" s="14">
        <v>0.56432773034116201</v>
      </c>
      <c r="Q10" s="14">
        <v>0.56999979166579395</v>
      </c>
      <c r="R10" s="14"/>
      <c r="S10" s="14">
        <v>0.376586698952043</v>
      </c>
      <c r="T10" s="14">
        <v>0.52686324262433104</v>
      </c>
      <c r="U10" s="14">
        <v>0.43019451159111799</v>
      </c>
      <c r="V10" s="14">
        <v>0.51766847335022903</v>
      </c>
      <c r="W10" s="14">
        <v>0.54965903751738598</v>
      </c>
      <c r="X10" s="14">
        <v>0.59373347789578601</v>
      </c>
      <c r="Y10" s="14">
        <v>0.53778261330106503</v>
      </c>
      <c r="Z10" s="14">
        <v>0.512541729437334</v>
      </c>
      <c r="AA10" s="14">
        <v>0.49316941998553399</v>
      </c>
      <c r="AB10" s="14">
        <v>0.47409415828196699</v>
      </c>
      <c r="AC10" s="14">
        <v>0.53057900998582397</v>
      </c>
      <c r="AD10" s="14">
        <v>0.42201144453384698</v>
      </c>
      <c r="AE10" s="14"/>
      <c r="AF10" s="14">
        <v>0.57779078691769004</v>
      </c>
      <c r="AG10" s="14">
        <v>0.35318145888261598</v>
      </c>
      <c r="AH10" s="14">
        <v>0.43428606265325798</v>
      </c>
      <c r="AI10" s="14">
        <v>0.76084674700702903</v>
      </c>
      <c r="AJ10" s="14"/>
      <c r="AK10" s="14">
        <v>0.57188980277227497</v>
      </c>
      <c r="AL10" s="14">
        <v>0.203296480951876</v>
      </c>
      <c r="AM10" s="14">
        <v>0.46662626638933102</v>
      </c>
      <c r="AN10" s="14">
        <v>0.76094306127866096</v>
      </c>
      <c r="AO10" s="14">
        <v>0.56245947137817298</v>
      </c>
      <c r="AP10" s="14"/>
      <c r="AQ10" s="14">
        <v>0.48828449517063299</v>
      </c>
      <c r="AR10" s="14"/>
      <c r="AS10" s="14">
        <v>0.13889200320880299</v>
      </c>
      <c r="AT10" s="14">
        <v>0.68335376711875495</v>
      </c>
    </row>
    <row r="11" spans="2:46" x14ac:dyDescent="0.35">
      <c r="B11" s="15" t="s">
        <v>71</v>
      </c>
      <c r="C11" s="23">
        <v>0.193209704634656</v>
      </c>
      <c r="D11" s="23">
        <v>0.15680237579812001</v>
      </c>
      <c r="E11" s="23">
        <v>0.228585666454205</v>
      </c>
      <c r="F11" s="23"/>
      <c r="G11" s="23">
        <v>0.185581451003657</v>
      </c>
      <c r="H11" s="23">
        <v>0.18939484917060301</v>
      </c>
      <c r="I11" s="23">
        <v>0.19069074252329499</v>
      </c>
      <c r="J11" s="23">
        <v>0.20143306751892001</v>
      </c>
      <c r="K11" s="23">
        <v>0.18247173847513601</v>
      </c>
      <c r="L11" s="23">
        <v>0.20399696485004201</v>
      </c>
      <c r="M11" s="23"/>
      <c r="N11" s="23">
        <v>0.17648956792708001</v>
      </c>
      <c r="O11" s="23">
        <v>0.226785039394865</v>
      </c>
      <c r="P11" s="23">
        <v>0.14251370941286401</v>
      </c>
      <c r="Q11" s="23">
        <v>0.21765810304122399</v>
      </c>
      <c r="R11" s="23"/>
      <c r="S11" s="23">
        <v>0.238703338421378</v>
      </c>
      <c r="T11" s="23">
        <v>0.162031414668459</v>
      </c>
      <c r="U11" s="23">
        <v>0.207070815401981</v>
      </c>
      <c r="V11" s="23">
        <v>0.228859478840962</v>
      </c>
      <c r="W11" s="23">
        <v>0.21574311045601</v>
      </c>
      <c r="X11" s="23">
        <v>0.147821569193231</v>
      </c>
      <c r="Y11" s="23">
        <v>0.18969218829891901</v>
      </c>
      <c r="Z11" s="23">
        <v>0.166806632261251</v>
      </c>
      <c r="AA11" s="23">
        <v>0.18832982093433501</v>
      </c>
      <c r="AB11" s="23">
        <v>0.17329849962580099</v>
      </c>
      <c r="AC11" s="23">
        <v>0.19760030443166801</v>
      </c>
      <c r="AD11" s="23">
        <v>0.171049484916596</v>
      </c>
      <c r="AE11" s="23"/>
      <c r="AF11" s="23">
        <v>0.152507435318778</v>
      </c>
      <c r="AG11" s="23">
        <v>0.18362317142849799</v>
      </c>
      <c r="AH11" s="23">
        <v>0.19285462179393001</v>
      </c>
      <c r="AI11" s="23">
        <v>0.123698462929743</v>
      </c>
      <c r="AJ11" s="23"/>
      <c r="AK11" s="23">
        <v>0.165667023449453</v>
      </c>
      <c r="AL11" s="23">
        <v>0.185953907159156</v>
      </c>
      <c r="AM11" s="23">
        <v>0.17938572220562299</v>
      </c>
      <c r="AN11" s="23">
        <v>0.121286692819097</v>
      </c>
      <c r="AO11" s="23">
        <v>0.190155352498</v>
      </c>
      <c r="AP11" s="23"/>
      <c r="AQ11" s="23">
        <v>0.124435414783811</v>
      </c>
      <c r="AR11" s="23"/>
      <c r="AS11" s="23">
        <v>0.18410645628140901</v>
      </c>
      <c r="AT11" s="23">
        <v>0.17498730512342001</v>
      </c>
    </row>
    <row r="12" spans="2:46" x14ac:dyDescent="0.35">
      <c r="B12" s="16"/>
    </row>
    <row r="13" spans="2:46" x14ac:dyDescent="0.35">
      <c r="B13" t="s">
        <v>76</v>
      </c>
    </row>
    <row r="14" spans="2:46" x14ac:dyDescent="0.35">
      <c r="B14" t="s">
        <v>77</v>
      </c>
    </row>
    <row r="16" spans="2:46" x14ac:dyDescent="0.35">
      <c r="B16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2:AT23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291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282</v>
      </c>
      <c r="C9" s="14">
        <v>0.36667053708879699</v>
      </c>
      <c r="D9" s="14">
        <v>0.36439844513545799</v>
      </c>
      <c r="E9" s="14">
        <v>0.36937998603759797</v>
      </c>
      <c r="F9" s="14"/>
      <c r="G9" s="14">
        <v>0.303896372217072</v>
      </c>
      <c r="H9" s="14">
        <v>0.24322236881720799</v>
      </c>
      <c r="I9" s="14">
        <v>0.37300364586813001</v>
      </c>
      <c r="J9" s="14">
        <v>0.35998609914977298</v>
      </c>
      <c r="K9" s="14">
        <v>0.429028057900813</v>
      </c>
      <c r="L9" s="14">
        <v>0.46725728081513501</v>
      </c>
      <c r="M9" s="14"/>
      <c r="N9" s="14">
        <v>0.34233345901851903</v>
      </c>
      <c r="O9" s="14">
        <v>0.35362980571939701</v>
      </c>
      <c r="P9" s="14">
        <v>0.38927113048512102</v>
      </c>
      <c r="Q9" s="14">
        <v>0.38783837968547902</v>
      </c>
      <c r="R9" s="14"/>
      <c r="S9" s="14">
        <v>0.29530891211778598</v>
      </c>
      <c r="T9" s="14">
        <v>0.40705743225935798</v>
      </c>
      <c r="U9" s="14">
        <v>0.383496221507863</v>
      </c>
      <c r="V9" s="14">
        <v>0.40275950709456998</v>
      </c>
      <c r="W9" s="14">
        <v>0.33523636157345399</v>
      </c>
      <c r="X9" s="14">
        <v>0.37244507869246302</v>
      </c>
      <c r="Y9" s="14">
        <v>0.40691849934888802</v>
      </c>
      <c r="Z9" s="14">
        <v>0.400836562075011</v>
      </c>
      <c r="AA9" s="14">
        <v>0.368880362915256</v>
      </c>
      <c r="AB9" s="14">
        <v>0.33363028119018701</v>
      </c>
      <c r="AC9" s="14">
        <v>0.38621270328181501</v>
      </c>
      <c r="AD9" s="14">
        <v>0.33259446964515799</v>
      </c>
      <c r="AE9" s="14"/>
      <c r="AF9" s="14">
        <v>0.542907430706974</v>
      </c>
      <c r="AG9" s="14">
        <v>0.19619763979222399</v>
      </c>
      <c r="AH9" s="14">
        <v>0.31532378907476</v>
      </c>
      <c r="AI9" s="14">
        <v>0.59413044694040795</v>
      </c>
      <c r="AJ9" s="14"/>
      <c r="AK9" s="14">
        <v>0.51358002570694095</v>
      </c>
      <c r="AL9" s="14">
        <v>6.8636383119231106E-2</v>
      </c>
      <c r="AM9" s="14">
        <v>0.35608888941254102</v>
      </c>
      <c r="AN9" s="14">
        <v>0.58550056586071297</v>
      </c>
      <c r="AO9" s="14">
        <v>0.398973798853693</v>
      </c>
      <c r="AP9" s="14"/>
      <c r="AQ9" s="14">
        <v>0.292365862443979</v>
      </c>
      <c r="AR9" s="14"/>
      <c r="AS9" s="14">
        <v>3.53657183330464E-2</v>
      </c>
      <c r="AT9" s="14">
        <v>0.45412586783504999</v>
      </c>
    </row>
    <row r="10" spans="2:46" x14ac:dyDescent="0.35">
      <c r="B10" s="15" t="s">
        <v>283</v>
      </c>
      <c r="C10" s="14">
        <v>0.31134950961294999</v>
      </c>
      <c r="D10" s="14">
        <v>0.30997716724552699</v>
      </c>
      <c r="E10" s="14">
        <v>0.31390928083230801</v>
      </c>
      <c r="F10" s="14"/>
      <c r="G10" s="14">
        <v>0.19978940598374401</v>
      </c>
      <c r="H10" s="14">
        <v>0.22510677895127801</v>
      </c>
      <c r="I10" s="14">
        <v>0.30497719462374001</v>
      </c>
      <c r="J10" s="14">
        <v>0.34707171441939799</v>
      </c>
      <c r="K10" s="14">
        <v>0.36577018680033702</v>
      </c>
      <c r="L10" s="14">
        <v>0.39537813591340898</v>
      </c>
      <c r="M10" s="14"/>
      <c r="N10" s="14">
        <v>0.30452792636401899</v>
      </c>
      <c r="O10" s="14">
        <v>0.27086015343567799</v>
      </c>
      <c r="P10" s="14">
        <v>0.33947618156355902</v>
      </c>
      <c r="Q10" s="14">
        <v>0.33657663882037903</v>
      </c>
      <c r="R10" s="14"/>
      <c r="S10" s="14">
        <v>0.27013634979819501</v>
      </c>
      <c r="T10" s="14">
        <v>0.30163440488455201</v>
      </c>
      <c r="U10" s="14">
        <v>0.29626635378236799</v>
      </c>
      <c r="V10" s="14">
        <v>0.31222078610026599</v>
      </c>
      <c r="W10" s="14">
        <v>0.36685096618902802</v>
      </c>
      <c r="X10" s="14">
        <v>0.29360794944907198</v>
      </c>
      <c r="Y10" s="14">
        <v>0.33865188300954202</v>
      </c>
      <c r="Z10" s="14">
        <v>0.265280455557032</v>
      </c>
      <c r="AA10" s="14">
        <v>0.32072274758874902</v>
      </c>
      <c r="AB10" s="14">
        <v>0.34003007281854097</v>
      </c>
      <c r="AC10" s="14">
        <v>0.29845447990713098</v>
      </c>
      <c r="AD10" s="14">
        <v>0.39685518124455899</v>
      </c>
      <c r="AE10" s="14"/>
      <c r="AF10" s="14">
        <v>0.47521566229499002</v>
      </c>
      <c r="AG10" s="14">
        <v>0.17376704378702401</v>
      </c>
      <c r="AH10" s="14">
        <v>0.23062072933178501</v>
      </c>
      <c r="AI10" s="14">
        <v>0.52290630803749005</v>
      </c>
      <c r="AJ10" s="14"/>
      <c r="AK10" s="14">
        <v>0.442709056223625</v>
      </c>
      <c r="AL10" s="14">
        <v>7.2723236122704704E-2</v>
      </c>
      <c r="AM10" s="14">
        <v>0.24971317649272601</v>
      </c>
      <c r="AN10" s="14">
        <v>0.51365226099930605</v>
      </c>
      <c r="AO10" s="14">
        <v>0.295672073785818</v>
      </c>
      <c r="AP10" s="14"/>
      <c r="AQ10" s="14">
        <v>0.23815759343554299</v>
      </c>
      <c r="AR10" s="14"/>
      <c r="AS10" s="14">
        <v>4.5388228425619098E-2</v>
      </c>
      <c r="AT10" s="14">
        <v>0.37693104298653102</v>
      </c>
    </row>
    <row r="11" spans="2:46" x14ac:dyDescent="0.35">
      <c r="B11" s="15" t="s">
        <v>284</v>
      </c>
      <c r="C11" s="14">
        <v>0.21658305604351799</v>
      </c>
      <c r="D11" s="14">
        <v>0.233256426137951</v>
      </c>
      <c r="E11" s="14">
        <v>0.20114907260793999</v>
      </c>
      <c r="F11" s="14"/>
      <c r="G11" s="14">
        <v>0.130473555332664</v>
      </c>
      <c r="H11" s="14">
        <v>0.158116365473671</v>
      </c>
      <c r="I11" s="14">
        <v>0.21619852058852099</v>
      </c>
      <c r="J11" s="14">
        <v>0.232766126347564</v>
      </c>
      <c r="K11" s="14">
        <v>0.291809932915852</v>
      </c>
      <c r="L11" s="14">
        <v>0.258038350153456</v>
      </c>
      <c r="M11" s="14"/>
      <c r="N11" s="14">
        <v>0.191511515806434</v>
      </c>
      <c r="O11" s="14">
        <v>0.19699584037059201</v>
      </c>
      <c r="P11" s="14">
        <v>0.246828157975058</v>
      </c>
      <c r="Q11" s="14">
        <v>0.23861971177816599</v>
      </c>
      <c r="R11" s="14"/>
      <c r="S11" s="14">
        <v>0.17104990104859299</v>
      </c>
      <c r="T11" s="14">
        <v>0.21918573312189599</v>
      </c>
      <c r="U11" s="14">
        <v>0.24649844732255199</v>
      </c>
      <c r="V11" s="14">
        <v>0.224594482934238</v>
      </c>
      <c r="W11" s="14">
        <v>0.23071739362129101</v>
      </c>
      <c r="X11" s="14">
        <v>0.19292765424273201</v>
      </c>
      <c r="Y11" s="14">
        <v>0.297303861014722</v>
      </c>
      <c r="Z11" s="14">
        <v>0.23017312409914301</v>
      </c>
      <c r="AA11" s="14">
        <v>0.208403529221831</v>
      </c>
      <c r="AB11" s="14">
        <v>0.15774180392689799</v>
      </c>
      <c r="AC11" s="14">
        <v>0.26691472147391299</v>
      </c>
      <c r="AD11" s="14">
        <v>0.24073854674577899</v>
      </c>
      <c r="AE11" s="14"/>
      <c r="AF11" s="14">
        <v>0.32206171912790099</v>
      </c>
      <c r="AG11" s="14">
        <v>0.107911463209639</v>
      </c>
      <c r="AH11" s="14">
        <v>0.14120696380351</v>
      </c>
      <c r="AI11" s="14">
        <v>0.48119917204297102</v>
      </c>
      <c r="AJ11" s="14"/>
      <c r="AK11" s="14">
        <v>0.28875515540421598</v>
      </c>
      <c r="AL11" s="14">
        <v>3.9432195672868597E-2</v>
      </c>
      <c r="AM11" s="14">
        <v>0.13696069379835399</v>
      </c>
      <c r="AN11" s="14">
        <v>0.45191287766419502</v>
      </c>
      <c r="AO11" s="14">
        <v>0.16295999743820799</v>
      </c>
      <c r="AP11" s="14"/>
      <c r="AQ11" s="14">
        <v>0.23411568769649599</v>
      </c>
      <c r="AR11" s="14"/>
      <c r="AS11" s="14">
        <v>1.6113328053450199E-2</v>
      </c>
      <c r="AT11" s="14">
        <v>0.251501513728211</v>
      </c>
    </row>
    <row r="12" spans="2:46" x14ac:dyDescent="0.35">
      <c r="B12" s="15" t="s">
        <v>285</v>
      </c>
      <c r="C12" s="14">
        <v>0.15969575207356401</v>
      </c>
      <c r="D12" s="14">
        <v>0.17810505175389299</v>
      </c>
      <c r="E12" s="14">
        <v>0.142343709334628</v>
      </c>
      <c r="F12" s="14"/>
      <c r="G12" s="14">
        <v>0.197263049724171</v>
      </c>
      <c r="H12" s="14">
        <v>0.15155294544894399</v>
      </c>
      <c r="I12" s="14">
        <v>0.18009347412745699</v>
      </c>
      <c r="J12" s="14">
        <v>0.148322638237876</v>
      </c>
      <c r="K12" s="14">
        <v>0.13732175964247001</v>
      </c>
      <c r="L12" s="14">
        <v>0.14900828878135799</v>
      </c>
      <c r="M12" s="14"/>
      <c r="N12" s="14">
        <v>0.159617816061672</v>
      </c>
      <c r="O12" s="14">
        <v>0.16077204829715899</v>
      </c>
      <c r="P12" s="14">
        <v>0.13932208594849699</v>
      </c>
      <c r="Q12" s="14">
        <v>0.17882477844182701</v>
      </c>
      <c r="R12" s="14"/>
      <c r="S12" s="14">
        <v>0.192592422245461</v>
      </c>
      <c r="T12" s="14">
        <v>0.17943320651064901</v>
      </c>
      <c r="U12" s="14">
        <v>0.149169078895309</v>
      </c>
      <c r="V12" s="14">
        <v>0.16913072268114299</v>
      </c>
      <c r="W12" s="14">
        <v>0.16757945596875301</v>
      </c>
      <c r="X12" s="14">
        <v>0.14248292293248499</v>
      </c>
      <c r="Y12" s="14">
        <v>0.15145533080096901</v>
      </c>
      <c r="Z12" s="14">
        <v>0.193646319189683</v>
      </c>
      <c r="AA12" s="14">
        <v>0.15310290819985301</v>
      </c>
      <c r="AB12" s="14">
        <v>0.12994720014751199</v>
      </c>
      <c r="AC12" s="14">
        <v>0.114419369226711</v>
      </c>
      <c r="AD12" s="14">
        <v>0.119452252405978</v>
      </c>
      <c r="AE12" s="14"/>
      <c r="AF12" s="14">
        <v>0.16678894403706801</v>
      </c>
      <c r="AG12" s="14">
        <v>0.15217741381450001</v>
      </c>
      <c r="AH12" s="14">
        <v>0.188526742911519</v>
      </c>
      <c r="AI12" s="14">
        <v>0.162021290269006</v>
      </c>
      <c r="AJ12" s="14"/>
      <c r="AK12" s="14">
        <v>0.16962304550353099</v>
      </c>
      <c r="AL12" s="14">
        <v>0.12858319783397301</v>
      </c>
      <c r="AM12" s="14">
        <v>0.19420265936751899</v>
      </c>
      <c r="AN12" s="14">
        <v>0.17222054322104</v>
      </c>
      <c r="AO12" s="14">
        <v>0.21427286667032999</v>
      </c>
      <c r="AP12" s="14"/>
      <c r="AQ12" s="14">
        <v>0.19315781072579399</v>
      </c>
      <c r="AR12" s="14"/>
      <c r="AS12" s="14">
        <v>0.123998232591034</v>
      </c>
      <c r="AT12" s="14">
        <v>0.203995937612408</v>
      </c>
    </row>
    <row r="13" spans="2:46" x14ac:dyDescent="0.35">
      <c r="B13" s="15" t="s">
        <v>131</v>
      </c>
      <c r="C13" s="14">
        <v>0.13448184304901001</v>
      </c>
      <c r="D13" s="14">
        <v>0.10948108124784001</v>
      </c>
      <c r="E13" s="14">
        <v>0.156451622103566</v>
      </c>
      <c r="F13" s="14"/>
      <c r="G13" s="14">
        <v>0.15100208982142099</v>
      </c>
      <c r="H13" s="14">
        <v>0.14989902017753301</v>
      </c>
      <c r="I13" s="14">
        <v>0.14729073939023099</v>
      </c>
      <c r="J13" s="14">
        <v>0.137336329561007</v>
      </c>
      <c r="K13" s="14">
        <v>0.121832814755983</v>
      </c>
      <c r="L13" s="14">
        <v>0.106701934674709</v>
      </c>
      <c r="M13" s="14"/>
      <c r="N13" s="14">
        <v>9.7011894231283896E-2</v>
      </c>
      <c r="O13" s="14">
        <v>0.154581034770258</v>
      </c>
      <c r="P13" s="14">
        <v>0.13770634998974299</v>
      </c>
      <c r="Q13" s="14">
        <v>0.15108097351704899</v>
      </c>
      <c r="R13" s="14"/>
      <c r="S13" s="14">
        <v>0.115175142527386</v>
      </c>
      <c r="T13" s="14">
        <v>0.13096779243179901</v>
      </c>
      <c r="U13" s="14">
        <v>0.16438362362692499</v>
      </c>
      <c r="V13" s="14">
        <v>0.106298146053148</v>
      </c>
      <c r="W13" s="14">
        <v>0.13781925062799399</v>
      </c>
      <c r="X13" s="14">
        <v>0.117405075613729</v>
      </c>
      <c r="Y13" s="14">
        <v>0.17862071086148201</v>
      </c>
      <c r="Z13" s="14">
        <v>9.0530970159685697E-2</v>
      </c>
      <c r="AA13" s="14">
        <v>0.122249502646573</v>
      </c>
      <c r="AB13" s="14">
        <v>0.158755038549489</v>
      </c>
      <c r="AC13" s="14">
        <v>0.15764919393034699</v>
      </c>
      <c r="AD13" s="14">
        <v>0.161990857143095</v>
      </c>
      <c r="AE13" s="14"/>
      <c r="AF13" s="14">
        <v>7.1670493575983693E-2</v>
      </c>
      <c r="AG13" s="14">
        <v>0.135440467146655</v>
      </c>
      <c r="AH13" s="14">
        <v>0.15557162669705801</v>
      </c>
      <c r="AI13" s="14">
        <v>3.8681194148000697E-2</v>
      </c>
      <c r="AJ13" s="14"/>
      <c r="AK13" s="14">
        <v>7.7431613235466795E-2</v>
      </c>
      <c r="AL13" s="14">
        <v>0.13476075379034599</v>
      </c>
      <c r="AM13" s="14">
        <v>0.13345214731065799</v>
      </c>
      <c r="AN13" s="14">
        <v>2.71252656586158E-2</v>
      </c>
      <c r="AO13" s="14">
        <v>0.16138314485233801</v>
      </c>
      <c r="AP13" s="14"/>
      <c r="AQ13" s="14">
        <v>3.8339654776702599E-2</v>
      </c>
      <c r="AR13" s="14"/>
      <c r="AS13" s="14">
        <v>0.12712493761494001</v>
      </c>
      <c r="AT13" s="14">
        <v>0.11080020471140301</v>
      </c>
    </row>
    <row r="14" spans="2:46" x14ac:dyDescent="0.35">
      <c r="B14" s="15" t="s">
        <v>286</v>
      </c>
      <c r="C14" s="14">
        <v>0.120947109866373</v>
      </c>
      <c r="D14" s="14">
        <v>0.143270689279927</v>
      </c>
      <c r="E14" s="14">
        <v>9.9620792614496204E-2</v>
      </c>
      <c r="F14" s="14"/>
      <c r="G14" s="14">
        <v>0.13154218299547801</v>
      </c>
      <c r="H14" s="14">
        <v>0.208584420552136</v>
      </c>
      <c r="I14" s="14">
        <v>0.11857563614153301</v>
      </c>
      <c r="J14" s="14">
        <v>0.13043363115871201</v>
      </c>
      <c r="K14" s="14">
        <v>8.6487089125743599E-2</v>
      </c>
      <c r="L14" s="14">
        <v>5.9996346989325197E-2</v>
      </c>
      <c r="M14" s="14"/>
      <c r="N14" s="14">
        <v>0.16181143213172999</v>
      </c>
      <c r="O14" s="14">
        <v>0.132799378816326</v>
      </c>
      <c r="P14" s="14">
        <v>8.9656793794746503E-2</v>
      </c>
      <c r="Q14" s="14">
        <v>9.1622285827538397E-2</v>
      </c>
      <c r="R14" s="14"/>
      <c r="S14" s="14">
        <v>0.20124432582035301</v>
      </c>
      <c r="T14" s="14">
        <v>0.112725588824793</v>
      </c>
      <c r="U14" s="14">
        <v>0.124635874147419</v>
      </c>
      <c r="V14" s="14">
        <v>9.31282904684195E-2</v>
      </c>
      <c r="W14" s="14">
        <v>0.11795479271287999</v>
      </c>
      <c r="X14" s="14">
        <v>0.10792920043991901</v>
      </c>
      <c r="Y14" s="14">
        <v>5.5386767519418401E-2</v>
      </c>
      <c r="Z14" s="14">
        <v>0.150712752731265</v>
      </c>
      <c r="AA14" s="14">
        <v>0.13534432233236701</v>
      </c>
      <c r="AB14" s="14">
        <v>9.5757298777687294E-2</v>
      </c>
      <c r="AC14" s="14">
        <v>6.5564282906259305E-2</v>
      </c>
      <c r="AD14" s="14">
        <v>0.15189954743522699</v>
      </c>
      <c r="AE14" s="14"/>
      <c r="AF14" s="14">
        <v>4.4546549945900502E-2</v>
      </c>
      <c r="AG14" s="14">
        <v>0.24760466460304301</v>
      </c>
      <c r="AH14" s="14">
        <v>0.13055137507026701</v>
      </c>
      <c r="AI14" s="14">
        <v>2.9829458457860999E-2</v>
      </c>
      <c r="AJ14" s="14"/>
      <c r="AK14" s="14">
        <v>6.0595789936332099E-2</v>
      </c>
      <c r="AL14" s="14">
        <v>0.35716790705286799</v>
      </c>
      <c r="AM14" s="14">
        <v>0.116044720394752</v>
      </c>
      <c r="AN14" s="14">
        <v>1.9688948068494201E-2</v>
      </c>
      <c r="AO14" s="14">
        <v>3.0641339942158799E-2</v>
      </c>
      <c r="AP14" s="14"/>
      <c r="AQ14" s="14">
        <v>0.240280533186923</v>
      </c>
      <c r="AR14" s="14"/>
      <c r="AS14" s="14">
        <v>0.39807400545868299</v>
      </c>
      <c r="AT14" s="14">
        <v>3.0550974714664399E-2</v>
      </c>
    </row>
    <row r="15" spans="2:46" x14ac:dyDescent="0.35">
      <c r="B15" s="15" t="s">
        <v>287</v>
      </c>
      <c r="C15" s="14">
        <v>0.119964429404968</v>
      </c>
      <c r="D15" s="14">
        <v>0.130221917865563</v>
      </c>
      <c r="E15" s="14">
        <v>0.11041740218904</v>
      </c>
      <c r="F15" s="14"/>
      <c r="G15" s="14">
        <v>0.10559554806782299</v>
      </c>
      <c r="H15" s="14">
        <v>0.19519884961737399</v>
      </c>
      <c r="I15" s="14">
        <v>0.12743971277001601</v>
      </c>
      <c r="J15" s="14">
        <v>0.13956614053091901</v>
      </c>
      <c r="K15" s="14">
        <v>8.6979179267858295E-2</v>
      </c>
      <c r="L15" s="14">
        <v>6.8522261292822295E-2</v>
      </c>
      <c r="M15" s="14"/>
      <c r="N15" s="14">
        <v>0.15465509589777199</v>
      </c>
      <c r="O15" s="14">
        <v>0.128697849650204</v>
      </c>
      <c r="P15" s="14">
        <v>0.108066024891197</v>
      </c>
      <c r="Q15" s="14">
        <v>8.5427687373860903E-2</v>
      </c>
      <c r="R15" s="14"/>
      <c r="S15" s="14">
        <v>0.18663589636827299</v>
      </c>
      <c r="T15" s="14">
        <v>9.8384483295184094E-2</v>
      </c>
      <c r="U15" s="14">
        <v>0.11351098836729601</v>
      </c>
      <c r="V15" s="14">
        <v>0.10468177596745799</v>
      </c>
      <c r="W15" s="14">
        <v>0.12683292732592999</v>
      </c>
      <c r="X15" s="14">
        <v>0.13557701817818801</v>
      </c>
      <c r="Y15" s="14">
        <v>5.3874980831078598E-2</v>
      </c>
      <c r="Z15" s="14">
        <v>0.12797733208432999</v>
      </c>
      <c r="AA15" s="14">
        <v>0.129159144199163</v>
      </c>
      <c r="AB15" s="14">
        <v>0.12469066064098</v>
      </c>
      <c r="AC15" s="14">
        <v>8.6816886519512707E-2</v>
      </c>
      <c r="AD15" s="14">
        <v>7.6185097784569097E-2</v>
      </c>
      <c r="AE15" s="14"/>
      <c r="AF15" s="14">
        <v>4.4221873665553503E-2</v>
      </c>
      <c r="AG15" s="14">
        <v>0.24322675353156401</v>
      </c>
      <c r="AH15" s="14">
        <v>0.11772420215278701</v>
      </c>
      <c r="AI15" s="14">
        <v>3.1149273902712198E-2</v>
      </c>
      <c r="AJ15" s="14"/>
      <c r="AK15" s="14">
        <v>6.0290992112276801E-2</v>
      </c>
      <c r="AL15" s="14">
        <v>0.34362814404748299</v>
      </c>
      <c r="AM15" s="14">
        <v>0.112560041045504</v>
      </c>
      <c r="AN15" s="14">
        <v>2.87913564756264E-2</v>
      </c>
      <c r="AO15" s="14">
        <v>5.0220351295742198E-2</v>
      </c>
      <c r="AP15" s="14"/>
      <c r="AQ15" s="14">
        <v>0.25099103864505301</v>
      </c>
      <c r="AR15" s="14"/>
      <c r="AS15" s="14">
        <v>0.38213282977102703</v>
      </c>
      <c r="AT15" s="14">
        <v>4.3677369875362401E-2</v>
      </c>
    </row>
    <row r="16" spans="2:46" x14ac:dyDescent="0.35">
      <c r="B16" s="15" t="s">
        <v>288</v>
      </c>
      <c r="C16" s="14">
        <v>0.11870585075298599</v>
      </c>
      <c r="D16" s="14">
        <v>0.14295143397187501</v>
      </c>
      <c r="E16" s="14">
        <v>9.5493821560320796E-2</v>
      </c>
      <c r="F16" s="14"/>
      <c r="G16" s="14">
        <v>0.123771646557691</v>
      </c>
      <c r="H16" s="14">
        <v>0.150510820886084</v>
      </c>
      <c r="I16" s="14">
        <v>0.110169839461164</v>
      </c>
      <c r="J16" s="14">
        <v>0.135254948634626</v>
      </c>
      <c r="K16" s="14">
        <v>0.113306268714405</v>
      </c>
      <c r="L16" s="14">
        <v>8.6565156233923399E-2</v>
      </c>
      <c r="M16" s="14"/>
      <c r="N16" s="14">
        <v>0.14526062345369101</v>
      </c>
      <c r="O16" s="14">
        <v>0.113839355530836</v>
      </c>
      <c r="P16" s="14">
        <v>0.123604502617274</v>
      </c>
      <c r="Q16" s="14">
        <v>9.0432595231388399E-2</v>
      </c>
      <c r="R16" s="14"/>
      <c r="S16" s="14">
        <v>0.162759731140484</v>
      </c>
      <c r="T16" s="14">
        <v>0.15439910948784399</v>
      </c>
      <c r="U16" s="14">
        <v>0.110304231856883</v>
      </c>
      <c r="V16" s="14">
        <v>0.133841406998426</v>
      </c>
      <c r="W16" s="14">
        <v>9.3329024181743103E-2</v>
      </c>
      <c r="X16" s="14">
        <v>8.0343303909667693E-2</v>
      </c>
      <c r="Y16" s="14">
        <v>7.9438574698507194E-2</v>
      </c>
      <c r="Z16" s="14">
        <v>0.103266223255083</v>
      </c>
      <c r="AA16" s="14">
        <v>0.105189801397486</v>
      </c>
      <c r="AB16" s="14">
        <v>0.103451601064487</v>
      </c>
      <c r="AC16" s="14">
        <v>0.11904539917864899</v>
      </c>
      <c r="AD16" s="14">
        <v>0.12964570303306799</v>
      </c>
      <c r="AE16" s="14"/>
      <c r="AF16" s="14">
        <v>4.3188213188578801E-2</v>
      </c>
      <c r="AG16" s="14">
        <v>0.222658238242703</v>
      </c>
      <c r="AH16" s="14">
        <v>0.16015943848525599</v>
      </c>
      <c r="AI16" s="14">
        <v>1.8529836049224299E-2</v>
      </c>
      <c r="AJ16" s="14"/>
      <c r="AK16" s="14">
        <v>5.1952344047348303E-2</v>
      </c>
      <c r="AL16" s="14">
        <v>0.31470855237281897</v>
      </c>
      <c r="AM16" s="14">
        <v>0.14574337881854099</v>
      </c>
      <c r="AN16" s="14">
        <v>2.9351253011475401E-2</v>
      </c>
      <c r="AO16" s="14">
        <v>8.47494835768383E-2</v>
      </c>
      <c r="AP16" s="14"/>
      <c r="AQ16" s="14">
        <v>0.18733338291273499</v>
      </c>
      <c r="AR16" s="14"/>
      <c r="AS16" s="14">
        <v>0.33625538113509001</v>
      </c>
      <c r="AT16" s="14">
        <v>6.0803093562710998E-2</v>
      </c>
    </row>
    <row r="17" spans="2:46" x14ac:dyDescent="0.35">
      <c r="B17" s="15" t="s">
        <v>289</v>
      </c>
      <c r="C17" s="14">
        <v>9.7334144564789796E-2</v>
      </c>
      <c r="D17" s="14">
        <v>9.8424441486056904E-2</v>
      </c>
      <c r="E17" s="14">
        <v>9.66506901313616E-2</v>
      </c>
      <c r="F17" s="14"/>
      <c r="G17" s="14">
        <v>0.15554419622311699</v>
      </c>
      <c r="H17" s="14">
        <v>0.125171322423001</v>
      </c>
      <c r="I17" s="14">
        <v>9.6069449172087096E-2</v>
      </c>
      <c r="J17" s="14">
        <v>8.0211697507431304E-2</v>
      </c>
      <c r="K17" s="14">
        <v>8.9616845379257098E-2</v>
      </c>
      <c r="L17" s="14">
        <v>5.60214208038095E-2</v>
      </c>
      <c r="M17" s="14"/>
      <c r="N17" s="14">
        <v>7.1561504530495298E-2</v>
      </c>
      <c r="O17" s="14">
        <v>9.3045980234028894E-2</v>
      </c>
      <c r="P17" s="14">
        <v>0.127251263511756</v>
      </c>
      <c r="Q17" s="14">
        <v>0.102738865834809</v>
      </c>
      <c r="R17" s="14"/>
      <c r="S17" s="14">
        <v>0.121740065965595</v>
      </c>
      <c r="T17" s="14">
        <v>7.6365808231478496E-2</v>
      </c>
      <c r="U17" s="14">
        <v>5.29398886658657E-2</v>
      </c>
      <c r="V17" s="14">
        <v>0.107515167310153</v>
      </c>
      <c r="W17" s="14">
        <v>9.29278233324599E-2</v>
      </c>
      <c r="X17" s="14">
        <v>0.17218378028749601</v>
      </c>
      <c r="Y17" s="14">
        <v>9.68500888162903E-2</v>
      </c>
      <c r="Z17" s="14">
        <v>8.65297249870568E-2</v>
      </c>
      <c r="AA17" s="14">
        <v>7.0215852117574903E-2</v>
      </c>
      <c r="AB17" s="14">
        <v>0.12022295505807699</v>
      </c>
      <c r="AC17" s="14">
        <v>3.2383998476796197E-2</v>
      </c>
      <c r="AD17" s="14">
        <v>0.10245172454993901</v>
      </c>
      <c r="AE17" s="14"/>
      <c r="AF17" s="14">
        <v>0.11130789014131801</v>
      </c>
      <c r="AG17" s="14">
        <v>7.2021468952241902E-2</v>
      </c>
      <c r="AH17" s="14">
        <v>8.9076550436697294E-2</v>
      </c>
      <c r="AI17" s="14">
        <v>0.138815688016898</v>
      </c>
      <c r="AJ17" s="14"/>
      <c r="AK17" s="14">
        <v>9.3648377610038594E-2</v>
      </c>
      <c r="AL17" s="14">
        <v>5.2454209988794603E-2</v>
      </c>
      <c r="AM17" s="14">
        <v>8.8578393539235398E-2</v>
      </c>
      <c r="AN17" s="14">
        <v>0.152562659621057</v>
      </c>
      <c r="AO17" s="14">
        <v>0.115428625403777</v>
      </c>
      <c r="AP17" s="14"/>
      <c r="AQ17" s="14">
        <v>8.0993854002173099E-2</v>
      </c>
      <c r="AR17" s="14"/>
      <c r="AS17" s="14">
        <v>2.8772338610062901E-2</v>
      </c>
      <c r="AT17" s="14">
        <v>0.134915930664149</v>
      </c>
    </row>
    <row r="18" spans="2:46" x14ac:dyDescent="0.35">
      <c r="B18" s="15" t="s">
        <v>290</v>
      </c>
      <c r="C18" s="23">
        <v>6.5111337229850699E-2</v>
      </c>
      <c r="D18" s="23">
        <v>7.9297242279659494E-2</v>
      </c>
      <c r="E18" s="23">
        <v>5.1513146209350699E-2</v>
      </c>
      <c r="F18" s="23"/>
      <c r="G18" s="23">
        <v>0.12650858960629</v>
      </c>
      <c r="H18" s="23">
        <v>0.12356602135759701</v>
      </c>
      <c r="I18" s="23">
        <v>8.3705202661733993E-2</v>
      </c>
      <c r="J18" s="23">
        <v>3.94131525619267E-2</v>
      </c>
      <c r="K18" s="23">
        <v>1.9677421560535702E-2</v>
      </c>
      <c r="L18" s="23">
        <v>1.29953539771769E-2</v>
      </c>
      <c r="M18" s="23"/>
      <c r="N18" s="23">
        <v>0.100393489565771</v>
      </c>
      <c r="O18" s="23">
        <v>6.3239363469375698E-2</v>
      </c>
      <c r="P18" s="23">
        <v>6.1084879806118798E-2</v>
      </c>
      <c r="Q18" s="23">
        <v>3.3285574261132399E-2</v>
      </c>
      <c r="R18" s="23"/>
      <c r="S18" s="23">
        <v>0.14420122716821299</v>
      </c>
      <c r="T18" s="23">
        <v>5.4870934983564698E-2</v>
      </c>
      <c r="U18" s="23">
        <v>5.1633889852537203E-2</v>
      </c>
      <c r="V18" s="23">
        <v>5.1966467596574799E-2</v>
      </c>
      <c r="W18" s="23">
        <v>5.29702227057047E-2</v>
      </c>
      <c r="X18" s="23">
        <v>8.6707955251486502E-2</v>
      </c>
      <c r="Y18" s="23">
        <v>2.2800833543242301E-2</v>
      </c>
      <c r="Z18" s="23">
        <v>7.5605158783216206E-2</v>
      </c>
      <c r="AA18" s="23">
        <v>6.7505417644839194E-2</v>
      </c>
      <c r="AB18" s="23">
        <v>4.9298484617064001E-2</v>
      </c>
      <c r="AC18" s="23">
        <v>0</v>
      </c>
      <c r="AD18" s="23">
        <v>2.5701924523362701E-2</v>
      </c>
      <c r="AE18" s="23"/>
      <c r="AF18" s="23">
        <v>3.4668256797942797E-2</v>
      </c>
      <c r="AG18" s="23">
        <v>0.135999820157404</v>
      </c>
      <c r="AH18" s="23">
        <v>4.8524858047513497E-2</v>
      </c>
      <c r="AI18" s="23">
        <v>2.0746099555139799E-2</v>
      </c>
      <c r="AJ18" s="23"/>
      <c r="AK18" s="23">
        <v>6.21978307339646E-2</v>
      </c>
      <c r="AL18" s="23">
        <v>0.17772990036111799</v>
      </c>
      <c r="AM18" s="23">
        <v>1.9505629468520701E-2</v>
      </c>
      <c r="AN18" s="23">
        <v>2.3682555791733499E-2</v>
      </c>
      <c r="AO18" s="23">
        <v>4.6094812407465199E-2</v>
      </c>
      <c r="AP18" s="23"/>
      <c r="AQ18" s="23">
        <v>0.23372532205077501</v>
      </c>
      <c r="AR18" s="23"/>
      <c r="AS18" s="23">
        <v>0.216764015219441</v>
      </c>
      <c r="AT18" s="23">
        <v>1.5986816232150199E-2</v>
      </c>
    </row>
    <row r="19" spans="2:46" x14ac:dyDescent="0.35">
      <c r="B19" s="16"/>
    </row>
    <row r="20" spans="2:46" x14ac:dyDescent="0.35">
      <c r="B20" t="s">
        <v>76</v>
      </c>
    </row>
    <row r="21" spans="2:46" x14ac:dyDescent="0.35">
      <c r="B21" t="s">
        <v>77</v>
      </c>
    </row>
    <row r="23" spans="2:46" x14ac:dyDescent="0.35">
      <c r="B23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82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0.32237712317773798</v>
      </c>
      <c r="D9" s="14">
        <v>0.31692004967117399</v>
      </c>
      <c r="E9" s="14">
        <v>0.32693198100929499</v>
      </c>
      <c r="F9" s="14"/>
      <c r="G9" s="14">
        <v>0.338886590953065</v>
      </c>
      <c r="H9" s="14">
        <v>0.22418437588371901</v>
      </c>
      <c r="I9" s="14">
        <v>0.278255091545205</v>
      </c>
      <c r="J9" s="14">
        <v>0.36283092437376102</v>
      </c>
      <c r="K9" s="14">
        <v>0.394987756978671</v>
      </c>
      <c r="L9" s="14">
        <v>0.34533093614222798</v>
      </c>
      <c r="M9" s="14"/>
      <c r="N9" s="14">
        <v>0.34951534654174099</v>
      </c>
      <c r="O9" s="14">
        <v>0.38304555132673401</v>
      </c>
      <c r="P9" s="14">
        <v>0.25929894976204898</v>
      </c>
      <c r="Q9" s="14">
        <v>0.28981187984163498</v>
      </c>
      <c r="R9" s="14"/>
      <c r="S9" s="14">
        <v>0.26846875367025402</v>
      </c>
      <c r="T9" s="14">
        <v>0.39151816654017402</v>
      </c>
      <c r="U9" s="14">
        <v>0.373283199613545</v>
      </c>
      <c r="V9" s="14">
        <v>0.295469565506503</v>
      </c>
      <c r="W9" s="14">
        <v>0.29112809814306101</v>
      </c>
      <c r="X9" s="14">
        <v>0.25597544547992301</v>
      </c>
      <c r="Y9" s="14">
        <v>0.35280393741509702</v>
      </c>
      <c r="Z9" s="14">
        <v>0.289589249310023</v>
      </c>
      <c r="AA9" s="14">
        <v>0.27301666541259101</v>
      </c>
      <c r="AB9" s="14">
        <v>0.45290638116367998</v>
      </c>
      <c r="AC9" s="14">
        <v>0.31183525657963401</v>
      </c>
      <c r="AD9" s="14">
        <v>0.260164413281124</v>
      </c>
      <c r="AE9" s="14"/>
      <c r="AF9" s="14">
        <v>0.163034745067378</v>
      </c>
      <c r="AG9" s="14">
        <v>0.43885488516605298</v>
      </c>
      <c r="AH9" s="14">
        <v>0.51906864502276295</v>
      </c>
      <c r="AI9" s="14">
        <v>2.5161786883891799E-2</v>
      </c>
      <c r="AJ9" s="14"/>
      <c r="AK9" s="14">
        <v>0.195593477170449</v>
      </c>
      <c r="AL9" s="14">
        <v>0.479892114757207</v>
      </c>
      <c r="AM9" s="14">
        <v>0.56596928978063699</v>
      </c>
      <c r="AN9" s="14">
        <v>1.4473729311541301E-2</v>
      </c>
      <c r="AO9" s="14">
        <v>0.63957201553436305</v>
      </c>
      <c r="AP9" s="14"/>
      <c r="AQ9" s="14">
        <v>0</v>
      </c>
      <c r="AR9" s="14"/>
      <c r="AS9" s="14">
        <v>0.47786363791077402</v>
      </c>
      <c r="AT9" s="14">
        <v>0.38522436622543499</v>
      </c>
    </row>
    <row r="10" spans="2:46" x14ac:dyDescent="0.35">
      <c r="B10" s="15" t="s">
        <v>67</v>
      </c>
      <c r="C10" s="14">
        <v>0.117057220717756</v>
      </c>
      <c r="D10" s="14">
        <v>0.108777557366393</v>
      </c>
      <c r="E10" s="14">
        <v>0.124655583628429</v>
      </c>
      <c r="F10" s="14"/>
      <c r="G10" s="14">
        <v>0.105789281412232</v>
      </c>
      <c r="H10" s="14">
        <v>0.107342333985273</v>
      </c>
      <c r="I10" s="14">
        <v>9.9742469895257493E-2</v>
      </c>
      <c r="J10" s="14">
        <v>0.118844601290894</v>
      </c>
      <c r="K10" s="14">
        <v>0.112954796632442</v>
      </c>
      <c r="L10" s="14">
        <v>0.14787209193206699</v>
      </c>
      <c r="M10" s="14"/>
      <c r="N10" s="14">
        <v>0.13158000429164099</v>
      </c>
      <c r="O10" s="14">
        <v>0.12766016793325399</v>
      </c>
      <c r="P10" s="14">
        <v>0.110250029292022</v>
      </c>
      <c r="Q10" s="14">
        <v>9.7900411488999806E-2</v>
      </c>
      <c r="R10" s="14"/>
      <c r="S10" s="14">
        <v>0.13951534513081101</v>
      </c>
      <c r="T10" s="14">
        <v>0.11273805568367901</v>
      </c>
      <c r="U10" s="14">
        <v>0.111961605873495</v>
      </c>
      <c r="V10" s="14">
        <v>9.8473259445969297E-2</v>
      </c>
      <c r="W10" s="14">
        <v>0.11232837171771699</v>
      </c>
      <c r="X10" s="14">
        <v>8.8637435979871101E-2</v>
      </c>
      <c r="Y10" s="14">
        <v>0.109278650680909</v>
      </c>
      <c r="Z10" s="14">
        <v>7.46573627086667E-2</v>
      </c>
      <c r="AA10" s="14">
        <v>0.14180264844943399</v>
      </c>
      <c r="AB10" s="14">
        <v>0.105827650807942</v>
      </c>
      <c r="AC10" s="14">
        <v>0.13942770905677501</v>
      </c>
      <c r="AD10" s="14">
        <v>0.179576503586694</v>
      </c>
      <c r="AE10" s="14"/>
      <c r="AF10" s="14">
        <v>0.17295761958964101</v>
      </c>
      <c r="AG10" s="14">
        <v>0.12162029245346</v>
      </c>
      <c r="AH10" s="14">
        <v>0.19243408876294499</v>
      </c>
      <c r="AI10" s="14">
        <v>1.65720022873431E-2</v>
      </c>
      <c r="AJ10" s="14"/>
      <c r="AK10" s="14">
        <v>0.207679695793137</v>
      </c>
      <c r="AL10" s="14">
        <v>0.122394258008892</v>
      </c>
      <c r="AM10" s="14">
        <v>0.18635797162397699</v>
      </c>
      <c r="AN10" s="14">
        <v>1.04999953185901E-2</v>
      </c>
      <c r="AO10" s="14">
        <v>0.12096287065172399</v>
      </c>
      <c r="AP10" s="14"/>
      <c r="AQ10" s="14">
        <v>0</v>
      </c>
      <c r="AR10" s="14"/>
      <c r="AS10" s="14">
        <v>9.8295811877411293E-2</v>
      </c>
      <c r="AT10" s="14">
        <v>0.15243940111360599</v>
      </c>
    </row>
    <row r="11" spans="2:46" ht="29" x14ac:dyDescent="0.35">
      <c r="B11" s="15" t="s">
        <v>68</v>
      </c>
      <c r="C11" s="14">
        <v>0.178364983786995</v>
      </c>
      <c r="D11" s="14">
        <v>0.16077562195537001</v>
      </c>
      <c r="E11" s="14">
        <v>0.196240559363352</v>
      </c>
      <c r="F11" s="14"/>
      <c r="G11" s="14">
        <v>0.18220971025937499</v>
      </c>
      <c r="H11" s="14">
        <v>0.23009790981481901</v>
      </c>
      <c r="I11" s="14">
        <v>0.19672472242667999</v>
      </c>
      <c r="J11" s="14">
        <v>0.14176908499038099</v>
      </c>
      <c r="K11" s="14">
        <v>0.12830295080674201</v>
      </c>
      <c r="L11" s="14">
        <v>0.18227056644400699</v>
      </c>
      <c r="M11" s="14"/>
      <c r="N11" s="14">
        <v>0.1604779970395</v>
      </c>
      <c r="O11" s="14">
        <v>0.18046288819866099</v>
      </c>
      <c r="P11" s="14">
        <v>0.17161621674472499</v>
      </c>
      <c r="Q11" s="14">
        <v>0.19596259706327701</v>
      </c>
      <c r="R11" s="14"/>
      <c r="S11" s="14">
        <v>0.20813114996263701</v>
      </c>
      <c r="T11" s="14">
        <v>0.144228659796864</v>
      </c>
      <c r="U11" s="14">
        <v>0.14624531482317599</v>
      </c>
      <c r="V11" s="14">
        <v>0.205505094947249</v>
      </c>
      <c r="W11" s="14">
        <v>0.16438118444675801</v>
      </c>
      <c r="X11" s="14">
        <v>0.20190100598924901</v>
      </c>
      <c r="Y11" s="14">
        <v>0.13706790500014099</v>
      </c>
      <c r="Z11" s="14">
        <v>0.25442079197210898</v>
      </c>
      <c r="AA11" s="14">
        <v>0.17105158220862099</v>
      </c>
      <c r="AB11" s="14">
        <v>0.16270637383564801</v>
      </c>
      <c r="AC11" s="14">
        <v>0.157481023833661</v>
      </c>
      <c r="AD11" s="14">
        <v>0.27045619115274</v>
      </c>
      <c r="AE11" s="14"/>
      <c r="AF11" s="14">
        <v>0.27047356732727001</v>
      </c>
      <c r="AG11" s="14">
        <v>0.16701503557365199</v>
      </c>
      <c r="AH11" s="14">
        <v>0.123142762953712</v>
      </c>
      <c r="AI11" s="14">
        <v>7.2258082830126497E-2</v>
      </c>
      <c r="AJ11" s="14"/>
      <c r="AK11" s="14">
        <v>0.32237596048283501</v>
      </c>
      <c r="AL11" s="14">
        <v>0.18353058622197499</v>
      </c>
      <c r="AM11" s="14">
        <v>0.11990820657759201</v>
      </c>
      <c r="AN11" s="14">
        <v>6.4725697454817196E-2</v>
      </c>
      <c r="AO11" s="14">
        <v>0.132672282966248</v>
      </c>
      <c r="AP11" s="14"/>
      <c r="AQ11" s="14">
        <v>0</v>
      </c>
      <c r="AR11" s="14"/>
      <c r="AS11" s="14">
        <v>0.17583125209787001</v>
      </c>
      <c r="AT11" s="14">
        <v>0.15546036544203101</v>
      </c>
    </row>
    <row r="12" spans="2:46" x14ac:dyDescent="0.35">
      <c r="B12" s="15" t="s">
        <v>69</v>
      </c>
      <c r="C12" s="14">
        <v>0.181777783447643</v>
      </c>
      <c r="D12" s="14">
        <v>0.19510240828793901</v>
      </c>
      <c r="E12" s="14">
        <v>0.169477678363781</v>
      </c>
      <c r="F12" s="14"/>
      <c r="G12" s="14">
        <v>0.18073717400055</v>
      </c>
      <c r="H12" s="14">
        <v>0.24897234534406601</v>
      </c>
      <c r="I12" s="14">
        <v>0.19019824957251899</v>
      </c>
      <c r="J12" s="14">
        <v>0.157501453255773</v>
      </c>
      <c r="K12" s="14">
        <v>0.14067214905220601</v>
      </c>
      <c r="L12" s="14">
        <v>0.16838633580352699</v>
      </c>
      <c r="M12" s="14"/>
      <c r="N12" s="14">
        <v>0.20366414367498001</v>
      </c>
      <c r="O12" s="14">
        <v>0.16488568335628001</v>
      </c>
      <c r="P12" s="14">
        <v>0.18013508667133199</v>
      </c>
      <c r="Q12" s="14">
        <v>0.17756317167658101</v>
      </c>
      <c r="R12" s="14"/>
      <c r="S12" s="14">
        <v>0.182902483110397</v>
      </c>
      <c r="T12" s="14">
        <v>0.187564490377788</v>
      </c>
      <c r="U12" s="14">
        <v>0.141621888683516</v>
      </c>
      <c r="V12" s="14">
        <v>0.13965821339916601</v>
      </c>
      <c r="W12" s="14">
        <v>0.23014011339308599</v>
      </c>
      <c r="X12" s="14">
        <v>0.24274948005253699</v>
      </c>
      <c r="Y12" s="14">
        <v>0.230122685304671</v>
      </c>
      <c r="Z12" s="14">
        <v>0.17922940517140001</v>
      </c>
      <c r="AA12" s="14">
        <v>0.217271116478816</v>
      </c>
      <c r="AB12" s="14">
        <v>0.123077974081574</v>
      </c>
      <c r="AC12" s="14">
        <v>0.118971096278254</v>
      </c>
      <c r="AD12" s="14">
        <v>0.115187542771966</v>
      </c>
      <c r="AE12" s="14"/>
      <c r="AF12" s="14">
        <v>0.244714221148984</v>
      </c>
      <c r="AG12" s="14">
        <v>0.158669231661207</v>
      </c>
      <c r="AH12" s="14">
        <v>0.10194380136952701</v>
      </c>
      <c r="AI12" s="14">
        <v>0.26967975287340801</v>
      </c>
      <c r="AJ12" s="14"/>
      <c r="AK12" s="14">
        <v>0.228606121139908</v>
      </c>
      <c r="AL12" s="14">
        <v>0.14495674044253001</v>
      </c>
      <c r="AM12" s="14">
        <v>9.1816242318666599E-2</v>
      </c>
      <c r="AN12" s="14">
        <v>0.33794684911092898</v>
      </c>
      <c r="AO12" s="14">
        <v>8.3805879225540697E-2</v>
      </c>
      <c r="AP12" s="14"/>
      <c r="AQ12" s="14">
        <v>0.64224898344462</v>
      </c>
      <c r="AR12" s="14"/>
      <c r="AS12" s="14">
        <v>0.17368495340619</v>
      </c>
      <c r="AT12" s="14">
        <v>0.14114641208179701</v>
      </c>
    </row>
    <row r="13" spans="2:46" x14ac:dyDescent="0.35">
      <c r="B13" s="15" t="s">
        <v>70</v>
      </c>
      <c r="C13" s="14">
        <v>0.15779603132230799</v>
      </c>
      <c r="D13" s="14">
        <v>0.19198802960931299</v>
      </c>
      <c r="E13" s="14">
        <v>0.12502395501348601</v>
      </c>
      <c r="F13" s="14"/>
      <c r="G13" s="14">
        <v>0.110156123088929</v>
      </c>
      <c r="H13" s="14">
        <v>0.12662607400554801</v>
      </c>
      <c r="I13" s="14">
        <v>0.182413539401416</v>
      </c>
      <c r="J13" s="14">
        <v>0.181270418547928</v>
      </c>
      <c r="K13" s="14">
        <v>0.20338768669711099</v>
      </c>
      <c r="L13" s="14">
        <v>0.14508669306903499</v>
      </c>
      <c r="M13" s="14"/>
      <c r="N13" s="14">
        <v>0.13552896362873801</v>
      </c>
      <c r="O13" s="14">
        <v>0.11270573318910999</v>
      </c>
      <c r="P13" s="14">
        <v>0.22163242230219099</v>
      </c>
      <c r="Q13" s="14">
        <v>0.17105087665979499</v>
      </c>
      <c r="R13" s="14"/>
      <c r="S13" s="14">
        <v>0.13821083354750499</v>
      </c>
      <c r="T13" s="14">
        <v>0.136173658716088</v>
      </c>
      <c r="U13" s="14">
        <v>0.202130923652627</v>
      </c>
      <c r="V13" s="14">
        <v>0.21406717716623699</v>
      </c>
      <c r="W13" s="14">
        <v>0.174265758460663</v>
      </c>
      <c r="X13" s="14">
        <v>0.159346475066341</v>
      </c>
      <c r="Y13" s="14">
        <v>0.13565957675870699</v>
      </c>
      <c r="Z13" s="14">
        <v>0.16721696729295399</v>
      </c>
      <c r="AA13" s="14">
        <v>0.16132461544260601</v>
      </c>
      <c r="AB13" s="14">
        <v>9.8211634353491895E-2</v>
      </c>
      <c r="AC13" s="14">
        <v>0.21619393276075199</v>
      </c>
      <c r="AD13" s="14">
        <v>0.12808109407909901</v>
      </c>
      <c r="AE13" s="14"/>
      <c r="AF13" s="14">
        <v>0.14319563274765801</v>
      </c>
      <c r="AG13" s="14">
        <v>8.83832911940335E-2</v>
      </c>
      <c r="AH13" s="14">
        <v>3.6739223298560303E-2</v>
      </c>
      <c r="AI13" s="14">
        <v>0.607943179060491</v>
      </c>
      <c r="AJ13" s="14"/>
      <c r="AK13" s="14">
        <v>3.6391256318766101E-2</v>
      </c>
      <c r="AL13" s="14">
        <v>3.8473739251533301E-2</v>
      </c>
      <c r="AM13" s="14">
        <v>2.4638046552190498E-2</v>
      </c>
      <c r="AN13" s="14">
        <v>0.56510559734776</v>
      </c>
      <c r="AO13" s="14">
        <v>1.7470281268451199E-2</v>
      </c>
      <c r="AP13" s="14"/>
      <c r="AQ13" s="14">
        <v>0.35775101655538</v>
      </c>
      <c r="AR13" s="14"/>
      <c r="AS13" s="14">
        <v>5.9356805727692599E-2</v>
      </c>
      <c r="AT13" s="14">
        <v>0.134229552499494</v>
      </c>
    </row>
    <row r="14" spans="2:46" x14ac:dyDescent="0.35">
      <c r="B14" s="15" t="s">
        <v>71</v>
      </c>
      <c r="C14" s="14">
        <v>4.2626857547559398E-2</v>
      </c>
      <c r="D14" s="14">
        <v>2.6436333109811201E-2</v>
      </c>
      <c r="E14" s="14">
        <v>5.7670242621657701E-2</v>
      </c>
      <c r="F14" s="14"/>
      <c r="G14" s="14">
        <v>8.22211202858497E-2</v>
      </c>
      <c r="H14" s="14">
        <v>6.2776960966574799E-2</v>
      </c>
      <c r="I14" s="14">
        <v>5.26659271589228E-2</v>
      </c>
      <c r="J14" s="14">
        <v>3.7783517541262399E-2</v>
      </c>
      <c r="K14" s="14">
        <v>1.9694659832828001E-2</v>
      </c>
      <c r="L14" s="14">
        <v>1.10533766091353E-2</v>
      </c>
      <c r="M14" s="14"/>
      <c r="N14" s="14">
        <v>1.9233544823400499E-2</v>
      </c>
      <c r="O14" s="14">
        <v>3.1239975995960699E-2</v>
      </c>
      <c r="P14" s="14">
        <v>5.7067295227681003E-2</v>
      </c>
      <c r="Q14" s="14">
        <v>6.7711063269713101E-2</v>
      </c>
      <c r="R14" s="14"/>
      <c r="S14" s="14">
        <v>6.2771434578397303E-2</v>
      </c>
      <c r="T14" s="14">
        <v>2.7776968885407899E-2</v>
      </c>
      <c r="U14" s="14">
        <v>2.4757067353640701E-2</v>
      </c>
      <c r="V14" s="14">
        <v>4.6826689534875801E-2</v>
      </c>
      <c r="W14" s="14">
        <v>2.7756473838714098E-2</v>
      </c>
      <c r="X14" s="14">
        <v>5.1390157432078698E-2</v>
      </c>
      <c r="Y14" s="14">
        <v>3.5067244840475999E-2</v>
      </c>
      <c r="Z14" s="14">
        <v>3.48862235448473E-2</v>
      </c>
      <c r="AA14" s="14">
        <v>3.5533372007932197E-2</v>
      </c>
      <c r="AB14" s="14">
        <v>5.7269985757665003E-2</v>
      </c>
      <c r="AC14" s="14">
        <v>5.6090981490923897E-2</v>
      </c>
      <c r="AD14" s="14">
        <v>4.65342551283765E-2</v>
      </c>
      <c r="AE14" s="14"/>
      <c r="AF14" s="14">
        <v>5.6242141190694902E-3</v>
      </c>
      <c r="AG14" s="14">
        <v>2.5457263951595401E-2</v>
      </c>
      <c r="AH14" s="14">
        <v>2.66714785924923E-2</v>
      </c>
      <c r="AI14" s="14">
        <v>8.3851960647396799E-3</v>
      </c>
      <c r="AJ14" s="14"/>
      <c r="AK14" s="14">
        <v>9.3534890949055396E-3</v>
      </c>
      <c r="AL14" s="14">
        <v>3.07525613178628E-2</v>
      </c>
      <c r="AM14" s="14">
        <v>1.1310243146936899E-2</v>
      </c>
      <c r="AN14" s="14">
        <v>7.2481314563618603E-3</v>
      </c>
      <c r="AO14" s="14">
        <v>5.5166703536741303E-3</v>
      </c>
      <c r="AP14" s="14"/>
      <c r="AQ14" s="14">
        <v>0</v>
      </c>
      <c r="AR14" s="14"/>
      <c r="AS14" s="14">
        <v>1.49675389800627E-2</v>
      </c>
      <c r="AT14" s="14">
        <v>3.1499902637635503E-2</v>
      </c>
    </row>
    <row r="15" spans="2:46" x14ac:dyDescent="0.35">
      <c r="B15" s="15" t="s">
        <v>72</v>
      </c>
      <c r="C15" s="18">
        <v>0.43943434389549402</v>
      </c>
      <c r="D15" s="18">
        <v>0.42569760703756698</v>
      </c>
      <c r="E15" s="18">
        <v>0.45158756463772398</v>
      </c>
      <c r="F15" s="18"/>
      <c r="G15" s="18">
        <v>0.44467587236529699</v>
      </c>
      <c r="H15" s="18">
        <v>0.33152670986899202</v>
      </c>
      <c r="I15" s="18">
        <v>0.37799756144046198</v>
      </c>
      <c r="J15" s="18">
        <v>0.48167552566465499</v>
      </c>
      <c r="K15" s="18">
        <v>0.50794255361111296</v>
      </c>
      <c r="L15" s="18">
        <v>0.493203028074295</v>
      </c>
      <c r="M15" s="18"/>
      <c r="N15" s="18">
        <v>0.48109535083338201</v>
      </c>
      <c r="O15" s="18">
        <v>0.51070571925998798</v>
      </c>
      <c r="P15" s="18">
        <v>0.36954897905407003</v>
      </c>
      <c r="Q15" s="18">
        <v>0.38771229133063401</v>
      </c>
      <c r="R15" s="18"/>
      <c r="S15" s="18">
        <v>0.40798409880106501</v>
      </c>
      <c r="T15" s="18">
        <v>0.50425622222385302</v>
      </c>
      <c r="U15" s="18">
        <v>0.48524480548704002</v>
      </c>
      <c r="V15" s="18">
        <v>0.39394282495247201</v>
      </c>
      <c r="W15" s="18">
        <v>0.40345646986077799</v>
      </c>
      <c r="X15" s="18">
        <v>0.34461288145979402</v>
      </c>
      <c r="Y15" s="18">
        <v>0.462082588096006</v>
      </c>
      <c r="Z15" s="18">
        <v>0.36424661201869002</v>
      </c>
      <c r="AA15" s="18">
        <v>0.41481931386202497</v>
      </c>
      <c r="AB15" s="18">
        <v>0.55873403197162197</v>
      </c>
      <c r="AC15" s="18">
        <v>0.451262965636409</v>
      </c>
      <c r="AD15" s="18">
        <v>0.43974091686781802</v>
      </c>
      <c r="AE15" s="18"/>
      <c r="AF15" s="18">
        <v>0.33599236465701898</v>
      </c>
      <c r="AG15" s="18">
        <v>0.56047517761951204</v>
      </c>
      <c r="AH15" s="18">
        <v>0.71150273378570805</v>
      </c>
      <c r="AI15" s="18">
        <v>4.1733789171234902E-2</v>
      </c>
      <c r="AJ15" s="18"/>
      <c r="AK15" s="18">
        <v>0.403273172963585</v>
      </c>
      <c r="AL15" s="18">
        <v>0.60228637276609898</v>
      </c>
      <c r="AM15" s="18">
        <v>0.75232726140461403</v>
      </c>
      <c r="AN15" s="18">
        <v>2.4973724630131401E-2</v>
      </c>
      <c r="AO15" s="18">
        <v>0.760534886186086</v>
      </c>
      <c r="AP15" s="18"/>
      <c r="AQ15" s="18">
        <v>0</v>
      </c>
      <c r="AR15" s="18"/>
      <c r="AS15" s="18">
        <v>0.57615944978818501</v>
      </c>
      <c r="AT15" s="18">
        <v>0.53766376733904098</v>
      </c>
    </row>
    <row r="16" spans="2:46" x14ac:dyDescent="0.35">
      <c r="B16" s="15" t="s">
        <v>73</v>
      </c>
      <c r="C16" s="18">
        <v>0.33957381476995202</v>
      </c>
      <c r="D16" s="18">
        <v>0.387090437897252</v>
      </c>
      <c r="E16" s="18">
        <v>0.29450163337726698</v>
      </c>
      <c r="F16" s="18"/>
      <c r="G16" s="18">
        <v>0.29089329708947897</v>
      </c>
      <c r="H16" s="18">
        <v>0.37559841934961402</v>
      </c>
      <c r="I16" s="18">
        <v>0.37261178897393499</v>
      </c>
      <c r="J16" s="18">
        <v>0.338771871803701</v>
      </c>
      <c r="K16" s="18">
        <v>0.34405983574931698</v>
      </c>
      <c r="L16" s="18">
        <v>0.31347302887256301</v>
      </c>
      <c r="M16" s="18"/>
      <c r="N16" s="18">
        <v>0.33919310730371799</v>
      </c>
      <c r="O16" s="18">
        <v>0.27759141654538999</v>
      </c>
      <c r="P16" s="18">
        <v>0.40176750897352298</v>
      </c>
      <c r="Q16" s="18">
        <v>0.34861404833637599</v>
      </c>
      <c r="R16" s="18"/>
      <c r="S16" s="18">
        <v>0.32111331665790199</v>
      </c>
      <c r="T16" s="18">
        <v>0.32373814909387499</v>
      </c>
      <c r="U16" s="18">
        <v>0.34375281233614402</v>
      </c>
      <c r="V16" s="18">
        <v>0.35372539056540298</v>
      </c>
      <c r="W16" s="18">
        <v>0.40440587185374899</v>
      </c>
      <c r="X16" s="18">
        <v>0.40209595511887802</v>
      </c>
      <c r="Y16" s="18">
        <v>0.36578226206337799</v>
      </c>
      <c r="Z16" s="18">
        <v>0.346446372464354</v>
      </c>
      <c r="AA16" s="18">
        <v>0.37859573192142199</v>
      </c>
      <c r="AB16" s="18">
        <v>0.22128960843506601</v>
      </c>
      <c r="AC16" s="18">
        <v>0.33516502903900602</v>
      </c>
      <c r="AD16" s="18">
        <v>0.24326863685106501</v>
      </c>
      <c r="AE16" s="18"/>
      <c r="AF16" s="18">
        <v>0.38790985389664201</v>
      </c>
      <c r="AG16" s="18">
        <v>0.24705252285523999</v>
      </c>
      <c r="AH16" s="18">
        <v>0.13868302466808799</v>
      </c>
      <c r="AI16" s="18">
        <v>0.87762293193389895</v>
      </c>
      <c r="AJ16" s="18"/>
      <c r="AK16" s="18">
        <v>0.26499737745867402</v>
      </c>
      <c r="AL16" s="18">
        <v>0.18343047969406401</v>
      </c>
      <c r="AM16" s="18">
        <v>0.116454288870857</v>
      </c>
      <c r="AN16" s="18">
        <v>0.90305244645868998</v>
      </c>
      <c r="AO16" s="18">
        <v>0.101276160493992</v>
      </c>
      <c r="AP16" s="18"/>
      <c r="AQ16" s="18">
        <v>1</v>
      </c>
      <c r="AR16" s="18"/>
      <c r="AS16" s="18">
        <v>0.233041759133882</v>
      </c>
      <c r="AT16" s="18">
        <v>0.27537596458129199</v>
      </c>
    </row>
    <row r="17" spans="2:46" x14ac:dyDescent="0.35">
      <c r="B17" s="15" t="s">
        <v>74</v>
      </c>
      <c r="C17" s="19">
        <v>9.9860529125542594E-2</v>
      </c>
      <c r="D17" s="19">
        <v>3.8607169140315402E-2</v>
      </c>
      <c r="E17" s="19">
        <v>0.157085931260457</v>
      </c>
      <c r="F17" s="19"/>
      <c r="G17" s="19">
        <v>0.15378257527581801</v>
      </c>
      <c r="H17" s="19">
        <v>-4.40717094806218E-2</v>
      </c>
      <c r="I17" s="19">
        <v>5.3857724665273797E-3</v>
      </c>
      <c r="J17" s="19">
        <v>0.14290365386095499</v>
      </c>
      <c r="K17" s="19">
        <v>0.16388271786179601</v>
      </c>
      <c r="L17" s="19">
        <v>0.17972999920173199</v>
      </c>
      <c r="M17" s="19"/>
      <c r="N17" s="19">
        <v>0.14190224352966399</v>
      </c>
      <c r="O17" s="19">
        <v>0.23311430271459799</v>
      </c>
      <c r="P17" s="19">
        <v>-3.22185299194531E-2</v>
      </c>
      <c r="Q17" s="19">
        <v>3.9098242994258597E-2</v>
      </c>
      <c r="R17" s="19"/>
      <c r="S17" s="19">
        <v>8.68707821431631E-2</v>
      </c>
      <c r="T17" s="19">
        <v>0.180518073129978</v>
      </c>
      <c r="U17" s="19">
        <v>0.141491993150897</v>
      </c>
      <c r="V17" s="19">
        <v>4.0217434387068901E-2</v>
      </c>
      <c r="W17" s="19">
        <v>-9.4940199297066695E-4</v>
      </c>
      <c r="X17" s="19">
        <v>-5.7483073659083797E-2</v>
      </c>
      <c r="Y17" s="19">
        <v>9.6300326032627906E-2</v>
      </c>
      <c r="Z17" s="19">
        <v>1.78002395543361E-2</v>
      </c>
      <c r="AA17" s="19">
        <v>3.6223581940603503E-2</v>
      </c>
      <c r="AB17" s="19">
        <v>0.33744442353655602</v>
      </c>
      <c r="AC17" s="19">
        <v>0.116097936597403</v>
      </c>
      <c r="AD17" s="19">
        <v>0.19647228001675299</v>
      </c>
      <c r="AE17" s="19"/>
      <c r="AF17" s="19">
        <v>-5.1917489239623103E-2</v>
      </c>
      <c r="AG17" s="19">
        <v>0.313422654764272</v>
      </c>
      <c r="AH17" s="19">
        <v>0.57281970911762004</v>
      </c>
      <c r="AI17" s="19">
        <v>-0.83588914276266402</v>
      </c>
      <c r="AJ17" s="19"/>
      <c r="AK17" s="19">
        <v>0.13827579550491101</v>
      </c>
      <c r="AL17" s="19">
        <v>0.41885589307203502</v>
      </c>
      <c r="AM17" s="19">
        <v>0.63587297253375696</v>
      </c>
      <c r="AN17" s="19">
        <v>-0.87807872182855795</v>
      </c>
      <c r="AO17" s="19">
        <v>0.65925872569209498</v>
      </c>
      <c r="AP17" s="19"/>
      <c r="AQ17" s="19">
        <v>-1</v>
      </c>
      <c r="AR17" s="19"/>
      <c r="AS17" s="19">
        <v>0.34311769065430298</v>
      </c>
      <c r="AT17" s="19">
        <v>0.26228780275774999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T22"/>
  <sheetViews>
    <sheetView showGridLines="0" workbookViewId="0">
      <pane xSplit="2" topLeftCell="C1" activePane="topRight" state="frozen"/>
      <selection pane="topRight"/>
    </sheetView>
  </sheetViews>
  <sheetFormatPr defaultColWidth="10.90625" defaultRowHeight="14.5" x14ac:dyDescent="0.35"/>
  <cols>
    <col min="2" max="2" width="25.7265625" customWidth="1"/>
    <col min="3" max="5" width="10.7265625" customWidth="1"/>
    <col min="6" max="6" width="2.1796875" customWidth="1"/>
    <col min="7" max="12" width="10.7265625" customWidth="1"/>
    <col min="13" max="13" width="2.1796875" customWidth="1"/>
    <col min="14" max="17" width="10.7265625" customWidth="1"/>
    <col min="18" max="18" width="2.1796875" customWidth="1"/>
    <col min="19" max="30" width="10.7265625" customWidth="1"/>
    <col min="31" max="31" width="2.1796875" customWidth="1"/>
    <col min="32" max="35" width="10.7265625" customWidth="1"/>
    <col min="36" max="36" width="2.1796875" customWidth="1"/>
    <col min="37" max="41" width="10.7265625" customWidth="1"/>
    <col min="42" max="42" width="2.1796875" customWidth="1"/>
    <col min="43" max="43" width="10.7265625" customWidth="1"/>
    <col min="44" max="44" width="2.1796875" customWidth="1"/>
    <col min="45" max="46" width="10.7265625" customWidth="1"/>
    <col min="47" max="47" width="2.1796875" customWidth="1"/>
  </cols>
  <sheetData>
    <row r="2" spans="2:46" ht="40" customHeight="1" x14ac:dyDescent="0.35">
      <c r="D2" s="29" t="s">
        <v>83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5" spans="2:46" ht="30" customHeight="1" x14ac:dyDescent="0.35">
      <c r="B5" s="22"/>
      <c r="C5" s="22"/>
      <c r="D5" s="30" t="s">
        <v>53</v>
      </c>
      <c r="E5" s="30"/>
      <c r="F5" s="22"/>
      <c r="G5" s="30" t="s">
        <v>54</v>
      </c>
      <c r="H5" s="30"/>
      <c r="I5" s="30"/>
      <c r="J5" s="30"/>
      <c r="K5" s="30"/>
      <c r="L5" s="30"/>
      <c r="M5" s="22"/>
      <c r="N5" s="30" t="s">
        <v>55</v>
      </c>
      <c r="O5" s="30"/>
      <c r="P5" s="30"/>
      <c r="Q5" s="30"/>
      <c r="R5" s="22"/>
      <c r="S5" s="30" t="s">
        <v>56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22"/>
      <c r="AF5" s="30" t="s">
        <v>57</v>
      </c>
      <c r="AG5" s="30"/>
      <c r="AH5" s="30"/>
      <c r="AI5" s="30"/>
      <c r="AJ5" s="22"/>
      <c r="AK5" s="30" t="s">
        <v>58</v>
      </c>
      <c r="AL5" s="30"/>
      <c r="AM5" s="30"/>
      <c r="AN5" s="30"/>
      <c r="AO5" s="30"/>
      <c r="AP5" s="22"/>
      <c r="AQ5" s="30" t="s">
        <v>50</v>
      </c>
      <c r="AR5" s="22"/>
      <c r="AS5" s="30" t="s">
        <v>59</v>
      </c>
      <c r="AT5" s="30"/>
    </row>
    <row r="6" spans="2:46" ht="43.5" x14ac:dyDescent="0.35">
      <c r="B6" t="s">
        <v>15</v>
      </c>
      <c r="C6" s="9" t="s">
        <v>16</v>
      </c>
      <c r="D6" s="12" t="s">
        <v>17</v>
      </c>
      <c r="E6" s="12" t="s">
        <v>18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N6" s="12" t="s">
        <v>27</v>
      </c>
      <c r="O6" s="12" t="s">
        <v>28</v>
      </c>
      <c r="P6" s="12" t="s">
        <v>29</v>
      </c>
      <c r="Q6" s="12" t="s">
        <v>30</v>
      </c>
      <c r="S6" s="12" t="s">
        <v>31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2" t="s">
        <v>39</v>
      </c>
      <c r="AB6" s="12" t="s">
        <v>40</v>
      </c>
      <c r="AC6" s="12" t="s">
        <v>41</v>
      </c>
      <c r="AD6" s="12" t="s">
        <v>42</v>
      </c>
      <c r="AF6" s="12" t="s">
        <v>43</v>
      </c>
      <c r="AG6" s="12" t="s">
        <v>44</v>
      </c>
      <c r="AH6" s="12" t="s">
        <v>45</v>
      </c>
      <c r="AI6" s="12" t="s">
        <v>46</v>
      </c>
      <c r="AK6" s="12" t="s">
        <v>47</v>
      </c>
      <c r="AL6" s="12" t="s">
        <v>48</v>
      </c>
      <c r="AM6" s="12" t="s">
        <v>45</v>
      </c>
      <c r="AN6" s="12" t="s">
        <v>46</v>
      </c>
      <c r="AO6" s="12" t="s">
        <v>49</v>
      </c>
      <c r="AQ6" s="12" t="s">
        <v>50</v>
      </c>
      <c r="AS6" s="12" t="s">
        <v>51</v>
      </c>
      <c r="AT6" s="12" t="s">
        <v>52</v>
      </c>
    </row>
    <row r="7" spans="2:46" ht="30" customHeight="1" x14ac:dyDescent="0.35">
      <c r="B7" s="10" t="s">
        <v>19</v>
      </c>
      <c r="C7" s="10">
        <v>2022</v>
      </c>
      <c r="D7" s="10">
        <v>988</v>
      </c>
      <c r="E7" s="10">
        <v>1030</v>
      </c>
      <c r="F7" s="10"/>
      <c r="G7" s="10">
        <v>286</v>
      </c>
      <c r="H7" s="10">
        <v>322</v>
      </c>
      <c r="I7" s="10">
        <v>348</v>
      </c>
      <c r="J7" s="10">
        <v>336</v>
      </c>
      <c r="K7" s="10">
        <v>290</v>
      </c>
      <c r="L7" s="10">
        <v>440</v>
      </c>
      <c r="M7" s="10"/>
      <c r="N7" s="10">
        <v>576</v>
      </c>
      <c r="O7" s="10">
        <v>542</v>
      </c>
      <c r="P7" s="10">
        <v>420</v>
      </c>
      <c r="Q7" s="10">
        <v>477</v>
      </c>
      <c r="R7" s="10"/>
      <c r="S7" s="10">
        <v>297</v>
      </c>
      <c r="T7" s="10">
        <v>265</v>
      </c>
      <c r="U7" s="10">
        <v>172</v>
      </c>
      <c r="V7" s="10">
        <v>171</v>
      </c>
      <c r="W7" s="10">
        <v>151</v>
      </c>
      <c r="X7" s="10">
        <v>181</v>
      </c>
      <c r="Y7" s="10">
        <v>168</v>
      </c>
      <c r="Z7" s="10">
        <v>78</v>
      </c>
      <c r="AA7" s="10">
        <v>226</v>
      </c>
      <c r="AB7" s="10">
        <v>180</v>
      </c>
      <c r="AC7" s="10">
        <v>92</v>
      </c>
      <c r="AD7" s="10">
        <v>41</v>
      </c>
      <c r="AE7" s="10"/>
      <c r="AF7" s="10">
        <v>364</v>
      </c>
      <c r="AG7" s="10">
        <v>682</v>
      </c>
      <c r="AH7" s="10">
        <v>168</v>
      </c>
      <c r="AI7" s="10">
        <v>278</v>
      </c>
      <c r="AJ7" s="10"/>
      <c r="AK7" s="10">
        <v>316</v>
      </c>
      <c r="AL7" s="10">
        <v>461</v>
      </c>
      <c r="AM7" s="10">
        <v>202</v>
      </c>
      <c r="AN7" s="10">
        <v>478</v>
      </c>
      <c r="AO7" s="10">
        <v>170</v>
      </c>
      <c r="AP7" s="10"/>
      <c r="AQ7" s="10">
        <v>167</v>
      </c>
      <c r="AR7" s="10"/>
      <c r="AS7" s="10">
        <v>406</v>
      </c>
      <c r="AT7" s="10">
        <v>261</v>
      </c>
    </row>
    <row r="8" spans="2:46" ht="30" customHeight="1" x14ac:dyDescent="0.35">
      <c r="B8" s="11" t="s">
        <v>20</v>
      </c>
      <c r="C8" s="11">
        <v>2022</v>
      </c>
      <c r="D8" s="11">
        <v>997</v>
      </c>
      <c r="E8" s="11">
        <v>1021</v>
      </c>
      <c r="F8" s="11"/>
      <c r="G8" s="11">
        <v>282</v>
      </c>
      <c r="H8" s="11">
        <v>344</v>
      </c>
      <c r="I8" s="11">
        <v>344</v>
      </c>
      <c r="J8" s="11">
        <v>344</v>
      </c>
      <c r="K8" s="11">
        <v>285</v>
      </c>
      <c r="L8" s="11">
        <v>423</v>
      </c>
      <c r="M8" s="11"/>
      <c r="N8" s="11">
        <v>545</v>
      </c>
      <c r="O8" s="11">
        <v>524</v>
      </c>
      <c r="P8" s="11">
        <v>443</v>
      </c>
      <c r="Q8" s="11">
        <v>503</v>
      </c>
      <c r="R8" s="11"/>
      <c r="S8" s="11">
        <v>283</v>
      </c>
      <c r="T8" s="11">
        <v>263</v>
      </c>
      <c r="U8" s="11">
        <v>162</v>
      </c>
      <c r="V8" s="11">
        <v>182</v>
      </c>
      <c r="W8" s="11">
        <v>141</v>
      </c>
      <c r="X8" s="11">
        <v>182</v>
      </c>
      <c r="Y8" s="11">
        <v>162</v>
      </c>
      <c r="Z8" s="11">
        <v>81</v>
      </c>
      <c r="AA8" s="11">
        <v>222</v>
      </c>
      <c r="AB8" s="11">
        <v>182</v>
      </c>
      <c r="AC8" s="11">
        <v>101</v>
      </c>
      <c r="AD8" s="11">
        <v>61</v>
      </c>
      <c r="AE8" s="11"/>
      <c r="AF8" s="11">
        <v>358</v>
      </c>
      <c r="AG8" s="11">
        <v>679</v>
      </c>
      <c r="AH8" s="11">
        <v>164</v>
      </c>
      <c r="AI8" s="11">
        <v>281</v>
      </c>
      <c r="AJ8" s="11"/>
      <c r="AK8" s="11">
        <v>313</v>
      </c>
      <c r="AL8" s="11">
        <v>459</v>
      </c>
      <c r="AM8" s="11">
        <v>199</v>
      </c>
      <c r="AN8" s="11">
        <v>479</v>
      </c>
      <c r="AO8" s="11">
        <v>169</v>
      </c>
      <c r="AP8" s="11"/>
      <c r="AQ8" s="11">
        <v>168</v>
      </c>
      <c r="AR8" s="11"/>
      <c r="AS8" s="11">
        <v>402</v>
      </c>
      <c r="AT8" s="11">
        <v>262</v>
      </c>
    </row>
    <row r="9" spans="2:46" x14ac:dyDescent="0.35">
      <c r="B9" s="15" t="s">
        <v>66</v>
      </c>
      <c r="C9" s="14">
        <v>0.17253634382439401</v>
      </c>
      <c r="D9" s="14">
        <v>0.223644528511005</v>
      </c>
      <c r="E9" s="14">
        <v>0.12330250852653001</v>
      </c>
      <c r="F9" s="14"/>
      <c r="G9" s="14">
        <v>7.5007493868023606E-2</v>
      </c>
      <c r="H9" s="14">
        <v>0.128161308184529</v>
      </c>
      <c r="I9" s="14">
        <v>0.12855796954673801</v>
      </c>
      <c r="J9" s="14">
        <v>0.187312072138343</v>
      </c>
      <c r="K9" s="14">
        <v>0.239104477075196</v>
      </c>
      <c r="L9" s="14">
        <v>0.25257891003605498</v>
      </c>
      <c r="M9" s="14"/>
      <c r="N9" s="14">
        <v>0.18357859527856901</v>
      </c>
      <c r="O9" s="14">
        <v>0.131048891438131</v>
      </c>
      <c r="P9" s="14">
        <v>0.204121218139072</v>
      </c>
      <c r="Q9" s="14">
        <v>0.17646691044858401</v>
      </c>
      <c r="R9" s="14"/>
      <c r="S9" s="14">
        <v>0.118396639546098</v>
      </c>
      <c r="T9" s="14">
        <v>0.17177568428658799</v>
      </c>
      <c r="U9" s="14">
        <v>0.18769787853191899</v>
      </c>
      <c r="V9" s="14">
        <v>0.149804851729677</v>
      </c>
      <c r="W9" s="14">
        <v>0.19441870369189601</v>
      </c>
      <c r="X9" s="14">
        <v>0.17809245636023199</v>
      </c>
      <c r="Y9" s="14">
        <v>0.19984304201706099</v>
      </c>
      <c r="Z9" s="14">
        <v>9.0611438239529898E-2</v>
      </c>
      <c r="AA9" s="14">
        <v>0.16967111758198899</v>
      </c>
      <c r="AB9" s="14">
        <v>0.238464121388855</v>
      </c>
      <c r="AC9" s="14">
        <v>0.226574017029742</v>
      </c>
      <c r="AD9" s="14">
        <v>0.147892763423047</v>
      </c>
      <c r="AE9" s="14"/>
      <c r="AF9" s="14">
        <v>0.285828287506523</v>
      </c>
      <c r="AG9" s="14">
        <v>9.6729461515310006E-2</v>
      </c>
      <c r="AH9" s="14">
        <v>4.7853862889912002E-2</v>
      </c>
      <c r="AI9" s="14">
        <v>0.42220390872117303</v>
      </c>
      <c r="AJ9" s="14"/>
      <c r="AK9" s="14">
        <v>0.22359481584579399</v>
      </c>
      <c r="AL9" s="14">
        <v>7.3964541735338202E-2</v>
      </c>
      <c r="AM9" s="14">
        <v>5.3814406631761701E-2</v>
      </c>
      <c r="AN9" s="14">
        <v>0.38342891984705701</v>
      </c>
      <c r="AO9" s="14">
        <v>1.2304325353977401E-2</v>
      </c>
      <c r="AP9" s="14"/>
      <c r="AQ9" s="14">
        <v>0.13132078434097399</v>
      </c>
      <c r="AR9" s="14"/>
      <c r="AS9" s="14">
        <v>7.4776615142326905E-2</v>
      </c>
      <c r="AT9" s="14">
        <v>0.128169344954223</v>
      </c>
    </row>
    <row r="10" spans="2:46" x14ac:dyDescent="0.35">
      <c r="B10" s="15" t="s">
        <v>67</v>
      </c>
      <c r="C10" s="14">
        <v>0.13980289371302501</v>
      </c>
      <c r="D10" s="14">
        <v>0.15556178596447101</v>
      </c>
      <c r="E10" s="14">
        <v>0.12496118215853699</v>
      </c>
      <c r="F10" s="14"/>
      <c r="G10" s="14">
        <v>0.10293506831103801</v>
      </c>
      <c r="H10" s="14">
        <v>0.12575087167669199</v>
      </c>
      <c r="I10" s="14">
        <v>0.13841638965129999</v>
      </c>
      <c r="J10" s="14">
        <v>0.15098112000484201</v>
      </c>
      <c r="K10" s="14">
        <v>0.138162036942689</v>
      </c>
      <c r="L10" s="14">
        <v>0.168963746289297</v>
      </c>
      <c r="M10" s="14"/>
      <c r="N10" s="14">
        <v>0.143064443059954</v>
      </c>
      <c r="O10" s="14">
        <v>0.13205204394307399</v>
      </c>
      <c r="P10" s="14">
        <v>0.142580962943051</v>
      </c>
      <c r="Q10" s="14">
        <v>0.13993721988216101</v>
      </c>
      <c r="R10" s="14"/>
      <c r="S10" s="14">
        <v>0.124202202432521</v>
      </c>
      <c r="T10" s="14">
        <v>0.17562268121999899</v>
      </c>
      <c r="U10" s="14">
        <v>0.16787496604361099</v>
      </c>
      <c r="V10" s="14">
        <v>0.13770047981748099</v>
      </c>
      <c r="W10" s="14">
        <v>0.14528261440413601</v>
      </c>
      <c r="X10" s="14">
        <v>0.102071466872897</v>
      </c>
      <c r="Y10" s="14">
        <v>0.11536248766653801</v>
      </c>
      <c r="Z10" s="14">
        <v>0.19178292247020101</v>
      </c>
      <c r="AA10" s="14">
        <v>0.131629666903608</v>
      </c>
      <c r="AB10" s="14">
        <v>0.139077807686252</v>
      </c>
      <c r="AC10" s="14">
        <v>0.14763283795839899</v>
      </c>
      <c r="AD10" s="14">
        <v>0.104205506025201</v>
      </c>
      <c r="AE10" s="14"/>
      <c r="AF10" s="14">
        <v>0.21929511868548601</v>
      </c>
      <c r="AG10" s="14">
        <v>0.117912221749888</v>
      </c>
      <c r="AH10" s="14">
        <v>0.156474931977441</v>
      </c>
      <c r="AI10" s="14">
        <v>0.17612789123981701</v>
      </c>
      <c r="AJ10" s="14"/>
      <c r="AK10" s="14">
        <v>0.206922400920627</v>
      </c>
      <c r="AL10" s="14">
        <v>0.116491625154516</v>
      </c>
      <c r="AM10" s="14">
        <v>0.145415894805691</v>
      </c>
      <c r="AN10" s="14">
        <v>0.18477115288606399</v>
      </c>
      <c r="AO10" s="14">
        <v>2.0880403674484498E-2</v>
      </c>
      <c r="AP10" s="14"/>
      <c r="AQ10" s="14">
        <v>0.121540043688005</v>
      </c>
      <c r="AR10" s="14"/>
      <c r="AS10" s="14">
        <v>0.136328304131138</v>
      </c>
      <c r="AT10" s="14">
        <v>9.6275384444703294E-2</v>
      </c>
    </row>
    <row r="11" spans="2:46" ht="29" x14ac:dyDescent="0.35">
      <c r="B11" s="15" t="s">
        <v>68</v>
      </c>
      <c r="C11" s="14">
        <v>0.32435822047887902</v>
      </c>
      <c r="D11" s="14">
        <v>0.30118162388930098</v>
      </c>
      <c r="E11" s="14">
        <v>0.34826189038670702</v>
      </c>
      <c r="F11" s="14"/>
      <c r="G11" s="14">
        <v>0.25756677913133902</v>
      </c>
      <c r="H11" s="14">
        <v>0.32594724488528498</v>
      </c>
      <c r="I11" s="14">
        <v>0.34823593601233899</v>
      </c>
      <c r="J11" s="14">
        <v>0.33475359556130302</v>
      </c>
      <c r="K11" s="14">
        <v>0.30001121191662</v>
      </c>
      <c r="L11" s="14">
        <v>0.35613141039865798</v>
      </c>
      <c r="M11" s="14"/>
      <c r="N11" s="14">
        <v>0.33347611907879998</v>
      </c>
      <c r="O11" s="14">
        <v>0.34154166471748998</v>
      </c>
      <c r="P11" s="14">
        <v>0.30287423467592001</v>
      </c>
      <c r="Q11" s="14">
        <v>0.31398503007649697</v>
      </c>
      <c r="R11" s="14"/>
      <c r="S11" s="14">
        <v>0.32891102469669597</v>
      </c>
      <c r="T11" s="14">
        <v>0.30535409313908901</v>
      </c>
      <c r="U11" s="14">
        <v>0.28899415161095299</v>
      </c>
      <c r="V11" s="14">
        <v>0.35430249049532397</v>
      </c>
      <c r="W11" s="14">
        <v>0.268512393672792</v>
      </c>
      <c r="X11" s="14">
        <v>0.34006640014950101</v>
      </c>
      <c r="Y11" s="14">
        <v>0.36717556785671301</v>
      </c>
      <c r="Z11" s="14">
        <v>0.31156993080099399</v>
      </c>
      <c r="AA11" s="14">
        <v>0.33761384806182698</v>
      </c>
      <c r="AB11" s="14">
        <v>0.30892933410010898</v>
      </c>
      <c r="AC11" s="14">
        <v>0.33312083792510799</v>
      </c>
      <c r="AD11" s="14">
        <v>0.35851489764389699</v>
      </c>
      <c r="AE11" s="14"/>
      <c r="AF11" s="14">
        <v>0.31977393444225499</v>
      </c>
      <c r="AG11" s="14">
        <v>0.37375265833277199</v>
      </c>
      <c r="AH11" s="14">
        <v>0.356761011935183</v>
      </c>
      <c r="AI11" s="14">
        <v>0.258865966318997</v>
      </c>
      <c r="AJ11" s="14"/>
      <c r="AK11" s="14">
        <v>0.353420882929525</v>
      </c>
      <c r="AL11" s="14">
        <v>0.408031892157658</v>
      </c>
      <c r="AM11" s="14">
        <v>0.31462131777011498</v>
      </c>
      <c r="AN11" s="14">
        <v>0.26622472432430799</v>
      </c>
      <c r="AO11" s="14">
        <v>4.7312179523330403E-2</v>
      </c>
      <c r="AP11" s="14"/>
      <c r="AQ11" s="14">
        <v>0.31726225175791301</v>
      </c>
      <c r="AR11" s="14"/>
      <c r="AS11" s="14">
        <v>0.37875570812311798</v>
      </c>
      <c r="AT11" s="14">
        <v>0.35734974466293401</v>
      </c>
    </row>
    <row r="12" spans="2:46" x14ac:dyDescent="0.35">
      <c r="B12" s="15" t="s">
        <v>69</v>
      </c>
      <c r="C12" s="14">
        <v>0.23112939754672401</v>
      </c>
      <c r="D12" s="14">
        <v>0.211891201749456</v>
      </c>
      <c r="E12" s="14">
        <v>0.24891724863110701</v>
      </c>
      <c r="F12" s="14"/>
      <c r="G12" s="14">
        <v>0.31459814779929601</v>
      </c>
      <c r="H12" s="14">
        <v>0.232188187631094</v>
      </c>
      <c r="I12" s="14">
        <v>0.247446249555234</v>
      </c>
      <c r="J12" s="14">
        <v>0.226831372597911</v>
      </c>
      <c r="K12" s="14">
        <v>0.237626932060615</v>
      </c>
      <c r="L12" s="14">
        <v>0.16045361095459301</v>
      </c>
      <c r="M12" s="14"/>
      <c r="N12" s="14">
        <v>0.239288858499872</v>
      </c>
      <c r="O12" s="14">
        <v>0.26842292749299901</v>
      </c>
      <c r="P12" s="14">
        <v>0.20835223229141001</v>
      </c>
      <c r="Q12" s="14">
        <v>0.20464027444286301</v>
      </c>
      <c r="R12" s="14"/>
      <c r="S12" s="14">
        <v>0.289649364958186</v>
      </c>
      <c r="T12" s="14">
        <v>0.22611802198919301</v>
      </c>
      <c r="U12" s="14">
        <v>0.23239544548484301</v>
      </c>
      <c r="V12" s="14">
        <v>0.21659853073054999</v>
      </c>
      <c r="W12" s="14">
        <v>0.244342462150311</v>
      </c>
      <c r="X12" s="14">
        <v>0.21897970776772399</v>
      </c>
      <c r="Y12" s="14">
        <v>0.14887001846696499</v>
      </c>
      <c r="Z12" s="14">
        <v>0.24273771606664199</v>
      </c>
      <c r="AA12" s="14">
        <v>0.24456373523659999</v>
      </c>
      <c r="AB12" s="14">
        <v>0.21554353087024899</v>
      </c>
      <c r="AC12" s="14">
        <v>0.191778921300476</v>
      </c>
      <c r="AD12" s="14">
        <v>0.29276630731168701</v>
      </c>
      <c r="AE12" s="14"/>
      <c r="AF12" s="14">
        <v>0.140953568890064</v>
      </c>
      <c r="AG12" s="14">
        <v>0.29146070777521998</v>
      </c>
      <c r="AH12" s="14">
        <v>0.30999389469408301</v>
      </c>
      <c r="AI12" s="14">
        <v>8.8655624498005806E-2</v>
      </c>
      <c r="AJ12" s="14"/>
      <c r="AK12" s="14">
        <v>0.16391098888533701</v>
      </c>
      <c r="AL12" s="14">
        <v>0.292824862586886</v>
      </c>
      <c r="AM12" s="14">
        <v>0.34727984693812403</v>
      </c>
      <c r="AN12" s="14">
        <v>0.11301811860375501</v>
      </c>
      <c r="AO12" s="14">
        <v>0.44844105170951898</v>
      </c>
      <c r="AP12" s="14"/>
      <c r="AQ12" s="14">
        <v>0.33049026406294202</v>
      </c>
      <c r="AR12" s="14"/>
      <c r="AS12" s="14">
        <v>0.30455649277646002</v>
      </c>
      <c r="AT12" s="14">
        <v>0.27597384748500597</v>
      </c>
    </row>
    <row r="13" spans="2:46" x14ac:dyDescent="0.35">
      <c r="B13" s="15" t="s">
        <v>70</v>
      </c>
      <c r="C13" s="14">
        <v>8.2459918071680294E-2</v>
      </c>
      <c r="D13" s="14">
        <v>7.0874569676912497E-2</v>
      </c>
      <c r="E13" s="14">
        <v>9.3018449965018596E-2</v>
      </c>
      <c r="F13" s="14"/>
      <c r="G13" s="14">
        <v>0.16888888172592001</v>
      </c>
      <c r="H13" s="14">
        <v>0.100984182758554</v>
      </c>
      <c r="I13" s="14">
        <v>7.7672724356374706E-2</v>
      </c>
      <c r="J13" s="14">
        <v>6.2955635544946695E-2</v>
      </c>
      <c r="K13" s="14">
        <v>6.5941700473906698E-2</v>
      </c>
      <c r="L13" s="14">
        <v>4.0642685027695302E-2</v>
      </c>
      <c r="M13" s="14"/>
      <c r="N13" s="14">
        <v>7.8235073978111705E-2</v>
      </c>
      <c r="O13" s="14">
        <v>8.3339596931807203E-2</v>
      </c>
      <c r="P13" s="14">
        <v>8.1935740191342601E-2</v>
      </c>
      <c r="Q13" s="14">
        <v>8.7730332655735294E-2</v>
      </c>
      <c r="R13" s="14"/>
      <c r="S13" s="14">
        <v>8.74234296550193E-2</v>
      </c>
      <c r="T13" s="14">
        <v>8.3476982803672301E-2</v>
      </c>
      <c r="U13" s="14">
        <v>8.8364121507024898E-2</v>
      </c>
      <c r="V13" s="14">
        <v>0.10645748957321401</v>
      </c>
      <c r="W13" s="14">
        <v>7.4791735907587101E-2</v>
      </c>
      <c r="X13" s="14">
        <v>0.104082918571561</v>
      </c>
      <c r="Y13" s="14">
        <v>0.115396307646491</v>
      </c>
      <c r="Z13" s="14">
        <v>0.11362008510117801</v>
      </c>
      <c r="AA13" s="14">
        <v>5.9084647608211797E-2</v>
      </c>
      <c r="AB13" s="14">
        <v>4.0630564328992098E-2</v>
      </c>
      <c r="AC13" s="14">
        <v>5.34195081367623E-2</v>
      </c>
      <c r="AD13" s="14">
        <v>5.0086270467791898E-2</v>
      </c>
      <c r="AE13" s="14"/>
      <c r="AF13" s="14">
        <v>1.41752090409254E-2</v>
      </c>
      <c r="AG13" s="14">
        <v>9.5821068182963001E-2</v>
      </c>
      <c r="AH13" s="14">
        <v>9.9031143877365294E-2</v>
      </c>
      <c r="AI13" s="14">
        <v>2.9116347030251798E-2</v>
      </c>
      <c r="AJ13" s="14"/>
      <c r="AK13" s="14">
        <v>2.0169256914899999E-2</v>
      </c>
      <c r="AL13" s="14">
        <v>8.6102059070019901E-2</v>
      </c>
      <c r="AM13" s="14">
        <v>0.124580882883432</v>
      </c>
      <c r="AN13" s="14">
        <v>2.56889416457451E-2</v>
      </c>
      <c r="AO13" s="14">
        <v>0.47106203973868899</v>
      </c>
      <c r="AP13" s="14"/>
      <c r="AQ13" s="14">
        <v>8.7494006092439694E-2</v>
      </c>
      <c r="AR13" s="14"/>
      <c r="AS13" s="14">
        <v>9.3963670096284604E-2</v>
      </c>
      <c r="AT13" s="14">
        <v>0.10037889657795</v>
      </c>
    </row>
    <row r="14" spans="2:46" x14ac:dyDescent="0.35">
      <c r="B14" s="15" t="s">
        <v>71</v>
      </c>
      <c r="C14" s="14">
        <v>4.9713226365298097E-2</v>
      </c>
      <c r="D14" s="14">
        <v>3.6846290208853598E-2</v>
      </c>
      <c r="E14" s="14">
        <v>6.1538720332099499E-2</v>
      </c>
      <c r="F14" s="14"/>
      <c r="G14" s="14">
        <v>8.1003629164382696E-2</v>
      </c>
      <c r="H14" s="14">
        <v>8.6968204863846404E-2</v>
      </c>
      <c r="I14" s="14">
        <v>5.9670730878015901E-2</v>
      </c>
      <c r="J14" s="14">
        <v>3.7166204152655001E-2</v>
      </c>
      <c r="K14" s="14">
        <v>1.91536415309724E-2</v>
      </c>
      <c r="L14" s="14">
        <v>2.1229637293702398E-2</v>
      </c>
      <c r="M14" s="14"/>
      <c r="N14" s="14">
        <v>2.2356910104692498E-2</v>
      </c>
      <c r="O14" s="14">
        <v>4.3594875476498797E-2</v>
      </c>
      <c r="P14" s="14">
        <v>6.0135611759204302E-2</v>
      </c>
      <c r="Q14" s="14">
        <v>7.7240232494160094E-2</v>
      </c>
      <c r="R14" s="14"/>
      <c r="S14" s="14">
        <v>5.1417338711479597E-2</v>
      </c>
      <c r="T14" s="14">
        <v>3.7652536561457797E-2</v>
      </c>
      <c r="U14" s="14">
        <v>3.4673436821649299E-2</v>
      </c>
      <c r="V14" s="14">
        <v>3.5136157653753802E-2</v>
      </c>
      <c r="W14" s="14">
        <v>7.26520901732777E-2</v>
      </c>
      <c r="X14" s="14">
        <v>5.6707050278086001E-2</v>
      </c>
      <c r="Y14" s="14">
        <v>5.3352576346232701E-2</v>
      </c>
      <c r="Z14" s="14">
        <v>4.9677907321454301E-2</v>
      </c>
      <c r="AA14" s="14">
        <v>5.7436984607764099E-2</v>
      </c>
      <c r="AB14" s="14">
        <v>5.7354641625542997E-2</v>
      </c>
      <c r="AC14" s="14">
        <v>4.7473877649512101E-2</v>
      </c>
      <c r="AD14" s="14">
        <v>4.65342551283765E-2</v>
      </c>
      <c r="AE14" s="14"/>
      <c r="AF14" s="14">
        <v>1.9973881434746901E-2</v>
      </c>
      <c r="AG14" s="14">
        <v>2.4323882443847301E-2</v>
      </c>
      <c r="AH14" s="14">
        <v>2.9885154626016298E-2</v>
      </c>
      <c r="AI14" s="14">
        <v>2.5030262191755699E-2</v>
      </c>
      <c r="AJ14" s="14"/>
      <c r="AK14" s="14">
        <v>3.1981654503817902E-2</v>
      </c>
      <c r="AL14" s="14">
        <v>2.2585019295580998E-2</v>
      </c>
      <c r="AM14" s="14">
        <v>1.42876509708763E-2</v>
      </c>
      <c r="AN14" s="14">
        <v>2.6868142693071001E-2</v>
      </c>
      <c r="AO14" s="14">
        <v>0</v>
      </c>
      <c r="AP14" s="14"/>
      <c r="AQ14" s="14">
        <v>1.1892650057725799E-2</v>
      </c>
      <c r="AR14" s="14"/>
      <c r="AS14" s="14">
        <v>1.16192097306725E-2</v>
      </c>
      <c r="AT14" s="14">
        <v>4.1852781875183202E-2</v>
      </c>
    </row>
    <row r="15" spans="2:46" x14ac:dyDescent="0.35">
      <c r="B15" s="15" t="s">
        <v>72</v>
      </c>
      <c r="C15" s="18">
        <v>0.31233923753741799</v>
      </c>
      <c r="D15" s="18">
        <v>0.37920631447547698</v>
      </c>
      <c r="E15" s="18">
        <v>0.24826369068506701</v>
      </c>
      <c r="F15" s="18"/>
      <c r="G15" s="18">
        <v>0.17794256217906201</v>
      </c>
      <c r="H15" s="18">
        <v>0.253912179861221</v>
      </c>
      <c r="I15" s="18">
        <v>0.26697435919803703</v>
      </c>
      <c r="J15" s="18">
        <v>0.33829319214318498</v>
      </c>
      <c r="K15" s="18">
        <v>0.37726651401788602</v>
      </c>
      <c r="L15" s="18">
        <v>0.42154265632535098</v>
      </c>
      <c r="M15" s="18"/>
      <c r="N15" s="18">
        <v>0.32664303833852298</v>
      </c>
      <c r="O15" s="18">
        <v>0.26310093538120499</v>
      </c>
      <c r="P15" s="18">
        <v>0.34670218108212197</v>
      </c>
      <c r="Q15" s="18">
        <v>0.31640413033074499</v>
      </c>
      <c r="R15" s="18"/>
      <c r="S15" s="18">
        <v>0.242598841978619</v>
      </c>
      <c r="T15" s="18">
        <v>0.34739836550658698</v>
      </c>
      <c r="U15" s="18">
        <v>0.35557284457553001</v>
      </c>
      <c r="V15" s="18">
        <v>0.28750533154715802</v>
      </c>
      <c r="W15" s="18">
        <v>0.33970131809603199</v>
      </c>
      <c r="X15" s="18">
        <v>0.280163923233129</v>
      </c>
      <c r="Y15" s="18">
        <v>0.315205529683599</v>
      </c>
      <c r="Z15" s="18">
        <v>0.28239436070973101</v>
      </c>
      <c r="AA15" s="18">
        <v>0.301300784485597</v>
      </c>
      <c r="AB15" s="18">
        <v>0.37754192907510697</v>
      </c>
      <c r="AC15" s="18">
        <v>0.37420685498814099</v>
      </c>
      <c r="AD15" s="18">
        <v>0.25209826944824798</v>
      </c>
      <c r="AE15" s="18"/>
      <c r="AF15" s="18">
        <v>0.50512340619200902</v>
      </c>
      <c r="AG15" s="18">
        <v>0.214641683265198</v>
      </c>
      <c r="AH15" s="18">
        <v>0.204328794867353</v>
      </c>
      <c r="AI15" s="18">
        <v>0.59833179996098995</v>
      </c>
      <c r="AJ15" s="18"/>
      <c r="AK15" s="18">
        <v>0.43051721676642102</v>
      </c>
      <c r="AL15" s="18">
        <v>0.19045616688985501</v>
      </c>
      <c r="AM15" s="18">
        <v>0.19923030143745299</v>
      </c>
      <c r="AN15" s="18">
        <v>0.56820007273312101</v>
      </c>
      <c r="AO15" s="18">
        <v>3.3184729028461903E-2</v>
      </c>
      <c r="AP15" s="18"/>
      <c r="AQ15" s="18">
        <v>0.25286082802898002</v>
      </c>
      <c r="AR15" s="18"/>
      <c r="AS15" s="18">
        <v>0.211104919273465</v>
      </c>
      <c r="AT15" s="18">
        <v>0.22444472939892601</v>
      </c>
    </row>
    <row r="16" spans="2:46" x14ac:dyDescent="0.35">
      <c r="B16" s="15" t="s">
        <v>73</v>
      </c>
      <c r="C16" s="18">
        <v>0.31358931561840397</v>
      </c>
      <c r="D16" s="18">
        <v>0.282765771426368</v>
      </c>
      <c r="E16" s="18">
        <v>0.34193569859612599</v>
      </c>
      <c r="F16" s="18"/>
      <c r="G16" s="18">
        <v>0.48348702952521699</v>
      </c>
      <c r="H16" s="18">
        <v>0.33317237038964798</v>
      </c>
      <c r="I16" s="18">
        <v>0.32511897391160799</v>
      </c>
      <c r="J16" s="18">
        <v>0.28978700814285802</v>
      </c>
      <c r="K16" s="18">
        <v>0.30356863253452199</v>
      </c>
      <c r="L16" s="18">
        <v>0.20109629598228801</v>
      </c>
      <c r="M16" s="18"/>
      <c r="N16" s="18">
        <v>0.31752393247798399</v>
      </c>
      <c r="O16" s="18">
        <v>0.35176252442480699</v>
      </c>
      <c r="P16" s="18">
        <v>0.29028797248275301</v>
      </c>
      <c r="Q16" s="18">
        <v>0.29237060709859802</v>
      </c>
      <c r="R16" s="18"/>
      <c r="S16" s="18">
        <v>0.37707279461320498</v>
      </c>
      <c r="T16" s="18">
        <v>0.309595004792866</v>
      </c>
      <c r="U16" s="18">
        <v>0.32075956699186797</v>
      </c>
      <c r="V16" s="18">
        <v>0.32305602030376401</v>
      </c>
      <c r="W16" s="18">
        <v>0.319134198057898</v>
      </c>
      <c r="X16" s="18">
        <v>0.32306262633928401</v>
      </c>
      <c r="Y16" s="18">
        <v>0.26426632611345602</v>
      </c>
      <c r="Z16" s="18">
        <v>0.35635780116782101</v>
      </c>
      <c r="AA16" s="18">
        <v>0.30364838284481199</v>
      </c>
      <c r="AB16" s="18">
        <v>0.256174095199241</v>
      </c>
      <c r="AC16" s="18">
        <v>0.24519842943723799</v>
      </c>
      <c r="AD16" s="18">
        <v>0.34285257777947897</v>
      </c>
      <c r="AE16" s="18"/>
      <c r="AF16" s="18">
        <v>0.155128777930989</v>
      </c>
      <c r="AG16" s="18">
        <v>0.38728177595818303</v>
      </c>
      <c r="AH16" s="18">
        <v>0.40902503857144801</v>
      </c>
      <c r="AI16" s="18">
        <v>0.117771971528258</v>
      </c>
      <c r="AJ16" s="18"/>
      <c r="AK16" s="18">
        <v>0.18408024580023699</v>
      </c>
      <c r="AL16" s="18">
        <v>0.378926921656906</v>
      </c>
      <c r="AM16" s="18">
        <v>0.47186072982155602</v>
      </c>
      <c r="AN16" s="18">
        <v>0.1387070602495</v>
      </c>
      <c r="AO16" s="18">
        <v>0.91950309144820797</v>
      </c>
      <c r="AP16" s="18"/>
      <c r="AQ16" s="18">
        <v>0.41798427015538198</v>
      </c>
      <c r="AR16" s="18"/>
      <c r="AS16" s="18">
        <v>0.398520162872745</v>
      </c>
      <c r="AT16" s="18">
        <v>0.37635274406295699</v>
      </c>
    </row>
    <row r="17" spans="2:46" x14ac:dyDescent="0.35">
      <c r="B17" s="15" t="s">
        <v>74</v>
      </c>
      <c r="C17" s="19">
        <v>-1.2500780809858701E-3</v>
      </c>
      <c r="D17" s="19">
        <v>9.6440543049108707E-2</v>
      </c>
      <c r="E17" s="19">
        <v>-9.3672007911058605E-2</v>
      </c>
      <c r="F17" s="19"/>
      <c r="G17" s="19">
        <v>-0.30554446734615498</v>
      </c>
      <c r="H17" s="19">
        <v>-7.9260190528426394E-2</v>
      </c>
      <c r="I17" s="19">
        <v>-5.8144614713570901E-2</v>
      </c>
      <c r="J17" s="19">
        <v>4.8506184000326698E-2</v>
      </c>
      <c r="K17" s="19">
        <v>7.36978814833638E-2</v>
      </c>
      <c r="L17" s="19">
        <v>0.220446360343063</v>
      </c>
      <c r="M17" s="19"/>
      <c r="N17" s="19">
        <v>9.1191058605392099E-3</v>
      </c>
      <c r="O17" s="19">
        <v>-8.8661589043601496E-2</v>
      </c>
      <c r="P17" s="19">
        <v>5.6414208599369603E-2</v>
      </c>
      <c r="Q17" s="19">
        <v>2.4033523232146501E-2</v>
      </c>
      <c r="R17" s="19"/>
      <c r="S17" s="19">
        <v>-0.134473952634586</v>
      </c>
      <c r="T17" s="19">
        <v>3.7803360713721798E-2</v>
      </c>
      <c r="U17" s="19">
        <v>3.4813277583662497E-2</v>
      </c>
      <c r="V17" s="19">
        <v>-3.55506887566059E-2</v>
      </c>
      <c r="W17" s="19">
        <v>2.0567120038133799E-2</v>
      </c>
      <c r="X17" s="19">
        <v>-4.2898703106155303E-2</v>
      </c>
      <c r="Y17" s="19">
        <v>5.0939203570143199E-2</v>
      </c>
      <c r="Z17" s="19">
        <v>-7.3963440458089794E-2</v>
      </c>
      <c r="AA17" s="19">
        <v>-2.34759835921483E-3</v>
      </c>
      <c r="AB17" s="19">
        <v>0.121367833875866</v>
      </c>
      <c r="AC17" s="19">
        <v>0.129008425550903</v>
      </c>
      <c r="AD17" s="19">
        <v>-9.0754308331231298E-2</v>
      </c>
      <c r="AE17" s="19"/>
      <c r="AF17" s="19">
        <v>0.34999462826101901</v>
      </c>
      <c r="AG17" s="19">
        <v>-0.172640092692985</v>
      </c>
      <c r="AH17" s="19">
        <v>-0.204696243704095</v>
      </c>
      <c r="AI17" s="19">
        <v>0.48055982843273198</v>
      </c>
      <c r="AJ17" s="19"/>
      <c r="AK17" s="19">
        <v>0.246436970966184</v>
      </c>
      <c r="AL17" s="19">
        <v>-0.188470754767051</v>
      </c>
      <c r="AM17" s="19">
        <v>-0.27263042838410301</v>
      </c>
      <c r="AN17" s="19">
        <v>0.42949301248361998</v>
      </c>
      <c r="AO17" s="19">
        <v>-0.88631836241974604</v>
      </c>
      <c r="AP17" s="19"/>
      <c r="AQ17" s="19">
        <v>-0.16512344212640201</v>
      </c>
      <c r="AR17" s="19"/>
      <c r="AS17" s="19">
        <v>-0.18741524359928</v>
      </c>
      <c r="AT17" s="19">
        <v>-0.151908014664031</v>
      </c>
    </row>
    <row r="18" spans="2:46" x14ac:dyDescent="0.35">
      <c r="B18" s="16"/>
    </row>
    <row r="19" spans="2:46" x14ac:dyDescent="0.35">
      <c r="B19" t="s">
        <v>76</v>
      </c>
    </row>
    <row r="20" spans="2:46" x14ac:dyDescent="0.35">
      <c r="B20" t="s">
        <v>77</v>
      </c>
    </row>
    <row r="22" spans="2:46" x14ac:dyDescent="0.35">
      <c r="B22" s="8" t="str">
        <f>HYPERLINK("#'Contents'!A1", "Return to Contents")</f>
        <v>Return to Contents</v>
      </c>
    </row>
  </sheetData>
  <mergeCells count="9">
    <mergeCell ref="AK5:AO5"/>
    <mergeCell ref="AQ5"/>
    <mergeCell ref="AS5:AT5"/>
    <mergeCell ref="D2:AN2"/>
    <mergeCell ref="D5:E5"/>
    <mergeCell ref="G5:L5"/>
    <mergeCell ref="N5:Q5"/>
    <mergeCell ref="S5:AD5"/>
    <mergeCell ref="AF5:AI5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Cover Sheet</vt:lpstr>
      <vt:lpstr>Contents</vt:lpstr>
      <vt:lpstr>Full Results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sebwr</dc:creator>
  <cp:lastModifiedBy>Michela Arena</cp:lastModifiedBy>
  <dcterms:created xsi:type="dcterms:W3CDTF">2025-06-17T22:51:16Z</dcterms:created>
  <dcterms:modified xsi:type="dcterms:W3CDTF">2025-06-26T07:35:32Z</dcterms:modified>
</cp:coreProperties>
</file>